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grav_KP - Gravitační kana..." sheetId="2" r:id="rId2"/>
    <sheet name="01 - Kanalizační přípojka..." sheetId="3" r:id="rId3"/>
    <sheet name="02 - Kanalizační přípojka..." sheetId="4" r:id="rId4"/>
    <sheet name="03 - Kanalizační přípojka..." sheetId="5" r:id="rId5"/>
    <sheet name="04 - Kanalizační přípojka..." sheetId="6" r:id="rId6"/>
    <sheet name="05 - Kanalizační přípojka..." sheetId="7" r:id="rId7"/>
    <sheet name="06 - Kanalizační přípojka..." sheetId="8" r:id="rId8"/>
    <sheet name="07 - Kanalizační přípojka..." sheetId="9" r:id="rId9"/>
    <sheet name="08 - Kanalizační přípojka..." sheetId="10" r:id="rId10"/>
    <sheet name="09 - Kanalizační přípojka..." sheetId="11" r:id="rId11"/>
    <sheet name="Pokyny pro vyplnění" sheetId="12" r:id="rId12"/>
  </sheets>
  <definedNames>
    <definedName name="_xlnm.Print_Area" localSheetId="0">'Rekapitulace stavby'!$D$4:$AO$36,'Rekapitulace stavby'!$C$42:$AQ$66</definedName>
    <definedName name="_xlnm.Print_Titles" localSheetId="0">'Rekapitulace stavby'!$52:$52</definedName>
    <definedName name="_xlnm._FilterDatabase" localSheetId="1" hidden="1">'grav_KP - Gravitační kana...'!$C$88:$K$257</definedName>
    <definedName name="_xlnm.Print_Area" localSheetId="1">'grav_KP - Gravitační kana...'!$C$4:$J$39,'grav_KP - Gravitační kana...'!$C$45:$J$70,'grav_KP - Gravitační kana...'!$C$76:$K$257</definedName>
    <definedName name="_xlnm.Print_Titles" localSheetId="1">'grav_KP - Gravitační kana...'!$88:$88</definedName>
    <definedName name="_xlnm._FilterDatabase" localSheetId="2" hidden="1">'01 - Kanalizační přípojka...'!$C$91:$K$230</definedName>
    <definedName name="_xlnm.Print_Area" localSheetId="2">'01 - Kanalizační přípojka...'!$C$4:$J$41,'01 - Kanalizační přípojka...'!$C$47:$J$71,'01 - Kanalizační přípojka...'!$C$77:$K$230</definedName>
    <definedName name="_xlnm.Print_Titles" localSheetId="2">'01 - Kanalizační přípojka...'!$91:$91</definedName>
    <definedName name="_xlnm._FilterDatabase" localSheetId="3" hidden="1">'02 - Kanalizační přípojka...'!$C$91:$K$230</definedName>
    <definedName name="_xlnm.Print_Area" localSheetId="3">'02 - Kanalizační přípojka...'!$C$4:$J$41,'02 - Kanalizační přípojka...'!$C$47:$J$71,'02 - Kanalizační přípojka...'!$C$77:$K$230</definedName>
    <definedName name="_xlnm.Print_Titles" localSheetId="3">'02 - Kanalizační přípojka...'!$91:$91</definedName>
    <definedName name="_xlnm._FilterDatabase" localSheetId="4" hidden="1">'03 - Kanalizační přípojka...'!$C$89:$K$207</definedName>
    <definedName name="_xlnm.Print_Area" localSheetId="4">'03 - Kanalizační přípojka...'!$C$4:$J$41,'03 - Kanalizační přípojka...'!$C$47:$J$69,'03 - Kanalizační přípojka...'!$C$75:$K$207</definedName>
    <definedName name="_xlnm.Print_Titles" localSheetId="4">'03 - Kanalizační přípojka...'!$89:$89</definedName>
    <definedName name="_xlnm._FilterDatabase" localSheetId="5" hidden="1">'04 - Kanalizační přípojka...'!$C$89:$K$207</definedName>
    <definedName name="_xlnm.Print_Area" localSheetId="5">'04 - Kanalizační přípojka...'!$C$4:$J$41,'04 - Kanalizační přípojka...'!$C$47:$J$69,'04 - Kanalizační přípojka...'!$C$75:$K$207</definedName>
    <definedName name="_xlnm.Print_Titles" localSheetId="5">'04 - Kanalizační přípojka...'!$89:$89</definedName>
    <definedName name="_xlnm._FilterDatabase" localSheetId="6" hidden="1">'05 - Kanalizační přípojka...'!$C$91:$K$222</definedName>
    <definedName name="_xlnm.Print_Area" localSheetId="6">'05 - Kanalizační přípojka...'!$C$4:$J$41,'05 - Kanalizační přípojka...'!$C$47:$J$71,'05 - Kanalizační přípojka...'!$C$77:$K$222</definedName>
    <definedName name="_xlnm.Print_Titles" localSheetId="6">'05 - Kanalizační přípojka...'!$91:$91</definedName>
    <definedName name="_xlnm._FilterDatabase" localSheetId="7" hidden="1">'06 - Kanalizační přípojka...'!$C$91:$K$223</definedName>
    <definedName name="_xlnm.Print_Area" localSheetId="7">'06 - Kanalizační přípojka...'!$C$4:$J$41,'06 - Kanalizační přípojka...'!$C$47:$J$71,'06 - Kanalizační přípojka...'!$C$77:$K$223</definedName>
    <definedName name="_xlnm.Print_Titles" localSheetId="7">'06 - Kanalizační přípojka...'!$91:$91</definedName>
    <definedName name="_xlnm._FilterDatabase" localSheetId="8" hidden="1">'07 - Kanalizační přípojka...'!$C$91:$K$223</definedName>
    <definedName name="_xlnm.Print_Area" localSheetId="8">'07 - Kanalizační přípojka...'!$C$4:$J$41,'07 - Kanalizační přípojka...'!$C$47:$J$71,'07 - Kanalizační přípojka...'!$C$77:$K$223</definedName>
    <definedName name="_xlnm.Print_Titles" localSheetId="8">'07 - Kanalizační přípojka...'!$91:$91</definedName>
    <definedName name="_xlnm._FilterDatabase" localSheetId="9" hidden="1">'08 - Kanalizační přípojka...'!$C$91:$K$223</definedName>
    <definedName name="_xlnm.Print_Area" localSheetId="9">'08 - Kanalizační přípojka...'!$C$4:$J$41,'08 - Kanalizační přípojka...'!$C$47:$J$71,'08 - Kanalizační přípojka...'!$C$77:$K$223</definedName>
    <definedName name="_xlnm.Print_Titles" localSheetId="9">'08 - Kanalizační přípojka...'!$91:$91</definedName>
    <definedName name="_xlnm._FilterDatabase" localSheetId="10" hidden="1">'09 - Kanalizační přípojka...'!$C$91:$K$228</definedName>
    <definedName name="_xlnm.Print_Area" localSheetId="10">'09 - Kanalizační přípojka...'!$C$4:$J$41,'09 - Kanalizační přípojka...'!$C$47:$J$71,'09 - Kanalizační přípojka...'!$C$77:$K$228</definedName>
    <definedName name="_xlnm.Print_Titles" localSheetId="10">'09 - Kanalizační přípojka...'!$91:$91</definedName>
    <definedName name="_xlnm.Print_Area" localSheetId="11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1" l="1" r="J39"/>
  <c r="J38"/>
  <c i="1" r="AY65"/>
  <c i="11" r="J37"/>
  <c i="1" r="AX65"/>
  <c i="11" r="BI227"/>
  <c r="BH227"/>
  <c r="BG227"/>
  <c r="BF227"/>
  <c r="T227"/>
  <c r="T226"/>
  <c r="R227"/>
  <c r="R226"/>
  <c r="P227"/>
  <c r="P226"/>
  <c r="BI224"/>
  <c r="BH224"/>
  <c r="BG224"/>
  <c r="BF224"/>
  <c r="T224"/>
  <c r="T223"/>
  <c r="R224"/>
  <c r="R223"/>
  <c r="P224"/>
  <c r="P223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08"/>
  <c r="BH208"/>
  <c r="BG208"/>
  <c r="BF208"/>
  <c r="T208"/>
  <c r="R208"/>
  <c r="P208"/>
  <c r="BI207"/>
  <c r="BH207"/>
  <c r="BG207"/>
  <c r="BF207"/>
  <c r="T207"/>
  <c r="R207"/>
  <c r="P207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5"/>
  <c r="BH165"/>
  <c r="BG165"/>
  <c r="BF165"/>
  <c r="T165"/>
  <c r="R165"/>
  <c r="P165"/>
  <c r="BI162"/>
  <c r="BH162"/>
  <c r="BG162"/>
  <c r="BF162"/>
  <c r="T162"/>
  <c r="R162"/>
  <c r="P162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5"/>
  <c r="BH95"/>
  <c r="BG95"/>
  <c r="BF95"/>
  <c r="T95"/>
  <c r="R95"/>
  <c r="P95"/>
  <c r="J89"/>
  <c r="J88"/>
  <c r="F88"/>
  <c r="F86"/>
  <c r="E84"/>
  <c r="J59"/>
  <c r="J58"/>
  <c r="F58"/>
  <c r="F56"/>
  <c r="E54"/>
  <c r="J20"/>
  <c r="E20"/>
  <c r="F59"/>
  <c r="J19"/>
  <c r="J14"/>
  <c r="J56"/>
  <c r="E7"/>
  <c r="E50"/>
  <c i="10" r="J39"/>
  <c r="J38"/>
  <c i="1" r="AY64"/>
  <c i="10" r="J37"/>
  <c i="1" r="AX64"/>
  <c i="10" r="BI222"/>
  <c r="BH222"/>
  <c r="BG222"/>
  <c r="BF222"/>
  <c r="T222"/>
  <c r="T221"/>
  <c r="R222"/>
  <c r="R221"/>
  <c r="P222"/>
  <c r="P221"/>
  <c r="BI219"/>
  <c r="BH219"/>
  <c r="BG219"/>
  <c r="BF219"/>
  <c r="T219"/>
  <c r="T218"/>
  <c r="R219"/>
  <c r="R218"/>
  <c r="P219"/>
  <c r="P218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6"/>
  <c r="BH206"/>
  <c r="BG206"/>
  <c r="BF206"/>
  <c r="T206"/>
  <c r="R206"/>
  <c r="P206"/>
  <c r="BI205"/>
  <c r="BH205"/>
  <c r="BG205"/>
  <c r="BF205"/>
  <c r="T205"/>
  <c r="R205"/>
  <c r="P205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3"/>
  <c r="BH163"/>
  <c r="BG163"/>
  <c r="BF163"/>
  <c r="T163"/>
  <c r="R163"/>
  <c r="P163"/>
  <c r="BI160"/>
  <c r="BH160"/>
  <c r="BG160"/>
  <c r="BF160"/>
  <c r="T160"/>
  <c r="R160"/>
  <c r="P160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5"/>
  <c r="BH95"/>
  <c r="BG95"/>
  <c r="BF95"/>
  <c r="T95"/>
  <c r="R95"/>
  <c r="P95"/>
  <c r="J89"/>
  <c r="J88"/>
  <c r="F88"/>
  <c r="F86"/>
  <c r="E84"/>
  <c r="J59"/>
  <c r="J58"/>
  <c r="F58"/>
  <c r="F56"/>
  <c r="E54"/>
  <c r="J20"/>
  <c r="E20"/>
  <c r="F89"/>
  <c r="J19"/>
  <c r="J14"/>
  <c r="J86"/>
  <c r="E7"/>
  <c r="E50"/>
  <c i="9" r="J39"/>
  <c r="J38"/>
  <c i="1" r="AY63"/>
  <c i="9" r="J37"/>
  <c i="1" r="AX63"/>
  <c i="9" r="BI222"/>
  <c r="BH222"/>
  <c r="BG222"/>
  <c r="BF222"/>
  <c r="T222"/>
  <c r="T221"/>
  <c r="R222"/>
  <c r="R221"/>
  <c r="P222"/>
  <c r="P221"/>
  <c r="BI219"/>
  <c r="BH219"/>
  <c r="BG219"/>
  <c r="BF219"/>
  <c r="T219"/>
  <c r="T218"/>
  <c r="R219"/>
  <c r="R218"/>
  <c r="P219"/>
  <c r="P218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6"/>
  <c r="BH206"/>
  <c r="BG206"/>
  <c r="BF206"/>
  <c r="T206"/>
  <c r="R206"/>
  <c r="P206"/>
  <c r="BI205"/>
  <c r="BH205"/>
  <c r="BG205"/>
  <c r="BF205"/>
  <c r="T205"/>
  <c r="R205"/>
  <c r="P205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3"/>
  <c r="BH163"/>
  <c r="BG163"/>
  <c r="BF163"/>
  <c r="T163"/>
  <c r="R163"/>
  <c r="P163"/>
  <c r="BI160"/>
  <c r="BH160"/>
  <c r="BG160"/>
  <c r="BF160"/>
  <c r="T160"/>
  <c r="R160"/>
  <c r="P160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5"/>
  <c r="BH95"/>
  <c r="BG95"/>
  <c r="BF95"/>
  <c r="T95"/>
  <c r="R95"/>
  <c r="P95"/>
  <c r="J89"/>
  <c r="J88"/>
  <c r="F88"/>
  <c r="F86"/>
  <c r="E84"/>
  <c r="J59"/>
  <c r="J58"/>
  <c r="F58"/>
  <c r="F56"/>
  <c r="E54"/>
  <c r="J20"/>
  <c r="E20"/>
  <c r="F89"/>
  <c r="J19"/>
  <c r="J14"/>
  <c r="J86"/>
  <c r="E7"/>
  <c r="E50"/>
  <c i="8" r="J39"/>
  <c r="J38"/>
  <c i="1" r="AY62"/>
  <c i="8" r="J37"/>
  <c i="1" r="AX62"/>
  <c i="8" r="BI222"/>
  <c r="BH222"/>
  <c r="BG222"/>
  <c r="BF222"/>
  <c r="T222"/>
  <c r="T221"/>
  <c r="R222"/>
  <c r="R221"/>
  <c r="P222"/>
  <c r="P221"/>
  <c r="BI219"/>
  <c r="BH219"/>
  <c r="BG219"/>
  <c r="BF219"/>
  <c r="T219"/>
  <c r="T218"/>
  <c r="R219"/>
  <c r="R218"/>
  <c r="P219"/>
  <c r="P218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6"/>
  <c r="BH206"/>
  <c r="BG206"/>
  <c r="BF206"/>
  <c r="T206"/>
  <c r="R206"/>
  <c r="P206"/>
  <c r="BI205"/>
  <c r="BH205"/>
  <c r="BG205"/>
  <c r="BF205"/>
  <c r="T205"/>
  <c r="R205"/>
  <c r="P205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3"/>
  <c r="BH163"/>
  <c r="BG163"/>
  <c r="BF163"/>
  <c r="T163"/>
  <c r="R163"/>
  <c r="P163"/>
  <c r="BI160"/>
  <c r="BH160"/>
  <c r="BG160"/>
  <c r="BF160"/>
  <c r="T160"/>
  <c r="R160"/>
  <c r="P160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5"/>
  <c r="BH95"/>
  <c r="BG95"/>
  <c r="BF95"/>
  <c r="T95"/>
  <c r="R95"/>
  <c r="P95"/>
  <c r="J89"/>
  <c r="J88"/>
  <c r="F88"/>
  <c r="F86"/>
  <c r="E84"/>
  <c r="J59"/>
  <c r="J58"/>
  <c r="F58"/>
  <c r="F56"/>
  <c r="E54"/>
  <c r="J20"/>
  <c r="E20"/>
  <c r="F59"/>
  <c r="J19"/>
  <c r="J14"/>
  <c r="J86"/>
  <c r="E7"/>
  <c r="E80"/>
  <c i="7" r="J39"/>
  <c r="J38"/>
  <c i="1" r="AY61"/>
  <c i="7" r="J37"/>
  <c i="1" r="AX61"/>
  <c i="7" r="BI221"/>
  <c r="BH221"/>
  <c r="BG221"/>
  <c r="BF221"/>
  <c r="T221"/>
  <c r="T220"/>
  <c r="R221"/>
  <c r="R220"/>
  <c r="P221"/>
  <c r="P220"/>
  <c r="BI218"/>
  <c r="BH218"/>
  <c r="BG218"/>
  <c r="BF218"/>
  <c r="T218"/>
  <c r="T217"/>
  <c r="R218"/>
  <c r="R217"/>
  <c r="P218"/>
  <c r="P217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2"/>
  <c r="BH202"/>
  <c r="BG202"/>
  <c r="BF202"/>
  <c r="T202"/>
  <c r="R202"/>
  <c r="P202"/>
  <c r="BI201"/>
  <c r="BH201"/>
  <c r="BG201"/>
  <c r="BF201"/>
  <c r="T201"/>
  <c r="R201"/>
  <c r="P201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59"/>
  <c r="BH159"/>
  <c r="BG159"/>
  <c r="BF159"/>
  <c r="T159"/>
  <c r="R159"/>
  <c r="P159"/>
  <c r="BI156"/>
  <c r="BH156"/>
  <c r="BG156"/>
  <c r="BF156"/>
  <c r="T156"/>
  <c r="R156"/>
  <c r="P156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4"/>
  <c r="BH104"/>
  <c r="BG104"/>
  <c r="BF104"/>
  <c r="T104"/>
  <c r="R104"/>
  <c r="P104"/>
  <c r="BI101"/>
  <c r="BH101"/>
  <c r="BG101"/>
  <c r="BF101"/>
  <c r="T101"/>
  <c r="R101"/>
  <c r="P101"/>
  <c r="BI95"/>
  <c r="BH95"/>
  <c r="BG95"/>
  <c r="BF95"/>
  <c r="T95"/>
  <c r="R95"/>
  <c r="P95"/>
  <c r="J89"/>
  <c r="J88"/>
  <c r="F88"/>
  <c r="F86"/>
  <c r="E84"/>
  <c r="J59"/>
  <c r="J58"/>
  <c r="F58"/>
  <c r="F56"/>
  <c r="E54"/>
  <c r="J20"/>
  <c r="E20"/>
  <c r="F59"/>
  <c r="J19"/>
  <c r="J14"/>
  <c r="J86"/>
  <c r="E7"/>
  <c r="E50"/>
  <c i="6" r="J39"/>
  <c r="J38"/>
  <c i="1" r="AY60"/>
  <c i="6" r="J37"/>
  <c i="1" r="AX60"/>
  <c i="6" r="BI206"/>
  <c r="BH206"/>
  <c r="BG206"/>
  <c r="BF206"/>
  <c r="T206"/>
  <c r="T205"/>
  <c r="R206"/>
  <c r="R205"/>
  <c r="P206"/>
  <c r="P205"/>
  <c r="BI203"/>
  <c r="BH203"/>
  <c r="BG203"/>
  <c r="BF203"/>
  <c r="T203"/>
  <c r="R203"/>
  <c r="P203"/>
  <c r="BI199"/>
  <c r="BH199"/>
  <c r="BG199"/>
  <c r="BF199"/>
  <c r="T199"/>
  <c r="R199"/>
  <c r="P199"/>
  <c r="BI198"/>
  <c r="BH198"/>
  <c r="BG198"/>
  <c r="BF198"/>
  <c r="T198"/>
  <c r="R198"/>
  <c r="P198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6"/>
  <c r="BH156"/>
  <c r="BG156"/>
  <c r="BF156"/>
  <c r="T156"/>
  <c r="R156"/>
  <c r="P156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J87"/>
  <c r="J86"/>
  <c r="F86"/>
  <c r="F84"/>
  <c r="E82"/>
  <c r="J59"/>
  <c r="J58"/>
  <c r="F58"/>
  <c r="F56"/>
  <c r="E54"/>
  <c r="J20"/>
  <c r="E20"/>
  <c r="F59"/>
  <c r="J19"/>
  <c r="J14"/>
  <c r="J84"/>
  <c r="E7"/>
  <c r="E50"/>
  <c i="5" r="J39"/>
  <c r="J38"/>
  <c i="1" r="AY59"/>
  <c i="5" r="J37"/>
  <c i="1" r="AX59"/>
  <c i="5" r="BI206"/>
  <c r="BH206"/>
  <c r="BG206"/>
  <c r="BF206"/>
  <c r="T206"/>
  <c r="T205"/>
  <c r="R206"/>
  <c r="R205"/>
  <c r="P206"/>
  <c r="P205"/>
  <c r="BI203"/>
  <c r="BH203"/>
  <c r="BG203"/>
  <c r="BF203"/>
  <c r="T203"/>
  <c r="R203"/>
  <c r="P203"/>
  <c r="BI199"/>
  <c r="BH199"/>
  <c r="BG199"/>
  <c r="BF199"/>
  <c r="T199"/>
  <c r="R199"/>
  <c r="P199"/>
  <c r="BI198"/>
  <c r="BH198"/>
  <c r="BG198"/>
  <c r="BF198"/>
  <c r="T198"/>
  <c r="R198"/>
  <c r="P198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6"/>
  <c r="BH156"/>
  <c r="BG156"/>
  <c r="BF156"/>
  <c r="T156"/>
  <c r="R156"/>
  <c r="P156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J87"/>
  <c r="J86"/>
  <c r="F86"/>
  <c r="F84"/>
  <c r="E82"/>
  <c r="J59"/>
  <c r="J58"/>
  <c r="F58"/>
  <c r="F56"/>
  <c r="E54"/>
  <c r="J20"/>
  <c r="E20"/>
  <c r="F87"/>
  <c r="J19"/>
  <c r="J14"/>
  <c r="J84"/>
  <c r="E7"/>
  <c r="E78"/>
  <c i="4" r="J39"/>
  <c r="J38"/>
  <c i="1" r="AY58"/>
  <c i="4" r="J37"/>
  <c i="1" r="AX58"/>
  <c i="4" r="BI229"/>
  <c r="BH229"/>
  <c r="BG229"/>
  <c r="BF229"/>
  <c r="T229"/>
  <c r="T228"/>
  <c r="R229"/>
  <c r="R228"/>
  <c r="P229"/>
  <c r="P228"/>
  <c r="BI226"/>
  <c r="BH226"/>
  <c r="BG226"/>
  <c r="BF226"/>
  <c r="T226"/>
  <c r="T225"/>
  <c r="R226"/>
  <c r="R225"/>
  <c r="P226"/>
  <c r="P225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0"/>
  <c r="BH210"/>
  <c r="BG210"/>
  <c r="BF210"/>
  <c r="T210"/>
  <c r="R210"/>
  <c r="P210"/>
  <c r="BI209"/>
  <c r="BH209"/>
  <c r="BG209"/>
  <c r="BF209"/>
  <c r="T209"/>
  <c r="R209"/>
  <c r="P209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7"/>
  <c r="BH167"/>
  <c r="BG167"/>
  <c r="BF167"/>
  <c r="T167"/>
  <c r="R167"/>
  <c r="P167"/>
  <c r="BI164"/>
  <c r="BH164"/>
  <c r="BG164"/>
  <c r="BF164"/>
  <c r="T164"/>
  <c r="R164"/>
  <c r="P164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5"/>
  <c r="BH95"/>
  <c r="BG95"/>
  <c r="BF95"/>
  <c r="T95"/>
  <c r="R95"/>
  <c r="P95"/>
  <c r="J89"/>
  <c r="J88"/>
  <c r="F88"/>
  <c r="F86"/>
  <c r="E84"/>
  <c r="J59"/>
  <c r="J58"/>
  <c r="F58"/>
  <c r="F56"/>
  <c r="E54"/>
  <c r="J20"/>
  <c r="E20"/>
  <c r="F89"/>
  <c r="J19"/>
  <c r="J14"/>
  <c r="J56"/>
  <c r="E7"/>
  <c r="E80"/>
  <c i="3" r="J39"/>
  <c r="J38"/>
  <c i="1" r="AY57"/>
  <c i="3" r="J37"/>
  <c i="1" r="AX57"/>
  <c i="3" r="BI229"/>
  <c r="BH229"/>
  <c r="BG229"/>
  <c r="BF229"/>
  <c r="T229"/>
  <c r="T228"/>
  <c r="R229"/>
  <c r="R228"/>
  <c r="P229"/>
  <c r="P228"/>
  <c r="BI226"/>
  <c r="BH226"/>
  <c r="BG226"/>
  <c r="BF226"/>
  <c r="T226"/>
  <c r="T225"/>
  <c r="R226"/>
  <c r="R225"/>
  <c r="P226"/>
  <c r="P225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0"/>
  <c r="BH210"/>
  <c r="BG210"/>
  <c r="BF210"/>
  <c r="T210"/>
  <c r="R210"/>
  <c r="P210"/>
  <c r="BI209"/>
  <c r="BH209"/>
  <c r="BG209"/>
  <c r="BF209"/>
  <c r="T209"/>
  <c r="R209"/>
  <c r="P209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7"/>
  <c r="BH167"/>
  <c r="BG167"/>
  <c r="BF167"/>
  <c r="T167"/>
  <c r="R167"/>
  <c r="P167"/>
  <c r="BI164"/>
  <c r="BH164"/>
  <c r="BG164"/>
  <c r="BF164"/>
  <c r="T164"/>
  <c r="R164"/>
  <c r="P164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5"/>
  <c r="BH95"/>
  <c r="BG95"/>
  <c r="BF95"/>
  <c r="T95"/>
  <c r="R95"/>
  <c r="P95"/>
  <c r="J89"/>
  <c r="J88"/>
  <c r="F88"/>
  <c r="F86"/>
  <c r="E84"/>
  <c r="J59"/>
  <c r="J58"/>
  <c r="F58"/>
  <c r="F56"/>
  <c r="E54"/>
  <c r="J20"/>
  <c r="E20"/>
  <c r="F59"/>
  <c r="J19"/>
  <c r="J14"/>
  <c r="J56"/>
  <c r="E7"/>
  <c r="E50"/>
  <c i="2" r="J37"/>
  <c r="J36"/>
  <c i="1" r="AY55"/>
  <c i="2" r="J35"/>
  <c i="1" r="AX55"/>
  <c i="2" r="BI256"/>
  <c r="BH256"/>
  <c r="BG256"/>
  <c r="BF256"/>
  <c r="T256"/>
  <c r="T255"/>
  <c r="T254"/>
  <c r="R256"/>
  <c r="R255"/>
  <c r="R254"/>
  <c r="P256"/>
  <c r="P255"/>
  <c r="P254"/>
  <c r="BI252"/>
  <c r="BH252"/>
  <c r="BG252"/>
  <c r="BF252"/>
  <c r="T252"/>
  <c r="T251"/>
  <c r="R252"/>
  <c r="R251"/>
  <c r="P252"/>
  <c r="P251"/>
  <c r="BI249"/>
  <c r="BH249"/>
  <c r="BG249"/>
  <c r="BF249"/>
  <c r="T249"/>
  <c r="T248"/>
  <c r="R249"/>
  <c r="R248"/>
  <c r="P249"/>
  <c r="P248"/>
  <c r="BI246"/>
  <c r="BH246"/>
  <c r="BG246"/>
  <c r="BF246"/>
  <c r="T246"/>
  <c r="R246"/>
  <c r="P246"/>
  <c r="BI243"/>
  <c r="BH243"/>
  <c r="BG243"/>
  <c r="BF243"/>
  <c r="T243"/>
  <c r="R243"/>
  <c r="P243"/>
  <c r="BI237"/>
  <c r="BH237"/>
  <c r="BG237"/>
  <c r="BF237"/>
  <c r="T237"/>
  <c r="R237"/>
  <c r="P237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3"/>
  <c r="BH213"/>
  <c r="BG213"/>
  <c r="BF213"/>
  <c r="T213"/>
  <c r="R213"/>
  <c r="P213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6"/>
  <c r="BH166"/>
  <c r="BG166"/>
  <c r="BF166"/>
  <c r="T166"/>
  <c r="R166"/>
  <c r="P166"/>
  <c r="BI163"/>
  <c r="BH163"/>
  <c r="BG163"/>
  <c r="BF163"/>
  <c r="T163"/>
  <c r="R163"/>
  <c r="P163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2"/>
  <c r="BH92"/>
  <c r="BG92"/>
  <c r="BF92"/>
  <c r="T92"/>
  <c r="R92"/>
  <c r="P92"/>
  <c r="J86"/>
  <c r="J85"/>
  <c r="F85"/>
  <c r="F83"/>
  <c r="E81"/>
  <c r="J55"/>
  <c r="J54"/>
  <c r="F54"/>
  <c r="F52"/>
  <c r="E50"/>
  <c r="J18"/>
  <c r="E18"/>
  <c r="F86"/>
  <c r="J17"/>
  <c r="J12"/>
  <c r="J83"/>
  <c r="E7"/>
  <c r="E79"/>
  <c i="1" r="L50"/>
  <c r="AM50"/>
  <c r="AM49"/>
  <c r="L49"/>
  <c r="AM47"/>
  <c r="L47"/>
  <c r="L45"/>
  <c r="L44"/>
  <c i="3" r="BK214"/>
  <c i="2" r="BK215"/>
  <c i="4" r="BK223"/>
  <c i="5" r="J113"/>
  <c i="7" r="J133"/>
  <c i="9" r="J126"/>
  <c i="11" r="J162"/>
  <c i="2" r="F36"/>
  <c i="11" r="BK174"/>
  <c i="2" r="J92"/>
  <c r="BK137"/>
  <c i="3" r="J178"/>
  <c r="J95"/>
  <c i="6" r="J127"/>
  <c i="7" r="BK121"/>
  <c i="11" r="J145"/>
  <c i="2" r="J237"/>
  <c i="3" r="BK210"/>
  <c i="6" r="J125"/>
  <c i="8" r="BK153"/>
  <c i="9" r="J123"/>
  <c i="11" r="BK169"/>
  <c i="2" r="BK234"/>
  <c r="BK166"/>
  <c i="3" r="J214"/>
  <c i="5" r="BK146"/>
  <c i="6" r="J163"/>
  <c i="7" r="J177"/>
  <c i="8" r="J103"/>
  <c i="10" r="BK117"/>
  <c i="4" r="BK134"/>
  <c i="5" r="BK134"/>
  <c i="6" r="J136"/>
  <c i="7" r="J192"/>
  <c i="9" r="BK206"/>
  <c i="10" r="J190"/>
  <c i="2" r="J252"/>
  <c r="J34"/>
  <c i="11" r="BK136"/>
  <c i="2" r="J193"/>
  <c i="3" r="BK141"/>
  <c i="4" r="J138"/>
  <c i="5" r="BK195"/>
  <c i="6" r="BK153"/>
  <c i="7" r="J152"/>
  <c i="8" r="BK114"/>
  <c i="9" r="J109"/>
  <c i="10" r="J201"/>
  <c i="11" r="BK180"/>
  <c i="3" r="J194"/>
  <c r="BK147"/>
  <c i="4" r="J174"/>
  <c i="5" r="J125"/>
  <c i="6" r="BK144"/>
  <c i="7" r="J121"/>
  <c i="8" r="J213"/>
  <c i="9" r="J167"/>
  <c i="11" r="BK218"/>
  <c i="10" r="BK137"/>
  <c i="11" r="J192"/>
  <c i="3" r="BK131"/>
  <c i="4" r="BK155"/>
  <c i="6" r="J167"/>
  <c i="8" r="J137"/>
  <c i="9" r="J137"/>
  <c i="11" r="BK134"/>
  <c i="2" r="BK177"/>
  <c r="BK173"/>
  <c i="3" r="BK138"/>
  <c i="4" r="BK198"/>
  <c i="5" r="BK104"/>
  <c i="7" r="BK130"/>
  <c i="9" r="J134"/>
  <c i="11" r="J198"/>
  <c i="2" r="J173"/>
  <c i="3" r="BK104"/>
  <c i="5" r="BK191"/>
  <c i="7" r="J170"/>
  <c i="10" r="J126"/>
  <c i="1" r="AS56"/>
  <c i="7" r="BK118"/>
  <c i="9" r="J206"/>
  <c i="10" r="J114"/>
  <c i="2" r="J246"/>
  <c i="3" r="BK176"/>
  <c i="4" r="BK127"/>
  <c i="5" r="J206"/>
  <c i="7" r="BK166"/>
  <c i="8" r="BK178"/>
  <c i="10" r="BK196"/>
  <c i="11" r="J200"/>
  <c i="4" r="J155"/>
  <c i="6" r="BK110"/>
  <c i="7" r="BK196"/>
  <c i="9" r="BK202"/>
  <c i="11" r="J186"/>
  <c i="2" r="J256"/>
  <c i="3" r="BK204"/>
  <c i="4" r="J147"/>
  <c i="5" r="BK136"/>
  <c i="7" r="BK198"/>
  <c i="10" r="BK129"/>
  <c i="11" r="J208"/>
  <c i="2" r="J226"/>
  <c i="4" r="J171"/>
  <c i="5" r="J144"/>
  <c i="6" r="BK116"/>
  <c r="BK203"/>
  <c i="7" r="BK149"/>
  <c i="8" r="J139"/>
  <c i="9" r="J100"/>
  <c r="J202"/>
  <c i="10" r="J137"/>
  <c r="J123"/>
  <c i="11" r="BK172"/>
  <c i="3" r="BK101"/>
  <c i="4" r="BK214"/>
  <c i="5" r="J116"/>
  <c i="7" r="J212"/>
  <c i="9" r="J95"/>
  <c i="10" r="BK141"/>
  <c i="2" r="J166"/>
  <c i="3" r="J141"/>
  <c i="4" r="J107"/>
  <c i="5" r="BK102"/>
  <c i="7" r="J190"/>
  <c i="8" r="J205"/>
  <c i="10" r="BK126"/>
  <c i="11" r="BK198"/>
  <c i="3" r="BK229"/>
  <c i="2" r="J186"/>
  <c i="4" r="J209"/>
  <c i="5" r="J189"/>
  <c i="6" r="BK177"/>
  <c i="8" r="BK120"/>
  <c i="9" r="BK163"/>
  <c i="10" r="BK160"/>
  <c i="3" r="J138"/>
  <c i="4" r="J226"/>
  <c i="7" r="BK192"/>
  <c r="J149"/>
  <c i="8" r="J172"/>
  <c i="9" r="BK160"/>
  <c i="11" r="BK176"/>
  <c i="2" r="BK249"/>
  <c r="BK105"/>
  <c i="4" r="J115"/>
  <c i="5" r="J132"/>
  <c r="BK187"/>
  <c i="8" r="J129"/>
  <c i="9" r="J156"/>
  <c i="10" r="BK132"/>
  <c i="2" r="BK219"/>
  <c r="BK114"/>
  <c i="4" r="J145"/>
  <c i="5" r="BK153"/>
  <c i="7" r="BK163"/>
  <c i="11" r="BK153"/>
  <c i="3" r="J134"/>
  <c i="4" r="BK145"/>
  <c i="6" r="BK167"/>
  <c i="8" r="J141"/>
  <c i="9" r="BK184"/>
  <c i="10" r="J163"/>
  <c i="2" r="J234"/>
  <c r="BK195"/>
  <c i="3" r="J176"/>
  <c i="5" r="BK171"/>
  <c i="7" r="J115"/>
  <c i="8" r="J216"/>
  <c i="10" r="BK95"/>
  <c i="11" r="BK143"/>
  <c i="4" r="J167"/>
  <c i="7" r="BK202"/>
  <c i="8" r="BK139"/>
  <c i="10" r="J120"/>
  <c i="11" r="J215"/>
  <c i="2" r="J213"/>
  <c i="4" r="BK191"/>
  <c i="5" r="BK156"/>
  <c i="6" r="J132"/>
  <c i="10" r="J151"/>
  <c i="2" r="BK202"/>
  <c r="BK170"/>
  <c i="5" r="BK119"/>
  <c r="J191"/>
  <c i="7" r="J137"/>
  <c i="8" r="J126"/>
  <c r="BK184"/>
  <c i="9" r="J187"/>
  <c i="10" r="J167"/>
  <c i="11" r="J115"/>
  <c i="3" r="BK134"/>
  <c i="4" r="J202"/>
  <c i="5" r="J93"/>
  <c i="7" r="BK104"/>
  <c i="8" r="BK213"/>
  <c i="9" r="BK198"/>
  <c i="11" r="BK196"/>
  <c i="3" r="J131"/>
  <c i="2" r="J206"/>
  <c i="3" r="BK220"/>
  <c i="5" r="BK144"/>
  <c i="6" r="J93"/>
  <c i="7" r="J156"/>
  <c i="8" r="J151"/>
  <c i="10" r="BK134"/>
  <c i="3" r="J136"/>
  <c i="4" r="J118"/>
  <c r="J185"/>
  <c i="7" r="BK137"/>
  <c i="9" r="J181"/>
  <c i="10" r="J132"/>
  <c i="2" r="BK228"/>
  <c r="BK175"/>
  <c i="3" r="BK182"/>
  <c i="4" r="J210"/>
  <c i="5" r="J177"/>
  <c i="7" r="J198"/>
  <c i="8" r="BK163"/>
  <c i="10" r="J170"/>
  <c i="11" r="BK95"/>
  <c i="2" r="J215"/>
  <c r="J163"/>
  <c i="4" r="J164"/>
  <c i="5" r="J130"/>
  <c i="7" r="J128"/>
  <c i="10" r="J222"/>
  <c i="2" r="BK256"/>
  <c i="3" r="J143"/>
  <c i="4" r="BK138"/>
  <c i="5" r="J96"/>
  <c i="7" r="BK194"/>
  <c i="9" r="BK194"/>
  <c i="11" r="BK110"/>
  <c i="2" r="BK102"/>
  <c r="J102"/>
  <c i="4" r="BK209"/>
  <c i="6" r="BK183"/>
  <c i="7" r="BK218"/>
  <c i="9" r="J117"/>
  <c i="10" r="BK205"/>
  <c i="4" r="J182"/>
  <c i="5" r="J107"/>
  <c i="7" r="J180"/>
  <c i="8" r="BK109"/>
  <c i="9" r="BK103"/>
  <c i="10" r="BK200"/>
  <c i="11" r="J110"/>
  <c i="2" r="J123"/>
  <c i="4" r="BK112"/>
  <c i="6" r="J198"/>
  <c i="7" r="J194"/>
  <c i="9" r="J103"/>
  <c i="11" r="J202"/>
  <c i="2" r="BK117"/>
  <c r="F35"/>
  <c i="5" r="BK194"/>
  <c i="7" r="BK135"/>
  <c r="BK215"/>
  <c i="8" r="BK129"/>
  <c i="9" r="BK205"/>
  <c i="10" r="J100"/>
  <c i="11" r="J141"/>
  <c i="3" r="J202"/>
  <c i="4" r="J157"/>
  <c r="BK115"/>
  <c i="6" r="BK191"/>
  <c i="8" r="J111"/>
  <c i="9" r="BK132"/>
  <c i="10" r="BK111"/>
  <c i="3" r="BK157"/>
  <c i="2" r="BK198"/>
  <c i="3" r="J107"/>
  <c i="4" r="BK131"/>
  <c i="6" r="BK174"/>
  <c i="7" r="BK101"/>
  <c i="9" r="BK151"/>
  <c i="10" r="J196"/>
  <c i="11" r="J204"/>
  <c i="3" r="BK160"/>
  <c i="6" r="J174"/>
  <c i="8" r="J184"/>
  <c i="9" r="J213"/>
  <c i="10" r="BK167"/>
  <c i="11" r="BK204"/>
  <c i="2" r="J96"/>
  <c i="3" r="BK205"/>
  <c i="4" r="BK178"/>
  <c i="5" r="BK107"/>
  <c i="6" r="BK193"/>
  <c i="7" r="BK209"/>
  <c i="8" r="BK222"/>
  <c i="11" r="BK130"/>
  <c i="2" r="J204"/>
  <c r="J133"/>
  <c i="3" r="BK124"/>
  <c i="4" r="BK121"/>
  <c i="6" r="J187"/>
  <c i="7" r="J221"/>
  <c i="8" r="J200"/>
  <c r="J114"/>
  <c r="BK132"/>
  <c i="9" r="J201"/>
  <c r="BK216"/>
  <c i="10" r="J143"/>
  <c i="11" r="J165"/>
  <c i="2" r="BK237"/>
  <c r="J195"/>
  <c i="3" r="J164"/>
  <c i="4" r="BK226"/>
  <c i="5" r="BK116"/>
  <c i="7" r="J166"/>
  <c i="8" r="BK160"/>
  <c i="10" r="J174"/>
  <c i="11" r="J136"/>
  <c i="2" r="J181"/>
  <c i="3" r="BK178"/>
  <c i="5" r="J180"/>
  <c i="6" r="BK156"/>
  <c i="7" r="BK168"/>
  <c i="9" r="BK111"/>
  <c i="10" r="J117"/>
  <c i="4" r="J223"/>
  <c i="6" r="BK194"/>
  <c i="7" r="BK152"/>
  <c i="8" r="BK123"/>
  <c i="9" r="BK196"/>
  <c i="11" r="BK227"/>
  <c i="2" r="J208"/>
  <c i="3" r="J112"/>
  <c i="4" r="BK101"/>
  <c i="5" r="BK160"/>
  <c i="6" r="BK198"/>
  <c i="8" r="BK141"/>
  <c i="10" r="J210"/>
  <c i="11" r="J180"/>
  <c i="2" r="J175"/>
  <c r="BK216"/>
  <c i="4" r="J188"/>
  <c i="5" r="BK113"/>
  <c i="6" r="J153"/>
  <c i="7" r="BK177"/>
  <c r="BK147"/>
  <c i="8" r="J160"/>
  <c i="9" r="J141"/>
  <c r="J216"/>
  <c i="10" r="BK143"/>
  <c r="BK156"/>
  <c i="11" r="BK141"/>
  <c i="2" r="J156"/>
  <c i="3" r="BK188"/>
  <c i="4" r="J128"/>
  <c i="5" r="BK125"/>
  <c i="7" r="BK212"/>
  <c i="9" r="J184"/>
  <c i="11" r="J169"/>
  <c i="4" r="J200"/>
  <c i="5" r="J149"/>
  <c i="6" r="J165"/>
  <c i="7" r="J109"/>
  <c i="9" r="J190"/>
  <c i="10" r="J200"/>
  <c i="2" r="J220"/>
  <c r="J142"/>
  <c i="3" r="BK115"/>
  <c i="4" r="BK124"/>
  <c i="5" r="J195"/>
  <c i="7" r="BK221"/>
  <c i="9" r="BK170"/>
  <c i="10" r="J202"/>
  <c i="11" r="BK203"/>
  <c i="2" r="BK146"/>
  <c i="3" r="BK145"/>
  <c i="7" r="BK197"/>
  <c i="8" r="BK210"/>
  <c r="BK134"/>
  <c i="9" r="BK129"/>
  <c i="10" r="J216"/>
  <c i="11" r="BK186"/>
  <c i="2" r="BK200"/>
  <c i="3" r="J220"/>
  <c i="5" r="BK193"/>
  <c i="6" r="J104"/>
  <c r="BK160"/>
  <c i="9" r="BK95"/>
  <c i="11" r="J112"/>
  <c i="2" r="J111"/>
  <c r="J183"/>
  <c i="3" r="J109"/>
  <c i="4" r="J104"/>
  <c i="7" r="J201"/>
  <c r="BK190"/>
  <c i="8" r="BK181"/>
  <c r="BK151"/>
  <c i="9" r="J174"/>
  <c r="BK114"/>
  <c i="10" r="J153"/>
  <c i="11" r="J196"/>
  <c r="J212"/>
  <c i="2" r="BK111"/>
  <c i="3" r="J188"/>
  <c i="4" r="J194"/>
  <c r="J214"/>
  <c i="6" r="J160"/>
  <c i="8" r="J178"/>
  <c i="9" r="BK156"/>
  <c i="10" r="BK219"/>
  <c i="11" r="BK101"/>
  <c i="2" r="BK135"/>
  <c i="4" r="BK141"/>
  <c i="5" r="J104"/>
  <c i="7" r="J104"/>
  <c i="8" r="BK201"/>
  <c i="9" r="J120"/>
  <c i="11" r="J121"/>
  <c i="4" r="J229"/>
  <c i="5" r="J203"/>
  <c i="8" r="BK172"/>
  <c i="9" r="BK167"/>
  <c i="11" r="J127"/>
  <c i="2" r="BK230"/>
  <c r="BK154"/>
  <c i="4" r="J176"/>
  <c i="5" r="J174"/>
  <c i="7" r="BK156"/>
  <c i="9" r="J143"/>
  <c i="10" r="BK100"/>
  <c i="2" r="J105"/>
  <c r="BK120"/>
  <c i="4" r="BK182"/>
  <c i="5" r="J171"/>
  <c i="6" r="BK134"/>
  <c i="7" r="BK206"/>
  <c i="8" r="BK100"/>
  <c i="9" r="J200"/>
  <c i="10" r="BK187"/>
  <c i="11" r="J124"/>
  <c r="J174"/>
  <c i="3" r="J185"/>
  <c r="BK121"/>
  <c i="4" r="BK188"/>
  <c i="5" r="J99"/>
  <c i="6" r="J149"/>
  <c i="8" r="J190"/>
  <c i="10" r="J111"/>
  <c i="11" r="J101"/>
  <c i="3" r="J198"/>
  <c i="4" r="BK95"/>
  <c i="5" r="BK163"/>
  <c i="7" r="J112"/>
  <c i="8" r="BK187"/>
  <c i="9" r="J172"/>
  <c i="11" r="J153"/>
  <c i="3" r="BK171"/>
  <c i="2" r="BK99"/>
  <c i="3" r="J115"/>
  <c i="4" r="J205"/>
  <c i="6" r="J177"/>
  <c i="8" r="BK198"/>
  <c i="10" r="J95"/>
  <c i="11" r="BK131"/>
  <c i="3" r="BK128"/>
  <c i="4" r="BK217"/>
  <c i="7" r="J206"/>
  <c i="8" r="J156"/>
  <c i="9" r="BK178"/>
  <c i="11" r="BK200"/>
  <c i="2" r="BK246"/>
  <c r="J135"/>
  <c i="3" r="J174"/>
  <c i="4" r="BK204"/>
  <c i="6" r="J199"/>
  <c i="7" r="J183"/>
  <c i="8" r="J210"/>
  <c i="9" r="J151"/>
  <c i="10" r="BK190"/>
  <c i="11" r="J183"/>
  <c i="2" r="J243"/>
  <c i="3" r="J229"/>
  <c i="4" r="BK157"/>
  <c i="6" r="BK180"/>
  <c i="2" r="J170"/>
  <c i="3" r="J206"/>
  <c r="BK127"/>
  <c i="5" r="J119"/>
  <c i="6" r="BK165"/>
  <c i="8" r="J153"/>
  <c i="10" r="BK170"/>
  <c i="11" r="BK115"/>
  <c i="2" r="BK217"/>
  <c i="3" r="BK109"/>
  <c i="4" r="J95"/>
  <c i="6" r="J96"/>
  <c i="8" r="BK103"/>
  <c i="9" r="BK134"/>
  <c i="11" r="J158"/>
  <c i="4" r="J109"/>
  <c i="5" r="J122"/>
  <c i="6" r="J102"/>
  <c i="8" r="J123"/>
  <c i="9" r="J222"/>
  <c i="11" r="BK215"/>
  <c i="2" r="J217"/>
  <c i="3" r="BK198"/>
  <c i="5" r="BK198"/>
  <c i="6" r="J119"/>
  <c i="8" r="BK170"/>
  <c i="9" r="BK117"/>
  <c i="10" r="BK109"/>
  <c i="2" r="J144"/>
  <c r="J202"/>
  <c i="4" r="J204"/>
  <c i="5" r="J165"/>
  <c i="6" r="J189"/>
  <c r="BK187"/>
  <c i="7" r="BK124"/>
  <c r="BK115"/>
  <c i="8" r="BK205"/>
  <c r="BK95"/>
  <c i="9" r="BK126"/>
  <c i="10" r="BK114"/>
  <c i="11" r="BK183"/>
  <c r="BK145"/>
  <c i="2" r="BK108"/>
  <c i="3" r="J217"/>
  <c i="4" r="J131"/>
  <c i="5" r="J156"/>
  <c i="6" r="J194"/>
  <c i="7" r="BK112"/>
  <c i="8" r="J132"/>
  <c i="10" r="J194"/>
  <c i="11" r="BK127"/>
  <c i="3" r="J160"/>
  <c r="J104"/>
  <c i="5" r="J199"/>
  <c i="7" r="J139"/>
  <c i="9" r="BK201"/>
  <c i="10" r="J184"/>
  <c i="2" r="F37"/>
  <c r="J108"/>
  <c r="BK183"/>
  <c i="3" r="J121"/>
  <c i="4" r="BK107"/>
  <c i="5" r="BK167"/>
  <c i="8" r="J143"/>
  <c i="9" r="J114"/>
  <c i="11" r="BK121"/>
  <c i="2" r="BK205"/>
  <c i="3" r="BK95"/>
  <c i="4" r="BK147"/>
  <c i="7" r="BK201"/>
  <c i="9" r="J198"/>
  <c i="10" r="BK210"/>
  <c i="11" r="J107"/>
  <c i="2" r="BK127"/>
  <c r="J200"/>
  <c i="4" r="BK202"/>
  <c i="5" r="J146"/>
  <c i="6" r="BK195"/>
  <c i="7" r="J159"/>
  <c i="8" r="BK126"/>
  <c i="11" r="BK202"/>
  <c i="2" r="J137"/>
  <c r="J209"/>
  <c i="3" r="BK164"/>
  <c i="4" r="J112"/>
  <c i="5" r="J198"/>
  <c i="7" r="J202"/>
  <c i="8" r="J196"/>
  <c r="J219"/>
  <c i="9" r="BK139"/>
  <c r="BK172"/>
  <c i="10" r="BK153"/>
  <c i="11" r="J155"/>
  <c r="J134"/>
  <c i="2" r="J216"/>
  <c r="BK126"/>
  <c i="4" r="BK128"/>
  <c i="5" r="J193"/>
  <c i="6" r="J180"/>
  <c i="7" r="J209"/>
  <c i="9" r="BK219"/>
  <c i="10" r="J139"/>
  <c i="2" r="J228"/>
  <c r="J117"/>
  <c i="3" r="J124"/>
  <c i="4" r="BK164"/>
  <c i="5" r="BK99"/>
  <c i="7" r="J118"/>
  <c i="8" r="J120"/>
  <c i="10" r="BK181"/>
  <c i="3" r="BK226"/>
  <c i="5" r="J194"/>
  <c i="6" r="BK199"/>
  <c i="7" r="J186"/>
  <c i="9" r="J219"/>
  <c i="10" r="BK106"/>
  <c i="2" r="BK159"/>
  <c r="J190"/>
  <c i="3" r="J205"/>
  <c i="4" r="J191"/>
  <c i="5" r="BK165"/>
  <c i="7" r="BK128"/>
  <c i="9" r="J178"/>
  <c i="10" r="J219"/>
  <c i="11" r="BK221"/>
  <c i="2" r="BK220"/>
  <c r="BK144"/>
  <c i="4" r="J136"/>
  <c i="5" r="J110"/>
  <c i="6" r="J146"/>
  <c i="7" r="BK106"/>
  <c r="BK183"/>
  <c i="8" r="J174"/>
  <c r="BK143"/>
  <c i="10" r="BK123"/>
  <c i="11" r="BK124"/>
  <c i="2" r="BK252"/>
  <c i="3" r="J167"/>
  <c i="4" r="J217"/>
  <c i="5" r="BK174"/>
  <c i="6" r="J122"/>
  <c i="8" r="J201"/>
  <c i="9" r="BK109"/>
  <c i="10" r="BK172"/>
  <c i="11" r="BK224"/>
  <c i="3" r="J101"/>
  <c i="4" r="BK200"/>
  <c i="5" r="BK93"/>
  <c i="7" r="BK159"/>
  <c i="9" r="J196"/>
  <c i="10" r="BK213"/>
  <c i="11" r="J227"/>
  <c i="8" r="BK117"/>
  <c i="11" r="BK207"/>
  <c i="2" r="J126"/>
  <c i="3" r="J157"/>
  <c i="4" r="J134"/>
  <c i="7" r="J174"/>
  <c i="10" r="BK198"/>
  <c i="2" r="BK206"/>
  <c r="J219"/>
  <c i="3" r="BK143"/>
  <c r="BK107"/>
  <c i="4" r="J198"/>
  <c i="6" r="J191"/>
  <c i="8" r="J163"/>
  <c i="9" r="BK222"/>
  <c i="10" r="BK178"/>
  <c i="2" r="BK236"/>
  <c i="3" r="BK155"/>
  <c i="5" r="J163"/>
  <c i="6" r="J206"/>
  <c i="11" r="BK107"/>
  <c i="2" r="BK163"/>
  <c i="3" r="J204"/>
  <c i="4" r="J178"/>
  <c i="5" r="BK183"/>
  <c i="7" r="J101"/>
  <c i="8" r="J222"/>
  <c i="10" r="J187"/>
  <c i="2" r="BK208"/>
  <c r="J146"/>
  <c i="3" r="BK223"/>
  <c i="4" r="J101"/>
  <c i="6" r="BK163"/>
  <c i="8" r="J134"/>
  <c i="9" r="BK106"/>
  <c i="11" r="J221"/>
  <c i="4" r="J143"/>
  <c i="6" r="BK132"/>
  <c i="8" r="J206"/>
  <c i="10" r="BK202"/>
  <c i="11" r="BK162"/>
  <c i="2" r="BK224"/>
  <c r="BK130"/>
  <c i="3" r="J147"/>
  <c i="4" r="J121"/>
  <c i="6" r="J134"/>
  <c i="9" r="BK181"/>
  <c i="11" r="J143"/>
  <c i="2" r="J249"/>
  <c r="BK92"/>
  <c i="4" r="BK171"/>
  <c i="5" r="BK206"/>
  <c i="6" r="J183"/>
  <c i="7" r="BK109"/>
  <c i="8" r="BK200"/>
  <c r="BK216"/>
  <c i="9" r="J139"/>
  <c i="10" r="BK151"/>
  <c r="J205"/>
  <c i="11" r="J203"/>
  <c r="J131"/>
  <c i="3" r="BK206"/>
  <c i="6" r="BK130"/>
  <c i="8" r="BK106"/>
  <c i="10" r="BK206"/>
  <c i="11" r="BK118"/>
  <c i="3" r="J223"/>
  <c i="2" r="J159"/>
  <c i="3" r="J210"/>
  <c r="J155"/>
  <c i="5" r="BK96"/>
  <c i="6" r="BK127"/>
  <c i="7" r="BK139"/>
  <c i="10" r="BK139"/>
  <c i="11" r="J207"/>
  <c i="2" r="BK181"/>
  <c i="4" r="J127"/>
  <c i="6" r="BK125"/>
  <c i="9" r="BK141"/>
  <c i="10" r="BK184"/>
  <c i="11" r="BK208"/>
  <c i="2" r="BK140"/>
  <c r="BK123"/>
  <c i="4" r="J124"/>
  <c i="6" r="J144"/>
  <c i="7" r="J130"/>
  <c i="9" r="BK153"/>
  <c i="10" r="BK194"/>
  <c i="2" r="J230"/>
  <c i="3" r="J127"/>
  <c i="4" r="BK109"/>
  <c i="5" r="J134"/>
  <c i="6" r="J156"/>
  <c i="7" r="BK180"/>
  <c i="8" r="BK190"/>
  <c r="BK206"/>
  <c i="9" r="J210"/>
  <c r="J111"/>
  <c i="10" r="J106"/>
  <c r="BK103"/>
  <c i="2" r="BK142"/>
  <c r="BK190"/>
  <c i="3" r="BK191"/>
  <c i="4" r="BK167"/>
  <c i="6" r="BK93"/>
  <c i="7" r="J147"/>
  <c i="8" r="BK167"/>
  <c i="10" r="BK201"/>
  <c i="11" r="BK104"/>
  <c i="2" r="BK213"/>
  <c i="3" r="J191"/>
  <c i="4" r="J220"/>
  <c i="6" r="J171"/>
  <c i="7" r="J106"/>
  <c i="8" r="J181"/>
  <c i="9" r="BK120"/>
  <c i="11" r="BK139"/>
  <c i="4" r="J206"/>
  <c i="5" r="J102"/>
  <c i="8" r="J109"/>
  <c i="9" r="BK190"/>
  <c i="10" r="J109"/>
  <c i="2" r="BK204"/>
  <c r="J177"/>
  <c i="3" r="BK112"/>
  <c i="5" r="BK110"/>
  <c i="6" r="BK149"/>
  <c i="7" r="J218"/>
  <c i="9" r="BK137"/>
  <c i="10" r="BK216"/>
  <c i="11" r="J224"/>
  <c i="2" r="BK243"/>
  <c r="BK186"/>
  <c i="5" r="J167"/>
  <c i="6" r="BK104"/>
  <c i="7" r="BK170"/>
  <c i="8" r="BK156"/>
  <c r="BK219"/>
  <c i="9" r="J132"/>
  <c i="10" r="BK174"/>
  <c r="J198"/>
  <c i="2" r="F34"/>
  <c i="6" r="J193"/>
  <c i="7" r="J163"/>
  <c i="8" r="J117"/>
  <c i="10" r="J134"/>
  <c i="11" r="BK165"/>
  <c i="2" r="BK196"/>
  <c i="3" r="BK136"/>
  <c i="4" r="BK205"/>
  <c i="5" r="J183"/>
  <c i="6" r="BK122"/>
  <c i="7" r="BK133"/>
  <c i="8" r="BK111"/>
  <c i="10" r="J181"/>
  <c i="3" r="J171"/>
  <c i="2" r="J120"/>
  <c i="3" r="BK174"/>
  <c i="4" r="J141"/>
  <c i="6" r="BK113"/>
  <c i="7" r="BK95"/>
  <c i="9" r="BK123"/>
  <c i="11" r="J104"/>
  <c i="3" r="J118"/>
  <c i="4" r="BK210"/>
  <c i="6" r="J107"/>
  <c i="7" r="J168"/>
  <c i="8" r="J194"/>
  <c i="10" r="J156"/>
  <c i="11" r="J172"/>
  <c i="2" r="BK210"/>
  <c i="3" r="BK194"/>
  <c r="J200"/>
  <c i="6" r="J130"/>
  <c r="BK99"/>
  <c i="8" r="J106"/>
  <c i="9" r="J160"/>
  <c i="10" r="J213"/>
  <c i="2" r="J198"/>
  <c r="J196"/>
  <c i="3" r="J128"/>
  <c i="4" r="BK143"/>
  <c i="5" r="BK132"/>
  <c i="6" r="BK107"/>
  <c i="11" r="J218"/>
  <c i="2" r="BK156"/>
  <c i="4" r="BK136"/>
  <c i="5" r="J127"/>
  <c i="6" r="BK102"/>
  <c i="7" r="J135"/>
  <c i="9" r="J205"/>
  <c i="11" r="BK112"/>
  <c i="2" r="J222"/>
  <c i="3" r="BK185"/>
  <c i="4" r="BK194"/>
  <c i="6" r="J195"/>
  <c i="8" r="BK196"/>
  <c i="10" r="J141"/>
  <c i="11" r="BK189"/>
  <c i="5" r="J153"/>
  <c i="6" r="J113"/>
  <c i="7" r="BK186"/>
  <c i="8" r="J187"/>
  <c i="9" r="BK100"/>
  <c i="11" r="BK155"/>
  <c i="2" r="J236"/>
  <c r="BK96"/>
  <c i="3" r="J209"/>
  <c i="4" r="BK229"/>
  <c i="6" r="J110"/>
  <c i="7" r="BK125"/>
  <c i="9" r="BK143"/>
  <c i="10" r="J178"/>
  <c i="11" r="J118"/>
  <c i="2" r="J232"/>
  <c i="4" r="BK176"/>
  <c i="5" r="BK180"/>
  <c r="BK203"/>
  <c i="6" r="BK146"/>
  <c i="7" r="J125"/>
  <c r="J124"/>
  <c i="8" r="J167"/>
  <c i="9" r="BK200"/>
  <c i="10" r="J172"/>
  <c i="11" r="BK192"/>
  <c i="2" r="BK232"/>
  <c i="4" r="BK160"/>
  <c i="5" r="BK199"/>
  <c r="BK177"/>
  <c i="6" r="BK96"/>
  <c i="8" r="J198"/>
  <c i="9" r="J153"/>
  <c i="10" r="BK120"/>
  <c i="2" r="BK133"/>
  <c i="3" r="BK200"/>
  <c i="5" r="BK130"/>
  <c i="6" r="J99"/>
  <c i="8" r="J170"/>
  <c i="10" r="J160"/>
  <c i="2" r="J99"/>
  <c r="BK226"/>
  <c i="3" r="J182"/>
  <c i="4" r="BK118"/>
  <c i="5" r="J136"/>
  <c i="7" r="J196"/>
  <c i="8" r="BK194"/>
  <c i="9" r="BK174"/>
  <c i="11" r="J130"/>
  <c i="3" r="BK209"/>
  <c i="4" r="BK174"/>
  <c i="6" r="BK189"/>
  <c i="8" r="J202"/>
  <c i="10" r="J129"/>
  <c i="2" r="BK222"/>
  <c r="J140"/>
  <c i="3" r="J145"/>
  <c i="4" r="BK104"/>
  <c i="7" r="J197"/>
  <c i="9" r="BK213"/>
  <c i="11" r="J95"/>
  <c i="2" r="J224"/>
  <c r="J114"/>
  <c i="4" r="J160"/>
  <c i="5" r="BK122"/>
  <c i="6" r="J203"/>
  <c i="10" r="BK222"/>
  <c i="2" r="BK209"/>
  <c i="3" r="J226"/>
  <c i="4" r="BK220"/>
  <c i="5" r="J187"/>
  <c i="7" r="J95"/>
  <c i="9" r="J194"/>
  <c i="11" r="BK212"/>
  <c i="2" r="J154"/>
  <c r="J205"/>
  <c i="4" r="BK185"/>
  <c i="5" r="BK127"/>
  <c i="7" r="BK174"/>
  <c i="8" r="J95"/>
  <c i="9" r="J106"/>
  <c i="10" r="J103"/>
  <c i="3" r="BK118"/>
  <c i="5" r="BK189"/>
  <c i="6" r="BK119"/>
  <c i="8" r="BK137"/>
  <c i="9" r="BK210"/>
  <c i="2" r="J130"/>
  <c r="BK193"/>
  <c i="3" r="BK202"/>
  <c i="5" r="BK149"/>
  <c i="6" r="BK136"/>
  <c i="8" r="J100"/>
  <c i="9" r="J163"/>
  <c i="11" r="J189"/>
  <c r="J139"/>
  <c i="2" r="J210"/>
  <c r="J127"/>
  <c i="5" r="J160"/>
  <c i="6" r="BK171"/>
  <c r="BK206"/>
  <c i="7" r="J215"/>
  <c i="8" r="BK202"/>
  <c r="BK174"/>
  <c i="9" r="J170"/>
  <c r="J129"/>
  <c i="10" r="J206"/>
  <c i="11" r="BK158"/>
  <c i="3" r="BK217"/>
  <c r="BK167"/>
  <c i="4" r="BK206"/>
  <c i="6" r="J116"/>
  <c i="9" r="BK187"/>
  <c i="10" r="BK163"/>
  <c i="11" r="J176"/>
  <c i="2" l="1" r="R91"/>
  <c r="R189"/>
  <c r="T189"/>
  <c i="3" r="BK181"/>
  <c r="J181"/>
  <c r="J66"/>
  <c r="BK216"/>
  <c r="J216"/>
  <c r="J68"/>
  <c i="4" r="R94"/>
  <c r="P216"/>
  <c i="5" r="R170"/>
  <c i="6" r="R92"/>
  <c i="7" r="BK189"/>
  <c r="J189"/>
  <c r="J67"/>
  <c i="8" r="T193"/>
  <c i="9" r="R177"/>
  <c i="10" r="P94"/>
  <c r="P212"/>
  <c i="2" r="BK180"/>
  <c r="J180"/>
  <c r="J62"/>
  <c r="BK242"/>
  <c r="J242"/>
  <c r="J65"/>
  <c i="3" r="T197"/>
  <c i="4" r="P197"/>
  <c i="5" r="T92"/>
  <c i="6" r="BK186"/>
  <c r="J186"/>
  <c r="J67"/>
  <c i="7" r="T173"/>
  <c i="8" r="P177"/>
  <c i="9" r="BK193"/>
  <c r="J193"/>
  <c r="J67"/>
  <c i="10" r="R177"/>
  <c i="2" r="BK197"/>
  <c r="J197"/>
  <c r="J64"/>
  <c i="3" r="BK94"/>
  <c r="P197"/>
  <c i="4" r="R197"/>
  <c i="5" r="BK170"/>
  <c r="J170"/>
  <c r="J66"/>
  <c i="6" r="P186"/>
  <c i="7" r="BK173"/>
  <c r="J173"/>
  <c r="J66"/>
  <c r="R208"/>
  <c i="8" r="P193"/>
  <c i="9" r="BK177"/>
  <c r="J177"/>
  <c r="J66"/>
  <c i="10" r="P177"/>
  <c i="2" r="R180"/>
  <c r="T242"/>
  <c i="3" r="R94"/>
  <c r="R216"/>
  <c i="4" r="BK197"/>
  <c r="J197"/>
  <c r="J67"/>
  <c i="5" r="R92"/>
  <c i="6" r="P92"/>
  <c i="7" r="P94"/>
  <c r="BK208"/>
  <c r="J208"/>
  <c r="J68"/>
  <c i="8" r="R94"/>
  <c r="R212"/>
  <c i="9" r="T94"/>
  <c r="R212"/>
  <c i="10" r="BK94"/>
  <c r="BK212"/>
  <c r="J212"/>
  <c r="J68"/>
  <c i="2" r="T197"/>
  <c i="3" r="T181"/>
  <c i="4" r="T181"/>
  <c i="5" r="BK92"/>
  <c r="T186"/>
  <c i="6" r="BK170"/>
  <c r="J170"/>
  <c r="J66"/>
  <c i="7" r="R94"/>
  <c i="8" r="T94"/>
  <c r="T212"/>
  <c i="9" r="BK94"/>
  <c r="J94"/>
  <c r="J65"/>
  <c r="BK212"/>
  <c r="J212"/>
  <c r="J68"/>
  <c i="10" r="T94"/>
  <c i="11" r="BK179"/>
  <c r="J179"/>
  <c r="J66"/>
  <c i="2" r="P180"/>
  <c r="P242"/>
  <c i="3" r="BK197"/>
  <c r="J197"/>
  <c r="J67"/>
  <c i="4" r="R181"/>
  <c i="5" r="R186"/>
  <c i="6" r="P170"/>
  <c i="7" r="P189"/>
  <c i="8" r="R193"/>
  <c i="9" r="P94"/>
  <c r="P212"/>
  <c i="10" r="BK177"/>
  <c r="J177"/>
  <c r="J66"/>
  <c r="T212"/>
  <c i="11" r="R94"/>
  <c r="P195"/>
  <c i="2" r="BK91"/>
  <c r="P189"/>
  <c i="3" r="P181"/>
  <c i="4" r="BK94"/>
  <c r="J94"/>
  <c r="J65"/>
  <c r="BK216"/>
  <c r="J216"/>
  <c r="J68"/>
  <c i="5" r="BK186"/>
  <c r="J186"/>
  <c r="J67"/>
  <c i="6" r="T170"/>
  <c i="7" r="T189"/>
  <c i="8" r="P94"/>
  <c r="P93"/>
  <c r="P92"/>
  <c i="1" r="AU62"/>
  <c i="8" r="BK212"/>
  <c r="J212"/>
  <c r="J68"/>
  <c i="9" r="T177"/>
  <c i="10" r="R94"/>
  <c r="R212"/>
  <c i="11" r="R179"/>
  <c r="R214"/>
  <c i="2" r="BK189"/>
  <c r="J189"/>
  <c r="J63"/>
  <c i="3" r="R197"/>
  <c i="4" r="T94"/>
  <c r="T93"/>
  <c r="T92"/>
  <c r="T216"/>
  <c i="5" r="P92"/>
  <c i="6" r="R170"/>
  <c i="7" r="R173"/>
  <c i="8" r="BK94"/>
  <c r="J94"/>
  <c r="J65"/>
  <c r="P212"/>
  <c i="9" r="T193"/>
  <c i="10" r="P193"/>
  <c i="11" r="BK94"/>
  <c r="J94"/>
  <c r="J65"/>
  <c r="P179"/>
  <c r="BK214"/>
  <c r="J214"/>
  <c r="J68"/>
  <c i="2" r="R197"/>
  <c i="4" r="T197"/>
  <c i="6" r="BK92"/>
  <c i="7" r="R189"/>
  <c i="8" r="R177"/>
  <c i="9" r="P193"/>
  <c i="10" r="T177"/>
  <c i="11" r="T195"/>
  <c i="2" r="T91"/>
  <c r="T90"/>
  <c r="T89"/>
  <c i="3" r="T94"/>
  <c r="T93"/>
  <c r="T92"/>
  <c r="T216"/>
  <c i="4" r="BK181"/>
  <c r="J181"/>
  <c r="J66"/>
  <c i="5" r="P186"/>
  <c i="6" r="R186"/>
  <c i="7" r="P173"/>
  <c i="8" r="T177"/>
  <c i="9" r="R94"/>
  <c i="10" r="BK193"/>
  <c r="J193"/>
  <c r="J67"/>
  <c i="11" r="P94"/>
  <c r="P93"/>
  <c r="P92"/>
  <c i="1" r="AU65"/>
  <c i="11" r="T179"/>
  <c r="P214"/>
  <c i="2" r="P91"/>
  <c r="T180"/>
  <c r="R242"/>
  <c i="3" r="P94"/>
  <c r="P216"/>
  <c i="4" r="P181"/>
  <c i="5" r="P170"/>
  <c i="6" r="T186"/>
  <c i="7" r="BK94"/>
  <c r="J94"/>
  <c r="J65"/>
  <c r="P208"/>
  <c i="8" r="BK193"/>
  <c r="J193"/>
  <c r="J67"/>
  <c i="9" r="P177"/>
  <c r="T212"/>
  <c i="10" r="T193"/>
  <c i="11" r="BK195"/>
  <c r="J195"/>
  <c r="J67"/>
  <c r="T214"/>
  <c i="2" r="P197"/>
  <c i="3" r="R181"/>
  <c i="4" r="P94"/>
  <c r="P93"/>
  <c r="P92"/>
  <c i="1" r="AU58"/>
  <c i="4" r="R216"/>
  <c i="5" r="T170"/>
  <c i="6" r="T92"/>
  <c r="T91"/>
  <c r="T90"/>
  <c i="7" r="T94"/>
  <c r="T93"/>
  <c r="T92"/>
  <c r="T208"/>
  <c i="8" r="BK177"/>
  <c r="J177"/>
  <c r="J66"/>
  <c i="9" r="R193"/>
  <c i="10" r="R193"/>
  <c i="11" r="T94"/>
  <c r="T93"/>
  <c r="T92"/>
  <c r="R195"/>
  <c i="4" r="BK225"/>
  <c r="J225"/>
  <c r="J69"/>
  <c i="8" r="BK221"/>
  <c r="J221"/>
  <c r="J70"/>
  <c i="9" r="BK218"/>
  <c r="J218"/>
  <c r="J69"/>
  <c i="3" r="BK228"/>
  <c r="J228"/>
  <c r="J70"/>
  <c i="10" r="BK218"/>
  <c r="J218"/>
  <c r="J69"/>
  <c i="4" r="BK228"/>
  <c r="J228"/>
  <c r="J70"/>
  <c i="3" r="BK225"/>
  <c r="J225"/>
  <c r="J69"/>
  <c i="7" r="BK220"/>
  <c r="J220"/>
  <c r="J70"/>
  <c i="5" r="BK205"/>
  <c r="J205"/>
  <c r="J68"/>
  <c i="11" r="BK226"/>
  <c r="J226"/>
  <c r="J70"/>
  <c i="2" r="BK248"/>
  <c r="J248"/>
  <c r="J66"/>
  <c i="7" r="BK217"/>
  <c r="J217"/>
  <c r="J69"/>
  <c i="9" r="BK221"/>
  <c r="J221"/>
  <c r="J70"/>
  <c i="2" r="BK255"/>
  <c r="J255"/>
  <c r="J69"/>
  <c i="8" r="BK218"/>
  <c r="J218"/>
  <c r="J69"/>
  <c i="2" r="BK251"/>
  <c r="J251"/>
  <c r="J67"/>
  <c i="6" r="BK205"/>
  <c r="J205"/>
  <c r="J68"/>
  <c i="10" r="BK221"/>
  <c r="J221"/>
  <c r="J70"/>
  <c i="11" r="BK223"/>
  <c r="J223"/>
  <c r="J69"/>
  <c r="F89"/>
  <c r="BE101"/>
  <c r="BE121"/>
  <c r="BE139"/>
  <c r="BE145"/>
  <c r="BE169"/>
  <c r="BE189"/>
  <c r="BE196"/>
  <c i="10" r="J94"/>
  <c r="J65"/>
  <c i="11" r="BE127"/>
  <c r="BE155"/>
  <c r="BE183"/>
  <c r="BE212"/>
  <c r="BE107"/>
  <c r="BE131"/>
  <c r="BE141"/>
  <c r="BE208"/>
  <c r="J86"/>
  <c r="BE134"/>
  <c r="BE162"/>
  <c r="BE176"/>
  <c r="BE186"/>
  <c r="BE224"/>
  <c r="BE110"/>
  <c r="BE118"/>
  <c r="BE136"/>
  <c r="BE207"/>
  <c r="BE218"/>
  <c r="BE221"/>
  <c r="BE227"/>
  <c r="E80"/>
  <c r="BE153"/>
  <c r="BE200"/>
  <c r="BE104"/>
  <c r="BE115"/>
  <c r="BE143"/>
  <c r="BE165"/>
  <c r="BE174"/>
  <c r="BE180"/>
  <c r="BE192"/>
  <c r="BE124"/>
  <c r="BE202"/>
  <c r="BE112"/>
  <c r="BE158"/>
  <c r="BE172"/>
  <c r="BE95"/>
  <c r="BE198"/>
  <c r="BE203"/>
  <c r="BE204"/>
  <c r="BE215"/>
  <c r="BE130"/>
  <c i="10" r="F59"/>
  <c i="9" r="BK93"/>
  <c r="J93"/>
  <c r="J64"/>
  <c i="10" r="J56"/>
  <c r="BE103"/>
  <c r="BE114"/>
  <c r="BE190"/>
  <c r="BE202"/>
  <c r="BE213"/>
  <c r="BE216"/>
  <c r="E80"/>
  <c r="BE126"/>
  <c r="BE170"/>
  <c r="BE184"/>
  <c r="BE95"/>
  <c r="BE109"/>
  <c r="BE123"/>
  <c r="BE134"/>
  <c r="BE178"/>
  <c r="BE187"/>
  <c r="BE129"/>
  <c r="BE174"/>
  <c r="BE219"/>
  <c r="BE222"/>
  <c r="BE117"/>
  <c r="BE139"/>
  <c r="BE201"/>
  <c r="BE120"/>
  <c r="BE132"/>
  <c r="BE172"/>
  <c r="BE200"/>
  <c r="BE205"/>
  <c r="BE111"/>
  <c r="BE151"/>
  <c r="BE156"/>
  <c r="BE163"/>
  <c r="BE181"/>
  <c r="BE210"/>
  <c r="BE106"/>
  <c r="BE137"/>
  <c r="BE143"/>
  <c r="BE167"/>
  <c r="BE194"/>
  <c r="BE198"/>
  <c r="BE206"/>
  <c r="BE153"/>
  <c r="BE160"/>
  <c r="BE100"/>
  <c r="BE141"/>
  <c r="BE196"/>
  <c i="8" r="BK93"/>
  <c r="J93"/>
  <c r="J64"/>
  <c i="9" r="BE139"/>
  <c r="BE174"/>
  <c r="BE181"/>
  <c r="BE187"/>
  <c r="E80"/>
  <c r="BE141"/>
  <c r="BE206"/>
  <c r="BE106"/>
  <c r="BE151"/>
  <c r="BE198"/>
  <c r="BE202"/>
  <c r="J56"/>
  <c r="BE100"/>
  <c r="BE184"/>
  <c r="BE194"/>
  <c r="BE213"/>
  <c r="BE134"/>
  <c r="BE167"/>
  <c r="BE210"/>
  <c r="BE222"/>
  <c r="BE117"/>
  <c r="BE123"/>
  <c r="BE196"/>
  <c r="BE178"/>
  <c r="BE95"/>
  <c r="BE109"/>
  <c r="BE126"/>
  <c r="BE132"/>
  <c r="BE201"/>
  <c r="BE205"/>
  <c r="BE216"/>
  <c r="BE137"/>
  <c r="BE163"/>
  <c r="BE114"/>
  <c r="BE129"/>
  <c r="BE160"/>
  <c r="BE170"/>
  <c r="F59"/>
  <c r="BE103"/>
  <c r="BE120"/>
  <c r="BE143"/>
  <c r="BE153"/>
  <c r="BE156"/>
  <c r="BE172"/>
  <c r="BE190"/>
  <c r="BE111"/>
  <c r="BE200"/>
  <c r="BE219"/>
  <c i="8" r="J56"/>
  <c i="7" r="BK93"/>
  <c r="J93"/>
  <c r="J64"/>
  <c i="8" r="E50"/>
  <c r="F89"/>
  <c r="BE170"/>
  <c r="BE181"/>
  <c r="BE198"/>
  <c r="BE201"/>
  <c r="BE216"/>
  <c r="BE103"/>
  <c r="BE111"/>
  <c r="BE114"/>
  <c r="BE184"/>
  <c r="BE210"/>
  <c r="BE153"/>
  <c r="BE190"/>
  <c r="BE194"/>
  <c r="BE200"/>
  <c r="BE95"/>
  <c r="BE117"/>
  <c r="BE132"/>
  <c r="BE187"/>
  <c r="BE196"/>
  <c r="BE202"/>
  <c r="BE219"/>
  <c r="BE222"/>
  <c r="BE206"/>
  <c r="BE213"/>
  <c r="BE106"/>
  <c r="BE139"/>
  <c r="BE143"/>
  <c r="BE172"/>
  <c r="BE174"/>
  <c r="BE123"/>
  <c r="BE151"/>
  <c r="BE156"/>
  <c r="BE167"/>
  <c r="BE109"/>
  <c r="BE120"/>
  <c r="BE126"/>
  <c r="BE100"/>
  <c r="BE137"/>
  <c r="BE160"/>
  <c r="BE163"/>
  <c r="BE205"/>
  <c r="BE129"/>
  <c r="BE134"/>
  <c r="BE141"/>
  <c r="BE178"/>
  <c i="7" r="BE186"/>
  <c r="BE101"/>
  <c r="BE106"/>
  <c r="BE128"/>
  <c r="BE133"/>
  <c r="BE137"/>
  <c r="BE177"/>
  <c r="BE202"/>
  <c r="BE209"/>
  <c r="J56"/>
  <c r="BE109"/>
  <c r="BE121"/>
  <c r="BE130"/>
  <c r="BE139"/>
  <c r="BE156"/>
  <c r="BE215"/>
  <c i="6" r="J92"/>
  <c r="J65"/>
  <c i="7" r="BE124"/>
  <c r="BE159"/>
  <c r="BE183"/>
  <c r="BE194"/>
  <c r="BE212"/>
  <c r="BE221"/>
  <c r="F89"/>
  <c r="BE196"/>
  <c r="BE198"/>
  <c r="BE218"/>
  <c r="BE95"/>
  <c r="BE104"/>
  <c r="BE118"/>
  <c r="BE168"/>
  <c r="BE125"/>
  <c r="BE135"/>
  <c r="BE174"/>
  <c r="BE201"/>
  <c r="E80"/>
  <c r="BE180"/>
  <c r="BE190"/>
  <c r="BE147"/>
  <c r="BE166"/>
  <c r="BE192"/>
  <c r="BE197"/>
  <c r="BE206"/>
  <c r="BE149"/>
  <c r="BE115"/>
  <c r="BE152"/>
  <c r="BE170"/>
  <c r="BE112"/>
  <c r="BE163"/>
  <c i="6" r="F87"/>
  <c r="BE104"/>
  <c r="BE116"/>
  <c r="BE127"/>
  <c r="BE134"/>
  <c r="BE144"/>
  <c r="BE153"/>
  <c r="J56"/>
  <c r="BE167"/>
  <c i="5" r="J92"/>
  <c r="J65"/>
  <c i="6" r="BE160"/>
  <c r="BE206"/>
  <c r="BE102"/>
  <c r="BE146"/>
  <c r="BE198"/>
  <c r="BE119"/>
  <c r="BE165"/>
  <c r="BE171"/>
  <c r="BE180"/>
  <c r="BE203"/>
  <c r="E78"/>
  <c r="BE99"/>
  <c r="BE149"/>
  <c r="BE194"/>
  <c r="BE110"/>
  <c r="BE163"/>
  <c r="BE183"/>
  <c r="BE199"/>
  <c r="BE107"/>
  <c r="BE122"/>
  <c r="BE156"/>
  <c r="BE187"/>
  <c r="BE193"/>
  <c r="BE130"/>
  <c r="BE195"/>
  <c r="BE93"/>
  <c r="BE136"/>
  <c r="BE174"/>
  <c r="BE189"/>
  <c r="BE113"/>
  <c r="BE125"/>
  <c r="BE132"/>
  <c r="BE191"/>
  <c r="BE96"/>
  <c r="BE177"/>
  <c i="4" r="BK93"/>
  <c r="BK92"/>
  <c r="J92"/>
  <c r="J63"/>
  <c i="5" r="F59"/>
  <c r="BE96"/>
  <c r="BE104"/>
  <c r="BE107"/>
  <c r="BE134"/>
  <c r="BE146"/>
  <c r="BE153"/>
  <c r="BE163"/>
  <c r="BE171"/>
  <c r="J56"/>
  <c r="BE122"/>
  <c r="BE187"/>
  <c r="BE193"/>
  <c r="BE119"/>
  <c r="BE130"/>
  <c r="BE167"/>
  <c r="BE174"/>
  <c r="BE189"/>
  <c r="BE199"/>
  <c r="E50"/>
  <c r="BE125"/>
  <c r="BE127"/>
  <c r="BE180"/>
  <c r="BE203"/>
  <c r="BE206"/>
  <c r="BE102"/>
  <c r="BE156"/>
  <c r="BE165"/>
  <c r="BE195"/>
  <c r="BE191"/>
  <c r="BE194"/>
  <c r="BE116"/>
  <c r="BE110"/>
  <c r="BE113"/>
  <c r="BE144"/>
  <c r="BE149"/>
  <c r="BE177"/>
  <c r="BE99"/>
  <c r="BE93"/>
  <c r="BE132"/>
  <c r="BE136"/>
  <c r="BE160"/>
  <c r="BE183"/>
  <c r="BE198"/>
  <c i="4" r="E50"/>
  <c r="J86"/>
  <c r="BE101"/>
  <c r="BE167"/>
  <c r="BE200"/>
  <c r="F59"/>
  <c r="BE118"/>
  <c r="BE124"/>
  <c r="BE157"/>
  <c r="BE176"/>
  <c r="BE205"/>
  <c r="BE226"/>
  <c r="BE109"/>
  <c r="BE128"/>
  <c r="BE134"/>
  <c r="BE210"/>
  <c r="BE223"/>
  <c r="BE107"/>
  <c r="BE115"/>
  <c i="3" r="J94"/>
  <c r="J65"/>
  <c i="4" r="BE112"/>
  <c r="BE147"/>
  <c r="BE206"/>
  <c r="BE229"/>
  <c r="BE141"/>
  <c r="BE155"/>
  <c r="BE160"/>
  <c r="BE171"/>
  <c r="BE191"/>
  <c r="BE131"/>
  <c r="BE188"/>
  <c r="BE143"/>
  <c r="BE185"/>
  <c r="BE194"/>
  <c r="BE204"/>
  <c r="BE217"/>
  <c r="BE95"/>
  <c r="BE145"/>
  <c r="BE174"/>
  <c r="BE202"/>
  <c r="BE182"/>
  <c r="BE104"/>
  <c r="BE127"/>
  <c r="BE136"/>
  <c r="BE164"/>
  <c r="BE178"/>
  <c r="BE121"/>
  <c r="BE138"/>
  <c r="BE198"/>
  <c r="BE209"/>
  <c r="BE214"/>
  <c r="BE220"/>
  <c i="3" r="J86"/>
  <c r="BE109"/>
  <c r="BE121"/>
  <c i="2" r="J91"/>
  <c r="J61"/>
  <c i="3" r="BE95"/>
  <c r="BE118"/>
  <c r="BE134"/>
  <c r="BE141"/>
  <c r="BE160"/>
  <c r="BE226"/>
  <c r="BE155"/>
  <c r="BE217"/>
  <c r="BE223"/>
  <c r="BE182"/>
  <c r="BE198"/>
  <c r="BE229"/>
  <c r="BE127"/>
  <c r="BE138"/>
  <c r="BE174"/>
  <c r="BE194"/>
  <c r="BE136"/>
  <c r="BE147"/>
  <c r="BE204"/>
  <c r="BE205"/>
  <c r="BE214"/>
  <c r="E80"/>
  <c r="BE104"/>
  <c r="BE145"/>
  <c r="BE171"/>
  <c r="BE188"/>
  <c i="2" r="BK254"/>
  <c r="J254"/>
  <c r="J68"/>
  <c i="3" r="BE107"/>
  <c r="BE164"/>
  <c r="BE178"/>
  <c r="BE185"/>
  <c r="BE206"/>
  <c r="BE220"/>
  <c r="F89"/>
  <c r="BE101"/>
  <c r="BE115"/>
  <c r="BE176"/>
  <c r="BE124"/>
  <c r="BE131"/>
  <c r="BE143"/>
  <c r="BE157"/>
  <c r="BE167"/>
  <c r="BE202"/>
  <c r="BE210"/>
  <c r="BE112"/>
  <c r="BE128"/>
  <c r="BE191"/>
  <c r="BE200"/>
  <c r="BE209"/>
  <c i="1" r="AW55"/>
  <c i="2" r="J52"/>
  <c r="BE96"/>
  <c r="BE102"/>
  <c r="BE108"/>
  <c r="BE127"/>
  <c r="BE133"/>
  <c r="BE142"/>
  <c r="BE146"/>
  <c r="BE159"/>
  <c r="BE163"/>
  <c r="BE183"/>
  <c r="BE193"/>
  <c r="BE196"/>
  <c r="BE204"/>
  <c r="BE236"/>
  <c r="E48"/>
  <c r="F55"/>
  <c r="BE123"/>
  <c r="BE135"/>
  <c r="BE140"/>
  <c r="BE156"/>
  <c r="BE170"/>
  <c r="BE177"/>
  <c r="BE181"/>
  <c r="BE186"/>
  <c r="BE198"/>
  <c r="BE202"/>
  <c r="BE206"/>
  <c r="BE208"/>
  <c r="BE209"/>
  <c r="BE210"/>
  <c r="BE213"/>
  <c r="BE215"/>
  <c r="BE216"/>
  <c r="BE217"/>
  <c r="BE219"/>
  <c r="BE220"/>
  <c r="BE222"/>
  <c r="BE224"/>
  <c r="BE226"/>
  <c r="BE228"/>
  <c r="BE230"/>
  <c r="BE232"/>
  <c r="BE234"/>
  <c r="BE256"/>
  <c i="1" r="BB55"/>
  <c i="2" r="BE237"/>
  <c r="BE243"/>
  <c r="BE246"/>
  <c r="BE249"/>
  <c r="BE252"/>
  <c i="1" r="BA55"/>
  <c i="2" r="BE92"/>
  <c r="BE99"/>
  <c r="BE105"/>
  <c i="1" r="BD55"/>
  <c i="2" r="BE111"/>
  <c r="BE114"/>
  <c r="BE117"/>
  <c r="BE120"/>
  <c r="BE126"/>
  <c r="BE130"/>
  <c r="BE137"/>
  <c r="BE144"/>
  <c r="BE154"/>
  <c r="BE166"/>
  <c r="BE173"/>
  <c r="BE175"/>
  <c r="BE190"/>
  <c r="BE195"/>
  <c r="BE200"/>
  <c r="BE205"/>
  <c i="1" r="BC55"/>
  <c i="11" r="F39"/>
  <c i="1" r="BD65"/>
  <c i="10" r="F37"/>
  <c i="1" r="BB64"/>
  <c i="4" r="F37"/>
  <c i="1" r="BB58"/>
  <c i="7" r="J36"/>
  <c i="1" r="AW61"/>
  <c i="9" r="F38"/>
  <c i="1" r="BC63"/>
  <c i="8" r="F36"/>
  <c i="1" r="BA62"/>
  <c i="10" r="F36"/>
  <c i="1" r="BA64"/>
  <c i="6" r="F39"/>
  <c i="1" r="BD60"/>
  <c i="11" r="J36"/>
  <c i="1" r="AW65"/>
  <c i="8" r="F38"/>
  <c i="1" r="BC62"/>
  <c i="10" r="F38"/>
  <c i="1" r="BC64"/>
  <c i="5" r="J36"/>
  <c i="1" r="AW59"/>
  <c i="8" r="F37"/>
  <c i="1" r="BB62"/>
  <c i="10" r="J36"/>
  <c i="1" r="AW64"/>
  <c i="9" r="F37"/>
  <c i="1" r="BB63"/>
  <c i="9" r="F36"/>
  <c i="1" r="BA63"/>
  <c i="11" r="F36"/>
  <c i="1" r="BA65"/>
  <c i="6" r="F38"/>
  <c i="1" r="BC60"/>
  <c i="3" r="F38"/>
  <c i="1" r="BC57"/>
  <c i="4" r="J36"/>
  <c i="1" r="AW58"/>
  <c i="4" r="F36"/>
  <c i="1" r="BA58"/>
  <c i="9" r="J36"/>
  <c i="1" r="AW63"/>
  <c i="11" r="F37"/>
  <c i="1" r="BB65"/>
  <c i="7" r="F39"/>
  <c i="1" r="BD61"/>
  <c i="11" r="F38"/>
  <c i="1" r="BC65"/>
  <c i="3" r="F37"/>
  <c i="1" r="BB57"/>
  <c i="10" r="F39"/>
  <c i="1" r="BD64"/>
  <c i="6" r="F36"/>
  <c i="1" r="BA60"/>
  <c i="4" r="F39"/>
  <c i="1" r="BD58"/>
  <c i="7" r="F38"/>
  <c i="1" r="BC61"/>
  <c i="5" r="F39"/>
  <c i="1" r="BD59"/>
  <c i="3" r="F36"/>
  <c i="1" r="BA57"/>
  <c i="3" r="F39"/>
  <c i="1" r="BD57"/>
  <c i="6" r="J36"/>
  <c i="1" r="AW60"/>
  <c i="9" r="F39"/>
  <c i="1" r="BD63"/>
  <c i="5" r="F38"/>
  <c i="1" r="BC59"/>
  <c i="8" r="F39"/>
  <c i="1" r="BD62"/>
  <c i="7" r="F36"/>
  <c i="1" r="BA61"/>
  <c i="6" r="F37"/>
  <c i="1" r="BB60"/>
  <c i="3" r="J36"/>
  <c i="1" r="AW57"/>
  <c r="AS54"/>
  <c i="5" r="F36"/>
  <c i="1" r="BA59"/>
  <c i="5" r="F37"/>
  <c i="1" r="BB59"/>
  <c i="8" r="J36"/>
  <c i="1" r="AW62"/>
  <c i="7" r="F37"/>
  <c i="1" r="BB61"/>
  <c i="4" r="F38"/>
  <c i="1" r="BC58"/>
  <c i="3" l="1" r="P93"/>
  <c r="P92"/>
  <c i="1" r="AU57"/>
  <c i="7" r="P93"/>
  <c r="P92"/>
  <c i="1" r="AU61"/>
  <c i="5" r="P91"/>
  <c r="P90"/>
  <c i="1" r="AU59"/>
  <c i="9" r="P93"/>
  <c r="P92"/>
  <c i="1" r="AU63"/>
  <c i="9" r="T93"/>
  <c r="T92"/>
  <c i="5" r="T91"/>
  <c r="T90"/>
  <c i="8" r="R93"/>
  <c r="R92"/>
  <c i="10" r="R93"/>
  <c r="R92"/>
  <c i="8" r="T93"/>
  <c r="T92"/>
  <c i="6" r="P91"/>
  <c r="P90"/>
  <c i="1" r="AU60"/>
  <c i="6" r="BK91"/>
  <c r="J91"/>
  <c r="J64"/>
  <c i="2" r="BK90"/>
  <c r="J90"/>
  <c r="J60"/>
  <c i="10" r="BK93"/>
  <c r="J93"/>
  <c r="J64"/>
  <c i="9" r="R93"/>
  <c r="R92"/>
  <c i="11" r="R93"/>
  <c r="R92"/>
  <c i="10" r="P93"/>
  <c r="P92"/>
  <c i="1" r="AU64"/>
  <c i="10" r="T93"/>
  <c r="T92"/>
  <c i="3" r="R93"/>
  <c r="R92"/>
  <c i="6" r="R91"/>
  <c r="R90"/>
  <c i="5" r="BK91"/>
  <c r="J91"/>
  <c r="J64"/>
  <c i="3" r="BK93"/>
  <c r="J93"/>
  <c r="J64"/>
  <c i="4" r="R93"/>
  <c r="R92"/>
  <c i="2" r="P90"/>
  <c r="P89"/>
  <c i="1" r="AU55"/>
  <c i="7" r="R93"/>
  <c r="R92"/>
  <c i="5" r="R91"/>
  <c r="R90"/>
  <c i="2" r="R90"/>
  <c r="R89"/>
  <c i="11" r="BK93"/>
  <c r="J93"/>
  <c r="J64"/>
  <c i="9" r="BK92"/>
  <c r="J92"/>
  <c r="J63"/>
  <c i="8" r="BK92"/>
  <c r="J92"/>
  <c r="J63"/>
  <c i="7" r="BK92"/>
  <c r="J92"/>
  <c r="J63"/>
  <c i="4" r="J93"/>
  <c r="J64"/>
  <c i="2" r="BK89"/>
  <c r="J89"/>
  <c r="J59"/>
  <c i="8" r="F35"/>
  <c i="1" r="AZ62"/>
  <c r="BA56"/>
  <c r="AW56"/>
  <c i="5" r="J35"/>
  <c i="1" r="AV59"/>
  <c r="AT59"/>
  <c i="6" r="J35"/>
  <c i="1" r="AV60"/>
  <c r="AT60"/>
  <c i="10" r="J35"/>
  <c i="1" r="AV64"/>
  <c r="AT64"/>
  <c i="3" r="F35"/>
  <c i="1" r="AZ57"/>
  <c r="BD56"/>
  <c r="BD54"/>
  <c r="W33"/>
  <c i="10" r="F35"/>
  <c i="1" r="AZ64"/>
  <c i="2" r="J33"/>
  <c i="1" r="AV55"/>
  <c r="AT55"/>
  <c i="2" r="F33"/>
  <c i="1" r="AZ55"/>
  <c i="11" r="J35"/>
  <c i="1" r="AV65"/>
  <c r="AT65"/>
  <c i="9" r="J35"/>
  <c i="1" r="AV63"/>
  <c r="AT63"/>
  <c r="BB56"/>
  <c r="AX56"/>
  <c i="8" r="J35"/>
  <c i="1" r="AV62"/>
  <c r="AT62"/>
  <c i="11" r="F35"/>
  <c i="1" r="AZ65"/>
  <c i="6" r="F35"/>
  <c i="1" r="AZ60"/>
  <c i="3" r="J35"/>
  <c i="1" r="AV57"/>
  <c r="AT57"/>
  <c i="5" r="F35"/>
  <c i="1" r="AZ59"/>
  <c i="4" r="J32"/>
  <c i="1" r="AG58"/>
  <c r="BC56"/>
  <c r="BC54"/>
  <c r="W32"/>
  <c i="7" r="J35"/>
  <c i="1" r="AV61"/>
  <c r="AT61"/>
  <c i="9" r="F35"/>
  <c i="1" r="AZ63"/>
  <c i="4" r="J35"/>
  <c i="1" r="AV58"/>
  <c r="AT58"/>
  <c i="7" r="F35"/>
  <c i="1" r="AZ61"/>
  <c i="4" r="F35"/>
  <c i="1" r="AZ58"/>
  <c i="5" l="1" r="BK90"/>
  <c r="J90"/>
  <c i="6" r="BK90"/>
  <c r="J90"/>
  <c r="J63"/>
  <c i="10" r="BK92"/>
  <c r="J92"/>
  <c r="J63"/>
  <c i="11" r="BK92"/>
  <c r="J92"/>
  <c r="J63"/>
  <c i="3" r="BK92"/>
  <c r="J92"/>
  <c r="J63"/>
  <c i="1" r="AN58"/>
  <c i="4" r="J41"/>
  <c i="7" r="J32"/>
  <c i="1" r="AG61"/>
  <c r="AN61"/>
  <c r="AY54"/>
  <c r="BA54"/>
  <c r="AW54"/>
  <c r="AK30"/>
  <c r="AU56"/>
  <c i="5" r="J32"/>
  <c i="1" r="AG59"/>
  <c r="AZ56"/>
  <c r="AV56"/>
  <c r="AT56"/>
  <c r="BB54"/>
  <c r="W31"/>
  <c i="9" r="J32"/>
  <c i="1" r="AG63"/>
  <c r="AN63"/>
  <c i="2" r="J30"/>
  <c i="1" r="AG55"/>
  <c i="8" r="J32"/>
  <c i="1" r="AG62"/>
  <c r="AN62"/>
  <c r="AY56"/>
  <c i="5" l="1" r="J41"/>
  <c r="J63"/>
  <c i="9" r="J41"/>
  <c i="8" r="J41"/>
  <c i="7" r="J41"/>
  <c i="2" r="J39"/>
  <c i="1" r="AN55"/>
  <c r="AN59"/>
  <c i="10" r="J32"/>
  <c i="1" r="AG64"/>
  <c r="AN64"/>
  <c i="3" r="J32"/>
  <c i="1" r="AG57"/>
  <c r="AN57"/>
  <c r="AZ54"/>
  <c r="AV54"/>
  <c r="AK29"/>
  <c r="AU54"/>
  <c i="6" r="J32"/>
  <c i="1" r="AG60"/>
  <c r="AN60"/>
  <c r="W30"/>
  <c r="AX54"/>
  <c i="11" r="J32"/>
  <c i="1" r="AG65"/>
  <c i="3" l="1" r="J41"/>
  <c i="11" r="J41"/>
  <c i="6" r="J41"/>
  <c i="10" r="J41"/>
  <c i="1" r="AN65"/>
  <c r="AG56"/>
  <c r="W29"/>
  <c r="AT54"/>
  <c l="1" r="AN56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<sst xmlns="http://schemas.openxmlformats.org/spreadsheetml/2006/main">
  <si>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</si>
  <si>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</si>
  <si>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</si>
  <si>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</si>
  <si>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</si>
  <si>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{4923c0c4-8929-42e2-938a-e1111889abfe}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</si>
  <si>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</si>
  <si>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</si>
  <si>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</si>
  <si>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</si>
  <si>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</si>
  <si>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</si>
  <si>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</si>
  <si>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</si>
  <si>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Stepanov_KP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</si>
  <si>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</si>
  <si>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</si>
  <si>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Splašková kanalizace Štěpánov</t>
  </si>
  <si>
    <t>KSO:</t>
  </si>
  <si>
    <t/>
  </si>
  <si>
    <t>CC-CZ:</t>
  </si>
  <si>
    <t>Místo:</t>
  </si>
  <si>
    <t xml:space="preserve"> </t>
  </si>
  <si>
    <t>Datum:</t>
  </si>
  <si>
    <t>6. 9. 2023</t>
  </si>
  <si>
    <t>Zadavatel:</t>
  </si>
  <si>
    <t>IČ:</t>
  </si>
  <si>
    <t>00274101</t>
  </si>
  <si>
    <t>Město Přelouč, Československé armády 1665, Přelouč</t>
  </si>
  <si>
    <t>DIČ:</t>
  </si>
  <si>
    <t>Uchazeč:</t>
  </si>
  <si>
    <t>Vyplň údaj</t>
  </si>
  <si>
    <t>Projektant:</t>
  </si>
  <si>
    <t>27482782</t>
  </si>
  <si>
    <t>IKKO Hradec Králové,s.r.o., Bratří Štefanů 238, HK</t>
  </si>
  <si>
    <t>CZ27482782</t>
  </si>
  <si>
    <t>True</t>
  </si>
  <si>
    <t>Zpracovatel:</t>
  </si>
  <si>
    <t>K. Hlaváčková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</si>
  <si>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</si>
  <si>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</si>
  <si>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</si>
  <si>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</si>
  <si>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</si>
  <si>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</si>
  <si>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</si>
  <si>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</si>
  <si>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</si>
  <si>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</si>
  <si>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</si>
  <si>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</si>
  <si>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</si>
  <si>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</si>
  <si>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</si>
  <si>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</si>
  <si>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</si>
  <si>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</si>
  <si>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</si>
  <si>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</si>
  <si>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</si>
  <si>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</si>
  <si>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</si>
  <si>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</si>
  <si>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</si>
  <si>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</si>
  <si>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</si>
  <si>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</si>
  <si>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</si>
  <si>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</si>
  <si>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</si>
  <si>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</si>
  <si>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</si>
  <si>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</si>
  <si>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</si>
  <si>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</si>
  <si>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</si>
  <si>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</si>
  <si>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</si>
  <si>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</si>
  <si>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</si>
  <si>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grav_KP</t>
  </si>
  <si>
    <t>Gravitační kanalizační přípojky</t>
  </si>
  <si>
    <t>STA</t>
  </si>
  <si>
    <t>1</t>
  </si>
  <si>
    <t>{5e0a110b-6972-43af-aec1-9553bb7152cc}</t>
  </si>
  <si>
    <t>2</t>
  </si>
  <si>
    <t>tlak_KP</t>
  </si>
  <si>
    <t>Tlakové kanalizační přípojky</t>
  </si>
  <si>
    <t>{0100e8c9-688d-41ef-8a37-ad9444e47f94}</t>
  </si>
  <si>
    <t>01</t>
  </si>
  <si>
    <t>Kanalizační přípojka tlaková - č.p. 30</t>
  </si>
  <si>
    <t>Soupis</t>
  </si>
  <si>
    <t>{474fd92b-4d7d-4673-bec1-e9bd725bd76b}</t>
  </si>
  <si>
    <t>02</t>
  </si>
  <si>
    <t>Kanalizační přípojka tlaková - č.p. 31</t>
  </si>
  <si>
    <t>{993cc4d7-9054-477e-b8a8-7b416aa200de}</t>
  </si>
  <si>
    <t>03</t>
  </si>
  <si>
    <t>Kanalizační přípojka tlaková - č.p. 44</t>
  </si>
  <si>
    <t>{297636db-7f4d-461e-8d6b-7701b2215243}</t>
  </si>
  <si>
    <t>04</t>
  </si>
  <si>
    <t>Kanalizační přípojka tlaková - č.p. 46</t>
  </si>
  <si>
    <t>{a8590ea9-02ea-4e14-ab02-78c369b19eaf}</t>
  </si>
  <si>
    <t>05</t>
  </si>
  <si>
    <t>Kanalizační přípojka tlaková - č.p. 48</t>
  </si>
  <si>
    <t>{e2ea99d2-7d8a-420e-b049-89ab718c0a27}</t>
  </si>
  <si>
    <t>06</t>
  </si>
  <si>
    <t>Kanalizační přípojka tlaková - č.p. 29</t>
  </si>
  <si>
    <t>{552730ea-4353-4938-abfa-7643d92b54d6}</t>
  </si>
  <si>
    <t>07</t>
  </si>
  <si>
    <t>Kanalizační přípojka tlaková - č.p. 32</t>
  </si>
  <si>
    <t>{7ea1e217-c2cd-45a5-89a7-ec904203cae5}</t>
  </si>
  <si>
    <t>08</t>
  </si>
  <si>
    <t>Kanalizační přípojka tlaková - č.p. 34</t>
  </si>
  <si>
    <t>{83fabdf7-912f-4257-8a1e-5887bb62b2f6}</t>
  </si>
  <si>
    <t>09</t>
  </si>
  <si>
    <t>Kanalizační přípojka tlaková - č.p. 4</t>
  </si>
  <si>
    <t>{7f5cadb4-c625-4b08-a324-c11c1d20ce9f}</t>
  </si>
  <si>
    <t>KRYCÍ LIST SOUPISU PRACÍ</t>
  </si>
  <si>
    <t>Objekt:</t>
  </si>
  <si>
    <t>grav_KP - Gravitační kanalizační přípojky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</si>
  <si>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</si>
  <si>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</si>
  <si>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</si>
  <si>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</si>
  <si>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</si>
  <si>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</si>
  <si>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</si>
  <si>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</si>
  <si>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</si>
  <si>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</si>
  <si>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</si>
  <si>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</si>
  <si>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</si>
  <si>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</si>
  <si>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</si>
  <si>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</si>
  <si>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</si>
  <si>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</si>
  <si>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</si>
  <si>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</si>
  <si>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</si>
  <si>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</si>
  <si>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</si>
  <si>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</si>
  <si>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</si>
  <si>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</si>
  <si>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</si>
  <si>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</si>
  <si>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</si>
  <si>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</si>
  <si>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</si>
  <si>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</si>
  <si>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</si>
  <si>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</si>
  <si>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</si>
  <si>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CS ÚRS 2023 02</t>
  </si>
  <si>
    <t>4</t>
  </si>
  <si>
    <t>-921475920</t>
  </si>
  <si>
    <t>Online PSC</t>
  </si>
  <si>
    <t>https://podminky.urs.cz/item/CS_URS_2023_02/113202111</t>
  </si>
  <si>
    <t>P</t>
  </si>
  <si>
    <t>Poznámka k položce:_x000d_
- obrubníky budou očištěny a zpětně použity</t>
  </si>
  <si>
    <t>VV</t>
  </si>
  <si>
    <t>22,0 "obrubníky</t>
  </si>
  <si>
    <t>119001405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</si>
  <si>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</si>
  <si>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-1321344253</t>
  </si>
  <si>
    <t>https://podminky.urs.cz/item/CS_URS_2023_02/119001405</t>
  </si>
  <si>
    <t>(19+14)*0,9 "křížení stáv. plynovodu a vodovodu</t>
  </si>
  <si>
    <t>3</t>
  </si>
  <si>
    <t>119001412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</si>
  <si>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betonového, kameninového nebo železobetonového, světlosti DN přes 200 do 500 mm</t>
  </si>
  <si>
    <t>1252797950</t>
  </si>
  <si>
    <t>https://podminky.urs.cz/item/CS_URS_2023_02/119001412</t>
  </si>
  <si>
    <t>19*0,9 "křížení stáv. kanalizace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</si>
  <si>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</si>
  <si>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</si>
  <si>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-1505608644</t>
  </si>
  <si>
    <t>https://podminky.urs.cz/item/CS_URS_2023_02/119001421</t>
  </si>
  <si>
    <t>(7+26+21)*0,9 "křížení stáv. kabelových vedení</t>
  </si>
  <si>
    <t>5</t>
  </si>
  <si>
    <t>129001101</t>
  </si>
  <si>
    <t>Příplatek k cenám vykopávek za ztížení vykopávky v blízkosti podzemního vedení nebo výbušnin v horninách jakékoliv třídy</t>
  </si>
  <si>
    <t>m3</t>
  </si>
  <si>
    <t>-510025616</t>
  </si>
  <si>
    <t>https://podminky.urs.cz/item/CS_URS_2023_02/129001101</t>
  </si>
  <si>
    <t>0,40*(119,134+322,410)</t>
  </si>
  <si>
    <t>6</t>
  </si>
  <si>
    <t>131151203</t>
  </si>
  <si>
    <t>Hloubení zapažených jam a zářezů strojně s urovnáním dna do předepsaného profilu a spádu v hornině třídy těžitelnosti I skupiny 1 a 2 přes 50 do 100 m3</t>
  </si>
  <si>
    <t>579198467</t>
  </si>
  <si>
    <t>https://podminky.urs.cz/item/CS_URS_2023_02/131151203</t>
  </si>
  <si>
    <t>0,45*((2*2*1,55)+4*(2*2*1,65)+21*(1,4*1,4*1,25)+11*(1,4*1,4*1,4)+(1,4*1,4*2,5))</t>
  </si>
  <si>
    <t>7</t>
  </si>
  <si>
    <t>131251202</t>
  </si>
  <si>
    <t>Hloubení zapažených jam a zářezů strojně s urovnáním dna do předepsaného profilu a spádu v hornině třídy těžitelnosti I skupiny 3 přes 20 do 50 m3</t>
  </si>
  <si>
    <t>1784526289</t>
  </si>
  <si>
    <t>https://podminky.urs.cz/item/CS_URS_2023_02/131251202</t>
  </si>
  <si>
    <t>0,35*((2*2*1,55)+4*(2*2*1,65)+21*(1,4*1,4*1,25)+11*(1,4*1,4*1,4)+(1,4*1,4*2,5))</t>
  </si>
  <si>
    <t>8</t>
  </si>
  <si>
    <t>131351202</t>
  </si>
  <si>
    <t>Hloubení zapažených jam a zářezů strojně s urovnáním dna do předepsaného profilu a spádu v hornině třídy těžitelnosti II skupiny 4 přes 20 do 50 m3</t>
  </si>
  <si>
    <t>1642106503</t>
  </si>
  <si>
    <t>https://podminky.urs.cz/item/CS_URS_2023_02/131351202</t>
  </si>
  <si>
    <t>0,20*((2*2*1,55)+4*(2*2*1,65)+21*(1,4*1,4*1,25)+11*(1,4*1,4*1,4)+(1,4*1,4*2,5))</t>
  </si>
  <si>
    <t>9</t>
  </si>
  <si>
    <t>132154204</t>
  </si>
  <si>
    <t>Hloubení zapažených rýh šířky přes 800 do 2 000 mm strojně s urovnáním dna do předepsaného profilu a spádu v hornině třídy těžitelnosti I skupiny 1 a 2 přes 100 do 500 m3</t>
  </si>
  <si>
    <t>1055474889</t>
  </si>
  <si>
    <t>https://podminky.urs.cz/item/CS_URS_2023_02/132154204</t>
  </si>
  <si>
    <t>0,45*((276*0,9*1,5)+(9*0,9*2,9)-73,68)</t>
  </si>
  <si>
    <t>10</t>
  </si>
  <si>
    <t>132254204</t>
  </si>
  <si>
    <t>Hloubení zapažených rýh šířky přes 800 do 2 000 mm strojně s urovnáním dna do předepsaného profilu a spádu v hornině třídy těžitelnosti I skupiny 3 přes 100 do 500 m3</t>
  </si>
  <si>
    <t>1340148365</t>
  </si>
  <si>
    <t>https://podminky.urs.cz/item/CS_URS_2023_02/132254204</t>
  </si>
  <si>
    <t>0,35*((276*0,9*1,5)+(9*0,9*2,9)-73,68)</t>
  </si>
  <si>
    <t>11</t>
  </si>
  <si>
    <t>132354203</t>
  </si>
  <si>
    <t>Hloubení zapažených rýh šířky přes 800 do 2 000 mm strojně s urovnáním dna do předepsaného profilu a spádu v hornině třídy těžitelnosti II skupiny 4 přes 50 do 100 m3</t>
  </si>
  <si>
    <t>1429005307</t>
  </si>
  <si>
    <t>https://podminky.urs.cz/item/CS_URS_2023_02/132354203</t>
  </si>
  <si>
    <t>0,20*((276*0,9*1,5)+(9*0,9*2,9)-73,68)</t>
  </si>
  <si>
    <t>12</t>
  </si>
  <si>
    <t>14172590R</t>
  </si>
  <si>
    <t>Podvrt/podhrabání pro potrubí PVC KG D 160 mm pod stávajícím chodníkem - kompletní práce</t>
  </si>
  <si>
    <t>-1395169563</t>
  </si>
  <si>
    <t>13</t>
  </si>
  <si>
    <t>151201101</t>
  </si>
  <si>
    <t>Zřízení pažení a rozepření stěn rýh pro podzemní vedení zátažné, hloubky do 2 m</t>
  </si>
  <si>
    <t>m2</t>
  </si>
  <si>
    <t>1025421399</t>
  </si>
  <si>
    <t>https://podminky.urs.cz/item/CS_URS_2023_02/151201101</t>
  </si>
  <si>
    <t>2*276*1,5</t>
  </si>
  <si>
    <t>14</t>
  </si>
  <si>
    <t>151201102</t>
  </si>
  <si>
    <t>Zřízení pažení a rozepření stěn rýh pro podzemní vedení zátažné, hloubky přes 2 do 4 m</t>
  </si>
  <si>
    <t>-1772082318</t>
  </si>
  <si>
    <t>https://podminky.urs.cz/item/CS_URS_2023_02/151201102</t>
  </si>
  <si>
    <t>2*9*2,9</t>
  </si>
  <si>
    <t>151201111</t>
  </si>
  <si>
    <t>Odstranění pažení a rozepření stěn rýh pro podzemní vedení s uložením materiálu na vzdálenost do 3 m od kraje výkopu zátažné, hloubky do 2 m</t>
  </si>
  <si>
    <t>225112316</t>
  </si>
  <si>
    <t>https://podminky.urs.cz/item/CS_URS_2023_02/151201111</t>
  </si>
  <si>
    <t>16</t>
  </si>
  <si>
    <t>151201112</t>
  </si>
  <si>
    <t>Odstranění pažení a rozepření stěn rýh pro podzemní vedení s uložením materiálu na vzdálenost do 3 m od kraje výkopu zátažné, hloubky přes 2 do 4 m</t>
  </si>
  <si>
    <t>-321243335</t>
  </si>
  <si>
    <t>https://podminky.urs.cz/item/CS_URS_2023_02/151201112</t>
  </si>
  <si>
    <t>17</t>
  </si>
  <si>
    <t>151201201</t>
  </si>
  <si>
    <t>Zřízení pažení stěn výkopu bez rozepření nebo vzepření zátažné, hloubky do 4 m</t>
  </si>
  <si>
    <t>110727234</t>
  </si>
  <si>
    <t>https://podminky.urs.cz/item/CS_URS_2023_02/151201201</t>
  </si>
  <si>
    <t>(2*2*1,55)+4*(2*2*1,65)+21*(2*1,4*1,25)+11*(2*1,4*1,4)+(2*1,4*2,5)</t>
  </si>
  <si>
    <t>18</t>
  </si>
  <si>
    <t>151201211</t>
  </si>
  <si>
    <t>Odstranění pažení stěn výkopu bez rozepření nebo vzepření s uložením pažin na vzdálenost do 3 m od okraje výkopu zátažné, hloubky do 4 m</t>
  </si>
  <si>
    <t>1711827427</t>
  </si>
  <si>
    <t>https://podminky.urs.cz/item/CS_URS_2023_02/151201211</t>
  </si>
  <si>
    <t>19</t>
  </si>
  <si>
    <t>151201301</t>
  </si>
  <si>
    <t>Zřízení rozepření zapažených stěn výkopů s potřebným přepažováním při pažení zátažném, hloubky do 4 m</t>
  </si>
  <si>
    <t>-1355009290</t>
  </si>
  <si>
    <t>https://podminky.urs.cz/item/CS_URS_2023_02/151201301</t>
  </si>
  <si>
    <t>20</t>
  </si>
  <si>
    <t>151201311</t>
  </si>
  <si>
    <t>Odstranění rozepření stěn výkopů s uložením materiálu na vzdálenost do 3 m od okraje výkopu pažení zátažného, hloubky do 4 m</t>
  </si>
  <si>
    <t>1504734216</t>
  </si>
  <si>
    <t>https://podminky.urs.cz/item/CS_URS_2023_02/151201311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</si>
  <si>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</si>
  <si>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</si>
  <si>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-1213468482</t>
  </si>
  <si>
    <t>https://podminky.urs.cz/item/CS_URS_2023_02/162751117</t>
  </si>
  <si>
    <t xml:space="preserve">33,028+111,918+5,73+(7,5+6,49) </t>
  </si>
  <si>
    <t>-88,309 "zemina tř.4</t>
  </si>
  <si>
    <t>Mezisoučet - přebytečný výkopek</t>
  </si>
  <si>
    <t>0,50*276,878 "odvoz nevhodné zeminy pro zásyp</t>
  </si>
  <si>
    <t>138,439 "dovoz zeminy pro výměnu zásypu</t>
  </si>
  <si>
    <t>Součet</t>
  </si>
  <si>
    <t>22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</si>
  <si>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</si>
  <si>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</si>
  <si>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349566563</t>
  </si>
  <si>
    <t>https://podminky.urs.cz/item/CS_URS_2023_02/162751137</t>
  </si>
  <si>
    <t>23</t>
  </si>
  <si>
    <t>167151111</t>
  </si>
  <si>
    <t>Nakládání, skládání a překládání neulehlého výkopku nebo sypaniny strojně nakládání, množství přes 100 m3, z hornin třídy těžitelnosti I, skupiny 1 až 3</t>
  </si>
  <si>
    <t>865808744</t>
  </si>
  <si>
    <t>https://podminky.urs.cz/item/CS_URS_2023_02/167151111</t>
  </si>
  <si>
    <t>138,479 "zemina pro výměnu zásypu</t>
  </si>
  <si>
    <t>24</t>
  </si>
  <si>
    <t>171201201</t>
  </si>
  <si>
    <t>Uložení sypaniny na skládky nebo meziskládky bez hutnění s upravením uložené sypaniny do předepsaného tvaru</t>
  </si>
  <si>
    <t>725743952</t>
  </si>
  <si>
    <t>164,666 "přebytečný výkopek</t>
  </si>
  <si>
    <t>138,439 "výkopek nevhodný pro zpětný zásyp</t>
  </si>
  <si>
    <t>25</t>
  </si>
  <si>
    <t>171201231</t>
  </si>
  <si>
    <t>Poplatek za uložení stavebního odpadu na recyklační skládce (skládkovné) zeminy a kamení zatříděného do Katalogu odpadů pod kódem 17 05 04</t>
  </si>
  <si>
    <t>t</t>
  </si>
  <si>
    <t>1484932661</t>
  </si>
  <si>
    <t>https://podminky.urs.cz/item/CS_URS_2023_02/171201231</t>
  </si>
  <si>
    <t>303,105*1,8 'Přepočtené koeficientem množství</t>
  </si>
  <si>
    <t>26</t>
  </si>
  <si>
    <t>174101101</t>
  </si>
  <si>
    <t>Zásyp sypaninou z jakékoliv horniny strojně s uložením výkopku ve vrstvách se zhutněním jam, šachet, rýh nebo kolem objektů v těchto vykopávkách</t>
  </si>
  <si>
    <t>2118271574</t>
  </si>
  <si>
    <t>(119,134+322,410) "celkový objem hloubených vykopávek</t>
  </si>
  <si>
    <t>-(33,028+111,918+5,73+(7,5+6,49)) "přebytečný výkopek (lože+obsyp+potrubí+objekty)</t>
  </si>
  <si>
    <t>27</t>
  </si>
  <si>
    <t>M</t>
  </si>
  <si>
    <t>58331200</t>
  </si>
  <si>
    <t>štěrkopísek netříděný</t>
  </si>
  <si>
    <t>351340703</t>
  </si>
  <si>
    <t>0,50*276,878 "50% objemu zeminy pro zásyp</t>
  </si>
  <si>
    <t>138,439*1,9 'Přepočtené koeficientem množství</t>
  </si>
  <si>
    <t>28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</si>
  <si>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</si>
  <si>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</si>
  <si>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-1579699488</t>
  </si>
  <si>
    <t>(282*0,9*0,46)+(2*0,9*0,5)-5,73</t>
  </si>
  <si>
    <t>29</t>
  </si>
  <si>
    <t>583313400</t>
  </si>
  <si>
    <t>kamenivo těžené drobné frakce 0/4</t>
  </si>
  <si>
    <t>-1565763405</t>
  </si>
  <si>
    <t>111,918*2 'Přepočtené koeficientem množství</t>
  </si>
  <si>
    <t>30</t>
  </si>
  <si>
    <t>181111111</t>
  </si>
  <si>
    <t>Plošná úprava terénu v zemině skupiny 1 až 4 s urovnáním povrchu bez doplnění ornice souvislé plochy do 500 m2 při nerovnostech terénu přes 50 do 100 mm v rovině nebo na svahu do 1:5</t>
  </si>
  <si>
    <t>-946489972</t>
  </si>
  <si>
    <t>https://podminky.urs.cz/item/CS_URS_2023_02/181111111</t>
  </si>
  <si>
    <t>(83,5*1,5)+5*(2,5*2,5)+33*(2*2)</t>
  </si>
  <si>
    <t>Svislé a kompletní konstrukce</t>
  </si>
  <si>
    <t>31</t>
  </si>
  <si>
    <t>35131115R</t>
  </si>
  <si>
    <t>Obetonování potrubí uvnitř šachty z betonu prostého se zvýšenými nároky na prostředí C 25/30 tl do 150 mm</t>
  </si>
  <si>
    <t>-1880236840</t>
  </si>
  <si>
    <t>5*0,055 "obetonování zpětné klapky v šachtě</t>
  </si>
  <si>
    <t>32</t>
  </si>
  <si>
    <t>359901111</t>
  </si>
  <si>
    <t>Vyčištění stok jakékoliv výšky</t>
  </si>
  <si>
    <t>-2081453546</t>
  </si>
  <si>
    <t>https://podminky.urs.cz/item/CS_URS_2023_02/359901111</t>
  </si>
  <si>
    <t>321+3</t>
  </si>
  <si>
    <t>33</t>
  </si>
  <si>
    <t>359901211</t>
  </si>
  <si>
    <t>Monitoring stok (kamerový systém) jakékoli výšky nová kanalizace</t>
  </si>
  <si>
    <t>-1847509389</t>
  </si>
  <si>
    <t>https://podminky.urs.cz/item/CS_URS_2023_02/359901211</t>
  </si>
  <si>
    <t>Vodorovné konstrukce</t>
  </si>
  <si>
    <t>34</t>
  </si>
  <si>
    <t>451572111</t>
  </si>
  <si>
    <t>Lože pod potrubí, stoky a drobné objekty v otevřeném výkopu z kameniva drobného těženého 0 až 4 mm</t>
  </si>
  <si>
    <t>-1629045061</t>
  </si>
  <si>
    <t>https://podminky.urs.cz/item/CS_URS_2023_02/451572111</t>
  </si>
  <si>
    <t>(284*0,9*0,1)+33*(1,4*1,4*0,1)+5*(2*2*0,05)</t>
  </si>
  <si>
    <t>35</t>
  </si>
  <si>
    <t>452112112</t>
  </si>
  <si>
    <t>Osazení betonových dílců prstenců nebo rámů pod poklopy a mříže, výšky do 100 mm</t>
  </si>
  <si>
    <t>kus</t>
  </si>
  <si>
    <t>-1006279037</t>
  </si>
  <si>
    <t>https://podminky.urs.cz/item/CS_URS_2023_02/452112112</t>
  </si>
  <si>
    <t>36</t>
  </si>
  <si>
    <t>59224184</t>
  </si>
  <si>
    <t>prstenec šachtový vyrovnávací betonový 625x120x40mm</t>
  </si>
  <si>
    <t>-680516050</t>
  </si>
  <si>
    <t>37</t>
  </si>
  <si>
    <t>59224185</t>
  </si>
  <si>
    <t>prstenec šachtový vyrovnávací betonový 625x120x60mm</t>
  </si>
  <si>
    <t>1374740757</t>
  </si>
  <si>
    <t>Trubní vedení</t>
  </si>
  <si>
    <t>38</t>
  </si>
  <si>
    <t>871315221</t>
  </si>
  <si>
    <t>Kanalizační potrubí z tvrdého PVC v otevřeném výkopu ve sklonu do 20 %, hladkého plnostěnného jednovrstvého, tuhost třídy SN 8 DN 160</t>
  </si>
  <si>
    <t>-919681447</t>
  </si>
  <si>
    <t>https://podminky.urs.cz/item/CS_URS_2023_02/871315221</t>
  </si>
  <si>
    <t>39</t>
  </si>
  <si>
    <t>871355221</t>
  </si>
  <si>
    <t>Kanalizační potrubí z tvrdého PVC v otevřeném výkopu ve sklonu do 20 %, hladkého plnostěnného jednovrstvého, tuhost třídy SN 8 DN 200</t>
  </si>
  <si>
    <t>1513448771</t>
  </si>
  <si>
    <t>https://podminky.urs.cz/item/CS_URS_2023_02/871355221</t>
  </si>
  <si>
    <t>40</t>
  </si>
  <si>
    <t>877310310</t>
  </si>
  <si>
    <t>Montáž tvarovek na kanalizačním plastovém potrubí z polypropylenu PP nebo tvrdého PVC hladkého plnostěnného kolen, víček nebo hrdlových uzávěrů DN 150</t>
  </si>
  <si>
    <t>-119454364</t>
  </si>
  <si>
    <t>https://podminky.urs.cz/item/CS_URS_2023_02/877310310</t>
  </si>
  <si>
    <t>41</t>
  </si>
  <si>
    <t>28611361</t>
  </si>
  <si>
    <t>koleno kanalizační PVC KG 160x45°</t>
  </si>
  <si>
    <t>-33718396</t>
  </si>
  <si>
    <t>42</t>
  </si>
  <si>
    <t>286117220</t>
  </si>
  <si>
    <t>víčko kanalizace plastové KG DN 160</t>
  </si>
  <si>
    <t>-14195790</t>
  </si>
  <si>
    <t>43</t>
  </si>
  <si>
    <t>877350310</t>
  </si>
  <si>
    <t>Montáž tvarovek na kanalizačním plastovém potrubí z polypropylenu PP nebo tvrdého PVC hladkého plnostěnného kolen, víček nebo hrdlových uzávěrů DN 200</t>
  </si>
  <si>
    <t>1231601243</t>
  </si>
  <si>
    <t>https://podminky.urs.cz/item/CS_URS_2023_02/877350310</t>
  </si>
  <si>
    <t>44</t>
  </si>
  <si>
    <t>28611366</t>
  </si>
  <si>
    <t>koleno kanalizační PVC KG 200x45°</t>
  </si>
  <si>
    <t>-88133703</t>
  </si>
  <si>
    <t>45</t>
  </si>
  <si>
    <t>286117240</t>
  </si>
  <si>
    <t>víčko kanalizace plastové KG DN 200</t>
  </si>
  <si>
    <t>1407470103</t>
  </si>
  <si>
    <t>46</t>
  </si>
  <si>
    <t>892351111</t>
  </si>
  <si>
    <t>Tlakové zkoušky vodou na potrubí DN 150 nebo 200</t>
  </si>
  <si>
    <t>-2082704420</t>
  </si>
  <si>
    <t>https://podminky.urs.cz/item/CS_URS_2023_02/892351111</t>
  </si>
  <si>
    <t>321+3 "gravitační přípojky</t>
  </si>
  <si>
    <t>47</t>
  </si>
  <si>
    <t>894410101</t>
  </si>
  <si>
    <t>Osazení betonových dílců šachet kanalizačních dno DN 1000, výšky 600 mm</t>
  </si>
  <si>
    <t>-663742651</t>
  </si>
  <si>
    <t>https://podminky.urs.cz/item/CS_URS_2023_02/894410101</t>
  </si>
  <si>
    <t>48</t>
  </si>
  <si>
    <t>59224337</t>
  </si>
  <si>
    <t>dno betonové šachty kanalizační přímé 100x60x40cm</t>
  </si>
  <si>
    <t>-636503773</t>
  </si>
  <si>
    <t>49</t>
  </si>
  <si>
    <t>59224348</t>
  </si>
  <si>
    <t>těsnění elastomerové pro spojení šachetních dílů DN 1000</t>
  </si>
  <si>
    <t>-545831875</t>
  </si>
  <si>
    <t>50</t>
  </si>
  <si>
    <t>894410213</t>
  </si>
  <si>
    <t>Osazení betonových dílců šachet kanalizačních skruž rovná DN 1000, výšky 1000 mm</t>
  </si>
  <si>
    <t>34151631</t>
  </si>
  <si>
    <t>https://podminky.urs.cz/item/CS_URS_2023_02/894410213</t>
  </si>
  <si>
    <t>51</t>
  </si>
  <si>
    <t>59224070</t>
  </si>
  <si>
    <t>skruž betonová DN 1000x1000 PS, 100x100x12cm</t>
  </si>
  <si>
    <t>262608772</t>
  </si>
  <si>
    <t>52</t>
  </si>
  <si>
    <t>894812201</t>
  </si>
  <si>
    <t>Revizní a čistící šachta z polypropylenu PP pro hladké trouby DN 425 šachtové dno (DN šachty / DN trubního vedení) DN 425/150 průtočné</t>
  </si>
  <si>
    <t>-217275930</t>
  </si>
  <si>
    <t>https://podminky.urs.cz/item/CS_URS_2023_02/894812201</t>
  </si>
  <si>
    <t>53</t>
  </si>
  <si>
    <t>894812202</t>
  </si>
  <si>
    <t>Revizní a čistící šachta z polypropylenu PP pro hladké trouby DN 425 šachtové dno (DN šachty / DN trubního vedení) DN 425/150 průtočné 30°,60°,90°</t>
  </si>
  <si>
    <t>-1611946660</t>
  </si>
  <si>
    <t>https://podminky.urs.cz/item/CS_URS_2023_02/894812202</t>
  </si>
  <si>
    <t>54</t>
  </si>
  <si>
    <t>894812205</t>
  </si>
  <si>
    <t>Revizní a čistící šachta z polypropylenu PP pro hladké trouby DN 425 šachtové dno (DN šachty / DN trubního vedení) DN 425/200 průtočné</t>
  </si>
  <si>
    <t>-1057667138</t>
  </si>
  <si>
    <t>https://podminky.urs.cz/item/CS_URS_2023_02/894812205</t>
  </si>
  <si>
    <t>55</t>
  </si>
  <si>
    <t>894812231</t>
  </si>
  <si>
    <t>Revizní a čistící šachta z polypropylenu PP pro hladké trouby DN 425 roura šachtová korugovaná bez hrdla, světlé hloubky 1500 mm</t>
  </si>
  <si>
    <t>-1608979956</t>
  </si>
  <si>
    <t>https://podminky.urs.cz/item/CS_URS_2023_02/894812231</t>
  </si>
  <si>
    <t>56</t>
  </si>
  <si>
    <t>894812241</t>
  </si>
  <si>
    <t>Revizní a čistící šachta z polypropylenu PP pro hladké trouby DN 425 roura šachtová korugovaná teleskopická (včetně těsnění) 375 mm</t>
  </si>
  <si>
    <t>952482255</t>
  </si>
  <si>
    <t>https://podminky.urs.cz/item/CS_URS_2023_02/894812241</t>
  </si>
  <si>
    <t>57</t>
  </si>
  <si>
    <t>894812249</t>
  </si>
  <si>
    <t>Revizní a čistící šachta z polypropylenu PP pro hladké trouby DN 425 roura šachtová korugovaná Příplatek k cenám 2231 - 2242 za uříznutí šachtové roury</t>
  </si>
  <si>
    <t>1268036338</t>
  </si>
  <si>
    <t>https://podminky.urs.cz/item/CS_URS_2023_02/894812249</t>
  </si>
  <si>
    <t>58</t>
  </si>
  <si>
    <t>894812262</t>
  </si>
  <si>
    <t>Revizní a čistící šachta z polypropylenu PP pro hladké trouby DN 425 poklop litinový (pro třídu zatížení) plný do teleskopické trubky (D400)</t>
  </si>
  <si>
    <t>-808790772</t>
  </si>
  <si>
    <t>https://podminky.urs.cz/item/CS_URS_2023_02/894812262</t>
  </si>
  <si>
    <t>59</t>
  </si>
  <si>
    <t>899104112</t>
  </si>
  <si>
    <t>Osazení poklopů litinových, ocelových nebo železobetonových včetně rámů pro třídu zatížení D400, E600</t>
  </si>
  <si>
    <t>205079801</t>
  </si>
  <si>
    <t>https://podminky.urs.cz/item/CS_URS_2023_02/899104112</t>
  </si>
  <si>
    <t>60</t>
  </si>
  <si>
    <t>55241014</t>
  </si>
  <si>
    <t>poklop šachtový třída D400, kruhový rám 785, vstup 600mm, bez ventilace</t>
  </si>
  <si>
    <t>1504570223</t>
  </si>
  <si>
    <t>61</t>
  </si>
  <si>
    <t>899722112</t>
  </si>
  <si>
    <t>Krytí potrubí z plastů výstražnou fólií z PVC šířky 25 cm</t>
  </si>
  <si>
    <t>-249683227</t>
  </si>
  <si>
    <t>https://podminky.urs.cz/item/CS_URS_2023_02/899722112</t>
  </si>
  <si>
    <t>321-39</t>
  </si>
  <si>
    <t>3-1</t>
  </si>
  <si>
    <t>Ostatní konstrukce a práce, bourání</t>
  </si>
  <si>
    <t>62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</si>
  <si>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</si>
  <si>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</si>
  <si>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-802508586</t>
  </si>
  <si>
    <t>https://podminky.urs.cz/item/CS_URS_2023_02/916231213</t>
  </si>
  <si>
    <t>Poznámka k položce:_x000d_
- budou použity stávající odstraňované a očištěné obrubníky</t>
  </si>
  <si>
    <t>63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</si>
  <si>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</si>
  <si>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</si>
  <si>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716461641</t>
  </si>
  <si>
    <t>https://podminky.urs.cz/item/CS_URS_2023_02/979024443</t>
  </si>
  <si>
    <t>997</t>
  </si>
  <si>
    <t>Přesun sutě</t>
  </si>
  <si>
    <t>64</t>
  </si>
  <si>
    <t>997221571</t>
  </si>
  <si>
    <t>Vodorovná doprava vybouraných hmot bez naložení, ale se složením a s hrubým urovnáním na vzdálenost do 1 km</t>
  </si>
  <si>
    <t>-338604788</t>
  </si>
  <si>
    <t>https://podminky.urs.cz/item/CS_URS_2023_02/997221571</t>
  </si>
  <si>
    <t>998</t>
  </si>
  <si>
    <t>Přesun hmot</t>
  </si>
  <si>
    <t>65</t>
  </si>
  <si>
    <t>998276101</t>
  </si>
  <si>
    <t>Přesun hmot pro trubní vedení hloubené z trub z plastických hmot nebo sklolaminátových pro vodovody, kanalizace, teplovody, produktovody v otevřeném výkopu dopravní vzdálenost do 15 m</t>
  </si>
  <si>
    <t>261629007</t>
  </si>
  <si>
    <t>https://podminky.urs.cz/item/CS_URS_2023_02/998276101</t>
  </si>
  <si>
    <t>PSV</t>
  </si>
  <si>
    <t>Práce a dodávky PSV</t>
  </si>
  <si>
    <t>721</t>
  </si>
  <si>
    <t>Zdravotechnika - vnitřní kanalizace</t>
  </si>
  <si>
    <t>66</t>
  </si>
  <si>
    <t>721263123</t>
  </si>
  <si>
    <t>Zpětné klapky z polypropylenu (PP) s automatickým a nouzovým uzávěrem DN 160</t>
  </si>
  <si>
    <t>1303323525</t>
  </si>
  <si>
    <t>https://podminky.urs.cz/item/CS_URS_2023_02/721263123</t>
  </si>
  <si>
    <t>tlak_KP - Tlakové kanalizační přípojky</t>
  </si>
  <si>
    <t>Soupis:</t>
  </si>
  <si>
    <t>01 - Kanalizační přípojka tlaková - č.p. 30</t>
  </si>
  <si>
    <t>-1846007897</t>
  </si>
  <si>
    <t>1,0 "obrubníky</t>
  </si>
  <si>
    <t>1,0 "vodící proužky/krajníky</t>
  </si>
  <si>
    <t>328904641</t>
  </si>
  <si>
    <t>2*0,9 "křížení stáv. plynovodu a vodovodu</t>
  </si>
  <si>
    <t>-2138150331</t>
  </si>
  <si>
    <t>2*0,9 "křížení stáv. kabelových vedení</t>
  </si>
  <si>
    <t>-259367809</t>
  </si>
  <si>
    <t>131151201</t>
  </si>
  <si>
    <t>Hloubení zapažených jam a zářezů strojně s urovnáním dna do předepsaného profilu a spádu v hornině třídy těžitelnosti I skupiny 1 a 2 do 20 m3</t>
  </si>
  <si>
    <t>218996166</t>
  </si>
  <si>
    <t>https://podminky.urs.cz/item/CS_URS_2023_02/131151201</t>
  </si>
  <si>
    <t>0,45*(2,2*2,2*2,4) "jáma pro ČŠ</t>
  </si>
  <si>
    <t>131251201</t>
  </si>
  <si>
    <t>Hloubení zapažených jam a zářezů strojně s urovnáním dna do předepsaného profilu a spádu v hornině třídy těžitelnosti I skupiny 3 do 20 m3</t>
  </si>
  <si>
    <t>-558747634</t>
  </si>
  <si>
    <t>https://podminky.urs.cz/item/CS_URS_2023_02/131251201</t>
  </si>
  <si>
    <t>0,35*(2,2*2,2*2,4) "jáma pro ČŠ</t>
  </si>
  <si>
    <t>131351201</t>
  </si>
  <si>
    <t>Hloubení zapažených jam a zářezů strojně s urovnáním dna do předepsaného profilu a spádu v hornině třídy těžitelnosti II skupiny 4 do 20 m3</t>
  </si>
  <si>
    <t>112685931</t>
  </si>
  <si>
    <t>https://podminky.urs.cz/item/CS_URS_2023_02/131351201</t>
  </si>
  <si>
    <t>0,20*(2,2*2,2*2,4) "jáma pro ČŠ</t>
  </si>
  <si>
    <t>132154201</t>
  </si>
  <si>
    <t>Hloubení zapažených rýh šířky přes 800 do 2 000 mm strojně s urovnáním dna do předepsaného profilu a spádu v hornině třídy těžitelnosti I skupiny 1 a 2 do 20 m3</t>
  </si>
  <si>
    <t>-874557755</t>
  </si>
  <si>
    <t>https://podminky.urs.cz/item/CS_URS_2023_02/132154201</t>
  </si>
  <si>
    <t>0,45*((19*0,9*1,25)+(2*0,9*2,6)-0,594)</t>
  </si>
  <si>
    <t>132254201</t>
  </si>
  <si>
    <t>Hloubení zapažených rýh šířky přes 800 do 2 000 mm strojně s urovnáním dna do předepsaného profilu a spádu v hornině třídy těžitelnosti I skupiny 3 do 20 m3</t>
  </si>
  <si>
    <t>1349365965</t>
  </si>
  <si>
    <t>https://podminky.urs.cz/item/CS_URS_2023_02/132254201</t>
  </si>
  <si>
    <t>0,35*((19*0,9*1,25)+(2*0,9*2,6)-0,594)</t>
  </si>
  <si>
    <t>132354201</t>
  </si>
  <si>
    <t>Hloubení zapažených rýh šířky přes 800 do 2 000 mm strojně s urovnáním dna do předepsaného profilu a spádu v hornině třídy těžitelnosti II skupiny 4 do 20 m3</t>
  </si>
  <si>
    <t>105342638</t>
  </si>
  <si>
    <t>https://podminky.urs.cz/item/CS_URS_2023_02/132354201</t>
  </si>
  <si>
    <t>0,20*((19*0,9*1,25)+(2*0,9*2,6)-0,594)</t>
  </si>
  <si>
    <t>14172586R</t>
  </si>
  <si>
    <t>Podvrt/podhrabání pro potrubí PE D 63 mm pod stávajícím chodníkem - kompletní práce</t>
  </si>
  <si>
    <t>-1473416427</t>
  </si>
  <si>
    <t>1400050610</t>
  </si>
  <si>
    <t>2*19*1,25</t>
  </si>
  <si>
    <t>2140143213</t>
  </si>
  <si>
    <t>2*2*2,6</t>
  </si>
  <si>
    <t>-176526592</t>
  </si>
  <si>
    <t>-885118671</t>
  </si>
  <si>
    <t>1177733862</t>
  </si>
  <si>
    <t>2*2,2*2,4 "jáma pro ČŠ</t>
  </si>
  <si>
    <t>-1203660058</t>
  </si>
  <si>
    <t>-1297625556</t>
  </si>
  <si>
    <t>-928276460</t>
  </si>
  <si>
    <t>1768724759</t>
  </si>
  <si>
    <t>2,018+0,384+6,804+2,2 "přebytečný výkopek</t>
  </si>
  <si>
    <t>-7,415 "zemina tř.4</t>
  </si>
  <si>
    <t>0,50*25,671 "odvoz nevhodné zeminy pro zásyp</t>
  </si>
  <si>
    <t>12,836 "dovoz zeminy pro výměnu zásypu</t>
  </si>
  <si>
    <t>-613808046</t>
  </si>
  <si>
    <t>167151101</t>
  </si>
  <si>
    <t>Nakládání, skládání a překládání neulehlého výkopku nebo sypaniny strojně nakládání, množství do 100 m3, z horniny třídy těžitelnosti I, skupiny 1 až 3</t>
  </si>
  <si>
    <t>-2114828351</t>
  </si>
  <si>
    <t>https://podminky.urs.cz/item/CS_URS_2023_02/167151101</t>
  </si>
  <si>
    <t>12,836 "zemina pro výměnu zásypu</t>
  </si>
  <si>
    <t>1677744150</t>
  </si>
  <si>
    <t>11,406 "přebytečný výkopek</t>
  </si>
  <si>
    <t>12,836 "výkopek nevhodný pro zpětný zásyp</t>
  </si>
  <si>
    <t>199854567</t>
  </si>
  <si>
    <t>24,242*1,8 'Přepočtené koeficientem množství</t>
  </si>
  <si>
    <t>-1868101059</t>
  </si>
  <si>
    <t>(11,616+25,461) "celkový objem hloubených vykopávek</t>
  </si>
  <si>
    <t>-(2,018+0,384+6,804+2,2) "přebytečný výkopek (lože+deska+obsyp+ČŠ)</t>
  </si>
  <si>
    <t>1834954343</t>
  </si>
  <si>
    <t>0,50*25,671 "50% objemu zeminy pro zásyp</t>
  </si>
  <si>
    <t>12,836*1,9 'Přepočtené koeficientem množství</t>
  </si>
  <si>
    <t>-1110203618</t>
  </si>
  <si>
    <t>21*0,9*0,36</t>
  </si>
  <si>
    <t>1044269935</t>
  </si>
  <si>
    <t>6,804*2 'Přepočtené koeficientem množství</t>
  </si>
  <si>
    <t>-303006499</t>
  </si>
  <si>
    <t>(19,5*1,5)+(2,5*2,5)</t>
  </si>
  <si>
    <t>180741561</t>
  </si>
  <si>
    <t>(21*0,9*0,1)+(1,6*1,6*0,05)</t>
  </si>
  <si>
    <t>452321131</t>
  </si>
  <si>
    <t>Podkladní a zajišťovací konstrukce z betonu železového v otevřeném výkopu bez zvýšených nároků na prostředí desky pod potrubí, stoky a drobné objekty z betonu tř. C 12/15</t>
  </si>
  <si>
    <t>1337559235</t>
  </si>
  <si>
    <t>https://podminky.urs.cz/item/CS_URS_2023_02/452321131</t>
  </si>
  <si>
    <t>(1,6*1,6*0,15) "uložení ČŠ</t>
  </si>
  <si>
    <t>452351101</t>
  </si>
  <si>
    <t>Bednění podkladních a zajišťovacích konstrukcí v otevřeném výkopu desek nebo sedlových loží pod potrubí, stoky a drobné objekty</t>
  </si>
  <si>
    <t>-147339893</t>
  </si>
  <si>
    <t>https://podminky.urs.cz/item/CS_URS_2023_02/452351101</t>
  </si>
  <si>
    <t>(4*1,6*0,15) "uložení ČŠ</t>
  </si>
  <si>
    <t>452368211</t>
  </si>
  <si>
    <t>Výztuž podkladních desek, bloků nebo pražců v otevřeném výkopu ze svařovaných sítí typu Kari</t>
  </si>
  <si>
    <t>1645199538</t>
  </si>
  <si>
    <t>https://podminky.urs.cz/item/CS_URS_2023_02/452368211</t>
  </si>
  <si>
    <t>0,00526*(1,6*1,6) "uložení ČŠ</t>
  </si>
  <si>
    <t>452386111</t>
  </si>
  <si>
    <t>Podkladní a vyrovnávací konstrukce z betonu vyrovnávací prstence z prostého betonu tř. C 25/30 pod poklopy a mříže, výšky do 100 mm</t>
  </si>
  <si>
    <t>1690974124</t>
  </si>
  <si>
    <t>https://podminky.urs.cz/item/CS_URS_2023_02/452386111</t>
  </si>
  <si>
    <t>1 "pod poklop ČŠ</t>
  </si>
  <si>
    <t>871225201</t>
  </si>
  <si>
    <t>Montáž kanalizačního potrubí z plastů z polyetylenu PE 100 svařovaných elektrotvarovkou v otevřeném výkopu ve sklonu do 20 % SDR 11/PN16 D 63 x 5,8 mm</t>
  </si>
  <si>
    <t>-1046673487</t>
  </si>
  <si>
    <t>https://podminky.urs.cz/item/CS_URS_2023_02/871225201</t>
  </si>
  <si>
    <t>28613684</t>
  </si>
  <si>
    <t>potrubí dvouvrstvé PE100 RC se signalizační vrstvou SDR11 63x5,8mm dl 12m</t>
  </si>
  <si>
    <t>CS ÚRS 2021 02</t>
  </si>
  <si>
    <t>683256275</t>
  </si>
  <si>
    <t>23*1,015 'Přepočtené koeficientem množství</t>
  </si>
  <si>
    <t>892241111</t>
  </si>
  <si>
    <t>Tlakové zkoušky vodou na potrubí DN do 80</t>
  </si>
  <si>
    <t>-798781081</t>
  </si>
  <si>
    <t>https://podminky.urs.cz/item/CS_URS_2023_02/892241111</t>
  </si>
  <si>
    <t>893812250R</t>
  </si>
  <si>
    <t>Osazení plastové čerpací šachty kruhové z PP obetonované pro statické zatížení průměru do 1,0 m hl do 2,5 m</t>
  </si>
  <si>
    <t>-1206483523</t>
  </si>
  <si>
    <t>562305010R</t>
  </si>
  <si>
    <t>čerpací šachta plastová DN 1000 mm/v. 2,03 m včetně konusu, plastová z PP - kompletní s čerpadlem, technologickým vystrojením a řídící jednotkou</t>
  </si>
  <si>
    <t>-2095800168</t>
  </si>
  <si>
    <t>1225707661</t>
  </si>
  <si>
    <t>1 "ČŠ</t>
  </si>
  <si>
    <t>1687533567</t>
  </si>
  <si>
    <t>899721111</t>
  </si>
  <si>
    <t>Signalizační vodič na potrubí DN do 150 mm</t>
  </si>
  <si>
    <t>-370744965</t>
  </si>
  <si>
    <t>https://podminky.urs.cz/item/CS_URS_2023_02/899721111</t>
  </si>
  <si>
    <t>23,0 "přiložen k potrubí tlakové přípojky</t>
  </si>
  <si>
    <t>23*1,2 'Přepočtené koeficientem množství</t>
  </si>
  <si>
    <t>1542884727</t>
  </si>
  <si>
    <t>915491211</t>
  </si>
  <si>
    <t>Osazení vodicího proužku z betonových prefabrikovaných desek tl. do 120 mm do lože z cementové malty tl. 20 mm, s vyplněním a zatřením spár cementovou maltou s podkladní vrstvou z betonu prostého tl. 50 až 100 mm šířka proužku 250 mm</t>
  </si>
  <si>
    <t>-1669514626</t>
  </si>
  <si>
    <t>https://podminky.urs.cz/item/CS_URS_2023_02/915491211</t>
  </si>
  <si>
    <t>Poznámka k položce:_x000d_
- budou použity stávající odstraňované a očištěné desky</t>
  </si>
  <si>
    <t>-91066060</t>
  </si>
  <si>
    <t>1880023336</t>
  </si>
  <si>
    <t>171890520</t>
  </si>
  <si>
    <t>-2025601389</t>
  </si>
  <si>
    <t>02 - Kanalizační přípojka tlaková - č.p. 31</t>
  </si>
  <si>
    <t>0,45*((25,5*0,9*1,25)+(2*0,9*2,65)-0,594)</t>
  </si>
  <si>
    <t>0,35*((25,5*0,9*1,25)+(2*0,9*2,65)-0,594)</t>
  </si>
  <si>
    <t>0,20*((25,5*0,9*1,25)+(2*0,9*2,65)-0,594)</t>
  </si>
  <si>
    <t>2*25,5*1,25</t>
  </si>
  <si>
    <t>2*2*2,65</t>
  </si>
  <si>
    <t>2,603+0,384+8,910+2,2 "přebytečný výkopek</t>
  </si>
  <si>
    <t>-8,896 "zemina tř.4</t>
  </si>
  <si>
    <t>0,50*30,383 "odvoz nevhodné zeminy pro zásyp</t>
  </si>
  <si>
    <t>15,192 "dovoz zeminy pro výměnu zásypu</t>
  </si>
  <si>
    <t>15,192 "zemina pro výměnu zásypu</t>
  </si>
  <si>
    <t>14,097 "přebytečný výkopek</t>
  </si>
  <si>
    <t>15,192 "výkopek nevhodný pro zpětný zásyp</t>
  </si>
  <si>
    <t>29,289*1,8 'Přepočtené koeficientem množství</t>
  </si>
  <si>
    <t>(11,616+32,864) "celkový objem hloubených vykopávek</t>
  </si>
  <si>
    <t>-(2,603+0,384+8,910+2,2) "přebytečný výkopek (lože+deska+obsyp+ČŠ)</t>
  </si>
  <si>
    <t>0,50*30,383 "50% objemu zeminy pro zásyp</t>
  </si>
  <si>
    <t>15,192*1,9 'Přepočtené koeficientem množství</t>
  </si>
  <si>
    <t>27,5*0,9*0,36</t>
  </si>
  <si>
    <t>8,91*2 'Přepočtené koeficientem množství</t>
  </si>
  <si>
    <t>(26*1,5)+(2,5*2,5)</t>
  </si>
  <si>
    <t>(27,5*0,9*0,1)+(1,6*1,6*0,05)</t>
  </si>
  <si>
    <t>29,5*1,015 'Přepočtené koeficientem množství</t>
  </si>
  <si>
    <t>29,5 "přiložen k potrubí tlakové přípojky</t>
  </si>
  <si>
    <t>29,5*1,2 'Přepočtené koeficientem množství</t>
  </si>
  <si>
    <t>03 - Kanalizační přípojka tlaková - č.p. 44</t>
  </si>
  <si>
    <t>-270143139</t>
  </si>
  <si>
    <t>1*0,9 "křížení stáv. kanalizace</t>
  </si>
  <si>
    <t>-1719308148</t>
  </si>
  <si>
    <t>1*0,9 "křížení stáv. kabelových vedení</t>
  </si>
  <si>
    <t>132154202</t>
  </si>
  <si>
    <t>Hloubení zapažených rýh šířky přes 800 do 2 000 mm strojně s urovnáním dna do předepsaného profilu a spádu v hornině třídy těžitelnosti I skupiny 1 a 2 přes 20 do 50 m3</t>
  </si>
  <si>
    <t>1483608917</t>
  </si>
  <si>
    <t>https://podminky.urs.cz/item/CS_URS_2023_02/132154202</t>
  </si>
  <si>
    <t>0,45*((86*0,9*1,1)+(14*0,9*1,5)-3,69)</t>
  </si>
  <si>
    <t>132254202</t>
  </si>
  <si>
    <t>Hloubení zapažených rýh šířky přes 800 do 2 000 mm strojně s urovnáním dna do předepsaného profilu a spádu v hornině třídy těžitelnosti I skupiny 3 přes 20 do 50 m3</t>
  </si>
  <si>
    <t>604287981</t>
  </si>
  <si>
    <t>https://podminky.urs.cz/item/CS_URS_2023_02/132254202</t>
  </si>
  <si>
    <t>0,35*((86*0,9*1,1)+(14*0,9*1,5)-3,69)</t>
  </si>
  <si>
    <t>0,20*((86*0,9*1,1)+(14*0,9*1,5)-3,69)</t>
  </si>
  <si>
    <t>(2*86*1,1)+(2*14*1,5)</t>
  </si>
  <si>
    <t>9,128+0,384+32,40+2,2 "přebytečný výkopek</t>
  </si>
  <si>
    <t>-22,393 "zemina tř.4</t>
  </si>
  <si>
    <t>0,50*67,854 "odvoz nevhodné zeminy pro zásyp</t>
  </si>
  <si>
    <t>33,927 "dovoz zeminy pro výměnu zásypu</t>
  </si>
  <si>
    <t>33,927 "zemina pro výměnu zásypu</t>
  </si>
  <si>
    <t>44,112 "přebytečný výkopek</t>
  </si>
  <si>
    <t>33,927 "výkopek nevhodný pro zpětný zásyp</t>
  </si>
  <si>
    <t>78,039*1,8 'Přepočtené koeficientem množství</t>
  </si>
  <si>
    <t>(11,616+100,350) "celkový objem hloubených vykopávek</t>
  </si>
  <si>
    <t>-(9,128+0,384+32,40+2,2) "přebytečný výkopek (lože+deska+obsyp+ČŠ)</t>
  </si>
  <si>
    <t>0,50*67,854 "50% objemu zeminy pro zásyp</t>
  </si>
  <si>
    <t>33,927*1,9 'Přepočtené koeficientem množství</t>
  </si>
  <si>
    <t>100*0,9*0,36</t>
  </si>
  <si>
    <t>32,4*2 'Přepočtené koeficientem množství</t>
  </si>
  <si>
    <t>(90,5*1,5)+(2,5*2,5)</t>
  </si>
  <si>
    <t>(100*0,9*0,1)+(1,6*1,6*0,05)</t>
  </si>
  <si>
    <t>100*1,015 'Přepočtené koeficientem množství</t>
  </si>
  <si>
    <t>100,0 "přiložen k potrubí tlakové přípojky</t>
  </si>
  <si>
    <t>100*1,2 'Přepočtené koeficientem množství</t>
  </si>
  <si>
    <t>04 - Kanalizační přípojka tlaková - č.p. 46</t>
  </si>
  <si>
    <t>-1492706044</t>
  </si>
  <si>
    <t>0,45*((20*0,9*1,05)+(8*0,9*1,55)-3,686)</t>
  </si>
  <si>
    <t>0,35*((20*0,9*1,05)+(8*0,9*1,55)-3,686)</t>
  </si>
  <si>
    <t>0,20*((20*0,9*1,05)+(8*0,9*1,55)-3,686)</t>
  </si>
  <si>
    <t>(2*20*1,05)+(2*8*1,55)</t>
  </si>
  <si>
    <t>2,648+0,384+9,072+2,2 "přebytečný výkopek</t>
  </si>
  <si>
    <t>-7,598 "zemina tř.4</t>
  </si>
  <si>
    <t>0,50*23,686 "odvoz nevhodné zeminy pro zásyp</t>
  </si>
  <si>
    <t>11,843 "dovoz zeminy pro výměnu zásypu</t>
  </si>
  <si>
    <t>11,843 "zemina pro výměnu zásypu</t>
  </si>
  <si>
    <t>14,304 "přebytečný výkopek</t>
  </si>
  <si>
    <t>11,843 "výkopek nevhodný pro zpětný zásyp</t>
  </si>
  <si>
    <t>26,147*1,8 'Přepočtené koeficientem množství</t>
  </si>
  <si>
    <t>(11,616+26,374) "celkový objem hloubených vykopávek</t>
  </si>
  <si>
    <t>-(2,648+0,384+9,072+2,2) "přebytečný výkopek (lože+deska+obsyp+ČŠ)</t>
  </si>
  <si>
    <t>0,50*23,686 "50% objemu zeminy pro zásyp</t>
  </si>
  <si>
    <t>11,843*1,9 'Přepočtené koeficientem množství</t>
  </si>
  <si>
    <t>28*0,9*0,36</t>
  </si>
  <si>
    <t>9,072*2 'Přepočtené koeficientem množství</t>
  </si>
  <si>
    <t>(18,5*1,5)+(2,5*2,5)</t>
  </si>
  <si>
    <t>(28*0,9*0,1)+(1,6*1,6*0,05)</t>
  </si>
  <si>
    <t>28*1,015 'Přepočtené koeficientem množství</t>
  </si>
  <si>
    <t>28 "přiložen k potrubí tlakové přípojky</t>
  </si>
  <si>
    <t>28*1,2 'Přepočtené koeficientem množství</t>
  </si>
  <si>
    <t>05 - Kanalizační přípojka tlaková - č.p. 48</t>
  </si>
  <si>
    <t>2,0 "obrubníky</t>
  </si>
  <si>
    <t>0,45*((92*0,9*1,1)+(2,5*0,9*1,75)-0,396)</t>
  </si>
  <si>
    <t>0,35*((92*0,9*1,1)+(2,5*0,9*1,75)-0,396)</t>
  </si>
  <si>
    <t>0,20*((92*0,9*1,1)+(2,5*0,9*1,75)-0,396)</t>
  </si>
  <si>
    <t>(2*92*1,1)+(2*2,5*1,75)</t>
  </si>
  <si>
    <t>8,633+0,384+30,618+2,2 "přebytečný výkopek</t>
  </si>
  <si>
    <t>-21,247 "zemina tř.4</t>
  </si>
  <si>
    <t>0,50*64,403 "odvoz nevhodné zeminy pro zásyp</t>
  </si>
  <si>
    <t>32,202 "dovoz zeminy pro výměnu zásypu</t>
  </si>
  <si>
    <t>32,202 "zemina pro výměnu zásypu</t>
  </si>
  <si>
    <t>41,835 "přebytečný výkopek</t>
  </si>
  <si>
    <t>32,202 "výkopek nevhodný pro zpětný zásyp</t>
  </si>
  <si>
    <t>74,037*1,8 'Přepočtené koeficientem množství</t>
  </si>
  <si>
    <t>(11,616+94,622) "celkový objem hloubených vykopávek</t>
  </si>
  <si>
    <t>-(8,633+0,384+30,618+2,2) "přebytečný výkopek (lože+deska+obsyp+ČŠ)</t>
  </si>
  <si>
    <t>0,50*64,403 "50% objemu zeminy pro zásyp</t>
  </si>
  <si>
    <t>32,202*1,9 'Přepočtené koeficientem množství</t>
  </si>
  <si>
    <t>94,5*0,9*0,36</t>
  </si>
  <si>
    <t>30,618*2 'Přepočtené koeficientem množství</t>
  </si>
  <si>
    <t>(93,5*1,5)+(2,5*2,5)</t>
  </si>
  <si>
    <t>(94,5*0,9*0,1)+(1,6*1,6*0,05)</t>
  </si>
  <si>
    <t>96*1,015 'Přepočtené koeficientem množství</t>
  </si>
  <si>
    <t>96,0 "přiložen k potrubí tlakové přípojky</t>
  </si>
  <si>
    <t>96*1,2 'Přepočtené koeficientem množství</t>
  </si>
  <si>
    <t>06 - Kanalizační přípojka tlaková - č.p. 29</t>
  </si>
  <si>
    <t>1*0,9 "křížení stáv. vodovodu</t>
  </si>
  <si>
    <t>-1377663481</t>
  </si>
  <si>
    <t>0,45*((20,5*0,9*1,15)+(4*0,9*1,75)-1,255)</t>
  </si>
  <si>
    <t>0,35*((20,5*0,9*1,15)+(4*0,9*1,75)-1,255)</t>
  </si>
  <si>
    <t>0,20*((20,5*0,9*1,15)+(4*0,9*1,75)-1,255)</t>
  </si>
  <si>
    <t>(2*20,5*1,15)+(2*4*1,75)</t>
  </si>
  <si>
    <t>2,333+0,384+7,938+2,2 "přebytečný výkopek</t>
  </si>
  <si>
    <t>-7,576 "zemina tř.4</t>
  </si>
  <si>
    <t>0,50*25,024 "odvoz nevhodné zeminy pro zásyp</t>
  </si>
  <si>
    <t>12,512 "dovoz zeminy pro výměnu zásypu</t>
  </si>
  <si>
    <t>12,512 "zemina pro výměnu zásypu</t>
  </si>
  <si>
    <t>12,855 "přebytečný výkopek</t>
  </si>
  <si>
    <t>12,512 "výkopek nevhodný pro zpětný zásyp</t>
  </si>
  <si>
    <t>25,367*1,8 'Přepočtené koeficientem množství</t>
  </si>
  <si>
    <t>(11,616+26,263) "celkový objem hloubených vykopávek</t>
  </si>
  <si>
    <t>-(2,333+0,384+7,938+2,2) "přebytečný výkopek (lože+deska+obsyp+ČŠ)</t>
  </si>
  <si>
    <t>0,50*25,024 "50% objemu zeminy pro zásyp</t>
  </si>
  <si>
    <t>12,512*1,9 'Přepočtené koeficientem množství</t>
  </si>
  <si>
    <t>24,5*0,9*0,36</t>
  </si>
  <si>
    <t>7,938*2 'Přepočtené koeficientem množství</t>
  </si>
  <si>
    <t>(20,5*1,5)+(2,5*2,5)</t>
  </si>
  <si>
    <t>(24,5*0,9*0,1)+(1,6*1,6*0,05)</t>
  </si>
  <si>
    <t>24,5*1,015 'Přepočtené koeficientem množství</t>
  </si>
  <si>
    <t>24,5 "přiložen k potrubí tlakové přípojky</t>
  </si>
  <si>
    <t>24,5*1,2 'Přepočtené koeficientem množství</t>
  </si>
  <si>
    <t>07 - Kanalizační přípojka tlaková - č.p. 32</t>
  </si>
  <si>
    <t>0,45*(2,2*2,2*3,15) "jáma pro ČŠ</t>
  </si>
  <si>
    <t>0,35*(2,2*2,2*3,15) "jáma pro ČŠ</t>
  </si>
  <si>
    <t>0,20*(2,2*2,2*3,15) "jáma pro ČŠ</t>
  </si>
  <si>
    <t>0,45*((40,5*0,9*1,9)-0,774)</t>
  </si>
  <si>
    <t>0,35*((40,5*0,9*1,9)-0,774)</t>
  </si>
  <si>
    <t>0,20*((40,5*0,9*1,9)-0,774)</t>
  </si>
  <si>
    <t>(2*40,5*1,9)</t>
  </si>
  <si>
    <t>2*2,2*3,15 "jáma pro ČŠ</t>
  </si>
  <si>
    <t>3,773+0,384+13,122+3,2 "přebytečný výkopek</t>
  </si>
  <si>
    <t>-16,745 "zemina tř.4</t>
  </si>
  <si>
    <t>0,50*63,248 "odvoz nevhodné zeminy pro zásyp</t>
  </si>
  <si>
    <t>31,624 "dovoz zeminy pro výměnu zásypu</t>
  </si>
  <si>
    <t>31,624 "zemina pro výměnu zásypu</t>
  </si>
  <si>
    <t>20,479 "přebytečný výkopek</t>
  </si>
  <si>
    <t>31,624 "výkopek nevhodný pro zpětný zásyp</t>
  </si>
  <si>
    <t>52,103*1,8 'Přepočtené koeficientem množství</t>
  </si>
  <si>
    <t>(15,246+68,481) "celkový objem hloubených vykopávek</t>
  </si>
  <si>
    <t>-(3,773+0,384+13,122+3,2) "přebytečný výkopek (lože+deska+obsyp+ČŠ)</t>
  </si>
  <si>
    <t>0,50*63,248 "50% objemu zeminy pro zásyp</t>
  </si>
  <si>
    <t>31,624*1,9 'Přepočtené koeficientem množství</t>
  </si>
  <si>
    <t>40,5*0,9*0,36</t>
  </si>
  <si>
    <t>13,122*2 'Přepočtené koeficientem množství</t>
  </si>
  <si>
    <t>(38,5*1,5)+(2,5*2,5)</t>
  </si>
  <si>
    <t>(40,5*0,9*0,1)+(1,6*1,6*0,05)</t>
  </si>
  <si>
    <t>40,5*1,015 'Přepočtené koeficientem množství</t>
  </si>
  <si>
    <t>562305012R</t>
  </si>
  <si>
    <t>čerpací šachta plastová DN 1000 mm/v. 2,78 m včetně konusu, plastová z PP - kompletní s čerpadlem, technologickým vystrojením a řídící jednotkou</t>
  </si>
  <si>
    <t>-355994136</t>
  </si>
  <si>
    <t>40,5 "přiložen k potrubí tlakové přípojky</t>
  </si>
  <si>
    <t>40,5*1,2 'Přepočtené koeficientem množství</t>
  </si>
  <si>
    <t>08 - Kanalizační přípojka tlaková - č.p. 34</t>
  </si>
  <si>
    <t>0,45*(2,2*2,2*2,95) "jáma pro ČŠ</t>
  </si>
  <si>
    <t>0,35*(2,2*2,2*2,95) "jáma pro ČŠ</t>
  </si>
  <si>
    <t>0,20*(2,2*2,2*2,95) "jáma pro ČŠ</t>
  </si>
  <si>
    <t>0,45*((22*0,9*1,8)-0,968)</t>
  </si>
  <si>
    <t>0,35*((22*0,9*1,8)-0,968)</t>
  </si>
  <si>
    <t>0,20*((22*0,9*1,8)-0,968)</t>
  </si>
  <si>
    <t>(2*22*1,8)</t>
  </si>
  <si>
    <t>2*2,2*2,95 "jáma pro ČŠ</t>
  </si>
  <si>
    <t>2,108+0,384+7,128+2,93 "přebytečný výkopek</t>
  </si>
  <si>
    <t>-9,790 "zemina tř.4</t>
  </si>
  <si>
    <t>0,50*36,40 "odvoz nevhodné zeminy pro zásyp</t>
  </si>
  <si>
    <t>18,20 "dovoz zeminy pro výměnu zásypu</t>
  </si>
  <si>
    <t>18,20 "zemina pro výměnu zásypu</t>
  </si>
  <si>
    <t>12,550 "přebytečný výkopek</t>
  </si>
  <si>
    <t>18,200 "výkopek nevhodný pro zpětný zásyp</t>
  </si>
  <si>
    <t>30,75*1,8 'Přepočtené koeficientem množství</t>
  </si>
  <si>
    <t>(14,278+34,672) "celkový objem hloubených vykopávek</t>
  </si>
  <si>
    <t>-(2,108+0,384+7,128+2,93) "přebytečný výkopek (lože+deska+obsyp+ČŠ)</t>
  </si>
  <si>
    <t>0,50*36,40 "50% objemu zeminy pro zásyp</t>
  </si>
  <si>
    <t>18,2*1,9 'Přepočtené koeficientem množství</t>
  </si>
  <si>
    <t>22*0,9*0,36</t>
  </si>
  <si>
    <t>7,128*2 'Přepočtené koeficientem množství</t>
  </si>
  <si>
    <t>(22*0,9*0,1)+(1,6*1,6*0,05)</t>
  </si>
  <si>
    <t>22*1,015 'Přepočtené koeficientem množství</t>
  </si>
  <si>
    <t>562305011R</t>
  </si>
  <si>
    <t>čerpací šachta plastová DN 1000 mm/v. 2,58 m včetně konusu, plastová z PP - kompletní s čerpadlem, technologickým vystrojením a řídící jednotkou</t>
  </si>
  <si>
    <t>1106062408</t>
  </si>
  <si>
    <t>22 "přiložen k potrubí tlakové přípojky</t>
  </si>
  <si>
    <t>22*1,2 'Přepočtené koeficientem množství</t>
  </si>
  <si>
    <t>09 - Kanalizační přípojka tlaková - č.p. 4</t>
  </si>
  <si>
    <t>0,45*((26,5*0,9*1,25)+(4*0,9*1,6)-0,594)</t>
  </si>
  <si>
    <t>0,35*((26,5*0,9*1,25)+(4*0,9*1,6)-0,594)</t>
  </si>
  <si>
    <t>0,20*((26,5*0,9*1,25)+(4*0,9*1,6)-0,594)</t>
  </si>
  <si>
    <t>(2*26,5*1,25)+(2*4*1,6)</t>
  </si>
  <si>
    <t>2,873+0,384+9,882+2,2 "přebytečný výkopek</t>
  </si>
  <si>
    <t>-9,319 "zemina tř.4</t>
  </si>
  <si>
    <t>0,50*31,256 "odvoz nevhodné zeminy pro zásyp</t>
  </si>
  <si>
    <t>15,628 "dovoz zeminy pro výměnu zásypu</t>
  </si>
  <si>
    <t>15,628 "zemina pro výměnu zásypu</t>
  </si>
  <si>
    <t>15,339 "přebytečný výkopek</t>
  </si>
  <si>
    <t>15,628 "výkopek nevhodný pro zpětný zásyp</t>
  </si>
  <si>
    <t>30,967*1,8 'Přepočtené koeficientem množství</t>
  </si>
  <si>
    <t>(11,616+34,979) "celkový objem hloubených vykopávek</t>
  </si>
  <si>
    <t>-(2,873+0,384+9,882+2,2) "přebytečný výkopek (lože+deska+obsyp+ČŠ)</t>
  </si>
  <si>
    <t>0,50*31,256 "50% objemu zeminy pro zásyp</t>
  </si>
  <si>
    <t>15,628*1,9 'Přepočtené koeficientem množství</t>
  </si>
  <si>
    <t>30,5*0,9*0,36</t>
  </si>
  <si>
    <t>9,882*2 'Přepočtené koeficientem množství</t>
  </si>
  <si>
    <t>(29*1,5)+(2,5*2,5)</t>
  </si>
  <si>
    <t>(30,5*0,9*0,1)+(1,6*1,6*0,05)</t>
  </si>
  <si>
    <t>32,5*1,015 'Přepočtené koeficientem množství</t>
  </si>
  <si>
    <t>32,5 "přiložen k potrubí tlakové přípojky</t>
  </si>
  <si>
    <t>32,5*1,2 'Přepočtené koeficientem množství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</si>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</sst>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6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theme" Target="theme/theme1.xml" /><Relationship Id="rId15" Type="http://schemas.openxmlformats.org/officeDocument/2006/relationships/calcChain" Target="calcChain.xml" /><Relationship Id="rId1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3202111" TargetMode="External" /><Relationship Id="rId2" Type="http://schemas.openxmlformats.org/officeDocument/2006/relationships/hyperlink" Target="https://podminky.urs.cz/item/CS_URS_2023_02/119001405" TargetMode="External" /><Relationship Id="rId3" Type="http://schemas.openxmlformats.org/officeDocument/2006/relationships/hyperlink" Target="https://podminky.urs.cz/item/CS_URS_2023_02/119001412" TargetMode="External" /><Relationship Id="rId4" Type="http://schemas.openxmlformats.org/officeDocument/2006/relationships/hyperlink" Target="https://podminky.urs.cz/item/CS_URS_2023_02/119001421" TargetMode="External" /><Relationship Id="rId5" Type="http://schemas.openxmlformats.org/officeDocument/2006/relationships/hyperlink" Target="https://podminky.urs.cz/item/CS_URS_2023_02/129001101" TargetMode="External" /><Relationship Id="rId6" Type="http://schemas.openxmlformats.org/officeDocument/2006/relationships/hyperlink" Target="https://podminky.urs.cz/item/CS_URS_2023_02/131151201" TargetMode="External" /><Relationship Id="rId7" Type="http://schemas.openxmlformats.org/officeDocument/2006/relationships/hyperlink" Target="https://podminky.urs.cz/item/CS_URS_2023_02/131251201" TargetMode="External" /><Relationship Id="rId8" Type="http://schemas.openxmlformats.org/officeDocument/2006/relationships/hyperlink" Target="https://podminky.urs.cz/item/CS_URS_2023_02/131351201" TargetMode="External" /><Relationship Id="rId9" Type="http://schemas.openxmlformats.org/officeDocument/2006/relationships/hyperlink" Target="https://podminky.urs.cz/item/CS_URS_2023_02/132154201" TargetMode="External" /><Relationship Id="rId10" Type="http://schemas.openxmlformats.org/officeDocument/2006/relationships/hyperlink" Target="https://podminky.urs.cz/item/CS_URS_2023_02/132254201" TargetMode="External" /><Relationship Id="rId11" Type="http://schemas.openxmlformats.org/officeDocument/2006/relationships/hyperlink" Target="https://podminky.urs.cz/item/CS_URS_2023_02/132354201" TargetMode="External" /><Relationship Id="rId12" Type="http://schemas.openxmlformats.org/officeDocument/2006/relationships/hyperlink" Target="https://podminky.urs.cz/item/CS_URS_2023_02/151201101" TargetMode="External" /><Relationship Id="rId13" Type="http://schemas.openxmlformats.org/officeDocument/2006/relationships/hyperlink" Target="https://podminky.urs.cz/item/CS_URS_2023_02/151201111" TargetMode="External" /><Relationship Id="rId14" Type="http://schemas.openxmlformats.org/officeDocument/2006/relationships/hyperlink" Target="https://podminky.urs.cz/item/CS_URS_2023_02/151201201" TargetMode="External" /><Relationship Id="rId15" Type="http://schemas.openxmlformats.org/officeDocument/2006/relationships/hyperlink" Target="https://podminky.urs.cz/item/CS_URS_2023_02/151201211" TargetMode="External" /><Relationship Id="rId16" Type="http://schemas.openxmlformats.org/officeDocument/2006/relationships/hyperlink" Target="https://podminky.urs.cz/item/CS_URS_2023_02/151201301" TargetMode="External" /><Relationship Id="rId17" Type="http://schemas.openxmlformats.org/officeDocument/2006/relationships/hyperlink" Target="https://podminky.urs.cz/item/CS_URS_2023_02/151201311" TargetMode="External" /><Relationship Id="rId18" Type="http://schemas.openxmlformats.org/officeDocument/2006/relationships/hyperlink" Target="https://podminky.urs.cz/item/CS_URS_2023_02/162751117" TargetMode="External" /><Relationship Id="rId19" Type="http://schemas.openxmlformats.org/officeDocument/2006/relationships/hyperlink" Target="https://podminky.urs.cz/item/CS_URS_2023_02/162751137" TargetMode="External" /><Relationship Id="rId20" Type="http://schemas.openxmlformats.org/officeDocument/2006/relationships/hyperlink" Target="https://podminky.urs.cz/item/CS_URS_2023_02/167151101" TargetMode="External" /><Relationship Id="rId21" Type="http://schemas.openxmlformats.org/officeDocument/2006/relationships/hyperlink" Target="https://podminky.urs.cz/item/CS_URS_2023_02/171201231" TargetMode="External" /><Relationship Id="rId22" Type="http://schemas.openxmlformats.org/officeDocument/2006/relationships/hyperlink" Target="https://podminky.urs.cz/item/CS_URS_2023_02/181111111" TargetMode="External" /><Relationship Id="rId23" Type="http://schemas.openxmlformats.org/officeDocument/2006/relationships/hyperlink" Target="https://podminky.urs.cz/item/CS_URS_2023_02/451572111" TargetMode="External" /><Relationship Id="rId24" Type="http://schemas.openxmlformats.org/officeDocument/2006/relationships/hyperlink" Target="https://podminky.urs.cz/item/CS_URS_2023_02/452321131" TargetMode="External" /><Relationship Id="rId25" Type="http://schemas.openxmlformats.org/officeDocument/2006/relationships/hyperlink" Target="https://podminky.urs.cz/item/CS_URS_2023_02/452351101" TargetMode="External" /><Relationship Id="rId26" Type="http://schemas.openxmlformats.org/officeDocument/2006/relationships/hyperlink" Target="https://podminky.urs.cz/item/CS_URS_2023_02/452368211" TargetMode="External" /><Relationship Id="rId27" Type="http://schemas.openxmlformats.org/officeDocument/2006/relationships/hyperlink" Target="https://podminky.urs.cz/item/CS_URS_2023_02/452386111" TargetMode="External" /><Relationship Id="rId28" Type="http://schemas.openxmlformats.org/officeDocument/2006/relationships/hyperlink" Target="https://podminky.urs.cz/item/CS_URS_2023_02/871225201" TargetMode="External" /><Relationship Id="rId29" Type="http://schemas.openxmlformats.org/officeDocument/2006/relationships/hyperlink" Target="https://podminky.urs.cz/item/CS_URS_2023_02/892241111" TargetMode="External" /><Relationship Id="rId30" Type="http://schemas.openxmlformats.org/officeDocument/2006/relationships/hyperlink" Target="https://podminky.urs.cz/item/CS_URS_2023_02/899104112" TargetMode="External" /><Relationship Id="rId31" Type="http://schemas.openxmlformats.org/officeDocument/2006/relationships/hyperlink" Target="https://podminky.urs.cz/item/CS_URS_2023_02/899721111" TargetMode="External" /><Relationship Id="rId32" Type="http://schemas.openxmlformats.org/officeDocument/2006/relationships/hyperlink" Target="https://podminky.urs.cz/item/CS_URS_2023_02/899722112" TargetMode="External" /><Relationship Id="rId33" Type="http://schemas.openxmlformats.org/officeDocument/2006/relationships/hyperlink" Target="https://podminky.urs.cz/item/CS_URS_2023_02/916231213" TargetMode="External" /><Relationship Id="rId34" Type="http://schemas.openxmlformats.org/officeDocument/2006/relationships/hyperlink" Target="https://podminky.urs.cz/item/CS_URS_2023_02/979024443" TargetMode="External" /><Relationship Id="rId35" Type="http://schemas.openxmlformats.org/officeDocument/2006/relationships/hyperlink" Target="https://podminky.urs.cz/item/CS_URS_2023_02/997221571" TargetMode="External" /><Relationship Id="rId36" Type="http://schemas.openxmlformats.org/officeDocument/2006/relationships/hyperlink" Target="https://podminky.urs.cz/item/CS_URS_2023_02/998276101" TargetMode="External" /><Relationship Id="rId37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3202111" TargetMode="External" /><Relationship Id="rId2" Type="http://schemas.openxmlformats.org/officeDocument/2006/relationships/hyperlink" Target="https://podminky.urs.cz/item/CS_URS_2023_02/119001405" TargetMode="External" /><Relationship Id="rId3" Type="http://schemas.openxmlformats.org/officeDocument/2006/relationships/hyperlink" Target="https://podminky.urs.cz/item/CS_URS_2023_02/119001412" TargetMode="External" /><Relationship Id="rId4" Type="http://schemas.openxmlformats.org/officeDocument/2006/relationships/hyperlink" Target="https://podminky.urs.cz/item/CS_URS_2023_02/119001421" TargetMode="External" /><Relationship Id="rId5" Type="http://schemas.openxmlformats.org/officeDocument/2006/relationships/hyperlink" Target="https://podminky.urs.cz/item/CS_URS_2023_02/129001101" TargetMode="External" /><Relationship Id="rId6" Type="http://schemas.openxmlformats.org/officeDocument/2006/relationships/hyperlink" Target="https://podminky.urs.cz/item/CS_URS_2023_02/131151201" TargetMode="External" /><Relationship Id="rId7" Type="http://schemas.openxmlformats.org/officeDocument/2006/relationships/hyperlink" Target="https://podminky.urs.cz/item/CS_URS_2023_02/131251201" TargetMode="External" /><Relationship Id="rId8" Type="http://schemas.openxmlformats.org/officeDocument/2006/relationships/hyperlink" Target="https://podminky.urs.cz/item/CS_URS_2023_02/131351201" TargetMode="External" /><Relationship Id="rId9" Type="http://schemas.openxmlformats.org/officeDocument/2006/relationships/hyperlink" Target="https://podminky.urs.cz/item/CS_URS_2023_02/132154201" TargetMode="External" /><Relationship Id="rId10" Type="http://schemas.openxmlformats.org/officeDocument/2006/relationships/hyperlink" Target="https://podminky.urs.cz/item/CS_URS_2023_02/132254201" TargetMode="External" /><Relationship Id="rId11" Type="http://schemas.openxmlformats.org/officeDocument/2006/relationships/hyperlink" Target="https://podminky.urs.cz/item/CS_URS_2023_02/132354201" TargetMode="External" /><Relationship Id="rId12" Type="http://schemas.openxmlformats.org/officeDocument/2006/relationships/hyperlink" Target="https://podminky.urs.cz/item/CS_URS_2023_02/151201101" TargetMode="External" /><Relationship Id="rId13" Type="http://schemas.openxmlformats.org/officeDocument/2006/relationships/hyperlink" Target="https://podminky.urs.cz/item/CS_URS_2023_02/151201111" TargetMode="External" /><Relationship Id="rId14" Type="http://schemas.openxmlformats.org/officeDocument/2006/relationships/hyperlink" Target="https://podminky.urs.cz/item/CS_URS_2023_02/151201201" TargetMode="External" /><Relationship Id="rId15" Type="http://schemas.openxmlformats.org/officeDocument/2006/relationships/hyperlink" Target="https://podminky.urs.cz/item/CS_URS_2023_02/151201211" TargetMode="External" /><Relationship Id="rId16" Type="http://schemas.openxmlformats.org/officeDocument/2006/relationships/hyperlink" Target="https://podminky.urs.cz/item/CS_URS_2023_02/151201301" TargetMode="External" /><Relationship Id="rId17" Type="http://schemas.openxmlformats.org/officeDocument/2006/relationships/hyperlink" Target="https://podminky.urs.cz/item/CS_URS_2023_02/151201311" TargetMode="External" /><Relationship Id="rId18" Type="http://schemas.openxmlformats.org/officeDocument/2006/relationships/hyperlink" Target="https://podminky.urs.cz/item/CS_URS_2023_02/162751117" TargetMode="External" /><Relationship Id="rId19" Type="http://schemas.openxmlformats.org/officeDocument/2006/relationships/hyperlink" Target="https://podminky.urs.cz/item/CS_URS_2023_02/162751137" TargetMode="External" /><Relationship Id="rId20" Type="http://schemas.openxmlformats.org/officeDocument/2006/relationships/hyperlink" Target="https://podminky.urs.cz/item/CS_URS_2023_02/167151101" TargetMode="External" /><Relationship Id="rId21" Type="http://schemas.openxmlformats.org/officeDocument/2006/relationships/hyperlink" Target="https://podminky.urs.cz/item/CS_URS_2023_02/171201231" TargetMode="External" /><Relationship Id="rId22" Type="http://schemas.openxmlformats.org/officeDocument/2006/relationships/hyperlink" Target="https://podminky.urs.cz/item/CS_URS_2023_02/181111111" TargetMode="External" /><Relationship Id="rId23" Type="http://schemas.openxmlformats.org/officeDocument/2006/relationships/hyperlink" Target="https://podminky.urs.cz/item/CS_URS_2023_02/451572111" TargetMode="External" /><Relationship Id="rId24" Type="http://schemas.openxmlformats.org/officeDocument/2006/relationships/hyperlink" Target="https://podminky.urs.cz/item/CS_URS_2023_02/452321131" TargetMode="External" /><Relationship Id="rId25" Type="http://schemas.openxmlformats.org/officeDocument/2006/relationships/hyperlink" Target="https://podminky.urs.cz/item/CS_URS_2023_02/452351101" TargetMode="External" /><Relationship Id="rId26" Type="http://schemas.openxmlformats.org/officeDocument/2006/relationships/hyperlink" Target="https://podminky.urs.cz/item/CS_URS_2023_02/452368211" TargetMode="External" /><Relationship Id="rId27" Type="http://schemas.openxmlformats.org/officeDocument/2006/relationships/hyperlink" Target="https://podminky.urs.cz/item/CS_URS_2023_02/452386111" TargetMode="External" /><Relationship Id="rId28" Type="http://schemas.openxmlformats.org/officeDocument/2006/relationships/hyperlink" Target="https://podminky.urs.cz/item/CS_URS_2023_02/871225201" TargetMode="External" /><Relationship Id="rId29" Type="http://schemas.openxmlformats.org/officeDocument/2006/relationships/hyperlink" Target="https://podminky.urs.cz/item/CS_URS_2023_02/892241111" TargetMode="External" /><Relationship Id="rId30" Type="http://schemas.openxmlformats.org/officeDocument/2006/relationships/hyperlink" Target="https://podminky.urs.cz/item/CS_URS_2023_02/899104112" TargetMode="External" /><Relationship Id="rId31" Type="http://schemas.openxmlformats.org/officeDocument/2006/relationships/hyperlink" Target="https://podminky.urs.cz/item/CS_URS_2023_02/899721111" TargetMode="External" /><Relationship Id="rId32" Type="http://schemas.openxmlformats.org/officeDocument/2006/relationships/hyperlink" Target="https://podminky.urs.cz/item/CS_URS_2023_02/899722112" TargetMode="External" /><Relationship Id="rId33" Type="http://schemas.openxmlformats.org/officeDocument/2006/relationships/hyperlink" Target="https://podminky.urs.cz/item/CS_URS_2023_02/915491211" TargetMode="External" /><Relationship Id="rId34" Type="http://schemas.openxmlformats.org/officeDocument/2006/relationships/hyperlink" Target="https://podminky.urs.cz/item/CS_URS_2023_02/916231213" TargetMode="External" /><Relationship Id="rId35" Type="http://schemas.openxmlformats.org/officeDocument/2006/relationships/hyperlink" Target="https://podminky.urs.cz/item/CS_URS_2023_02/979024443" TargetMode="External" /><Relationship Id="rId36" Type="http://schemas.openxmlformats.org/officeDocument/2006/relationships/hyperlink" Target="https://podminky.urs.cz/item/CS_URS_2023_02/997221571" TargetMode="External" /><Relationship Id="rId37" Type="http://schemas.openxmlformats.org/officeDocument/2006/relationships/hyperlink" Target="https://podminky.urs.cz/item/CS_URS_2023_02/998276101" TargetMode="External" /><Relationship Id="rId38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3202111" TargetMode="External" /><Relationship Id="rId2" Type="http://schemas.openxmlformats.org/officeDocument/2006/relationships/hyperlink" Target="https://podminky.urs.cz/item/CS_URS_2023_02/119001405" TargetMode="External" /><Relationship Id="rId3" Type="http://schemas.openxmlformats.org/officeDocument/2006/relationships/hyperlink" Target="https://podminky.urs.cz/item/CS_URS_2023_02/119001412" TargetMode="External" /><Relationship Id="rId4" Type="http://schemas.openxmlformats.org/officeDocument/2006/relationships/hyperlink" Target="https://podminky.urs.cz/item/CS_URS_2023_02/119001421" TargetMode="External" /><Relationship Id="rId5" Type="http://schemas.openxmlformats.org/officeDocument/2006/relationships/hyperlink" Target="https://podminky.urs.cz/item/CS_URS_2023_02/129001101" TargetMode="External" /><Relationship Id="rId6" Type="http://schemas.openxmlformats.org/officeDocument/2006/relationships/hyperlink" Target="https://podminky.urs.cz/item/CS_URS_2023_02/131151203" TargetMode="External" /><Relationship Id="rId7" Type="http://schemas.openxmlformats.org/officeDocument/2006/relationships/hyperlink" Target="https://podminky.urs.cz/item/CS_URS_2023_02/131251202" TargetMode="External" /><Relationship Id="rId8" Type="http://schemas.openxmlformats.org/officeDocument/2006/relationships/hyperlink" Target="https://podminky.urs.cz/item/CS_URS_2023_02/131351202" TargetMode="External" /><Relationship Id="rId9" Type="http://schemas.openxmlformats.org/officeDocument/2006/relationships/hyperlink" Target="https://podminky.urs.cz/item/CS_URS_2023_02/132154204" TargetMode="External" /><Relationship Id="rId10" Type="http://schemas.openxmlformats.org/officeDocument/2006/relationships/hyperlink" Target="https://podminky.urs.cz/item/CS_URS_2023_02/132254204" TargetMode="External" /><Relationship Id="rId11" Type="http://schemas.openxmlformats.org/officeDocument/2006/relationships/hyperlink" Target="https://podminky.urs.cz/item/CS_URS_2023_02/132354203" TargetMode="External" /><Relationship Id="rId12" Type="http://schemas.openxmlformats.org/officeDocument/2006/relationships/hyperlink" Target="https://podminky.urs.cz/item/CS_URS_2023_02/151201101" TargetMode="External" /><Relationship Id="rId13" Type="http://schemas.openxmlformats.org/officeDocument/2006/relationships/hyperlink" Target="https://podminky.urs.cz/item/CS_URS_2023_02/151201102" TargetMode="External" /><Relationship Id="rId14" Type="http://schemas.openxmlformats.org/officeDocument/2006/relationships/hyperlink" Target="https://podminky.urs.cz/item/CS_URS_2023_02/151201111" TargetMode="External" /><Relationship Id="rId15" Type="http://schemas.openxmlformats.org/officeDocument/2006/relationships/hyperlink" Target="https://podminky.urs.cz/item/CS_URS_2023_02/151201112" TargetMode="External" /><Relationship Id="rId16" Type="http://schemas.openxmlformats.org/officeDocument/2006/relationships/hyperlink" Target="https://podminky.urs.cz/item/CS_URS_2023_02/151201201" TargetMode="External" /><Relationship Id="rId17" Type="http://schemas.openxmlformats.org/officeDocument/2006/relationships/hyperlink" Target="https://podminky.urs.cz/item/CS_URS_2023_02/151201211" TargetMode="External" /><Relationship Id="rId18" Type="http://schemas.openxmlformats.org/officeDocument/2006/relationships/hyperlink" Target="https://podminky.urs.cz/item/CS_URS_2023_02/151201301" TargetMode="External" /><Relationship Id="rId19" Type="http://schemas.openxmlformats.org/officeDocument/2006/relationships/hyperlink" Target="https://podminky.urs.cz/item/CS_URS_2023_02/151201311" TargetMode="External" /><Relationship Id="rId20" Type="http://schemas.openxmlformats.org/officeDocument/2006/relationships/hyperlink" Target="https://podminky.urs.cz/item/CS_URS_2023_02/162751117" TargetMode="External" /><Relationship Id="rId21" Type="http://schemas.openxmlformats.org/officeDocument/2006/relationships/hyperlink" Target="https://podminky.urs.cz/item/CS_URS_2023_02/162751137" TargetMode="External" /><Relationship Id="rId22" Type="http://schemas.openxmlformats.org/officeDocument/2006/relationships/hyperlink" Target="https://podminky.urs.cz/item/CS_URS_2023_02/167151111" TargetMode="External" /><Relationship Id="rId23" Type="http://schemas.openxmlformats.org/officeDocument/2006/relationships/hyperlink" Target="https://podminky.urs.cz/item/CS_URS_2023_02/171201231" TargetMode="External" /><Relationship Id="rId24" Type="http://schemas.openxmlformats.org/officeDocument/2006/relationships/hyperlink" Target="https://podminky.urs.cz/item/CS_URS_2023_02/181111111" TargetMode="External" /><Relationship Id="rId25" Type="http://schemas.openxmlformats.org/officeDocument/2006/relationships/hyperlink" Target="https://podminky.urs.cz/item/CS_URS_2023_02/359901111" TargetMode="External" /><Relationship Id="rId26" Type="http://schemas.openxmlformats.org/officeDocument/2006/relationships/hyperlink" Target="https://podminky.urs.cz/item/CS_URS_2023_02/359901211" TargetMode="External" /><Relationship Id="rId27" Type="http://schemas.openxmlformats.org/officeDocument/2006/relationships/hyperlink" Target="https://podminky.urs.cz/item/CS_URS_2023_02/451572111" TargetMode="External" /><Relationship Id="rId28" Type="http://schemas.openxmlformats.org/officeDocument/2006/relationships/hyperlink" Target="https://podminky.urs.cz/item/CS_URS_2023_02/452112112" TargetMode="External" /><Relationship Id="rId29" Type="http://schemas.openxmlformats.org/officeDocument/2006/relationships/hyperlink" Target="https://podminky.urs.cz/item/CS_URS_2023_02/871315221" TargetMode="External" /><Relationship Id="rId30" Type="http://schemas.openxmlformats.org/officeDocument/2006/relationships/hyperlink" Target="https://podminky.urs.cz/item/CS_URS_2023_02/871355221" TargetMode="External" /><Relationship Id="rId31" Type="http://schemas.openxmlformats.org/officeDocument/2006/relationships/hyperlink" Target="https://podminky.urs.cz/item/CS_URS_2023_02/877310310" TargetMode="External" /><Relationship Id="rId32" Type="http://schemas.openxmlformats.org/officeDocument/2006/relationships/hyperlink" Target="https://podminky.urs.cz/item/CS_URS_2023_02/877350310" TargetMode="External" /><Relationship Id="rId33" Type="http://schemas.openxmlformats.org/officeDocument/2006/relationships/hyperlink" Target="https://podminky.urs.cz/item/CS_URS_2023_02/892351111" TargetMode="External" /><Relationship Id="rId34" Type="http://schemas.openxmlformats.org/officeDocument/2006/relationships/hyperlink" Target="https://podminky.urs.cz/item/CS_URS_2023_02/894410101" TargetMode="External" /><Relationship Id="rId35" Type="http://schemas.openxmlformats.org/officeDocument/2006/relationships/hyperlink" Target="https://podminky.urs.cz/item/CS_URS_2023_02/894410213" TargetMode="External" /><Relationship Id="rId36" Type="http://schemas.openxmlformats.org/officeDocument/2006/relationships/hyperlink" Target="https://podminky.urs.cz/item/CS_URS_2023_02/894812201" TargetMode="External" /><Relationship Id="rId37" Type="http://schemas.openxmlformats.org/officeDocument/2006/relationships/hyperlink" Target="https://podminky.urs.cz/item/CS_URS_2023_02/894812202" TargetMode="External" /><Relationship Id="rId38" Type="http://schemas.openxmlformats.org/officeDocument/2006/relationships/hyperlink" Target="https://podminky.urs.cz/item/CS_URS_2023_02/894812205" TargetMode="External" /><Relationship Id="rId39" Type="http://schemas.openxmlformats.org/officeDocument/2006/relationships/hyperlink" Target="https://podminky.urs.cz/item/CS_URS_2023_02/894812231" TargetMode="External" /><Relationship Id="rId40" Type="http://schemas.openxmlformats.org/officeDocument/2006/relationships/hyperlink" Target="https://podminky.urs.cz/item/CS_URS_2023_02/894812241" TargetMode="External" /><Relationship Id="rId41" Type="http://schemas.openxmlformats.org/officeDocument/2006/relationships/hyperlink" Target="https://podminky.urs.cz/item/CS_URS_2023_02/894812249" TargetMode="External" /><Relationship Id="rId42" Type="http://schemas.openxmlformats.org/officeDocument/2006/relationships/hyperlink" Target="https://podminky.urs.cz/item/CS_URS_2023_02/894812262" TargetMode="External" /><Relationship Id="rId43" Type="http://schemas.openxmlformats.org/officeDocument/2006/relationships/hyperlink" Target="https://podminky.urs.cz/item/CS_URS_2023_02/899104112" TargetMode="External" /><Relationship Id="rId44" Type="http://schemas.openxmlformats.org/officeDocument/2006/relationships/hyperlink" Target="https://podminky.urs.cz/item/CS_URS_2023_02/899722112" TargetMode="External" /><Relationship Id="rId45" Type="http://schemas.openxmlformats.org/officeDocument/2006/relationships/hyperlink" Target="https://podminky.urs.cz/item/CS_URS_2023_02/916231213" TargetMode="External" /><Relationship Id="rId46" Type="http://schemas.openxmlformats.org/officeDocument/2006/relationships/hyperlink" Target="https://podminky.urs.cz/item/CS_URS_2023_02/979024443" TargetMode="External" /><Relationship Id="rId47" Type="http://schemas.openxmlformats.org/officeDocument/2006/relationships/hyperlink" Target="https://podminky.urs.cz/item/CS_URS_2023_02/997221571" TargetMode="External" /><Relationship Id="rId48" Type="http://schemas.openxmlformats.org/officeDocument/2006/relationships/hyperlink" Target="https://podminky.urs.cz/item/CS_URS_2023_02/998276101" TargetMode="External" /><Relationship Id="rId49" Type="http://schemas.openxmlformats.org/officeDocument/2006/relationships/hyperlink" Target="https://podminky.urs.cz/item/CS_URS_2023_02/721263123" TargetMode="External" /><Relationship Id="rId5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3202111" TargetMode="External" /><Relationship Id="rId2" Type="http://schemas.openxmlformats.org/officeDocument/2006/relationships/hyperlink" Target="https://podminky.urs.cz/item/CS_URS_2023_02/119001405" TargetMode="External" /><Relationship Id="rId3" Type="http://schemas.openxmlformats.org/officeDocument/2006/relationships/hyperlink" Target="https://podminky.urs.cz/item/CS_URS_2023_02/119001421" TargetMode="External" /><Relationship Id="rId4" Type="http://schemas.openxmlformats.org/officeDocument/2006/relationships/hyperlink" Target="https://podminky.urs.cz/item/CS_URS_2023_02/129001101" TargetMode="External" /><Relationship Id="rId5" Type="http://schemas.openxmlformats.org/officeDocument/2006/relationships/hyperlink" Target="https://podminky.urs.cz/item/CS_URS_2023_02/131151201" TargetMode="External" /><Relationship Id="rId6" Type="http://schemas.openxmlformats.org/officeDocument/2006/relationships/hyperlink" Target="https://podminky.urs.cz/item/CS_URS_2023_02/131251201" TargetMode="External" /><Relationship Id="rId7" Type="http://schemas.openxmlformats.org/officeDocument/2006/relationships/hyperlink" Target="https://podminky.urs.cz/item/CS_URS_2023_02/131351201" TargetMode="External" /><Relationship Id="rId8" Type="http://schemas.openxmlformats.org/officeDocument/2006/relationships/hyperlink" Target="https://podminky.urs.cz/item/CS_URS_2023_02/132154201" TargetMode="External" /><Relationship Id="rId9" Type="http://schemas.openxmlformats.org/officeDocument/2006/relationships/hyperlink" Target="https://podminky.urs.cz/item/CS_URS_2023_02/132254201" TargetMode="External" /><Relationship Id="rId10" Type="http://schemas.openxmlformats.org/officeDocument/2006/relationships/hyperlink" Target="https://podminky.urs.cz/item/CS_URS_2023_02/132354201" TargetMode="External" /><Relationship Id="rId11" Type="http://schemas.openxmlformats.org/officeDocument/2006/relationships/hyperlink" Target="https://podminky.urs.cz/item/CS_URS_2023_02/151201101" TargetMode="External" /><Relationship Id="rId12" Type="http://schemas.openxmlformats.org/officeDocument/2006/relationships/hyperlink" Target="https://podminky.urs.cz/item/CS_URS_2023_02/151201102" TargetMode="External" /><Relationship Id="rId13" Type="http://schemas.openxmlformats.org/officeDocument/2006/relationships/hyperlink" Target="https://podminky.urs.cz/item/CS_URS_2023_02/151201111" TargetMode="External" /><Relationship Id="rId14" Type="http://schemas.openxmlformats.org/officeDocument/2006/relationships/hyperlink" Target="https://podminky.urs.cz/item/CS_URS_2023_02/151201112" TargetMode="External" /><Relationship Id="rId15" Type="http://schemas.openxmlformats.org/officeDocument/2006/relationships/hyperlink" Target="https://podminky.urs.cz/item/CS_URS_2023_02/151201201" TargetMode="External" /><Relationship Id="rId16" Type="http://schemas.openxmlformats.org/officeDocument/2006/relationships/hyperlink" Target="https://podminky.urs.cz/item/CS_URS_2023_02/151201211" TargetMode="External" /><Relationship Id="rId17" Type="http://schemas.openxmlformats.org/officeDocument/2006/relationships/hyperlink" Target="https://podminky.urs.cz/item/CS_URS_2023_02/151201301" TargetMode="External" /><Relationship Id="rId18" Type="http://schemas.openxmlformats.org/officeDocument/2006/relationships/hyperlink" Target="https://podminky.urs.cz/item/CS_URS_2023_02/151201311" TargetMode="External" /><Relationship Id="rId19" Type="http://schemas.openxmlformats.org/officeDocument/2006/relationships/hyperlink" Target="https://podminky.urs.cz/item/CS_URS_2023_02/162751117" TargetMode="External" /><Relationship Id="rId20" Type="http://schemas.openxmlformats.org/officeDocument/2006/relationships/hyperlink" Target="https://podminky.urs.cz/item/CS_URS_2023_02/162751137" TargetMode="External" /><Relationship Id="rId21" Type="http://schemas.openxmlformats.org/officeDocument/2006/relationships/hyperlink" Target="https://podminky.urs.cz/item/CS_URS_2023_02/167151101" TargetMode="External" /><Relationship Id="rId22" Type="http://schemas.openxmlformats.org/officeDocument/2006/relationships/hyperlink" Target="https://podminky.urs.cz/item/CS_URS_2023_02/171201231" TargetMode="External" /><Relationship Id="rId23" Type="http://schemas.openxmlformats.org/officeDocument/2006/relationships/hyperlink" Target="https://podminky.urs.cz/item/CS_URS_2023_02/181111111" TargetMode="External" /><Relationship Id="rId24" Type="http://schemas.openxmlformats.org/officeDocument/2006/relationships/hyperlink" Target="https://podminky.urs.cz/item/CS_URS_2023_02/451572111" TargetMode="External" /><Relationship Id="rId25" Type="http://schemas.openxmlformats.org/officeDocument/2006/relationships/hyperlink" Target="https://podminky.urs.cz/item/CS_URS_2023_02/452321131" TargetMode="External" /><Relationship Id="rId26" Type="http://schemas.openxmlformats.org/officeDocument/2006/relationships/hyperlink" Target="https://podminky.urs.cz/item/CS_URS_2023_02/452351101" TargetMode="External" /><Relationship Id="rId27" Type="http://schemas.openxmlformats.org/officeDocument/2006/relationships/hyperlink" Target="https://podminky.urs.cz/item/CS_URS_2023_02/452368211" TargetMode="External" /><Relationship Id="rId28" Type="http://schemas.openxmlformats.org/officeDocument/2006/relationships/hyperlink" Target="https://podminky.urs.cz/item/CS_URS_2023_02/452386111" TargetMode="External" /><Relationship Id="rId29" Type="http://schemas.openxmlformats.org/officeDocument/2006/relationships/hyperlink" Target="https://podminky.urs.cz/item/CS_URS_2023_02/871225201" TargetMode="External" /><Relationship Id="rId30" Type="http://schemas.openxmlformats.org/officeDocument/2006/relationships/hyperlink" Target="https://podminky.urs.cz/item/CS_URS_2023_02/892241111" TargetMode="External" /><Relationship Id="rId31" Type="http://schemas.openxmlformats.org/officeDocument/2006/relationships/hyperlink" Target="https://podminky.urs.cz/item/CS_URS_2023_02/899104112" TargetMode="External" /><Relationship Id="rId32" Type="http://schemas.openxmlformats.org/officeDocument/2006/relationships/hyperlink" Target="https://podminky.urs.cz/item/CS_URS_2023_02/899721111" TargetMode="External" /><Relationship Id="rId33" Type="http://schemas.openxmlformats.org/officeDocument/2006/relationships/hyperlink" Target="https://podminky.urs.cz/item/CS_URS_2023_02/899722112" TargetMode="External" /><Relationship Id="rId34" Type="http://schemas.openxmlformats.org/officeDocument/2006/relationships/hyperlink" Target="https://podminky.urs.cz/item/CS_URS_2023_02/915491211" TargetMode="External" /><Relationship Id="rId35" Type="http://schemas.openxmlformats.org/officeDocument/2006/relationships/hyperlink" Target="https://podminky.urs.cz/item/CS_URS_2023_02/916231213" TargetMode="External" /><Relationship Id="rId36" Type="http://schemas.openxmlformats.org/officeDocument/2006/relationships/hyperlink" Target="https://podminky.urs.cz/item/CS_URS_2023_02/979024443" TargetMode="External" /><Relationship Id="rId37" Type="http://schemas.openxmlformats.org/officeDocument/2006/relationships/hyperlink" Target="https://podminky.urs.cz/item/CS_URS_2023_02/997221571" TargetMode="External" /><Relationship Id="rId38" Type="http://schemas.openxmlformats.org/officeDocument/2006/relationships/hyperlink" Target="https://podminky.urs.cz/item/CS_URS_2023_02/998276101" TargetMode="External" /><Relationship Id="rId3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3202111" TargetMode="External" /><Relationship Id="rId2" Type="http://schemas.openxmlformats.org/officeDocument/2006/relationships/hyperlink" Target="https://podminky.urs.cz/item/CS_URS_2023_02/119001405" TargetMode="External" /><Relationship Id="rId3" Type="http://schemas.openxmlformats.org/officeDocument/2006/relationships/hyperlink" Target="https://podminky.urs.cz/item/CS_URS_2023_02/119001421" TargetMode="External" /><Relationship Id="rId4" Type="http://schemas.openxmlformats.org/officeDocument/2006/relationships/hyperlink" Target="https://podminky.urs.cz/item/CS_URS_2023_02/129001101" TargetMode="External" /><Relationship Id="rId5" Type="http://schemas.openxmlformats.org/officeDocument/2006/relationships/hyperlink" Target="https://podminky.urs.cz/item/CS_URS_2023_02/131151201" TargetMode="External" /><Relationship Id="rId6" Type="http://schemas.openxmlformats.org/officeDocument/2006/relationships/hyperlink" Target="https://podminky.urs.cz/item/CS_URS_2023_02/131251201" TargetMode="External" /><Relationship Id="rId7" Type="http://schemas.openxmlformats.org/officeDocument/2006/relationships/hyperlink" Target="https://podminky.urs.cz/item/CS_URS_2023_02/131351201" TargetMode="External" /><Relationship Id="rId8" Type="http://schemas.openxmlformats.org/officeDocument/2006/relationships/hyperlink" Target="https://podminky.urs.cz/item/CS_URS_2023_02/132154201" TargetMode="External" /><Relationship Id="rId9" Type="http://schemas.openxmlformats.org/officeDocument/2006/relationships/hyperlink" Target="https://podminky.urs.cz/item/CS_URS_2023_02/132254201" TargetMode="External" /><Relationship Id="rId10" Type="http://schemas.openxmlformats.org/officeDocument/2006/relationships/hyperlink" Target="https://podminky.urs.cz/item/CS_URS_2023_02/132354201" TargetMode="External" /><Relationship Id="rId11" Type="http://schemas.openxmlformats.org/officeDocument/2006/relationships/hyperlink" Target="https://podminky.urs.cz/item/CS_URS_2023_02/151201101" TargetMode="External" /><Relationship Id="rId12" Type="http://schemas.openxmlformats.org/officeDocument/2006/relationships/hyperlink" Target="https://podminky.urs.cz/item/CS_URS_2023_02/151201102" TargetMode="External" /><Relationship Id="rId13" Type="http://schemas.openxmlformats.org/officeDocument/2006/relationships/hyperlink" Target="https://podminky.urs.cz/item/CS_URS_2023_02/151201111" TargetMode="External" /><Relationship Id="rId14" Type="http://schemas.openxmlformats.org/officeDocument/2006/relationships/hyperlink" Target="https://podminky.urs.cz/item/CS_URS_2023_02/151201112" TargetMode="External" /><Relationship Id="rId15" Type="http://schemas.openxmlformats.org/officeDocument/2006/relationships/hyperlink" Target="https://podminky.urs.cz/item/CS_URS_2023_02/151201201" TargetMode="External" /><Relationship Id="rId16" Type="http://schemas.openxmlformats.org/officeDocument/2006/relationships/hyperlink" Target="https://podminky.urs.cz/item/CS_URS_2023_02/151201211" TargetMode="External" /><Relationship Id="rId17" Type="http://schemas.openxmlformats.org/officeDocument/2006/relationships/hyperlink" Target="https://podminky.urs.cz/item/CS_URS_2023_02/151201301" TargetMode="External" /><Relationship Id="rId18" Type="http://schemas.openxmlformats.org/officeDocument/2006/relationships/hyperlink" Target="https://podminky.urs.cz/item/CS_URS_2023_02/151201311" TargetMode="External" /><Relationship Id="rId19" Type="http://schemas.openxmlformats.org/officeDocument/2006/relationships/hyperlink" Target="https://podminky.urs.cz/item/CS_URS_2023_02/162751117" TargetMode="External" /><Relationship Id="rId20" Type="http://schemas.openxmlformats.org/officeDocument/2006/relationships/hyperlink" Target="https://podminky.urs.cz/item/CS_URS_2023_02/162751137" TargetMode="External" /><Relationship Id="rId21" Type="http://schemas.openxmlformats.org/officeDocument/2006/relationships/hyperlink" Target="https://podminky.urs.cz/item/CS_URS_2023_02/167151101" TargetMode="External" /><Relationship Id="rId22" Type="http://schemas.openxmlformats.org/officeDocument/2006/relationships/hyperlink" Target="https://podminky.urs.cz/item/CS_URS_2023_02/171201231" TargetMode="External" /><Relationship Id="rId23" Type="http://schemas.openxmlformats.org/officeDocument/2006/relationships/hyperlink" Target="https://podminky.urs.cz/item/CS_URS_2023_02/181111111" TargetMode="External" /><Relationship Id="rId24" Type="http://schemas.openxmlformats.org/officeDocument/2006/relationships/hyperlink" Target="https://podminky.urs.cz/item/CS_URS_2023_02/451572111" TargetMode="External" /><Relationship Id="rId25" Type="http://schemas.openxmlformats.org/officeDocument/2006/relationships/hyperlink" Target="https://podminky.urs.cz/item/CS_URS_2023_02/452321131" TargetMode="External" /><Relationship Id="rId26" Type="http://schemas.openxmlformats.org/officeDocument/2006/relationships/hyperlink" Target="https://podminky.urs.cz/item/CS_URS_2023_02/452351101" TargetMode="External" /><Relationship Id="rId27" Type="http://schemas.openxmlformats.org/officeDocument/2006/relationships/hyperlink" Target="https://podminky.urs.cz/item/CS_URS_2023_02/452368211" TargetMode="External" /><Relationship Id="rId28" Type="http://schemas.openxmlformats.org/officeDocument/2006/relationships/hyperlink" Target="https://podminky.urs.cz/item/CS_URS_2023_02/452386111" TargetMode="External" /><Relationship Id="rId29" Type="http://schemas.openxmlformats.org/officeDocument/2006/relationships/hyperlink" Target="https://podminky.urs.cz/item/CS_URS_2023_02/871225201" TargetMode="External" /><Relationship Id="rId30" Type="http://schemas.openxmlformats.org/officeDocument/2006/relationships/hyperlink" Target="https://podminky.urs.cz/item/CS_URS_2023_02/892241111" TargetMode="External" /><Relationship Id="rId31" Type="http://schemas.openxmlformats.org/officeDocument/2006/relationships/hyperlink" Target="https://podminky.urs.cz/item/CS_URS_2023_02/899104112" TargetMode="External" /><Relationship Id="rId32" Type="http://schemas.openxmlformats.org/officeDocument/2006/relationships/hyperlink" Target="https://podminky.urs.cz/item/CS_URS_2023_02/899721111" TargetMode="External" /><Relationship Id="rId33" Type="http://schemas.openxmlformats.org/officeDocument/2006/relationships/hyperlink" Target="https://podminky.urs.cz/item/CS_URS_2023_02/899722112" TargetMode="External" /><Relationship Id="rId34" Type="http://schemas.openxmlformats.org/officeDocument/2006/relationships/hyperlink" Target="https://podminky.urs.cz/item/CS_URS_2023_02/915491211" TargetMode="External" /><Relationship Id="rId35" Type="http://schemas.openxmlformats.org/officeDocument/2006/relationships/hyperlink" Target="https://podminky.urs.cz/item/CS_URS_2023_02/916231213" TargetMode="External" /><Relationship Id="rId36" Type="http://schemas.openxmlformats.org/officeDocument/2006/relationships/hyperlink" Target="https://podminky.urs.cz/item/CS_URS_2023_02/979024443" TargetMode="External" /><Relationship Id="rId37" Type="http://schemas.openxmlformats.org/officeDocument/2006/relationships/hyperlink" Target="https://podminky.urs.cz/item/CS_URS_2023_02/997221571" TargetMode="External" /><Relationship Id="rId38" Type="http://schemas.openxmlformats.org/officeDocument/2006/relationships/hyperlink" Target="https://podminky.urs.cz/item/CS_URS_2023_02/998276101" TargetMode="External" /><Relationship Id="rId39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9001405" TargetMode="External" /><Relationship Id="rId2" Type="http://schemas.openxmlformats.org/officeDocument/2006/relationships/hyperlink" Target="https://podminky.urs.cz/item/CS_URS_2023_02/119001412" TargetMode="External" /><Relationship Id="rId3" Type="http://schemas.openxmlformats.org/officeDocument/2006/relationships/hyperlink" Target="https://podminky.urs.cz/item/CS_URS_2023_02/119001421" TargetMode="External" /><Relationship Id="rId4" Type="http://schemas.openxmlformats.org/officeDocument/2006/relationships/hyperlink" Target="https://podminky.urs.cz/item/CS_URS_2023_02/129001101" TargetMode="External" /><Relationship Id="rId5" Type="http://schemas.openxmlformats.org/officeDocument/2006/relationships/hyperlink" Target="https://podminky.urs.cz/item/CS_URS_2023_02/131151201" TargetMode="External" /><Relationship Id="rId6" Type="http://schemas.openxmlformats.org/officeDocument/2006/relationships/hyperlink" Target="https://podminky.urs.cz/item/CS_URS_2023_02/131251201" TargetMode="External" /><Relationship Id="rId7" Type="http://schemas.openxmlformats.org/officeDocument/2006/relationships/hyperlink" Target="https://podminky.urs.cz/item/CS_URS_2023_02/131351201" TargetMode="External" /><Relationship Id="rId8" Type="http://schemas.openxmlformats.org/officeDocument/2006/relationships/hyperlink" Target="https://podminky.urs.cz/item/CS_URS_2023_02/132154202" TargetMode="External" /><Relationship Id="rId9" Type="http://schemas.openxmlformats.org/officeDocument/2006/relationships/hyperlink" Target="https://podminky.urs.cz/item/CS_URS_2023_02/132254202" TargetMode="External" /><Relationship Id="rId10" Type="http://schemas.openxmlformats.org/officeDocument/2006/relationships/hyperlink" Target="https://podminky.urs.cz/item/CS_URS_2023_02/132354201" TargetMode="External" /><Relationship Id="rId11" Type="http://schemas.openxmlformats.org/officeDocument/2006/relationships/hyperlink" Target="https://podminky.urs.cz/item/CS_URS_2023_02/151201101" TargetMode="External" /><Relationship Id="rId12" Type="http://schemas.openxmlformats.org/officeDocument/2006/relationships/hyperlink" Target="https://podminky.urs.cz/item/CS_URS_2023_02/151201111" TargetMode="External" /><Relationship Id="rId13" Type="http://schemas.openxmlformats.org/officeDocument/2006/relationships/hyperlink" Target="https://podminky.urs.cz/item/CS_URS_2023_02/151201201" TargetMode="External" /><Relationship Id="rId14" Type="http://schemas.openxmlformats.org/officeDocument/2006/relationships/hyperlink" Target="https://podminky.urs.cz/item/CS_URS_2023_02/151201211" TargetMode="External" /><Relationship Id="rId15" Type="http://schemas.openxmlformats.org/officeDocument/2006/relationships/hyperlink" Target="https://podminky.urs.cz/item/CS_URS_2023_02/151201301" TargetMode="External" /><Relationship Id="rId16" Type="http://schemas.openxmlformats.org/officeDocument/2006/relationships/hyperlink" Target="https://podminky.urs.cz/item/CS_URS_2023_02/151201311" TargetMode="External" /><Relationship Id="rId17" Type="http://schemas.openxmlformats.org/officeDocument/2006/relationships/hyperlink" Target="https://podminky.urs.cz/item/CS_URS_2023_02/162751117" TargetMode="External" /><Relationship Id="rId18" Type="http://schemas.openxmlformats.org/officeDocument/2006/relationships/hyperlink" Target="https://podminky.urs.cz/item/CS_URS_2023_02/162751137" TargetMode="External" /><Relationship Id="rId19" Type="http://schemas.openxmlformats.org/officeDocument/2006/relationships/hyperlink" Target="https://podminky.urs.cz/item/CS_URS_2023_02/167151101" TargetMode="External" /><Relationship Id="rId20" Type="http://schemas.openxmlformats.org/officeDocument/2006/relationships/hyperlink" Target="https://podminky.urs.cz/item/CS_URS_2023_02/171201231" TargetMode="External" /><Relationship Id="rId21" Type="http://schemas.openxmlformats.org/officeDocument/2006/relationships/hyperlink" Target="https://podminky.urs.cz/item/CS_URS_2023_02/181111111" TargetMode="External" /><Relationship Id="rId22" Type="http://schemas.openxmlformats.org/officeDocument/2006/relationships/hyperlink" Target="https://podminky.urs.cz/item/CS_URS_2023_02/451572111" TargetMode="External" /><Relationship Id="rId23" Type="http://schemas.openxmlformats.org/officeDocument/2006/relationships/hyperlink" Target="https://podminky.urs.cz/item/CS_URS_2023_02/452321131" TargetMode="External" /><Relationship Id="rId24" Type="http://schemas.openxmlformats.org/officeDocument/2006/relationships/hyperlink" Target="https://podminky.urs.cz/item/CS_URS_2023_02/452351101" TargetMode="External" /><Relationship Id="rId25" Type="http://schemas.openxmlformats.org/officeDocument/2006/relationships/hyperlink" Target="https://podminky.urs.cz/item/CS_URS_2023_02/452368211" TargetMode="External" /><Relationship Id="rId26" Type="http://schemas.openxmlformats.org/officeDocument/2006/relationships/hyperlink" Target="https://podminky.urs.cz/item/CS_URS_2023_02/452386111" TargetMode="External" /><Relationship Id="rId27" Type="http://schemas.openxmlformats.org/officeDocument/2006/relationships/hyperlink" Target="https://podminky.urs.cz/item/CS_URS_2023_02/871225201" TargetMode="External" /><Relationship Id="rId28" Type="http://schemas.openxmlformats.org/officeDocument/2006/relationships/hyperlink" Target="https://podminky.urs.cz/item/CS_URS_2023_02/892241111" TargetMode="External" /><Relationship Id="rId29" Type="http://schemas.openxmlformats.org/officeDocument/2006/relationships/hyperlink" Target="https://podminky.urs.cz/item/CS_URS_2023_02/899104112" TargetMode="External" /><Relationship Id="rId30" Type="http://schemas.openxmlformats.org/officeDocument/2006/relationships/hyperlink" Target="https://podminky.urs.cz/item/CS_URS_2023_02/899721111" TargetMode="External" /><Relationship Id="rId31" Type="http://schemas.openxmlformats.org/officeDocument/2006/relationships/hyperlink" Target="https://podminky.urs.cz/item/CS_URS_2023_02/899722112" TargetMode="External" /><Relationship Id="rId32" Type="http://schemas.openxmlformats.org/officeDocument/2006/relationships/hyperlink" Target="https://podminky.urs.cz/item/CS_URS_2023_02/998276101" TargetMode="External" /><Relationship Id="rId33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9001405" TargetMode="External" /><Relationship Id="rId2" Type="http://schemas.openxmlformats.org/officeDocument/2006/relationships/hyperlink" Target="https://podminky.urs.cz/item/CS_URS_2023_02/119001412" TargetMode="External" /><Relationship Id="rId3" Type="http://schemas.openxmlformats.org/officeDocument/2006/relationships/hyperlink" Target="https://podminky.urs.cz/item/CS_URS_2023_02/119001421" TargetMode="External" /><Relationship Id="rId4" Type="http://schemas.openxmlformats.org/officeDocument/2006/relationships/hyperlink" Target="https://podminky.urs.cz/item/CS_URS_2023_02/129001101" TargetMode="External" /><Relationship Id="rId5" Type="http://schemas.openxmlformats.org/officeDocument/2006/relationships/hyperlink" Target="https://podminky.urs.cz/item/CS_URS_2023_02/131151201" TargetMode="External" /><Relationship Id="rId6" Type="http://schemas.openxmlformats.org/officeDocument/2006/relationships/hyperlink" Target="https://podminky.urs.cz/item/CS_URS_2023_02/131251201" TargetMode="External" /><Relationship Id="rId7" Type="http://schemas.openxmlformats.org/officeDocument/2006/relationships/hyperlink" Target="https://podminky.urs.cz/item/CS_URS_2023_02/131351201" TargetMode="External" /><Relationship Id="rId8" Type="http://schemas.openxmlformats.org/officeDocument/2006/relationships/hyperlink" Target="https://podminky.urs.cz/item/CS_URS_2023_02/132154201" TargetMode="External" /><Relationship Id="rId9" Type="http://schemas.openxmlformats.org/officeDocument/2006/relationships/hyperlink" Target="https://podminky.urs.cz/item/CS_URS_2023_02/132254201" TargetMode="External" /><Relationship Id="rId10" Type="http://schemas.openxmlformats.org/officeDocument/2006/relationships/hyperlink" Target="https://podminky.urs.cz/item/CS_URS_2023_02/132354201" TargetMode="External" /><Relationship Id="rId11" Type="http://schemas.openxmlformats.org/officeDocument/2006/relationships/hyperlink" Target="https://podminky.urs.cz/item/CS_URS_2023_02/151201101" TargetMode="External" /><Relationship Id="rId12" Type="http://schemas.openxmlformats.org/officeDocument/2006/relationships/hyperlink" Target="https://podminky.urs.cz/item/CS_URS_2023_02/151201111" TargetMode="External" /><Relationship Id="rId13" Type="http://schemas.openxmlformats.org/officeDocument/2006/relationships/hyperlink" Target="https://podminky.urs.cz/item/CS_URS_2023_02/151201201" TargetMode="External" /><Relationship Id="rId14" Type="http://schemas.openxmlformats.org/officeDocument/2006/relationships/hyperlink" Target="https://podminky.urs.cz/item/CS_URS_2023_02/151201211" TargetMode="External" /><Relationship Id="rId15" Type="http://schemas.openxmlformats.org/officeDocument/2006/relationships/hyperlink" Target="https://podminky.urs.cz/item/CS_URS_2023_02/151201301" TargetMode="External" /><Relationship Id="rId16" Type="http://schemas.openxmlformats.org/officeDocument/2006/relationships/hyperlink" Target="https://podminky.urs.cz/item/CS_URS_2023_02/151201311" TargetMode="External" /><Relationship Id="rId17" Type="http://schemas.openxmlformats.org/officeDocument/2006/relationships/hyperlink" Target="https://podminky.urs.cz/item/CS_URS_2023_02/162751117" TargetMode="External" /><Relationship Id="rId18" Type="http://schemas.openxmlformats.org/officeDocument/2006/relationships/hyperlink" Target="https://podminky.urs.cz/item/CS_URS_2023_02/162751137" TargetMode="External" /><Relationship Id="rId19" Type="http://schemas.openxmlformats.org/officeDocument/2006/relationships/hyperlink" Target="https://podminky.urs.cz/item/CS_URS_2023_02/167151101" TargetMode="External" /><Relationship Id="rId20" Type="http://schemas.openxmlformats.org/officeDocument/2006/relationships/hyperlink" Target="https://podminky.urs.cz/item/CS_URS_2023_02/171201231" TargetMode="External" /><Relationship Id="rId21" Type="http://schemas.openxmlformats.org/officeDocument/2006/relationships/hyperlink" Target="https://podminky.urs.cz/item/CS_URS_2023_02/181111111" TargetMode="External" /><Relationship Id="rId22" Type="http://schemas.openxmlformats.org/officeDocument/2006/relationships/hyperlink" Target="https://podminky.urs.cz/item/CS_URS_2023_02/451572111" TargetMode="External" /><Relationship Id="rId23" Type="http://schemas.openxmlformats.org/officeDocument/2006/relationships/hyperlink" Target="https://podminky.urs.cz/item/CS_URS_2023_02/452321131" TargetMode="External" /><Relationship Id="rId24" Type="http://schemas.openxmlformats.org/officeDocument/2006/relationships/hyperlink" Target="https://podminky.urs.cz/item/CS_URS_2023_02/452351101" TargetMode="External" /><Relationship Id="rId25" Type="http://schemas.openxmlformats.org/officeDocument/2006/relationships/hyperlink" Target="https://podminky.urs.cz/item/CS_URS_2023_02/452368211" TargetMode="External" /><Relationship Id="rId26" Type="http://schemas.openxmlformats.org/officeDocument/2006/relationships/hyperlink" Target="https://podminky.urs.cz/item/CS_URS_2023_02/452386111" TargetMode="External" /><Relationship Id="rId27" Type="http://schemas.openxmlformats.org/officeDocument/2006/relationships/hyperlink" Target="https://podminky.urs.cz/item/CS_URS_2023_02/871225201" TargetMode="External" /><Relationship Id="rId28" Type="http://schemas.openxmlformats.org/officeDocument/2006/relationships/hyperlink" Target="https://podminky.urs.cz/item/CS_URS_2023_02/892241111" TargetMode="External" /><Relationship Id="rId29" Type="http://schemas.openxmlformats.org/officeDocument/2006/relationships/hyperlink" Target="https://podminky.urs.cz/item/CS_URS_2023_02/899104112" TargetMode="External" /><Relationship Id="rId30" Type="http://schemas.openxmlformats.org/officeDocument/2006/relationships/hyperlink" Target="https://podminky.urs.cz/item/CS_URS_2023_02/899721111" TargetMode="External" /><Relationship Id="rId31" Type="http://schemas.openxmlformats.org/officeDocument/2006/relationships/hyperlink" Target="https://podminky.urs.cz/item/CS_URS_2023_02/899722112" TargetMode="External" /><Relationship Id="rId32" Type="http://schemas.openxmlformats.org/officeDocument/2006/relationships/hyperlink" Target="https://podminky.urs.cz/item/CS_URS_2023_02/998276101" TargetMode="External" /><Relationship Id="rId33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3202111" TargetMode="External" /><Relationship Id="rId2" Type="http://schemas.openxmlformats.org/officeDocument/2006/relationships/hyperlink" Target="https://podminky.urs.cz/item/CS_URS_2023_02/119001405" TargetMode="External" /><Relationship Id="rId3" Type="http://schemas.openxmlformats.org/officeDocument/2006/relationships/hyperlink" Target="https://podminky.urs.cz/item/CS_URS_2023_02/129001101" TargetMode="External" /><Relationship Id="rId4" Type="http://schemas.openxmlformats.org/officeDocument/2006/relationships/hyperlink" Target="https://podminky.urs.cz/item/CS_URS_2023_02/131151201" TargetMode="External" /><Relationship Id="rId5" Type="http://schemas.openxmlformats.org/officeDocument/2006/relationships/hyperlink" Target="https://podminky.urs.cz/item/CS_URS_2023_02/131251201" TargetMode="External" /><Relationship Id="rId6" Type="http://schemas.openxmlformats.org/officeDocument/2006/relationships/hyperlink" Target="https://podminky.urs.cz/item/CS_URS_2023_02/131351201" TargetMode="External" /><Relationship Id="rId7" Type="http://schemas.openxmlformats.org/officeDocument/2006/relationships/hyperlink" Target="https://podminky.urs.cz/item/CS_URS_2023_02/132154202" TargetMode="External" /><Relationship Id="rId8" Type="http://schemas.openxmlformats.org/officeDocument/2006/relationships/hyperlink" Target="https://podminky.urs.cz/item/CS_URS_2023_02/132254202" TargetMode="External" /><Relationship Id="rId9" Type="http://schemas.openxmlformats.org/officeDocument/2006/relationships/hyperlink" Target="https://podminky.urs.cz/item/CS_URS_2023_02/132354201" TargetMode="External" /><Relationship Id="rId10" Type="http://schemas.openxmlformats.org/officeDocument/2006/relationships/hyperlink" Target="https://podminky.urs.cz/item/CS_URS_2023_02/151201101" TargetMode="External" /><Relationship Id="rId11" Type="http://schemas.openxmlformats.org/officeDocument/2006/relationships/hyperlink" Target="https://podminky.urs.cz/item/CS_URS_2023_02/151201111" TargetMode="External" /><Relationship Id="rId12" Type="http://schemas.openxmlformats.org/officeDocument/2006/relationships/hyperlink" Target="https://podminky.urs.cz/item/CS_URS_2023_02/151201201" TargetMode="External" /><Relationship Id="rId13" Type="http://schemas.openxmlformats.org/officeDocument/2006/relationships/hyperlink" Target="https://podminky.urs.cz/item/CS_URS_2023_02/151201211" TargetMode="External" /><Relationship Id="rId14" Type="http://schemas.openxmlformats.org/officeDocument/2006/relationships/hyperlink" Target="https://podminky.urs.cz/item/CS_URS_2023_02/151201301" TargetMode="External" /><Relationship Id="rId15" Type="http://schemas.openxmlformats.org/officeDocument/2006/relationships/hyperlink" Target="https://podminky.urs.cz/item/CS_URS_2023_02/151201311" TargetMode="External" /><Relationship Id="rId16" Type="http://schemas.openxmlformats.org/officeDocument/2006/relationships/hyperlink" Target="https://podminky.urs.cz/item/CS_URS_2023_02/162751117" TargetMode="External" /><Relationship Id="rId17" Type="http://schemas.openxmlformats.org/officeDocument/2006/relationships/hyperlink" Target="https://podminky.urs.cz/item/CS_URS_2023_02/162751137" TargetMode="External" /><Relationship Id="rId18" Type="http://schemas.openxmlformats.org/officeDocument/2006/relationships/hyperlink" Target="https://podminky.urs.cz/item/CS_URS_2023_02/167151101" TargetMode="External" /><Relationship Id="rId19" Type="http://schemas.openxmlformats.org/officeDocument/2006/relationships/hyperlink" Target="https://podminky.urs.cz/item/CS_URS_2023_02/171201231" TargetMode="External" /><Relationship Id="rId20" Type="http://schemas.openxmlformats.org/officeDocument/2006/relationships/hyperlink" Target="https://podminky.urs.cz/item/CS_URS_2023_02/181111111" TargetMode="External" /><Relationship Id="rId21" Type="http://schemas.openxmlformats.org/officeDocument/2006/relationships/hyperlink" Target="https://podminky.urs.cz/item/CS_URS_2023_02/451572111" TargetMode="External" /><Relationship Id="rId22" Type="http://schemas.openxmlformats.org/officeDocument/2006/relationships/hyperlink" Target="https://podminky.urs.cz/item/CS_URS_2023_02/452321131" TargetMode="External" /><Relationship Id="rId23" Type="http://schemas.openxmlformats.org/officeDocument/2006/relationships/hyperlink" Target="https://podminky.urs.cz/item/CS_URS_2023_02/452351101" TargetMode="External" /><Relationship Id="rId24" Type="http://schemas.openxmlformats.org/officeDocument/2006/relationships/hyperlink" Target="https://podminky.urs.cz/item/CS_URS_2023_02/452368211" TargetMode="External" /><Relationship Id="rId25" Type="http://schemas.openxmlformats.org/officeDocument/2006/relationships/hyperlink" Target="https://podminky.urs.cz/item/CS_URS_2023_02/452386111" TargetMode="External" /><Relationship Id="rId26" Type="http://schemas.openxmlformats.org/officeDocument/2006/relationships/hyperlink" Target="https://podminky.urs.cz/item/CS_URS_2023_02/871225201" TargetMode="External" /><Relationship Id="rId27" Type="http://schemas.openxmlformats.org/officeDocument/2006/relationships/hyperlink" Target="https://podminky.urs.cz/item/CS_URS_2023_02/892241111" TargetMode="External" /><Relationship Id="rId28" Type="http://schemas.openxmlformats.org/officeDocument/2006/relationships/hyperlink" Target="https://podminky.urs.cz/item/CS_URS_2023_02/899104112" TargetMode="External" /><Relationship Id="rId29" Type="http://schemas.openxmlformats.org/officeDocument/2006/relationships/hyperlink" Target="https://podminky.urs.cz/item/CS_URS_2023_02/899721111" TargetMode="External" /><Relationship Id="rId30" Type="http://schemas.openxmlformats.org/officeDocument/2006/relationships/hyperlink" Target="https://podminky.urs.cz/item/CS_URS_2023_02/899722112" TargetMode="External" /><Relationship Id="rId31" Type="http://schemas.openxmlformats.org/officeDocument/2006/relationships/hyperlink" Target="https://podminky.urs.cz/item/CS_URS_2023_02/915491211" TargetMode="External" /><Relationship Id="rId32" Type="http://schemas.openxmlformats.org/officeDocument/2006/relationships/hyperlink" Target="https://podminky.urs.cz/item/CS_URS_2023_02/916231213" TargetMode="External" /><Relationship Id="rId33" Type="http://schemas.openxmlformats.org/officeDocument/2006/relationships/hyperlink" Target="https://podminky.urs.cz/item/CS_URS_2023_02/979024443" TargetMode="External" /><Relationship Id="rId34" Type="http://schemas.openxmlformats.org/officeDocument/2006/relationships/hyperlink" Target="https://podminky.urs.cz/item/CS_URS_2023_02/997221571" TargetMode="External" /><Relationship Id="rId35" Type="http://schemas.openxmlformats.org/officeDocument/2006/relationships/hyperlink" Target="https://podminky.urs.cz/item/CS_URS_2023_02/998276101" TargetMode="External" /><Relationship Id="rId36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3202111" TargetMode="External" /><Relationship Id="rId2" Type="http://schemas.openxmlformats.org/officeDocument/2006/relationships/hyperlink" Target="https://podminky.urs.cz/item/CS_URS_2023_02/119001405" TargetMode="External" /><Relationship Id="rId3" Type="http://schemas.openxmlformats.org/officeDocument/2006/relationships/hyperlink" Target="https://podminky.urs.cz/item/CS_URS_2023_02/119001412" TargetMode="External" /><Relationship Id="rId4" Type="http://schemas.openxmlformats.org/officeDocument/2006/relationships/hyperlink" Target="https://podminky.urs.cz/item/CS_URS_2023_02/119001421" TargetMode="External" /><Relationship Id="rId5" Type="http://schemas.openxmlformats.org/officeDocument/2006/relationships/hyperlink" Target="https://podminky.urs.cz/item/CS_URS_2023_02/129001101" TargetMode="External" /><Relationship Id="rId6" Type="http://schemas.openxmlformats.org/officeDocument/2006/relationships/hyperlink" Target="https://podminky.urs.cz/item/CS_URS_2023_02/131151201" TargetMode="External" /><Relationship Id="rId7" Type="http://schemas.openxmlformats.org/officeDocument/2006/relationships/hyperlink" Target="https://podminky.urs.cz/item/CS_URS_2023_02/131251201" TargetMode="External" /><Relationship Id="rId8" Type="http://schemas.openxmlformats.org/officeDocument/2006/relationships/hyperlink" Target="https://podminky.urs.cz/item/CS_URS_2023_02/131351201" TargetMode="External" /><Relationship Id="rId9" Type="http://schemas.openxmlformats.org/officeDocument/2006/relationships/hyperlink" Target="https://podminky.urs.cz/item/CS_URS_2023_02/132154201" TargetMode="External" /><Relationship Id="rId10" Type="http://schemas.openxmlformats.org/officeDocument/2006/relationships/hyperlink" Target="https://podminky.urs.cz/item/CS_URS_2023_02/132254201" TargetMode="External" /><Relationship Id="rId11" Type="http://schemas.openxmlformats.org/officeDocument/2006/relationships/hyperlink" Target="https://podminky.urs.cz/item/CS_URS_2023_02/132354201" TargetMode="External" /><Relationship Id="rId12" Type="http://schemas.openxmlformats.org/officeDocument/2006/relationships/hyperlink" Target="https://podminky.urs.cz/item/CS_URS_2023_02/151201101" TargetMode="External" /><Relationship Id="rId13" Type="http://schemas.openxmlformats.org/officeDocument/2006/relationships/hyperlink" Target="https://podminky.urs.cz/item/CS_URS_2023_02/151201111" TargetMode="External" /><Relationship Id="rId14" Type="http://schemas.openxmlformats.org/officeDocument/2006/relationships/hyperlink" Target="https://podminky.urs.cz/item/CS_URS_2023_02/151201201" TargetMode="External" /><Relationship Id="rId15" Type="http://schemas.openxmlformats.org/officeDocument/2006/relationships/hyperlink" Target="https://podminky.urs.cz/item/CS_URS_2023_02/151201211" TargetMode="External" /><Relationship Id="rId16" Type="http://schemas.openxmlformats.org/officeDocument/2006/relationships/hyperlink" Target="https://podminky.urs.cz/item/CS_URS_2023_02/151201301" TargetMode="External" /><Relationship Id="rId17" Type="http://schemas.openxmlformats.org/officeDocument/2006/relationships/hyperlink" Target="https://podminky.urs.cz/item/CS_URS_2023_02/151201311" TargetMode="External" /><Relationship Id="rId18" Type="http://schemas.openxmlformats.org/officeDocument/2006/relationships/hyperlink" Target="https://podminky.urs.cz/item/CS_URS_2023_02/162751117" TargetMode="External" /><Relationship Id="rId19" Type="http://schemas.openxmlformats.org/officeDocument/2006/relationships/hyperlink" Target="https://podminky.urs.cz/item/CS_URS_2023_02/162751137" TargetMode="External" /><Relationship Id="rId20" Type="http://schemas.openxmlformats.org/officeDocument/2006/relationships/hyperlink" Target="https://podminky.urs.cz/item/CS_URS_2023_02/167151101" TargetMode="External" /><Relationship Id="rId21" Type="http://schemas.openxmlformats.org/officeDocument/2006/relationships/hyperlink" Target="https://podminky.urs.cz/item/CS_URS_2023_02/171201231" TargetMode="External" /><Relationship Id="rId22" Type="http://schemas.openxmlformats.org/officeDocument/2006/relationships/hyperlink" Target="https://podminky.urs.cz/item/CS_URS_2023_02/181111111" TargetMode="External" /><Relationship Id="rId23" Type="http://schemas.openxmlformats.org/officeDocument/2006/relationships/hyperlink" Target="https://podminky.urs.cz/item/CS_URS_2023_02/451572111" TargetMode="External" /><Relationship Id="rId24" Type="http://schemas.openxmlformats.org/officeDocument/2006/relationships/hyperlink" Target="https://podminky.urs.cz/item/CS_URS_2023_02/452321131" TargetMode="External" /><Relationship Id="rId25" Type="http://schemas.openxmlformats.org/officeDocument/2006/relationships/hyperlink" Target="https://podminky.urs.cz/item/CS_URS_2023_02/452351101" TargetMode="External" /><Relationship Id="rId26" Type="http://schemas.openxmlformats.org/officeDocument/2006/relationships/hyperlink" Target="https://podminky.urs.cz/item/CS_URS_2023_02/452368211" TargetMode="External" /><Relationship Id="rId27" Type="http://schemas.openxmlformats.org/officeDocument/2006/relationships/hyperlink" Target="https://podminky.urs.cz/item/CS_URS_2023_02/452386111" TargetMode="External" /><Relationship Id="rId28" Type="http://schemas.openxmlformats.org/officeDocument/2006/relationships/hyperlink" Target="https://podminky.urs.cz/item/CS_URS_2023_02/871225201" TargetMode="External" /><Relationship Id="rId29" Type="http://schemas.openxmlformats.org/officeDocument/2006/relationships/hyperlink" Target="https://podminky.urs.cz/item/CS_URS_2023_02/892241111" TargetMode="External" /><Relationship Id="rId30" Type="http://schemas.openxmlformats.org/officeDocument/2006/relationships/hyperlink" Target="https://podminky.urs.cz/item/CS_URS_2023_02/899104112" TargetMode="External" /><Relationship Id="rId31" Type="http://schemas.openxmlformats.org/officeDocument/2006/relationships/hyperlink" Target="https://podminky.urs.cz/item/CS_URS_2023_02/899721111" TargetMode="External" /><Relationship Id="rId32" Type="http://schemas.openxmlformats.org/officeDocument/2006/relationships/hyperlink" Target="https://podminky.urs.cz/item/CS_URS_2023_02/899722112" TargetMode="External" /><Relationship Id="rId33" Type="http://schemas.openxmlformats.org/officeDocument/2006/relationships/hyperlink" Target="https://podminky.urs.cz/item/CS_URS_2023_02/916231213" TargetMode="External" /><Relationship Id="rId34" Type="http://schemas.openxmlformats.org/officeDocument/2006/relationships/hyperlink" Target="https://podminky.urs.cz/item/CS_URS_2023_02/979024443" TargetMode="External" /><Relationship Id="rId35" Type="http://schemas.openxmlformats.org/officeDocument/2006/relationships/hyperlink" Target="https://podminky.urs.cz/item/CS_URS_2023_02/997221571" TargetMode="External" /><Relationship Id="rId36" Type="http://schemas.openxmlformats.org/officeDocument/2006/relationships/hyperlink" Target="https://podminky.urs.cz/item/CS_URS_2023_02/998276101" TargetMode="External" /><Relationship Id="rId37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3202111" TargetMode="External" /><Relationship Id="rId2" Type="http://schemas.openxmlformats.org/officeDocument/2006/relationships/hyperlink" Target="https://podminky.urs.cz/item/CS_URS_2023_02/119001405" TargetMode="External" /><Relationship Id="rId3" Type="http://schemas.openxmlformats.org/officeDocument/2006/relationships/hyperlink" Target="https://podminky.urs.cz/item/CS_URS_2023_02/119001412" TargetMode="External" /><Relationship Id="rId4" Type="http://schemas.openxmlformats.org/officeDocument/2006/relationships/hyperlink" Target="https://podminky.urs.cz/item/CS_URS_2023_02/119001421" TargetMode="External" /><Relationship Id="rId5" Type="http://schemas.openxmlformats.org/officeDocument/2006/relationships/hyperlink" Target="https://podminky.urs.cz/item/CS_URS_2023_02/129001101" TargetMode="External" /><Relationship Id="rId6" Type="http://schemas.openxmlformats.org/officeDocument/2006/relationships/hyperlink" Target="https://podminky.urs.cz/item/CS_URS_2023_02/131151201" TargetMode="External" /><Relationship Id="rId7" Type="http://schemas.openxmlformats.org/officeDocument/2006/relationships/hyperlink" Target="https://podminky.urs.cz/item/CS_URS_2023_02/131251201" TargetMode="External" /><Relationship Id="rId8" Type="http://schemas.openxmlformats.org/officeDocument/2006/relationships/hyperlink" Target="https://podminky.urs.cz/item/CS_URS_2023_02/131351201" TargetMode="External" /><Relationship Id="rId9" Type="http://schemas.openxmlformats.org/officeDocument/2006/relationships/hyperlink" Target="https://podminky.urs.cz/item/CS_URS_2023_02/132154201" TargetMode="External" /><Relationship Id="rId10" Type="http://schemas.openxmlformats.org/officeDocument/2006/relationships/hyperlink" Target="https://podminky.urs.cz/item/CS_URS_2023_02/132254201" TargetMode="External" /><Relationship Id="rId11" Type="http://schemas.openxmlformats.org/officeDocument/2006/relationships/hyperlink" Target="https://podminky.urs.cz/item/CS_URS_2023_02/132354201" TargetMode="External" /><Relationship Id="rId12" Type="http://schemas.openxmlformats.org/officeDocument/2006/relationships/hyperlink" Target="https://podminky.urs.cz/item/CS_URS_2023_02/151201101" TargetMode="External" /><Relationship Id="rId13" Type="http://schemas.openxmlformats.org/officeDocument/2006/relationships/hyperlink" Target="https://podminky.urs.cz/item/CS_URS_2023_02/151201111" TargetMode="External" /><Relationship Id="rId14" Type="http://schemas.openxmlformats.org/officeDocument/2006/relationships/hyperlink" Target="https://podminky.urs.cz/item/CS_URS_2023_02/151201201" TargetMode="External" /><Relationship Id="rId15" Type="http://schemas.openxmlformats.org/officeDocument/2006/relationships/hyperlink" Target="https://podminky.urs.cz/item/CS_URS_2023_02/151201211" TargetMode="External" /><Relationship Id="rId16" Type="http://schemas.openxmlformats.org/officeDocument/2006/relationships/hyperlink" Target="https://podminky.urs.cz/item/CS_URS_2023_02/151201301" TargetMode="External" /><Relationship Id="rId17" Type="http://schemas.openxmlformats.org/officeDocument/2006/relationships/hyperlink" Target="https://podminky.urs.cz/item/CS_URS_2023_02/151201311" TargetMode="External" /><Relationship Id="rId18" Type="http://schemas.openxmlformats.org/officeDocument/2006/relationships/hyperlink" Target="https://podminky.urs.cz/item/CS_URS_2023_02/162751117" TargetMode="External" /><Relationship Id="rId19" Type="http://schemas.openxmlformats.org/officeDocument/2006/relationships/hyperlink" Target="https://podminky.urs.cz/item/CS_URS_2023_02/162751137" TargetMode="External" /><Relationship Id="rId20" Type="http://schemas.openxmlformats.org/officeDocument/2006/relationships/hyperlink" Target="https://podminky.urs.cz/item/CS_URS_2023_02/167151101" TargetMode="External" /><Relationship Id="rId21" Type="http://schemas.openxmlformats.org/officeDocument/2006/relationships/hyperlink" Target="https://podminky.urs.cz/item/CS_URS_2023_02/171201231" TargetMode="External" /><Relationship Id="rId22" Type="http://schemas.openxmlformats.org/officeDocument/2006/relationships/hyperlink" Target="https://podminky.urs.cz/item/CS_URS_2023_02/181111111" TargetMode="External" /><Relationship Id="rId23" Type="http://schemas.openxmlformats.org/officeDocument/2006/relationships/hyperlink" Target="https://podminky.urs.cz/item/CS_URS_2023_02/451572111" TargetMode="External" /><Relationship Id="rId24" Type="http://schemas.openxmlformats.org/officeDocument/2006/relationships/hyperlink" Target="https://podminky.urs.cz/item/CS_URS_2023_02/452321131" TargetMode="External" /><Relationship Id="rId25" Type="http://schemas.openxmlformats.org/officeDocument/2006/relationships/hyperlink" Target="https://podminky.urs.cz/item/CS_URS_2023_02/452351101" TargetMode="External" /><Relationship Id="rId26" Type="http://schemas.openxmlformats.org/officeDocument/2006/relationships/hyperlink" Target="https://podminky.urs.cz/item/CS_URS_2023_02/452368211" TargetMode="External" /><Relationship Id="rId27" Type="http://schemas.openxmlformats.org/officeDocument/2006/relationships/hyperlink" Target="https://podminky.urs.cz/item/CS_URS_2023_02/452386111" TargetMode="External" /><Relationship Id="rId28" Type="http://schemas.openxmlformats.org/officeDocument/2006/relationships/hyperlink" Target="https://podminky.urs.cz/item/CS_URS_2023_02/871225201" TargetMode="External" /><Relationship Id="rId29" Type="http://schemas.openxmlformats.org/officeDocument/2006/relationships/hyperlink" Target="https://podminky.urs.cz/item/CS_URS_2023_02/892241111" TargetMode="External" /><Relationship Id="rId30" Type="http://schemas.openxmlformats.org/officeDocument/2006/relationships/hyperlink" Target="https://podminky.urs.cz/item/CS_URS_2023_02/899104112" TargetMode="External" /><Relationship Id="rId31" Type="http://schemas.openxmlformats.org/officeDocument/2006/relationships/hyperlink" Target="https://podminky.urs.cz/item/CS_URS_2023_02/899721111" TargetMode="External" /><Relationship Id="rId32" Type="http://schemas.openxmlformats.org/officeDocument/2006/relationships/hyperlink" Target="https://podminky.urs.cz/item/CS_URS_2023_02/899722112" TargetMode="External" /><Relationship Id="rId33" Type="http://schemas.openxmlformats.org/officeDocument/2006/relationships/hyperlink" Target="https://podminky.urs.cz/item/CS_URS_2023_02/916231213" TargetMode="External" /><Relationship Id="rId34" Type="http://schemas.openxmlformats.org/officeDocument/2006/relationships/hyperlink" Target="https://podminky.urs.cz/item/CS_URS_2023_02/979024443" TargetMode="External" /><Relationship Id="rId35" Type="http://schemas.openxmlformats.org/officeDocument/2006/relationships/hyperlink" Target="https://podminky.urs.cz/item/CS_URS_2023_02/997221571" TargetMode="External" /><Relationship Id="rId36" Type="http://schemas.openxmlformats.org/officeDocument/2006/relationships/hyperlink" Target="https://podminky.urs.cz/item/CS_URS_2023_02/998276101" TargetMode="External" /><Relationship Id="rId37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35</v>
      </c>
      <c r="AO17" s="23"/>
      <c r="AP17" s="23"/>
      <c r="AQ17" s="23"/>
      <c r="AR17" s="21"/>
      <c r="BE17" s="32"/>
      <c r="BS17" s="18" t="s">
        <v>36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40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41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42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43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44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45</v>
      </c>
      <c r="E29" s="48"/>
      <c r="F29" s="33" t="s">
        <v>46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47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48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49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50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51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52</v>
      </c>
      <c r="U35" s="55"/>
      <c r="V35" s="55"/>
      <c r="W35" s="55"/>
      <c r="X35" s="57" t="s">
        <v>53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54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Stepanov_KP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Splašková kanalizace Štěpánov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6. 9. 2023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25.6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Přelouč, Československé armády 1665, Přelouč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32</v>
      </c>
      <c r="AJ49" s="41"/>
      <c r="AK49" s="41"/>
      <c r="AL49" s="41"/>
      <c r="AM49" s="74" t="str">
        <f>IF(E17="","",E17)</f>
        <v>IKKO Hradec Králové,s.r.o., Bratří Štefanů 238, HK</v>
      </c>
      <c r="AN49" s="65"/>
      <c r="AO49" s="65"/>
      <c r="AP49" s="65"/>
      <c r="AQ49" s="41"/>
      <c r="AR49" s="45"/>
      <c r="AS49" s="75" t="s">
        <v>55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30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37</v>
      </c>
      <c r="AJ50" s="41"/>
      <c r="AK50" s="41"/>
      <c r="AL50" s="41"/>
      <c r="AM50" s="74" t="str">
        <f>IF(E20="","",E20)</f>
        <v>K. Hlaváčková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56</v>
      </c>
      <c r="D52" s="88"/>
      <c r="E52" s="88"/>
      <c r="F52" s="88"/>
      <c r="G52" s="88"/>
      <c r="H52" s="89"/>
      <c r="I52" s="90" t="s">
        <v>57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58</v>
      </c>
      <c r="AH52" s="88"/>
      <c r="AI52" s="88"/>
      <c r="AJ52" s="88"/>
      <c r="AK52" s="88"/>
      <c r="AL52" s="88"/>
      <c r="AM52" s="88"/>
      <c r="AN52" s="90" t="s">
        <v>59</v>
      </c>
      <c r="AO52" s="88"/>
      <c r="AP52" s="88"/>
      <c r="AQ52" s="92" t="s">
        <v>60</v>
      </c>
      <c r="AR52" s="45"/>
      <c r="AS52" s="93" t="s">
        <v>61</v>
      </c>
      <c r="AT52" s="94" t="s">
        <v>62</v>
      </c>
      <c r="AU52" s="94" t="s">
        <v>63</v>
      </c>
      <c r="AV52" s="94" t="s">
        <v>64</v>
      </c>
      <c r="AW52" s="94" t="s">
        <v>65</v>
      </c>
      <c r="AX52" s="94" t="s">
        <v>66</v>
      </c>
      <c r="AY52" s="94" t="s">
        <v>67</v>
      </c>
      <c r="AZ52" s="94" t="s">
        <v>68</v>
      </c>
      <c r="BA52" s="94" t="s">
        <v>69</v>
      </c>
      <c r="BB52" s="94" t="s">
        <v>70</v>
      </c>
      <c r="BC52" s="94" t="s">
        <v>71</v>
      </c>
      <c r="BD52" s="95" t="s">
        <v>72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73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ROUND(AG55+AG56,2)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ROUND(AS55+AS56,2)</f>
        <v>0</v>
      </c>
      <c r="AT54" s="107">
        <f>ROUND(SUM(AV54:AW54),2)</f>
        <v>0</v>
      </c>
      <c r="AU54" s="108">
        <f>ROUND(AU55+AU56,5)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ROUND(AZ55+AZ56,2)</f>
        <v>0</v>
      </c>
      <c r="BA54" s="107">
        <f>ROUND(BA55+BA56,2)</f>
        <v>0</v>
      </c>
      <c r="BB54" s="107">
        <f>ROUND(BB55+BB56,2)</f>
        <v>0</v>
      </c>
      <c r="BC54" s="107">
        <f>ROUND(BC55+BC56,2)</f>
        <v>0</v>
      </c>
      <c r="BD54" s="109">
        <f>ROUND(BD55+BD56,2)</f>
        <v>0</v>
      </c>
      <c r="BE54" s="6"/>
      <c r="BS54" s="110" t="s">
        <v>74</v>
      </c>
      <c r="BT54" s="110" t="s">
        <v>75</v>
      </c>
      <c r="BU54" s="111" t="s">
        <v>76</v>
      </c>
      <c r="BV54" s="110" t="s">
        <v>77</v>
      </c>
      <c r="BW54" s="110" t="s">
        <v>5</v>
      </c>
      <c r="BX54" s="110" t="s">
        <v>78</v>
      </c>
      <c r="CL54" s="110" t="s">
        <v>19</v>
      </c>
    </row>
    <row r="55" s="7" customFormat="1" ht="16.5" customHeight="1">
      <c r="A55" s="112" t="s">
        <v>79</v>
      </c>
      <c r="B55" s="113"/>
      <c r="C55" s="114"/>
      <c r="D55" s="115" t="s">
        <v>80</v>
      </c>
      <c r="E55" s="115"/>
      <c r="F55" s="115"/>
      <c r="G55" s="115"/>
      <c r="H55" s="115"/>
      <c r="I55" s="116"/>
      <c r="J55" s="115" t="s">
        <v>81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'grav_KP - Gravitační kana...'!J30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82</v>
      </c>
      <c r="AR55" s="119"/>
      <c r="AS55" s="120">
        <v>0</v>
      </c>
      <c r="AT55" s="121">
        <f>ROUND(SUM(AV55:AW55),2)</f>
        <v>0</v>
      </c>
      <c r="AU55" s="122">
        <f>'grav_KP - Gravitační kana...'!P89</f>
        <v>0</v>
      </c>
      <c r="AV55" s="121">
        <f>'grav_KP - Gravitační kana...'!J33</f>
        <v>0</v>
      </c>
      <c r="AW55" s="121">
        <f>'grav_KP - Gravitační kana...'!J34</f>
        <v>0</v>
      </c>
      <c r="AX55" s="121">
        <f>'grav_KP - Gravitační kana...'!J35</f>
        <v>0</v>
      </c>
      <c r="AY55" s="121">
        <f>'grav_KP - Gravitační kana...'!J36</f>
        <v>0</v>
      </c>
      <c r="AZ55" s="121">
        <f>'grav_KP - Gravitační kana...'!F33</f>
        <v>0</v>
      </c>
      <c r="BA55" s="121">
        <f>'grav_KP - Gravitační kana...'!F34</f>
        <v>0</v>
      </c>
      <c r="BB55" s="121">
        <f>'grav_KP - Gravitační kana...'!F35</f>
        <v>0</v>
      </c>
      <c r="BC55" s="121">
        <f>'grav_KP - Gravitační kana...'!F36</f>
        <v>0</v>
      </c>
      <c r="BD55" s="123">
        <f>'grav_KP - Gravitační kana...'!F37</f>
        <v>0</v>
      </c>
      <c r="BE55" s="7"/>
      <c r="BT55" s="124" t="s">
        <v>83</v>
      </c>
      <c r="BV55" s="124" t="s">
        <v>77</v>
      </c>
      <c r="BW55" s="124" t="s">
        <v>84</v>
      </c>
      <c r="BX55" s="124" t="s">
        <v>5</v>
      </c>
      <c r="CL55" s="124" t="s">
        <v>19</v>
      </c>
      <c r="CM55" s="124" t="s">
        <v>85</v>
      </c>
    </row>
    <row r="56" s="7" customFormat="1" ht="16.5" customHeight="1">
      <c r="A56" s="7"/>
      <c r="B56" s="113"/>
      <c r="C56" s="114"/>
      <c r="D56" s="115" t="s">
        <v>86</v>
      </c>
      <c r="E56" s="115"/>
      <c r="F56" s="115"/>
      <c r="G56" s="115"/>
      <c r="H56" s="115"/>
      <c r="I56" s="116"/>
      <c r="J56" s="115" t="s">
        <v>87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25">
        <f>ROUND(SUM(AG57:AG65),2)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82</v>
      </c>
      <c r="AR56" s="119"/>
      <c r="AS56" s="120">
        <f>ROUND(SUM(AS57:AS65),2)</f>
        <v>0</v>
      </c>
      <c r="AT56" s="121">
        <f>ROUND(SUM(AV56:AW56),2)</f>
        <v>0</v>
      </c>
      <c r="AU56" s="122">
        <f>ROUND(SUM(AU57:AU65),5)</f>
        <v>0</v>
      </c>
      <c r="AV56" s="121">
        <f>ROUND(AZ56*L29,2)</f>
        <v>0</v>
      </c>
      <c r="AW56" s="121">
        <f>ROUND(BA56*L30,2)</f>
        <v>0</v>
      </c>
      <c r="AX56" s="121">
        <f>ROUND(BB56*L29,2)</f>
        <v>0</v>
      </c>
      <c r="AY56" s="121">
        <f>ROUND(BC56*L30,2)</f>
        <v>0</v>
      </c>
      <c r="AZ56" s="121">
        <f>ROUND(SUM(AZ57:AZ65),2)</f>
        <v>0</v>
      </c>
      <c r="BA56" s="121">
        <f>ROUND(SUM(BA57:BA65),2)</f>
        <v>0</v>
      </c>
      <c r="BB56" s="121">
        <f>ROUND(SUM(BB57:BB65),2)</f>
        <v>0</v>
      </c>
      <c r="BC56" s="121">
        <f>ROUND(SUM(BC57:BC65),2)</f>
        <v>0</v>
      </c>
      <c r="BD56" s="123">
        <f>ROUND(SUM(BD57:BD65),2)</f>
        <v>0</v>
      </c>
      <c r="BE56" s="7"/>
      <c r="BS56" s="124" t="s">
        <v>74</v>
      </c>
      <c r="BT56" s="124" t="s">
        <v>83</v>
      </c>
      <c r="BU56" s="124" t="s">
        <v>76</v>
      </c>
      <c r="BV56" s="124" t="s">
        <v>77</v>
      </c>
      <c r="BW56" s="124" t="s">
        <v>88</v>
      </c>
      <c r="BX56" s="124" t="s">
        <v>5</v>
      </c>
      <c r="CL56" s="124" t="s">
        <v>19</v>
      </c>
      <c r="CM56" s="124" t="s">
        <v>85</v>
      </c>
    </row>
    <row r="57" s="4" customFormat="1" ht="16.5" customHeight="1">
      <c r="A57" s="112" t="s">
        <v>79</v>
      </c>
      <c r="B57" s="64"/>
      <c r="C57" s="126"/>
      <c r="D57" s="126"/>
      <c r="E57" s="127" t="s">
        <v>89</v>
      </c>
      <c r="F57" s="127"/>
      <c r="G57" s="127"/>
      <c r="H57" s="127"/>
      <c r="I57" s="127"/>
      <c r="J57" s="126"/>
      <c r="K57" s="127" t="s">
        <v>90</v>
      </c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8">
        <f>'01 - Kanalizační přípojka...'!J32</f>
        <v>0</v>
      </c>
      <c r="AH57" s="126"/>
      <c r="AI57" s="126"/>
      <c r="AJ57" s="126"/>
      <c r="AK57" s="126"/>
      <c r="AL57" s="126"/>
      <c r="AM57" s="126"/>
      <c r="AN57" s="128">
        <f>SUM(AG57,AT57)</f>
        <v>0</v>
      </c>
      <c r="AO57" s="126"/>
      <c r="AP57" s="126"/>
      <c r="AQ57" s="129" t="s">
        <v>91</v>
      </c>
      <c r="AR57" s="66"/>
      <c r="AS57" s="130">
        <v>0</v>
      </c>
      <c r="AT57" s="131">
        <f>ROUND(SUM(AV57:AW57),2)</f>
        <v>0</v>
      </c>
      <c r="AU57" s="132">
        <f>'01 - Kanalizační přípojka...'!P92</f>
        <v>0</v>
      </c>
      <c r="AV57" s="131">
        <f>'01 - Kanalizační přípojka...'!J35</f>
        <v>0</v>
      </c>
      <c r="AW57" s="131">
        <f>'01 - Kanalizační přípojka...'!J36</f>
        <v>0</v>
      </c>
      <c r="AX57" s="131">
        <f>'01 - Kanalizační přípojka...'!J37</f>
        <v>0</v>
      </c>
      <c r="AY57" s="131">
        <f>'01 - Kanalizační přípojka...'!J38</f>
        <v>0</v>
      </c>
      <c r="AZ57" s="131">
        <f>'01 - Kanalizační přípojka...'!F35</f>
        <v>0</v>
      </c>
      <c r="BA57" s="131">
        <f>'01 - Kanalizační přípojka...'!F36</f>
        <v>0</v>
      </c>
      <c r="BB57" s="131">
        <f>'01 - Kanalizační přípojka...'!F37</f>
        <v>0</v>
      </c>
      <c r="BC57" s="131">
        <f>'01 - Kanalizační přípojka...'!F38</f>
        <v>0</v>
      </c>
      <c r="BD57" s="133">
        <f>'01 - Kanalizační přípojka...'!F39</f>
        <v>0</v>
      </c>
      <c r="BE57" s="4"/>
      <c r="BT57" s="134" t="s">
        <v>85</v>
      </c>
      <c r="BV57" s="134" t="s">
        <v>77</v>
      </c>
      <c r="BW57" s="134" t="s">
        <v>92</v>
      </c>
      <c r="BX57" s="134" t="s">
        <v>88</v>
      </c>
      <c r="CL57" s="134" t="s">
        <v>19</v>
      </c>
    </row>
    <row r="58" s="4" customFormat="1" ht="16.5" customHeight="1">
      <c r="A58" s="112" t="s">
        <v>79</v>
      </c>
      <c r="B58" s="64"/>
      <c r="C58" s="126"/>
      <c r="D58" s="126"/>
      <c r="E58" s="127" t="s">
        <v>93</v>
      </c>
      <c r="F58" s="127"/>
      <c r="G58" s="127"/>
      <c r="H58" s="127"/>
      <c r="I58" s="127"/>
      <c r="J58" s="126"/>
      <c r="K58" s="127" t="s">
        <v>94</v>
      </c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8">
        <f>'02 - Kanalizační přípojka...'!J32</f>
        <v>0</v>
      </c>
      <c r="AH58" s="126"/>
      <c r="AI58" s="126"/>
      <c r="AJ58" s="126"/>
      <c r="AK58" s="126"/>
      <c r="AL58" s="126"/>
      <c r="AM58" s="126"/>
      <c r="AN58" s="128">
        <f>SUM(AG58,AT58)</f>
        <v>0</v>
      </c>
      <c r="AO58" s="126"/>
      <c r="AP58" s="126"/>
      <c r="AQ58" s="129" t="s">
        <v>91</v>
      </c>
      <c r="AR58" s="66"/>
      <c r="AS58" s="130">
        <v>0</v>
      </c>
      <c r="AT58" s="131">
        <f>ROUND(SUM(AV58:AW58),2)</f>
        <v>0</v>
      </c>
      <c r="AU58" s="132">
        <f>'02 - Kanalizační přípojka...'!P92</f>
        <v>0</v>
      </c>
      <c r="AV58" s="131">
        <f>'02 - Kanalizační přípojka...'!J35</f>
        <v>0</v>
      </c>
      <c r="AW58" s="131">
        <f>'02 - Kanalizační přípojka...'!J36</f>
        <v>0</v>
      </c>
      <c r="AX58" s="131">
        <f>'02 - Kanalizační přípojka...'!J37</f>
        <v>0</v>
      </c>
      <c r="AY58" s="131">
        <f>'02 - Kanalizační přípojka...'!J38</f>
        <v>0</v>
      </c>
      <c r="AZ58" s="131">
        <f>'02 - Kanalizační přípojka...'!F35</f>
        <v>0</v>
      </c>
      <c r="BA58" s="131">
        <f>'02 - Kanalizační přípojka...'!F36</f>
        <v>0</v>
      </c>
      <c r="BB58" s="131">
        <f>'02 - Kanalizační přípojka...'!F37</f>
        <v>0</v>
      </c>
      <c r="BC58" s="131">
        <f>'02 - Kanalizační přípojka...'!F38</f>
        <v>0</v>
      </c>
      <c r="BD58" s="133">
        <f>'02 - Kanalizační přípojka...'!F39</f>
        <v>0</v>
      </c>
      <c r="BE58" s="4"/>
      <c r="BT58" s="134" t="s">
        <v>85</v>
      </c>
      <c r="BV58" s="134" t="s">
        <v>77</v>
      </c>
      <c r="BW58" s="134" t="s">
        <v>95</v>
      </c>
      <c r="BX58" s="134" t="s">
        <v>88</v>
      </c>
      <c r="CL58" s="134" t="s">
        <v>19</v>
      </c>
    </row>
    <row r="59" s="4" customFormat="1" ht="16.5" customHeight="1">
      <c r="A59" s="112" t="s">
        <v>79</v>
      </c>
      <c r="B59" s="64"/>
      <c r="C59" s="126"/>
      <c r="D59" s="126"/>
      <c r="E59" s="127" t="s">
        <v>96</v>
      </c>
      <c r="F59" s="127"/>
      <c r="G59" s="127"/>
      <c r="H59" s="127"/>
      <c r="I59" s="127"/>
      <c r="J59" s="126"/>
      <c r="K59" s="127" t="s">
        <v>97</v>
      </c>
      <c r="L59" s="127"/>
      <c r="M59" s="127"/>
      <c r="N59" s="127"/>
      <c r="O59" s="127"/>
      <c r="P59" s="127"/>
      <c r="Q59" s="127"/>
      <c r="R59" s="127"/>
      <c r="S59" s="127"/>
      <c r="T59" s="127"/>
      <c r="U59" s="127"/>
      <c r="V59" s="127"/>
      <c r="W59" s="127"/>
      <c r="X59" s="127"/>
      <c r="Y59" s="127"/>
      <c r="Z59" s="127"/>
      <c r="AA59" s="127"/>
      <c r="AB59" s="127"/>
      <c r="AC59" s="127"/>
      <c r="AD59" s="127"/>
      <c r="AE59" s="127"/>
      <c r="AF59" s="127"/>
      <c r="AG59" s="128">
        <f>'03 - Kanalizační přípojka...'!J32</f>
        <v>0</v>
      </c>
      <c r="AH59" s="126"/>
      <c r="AI59" s="126"/>
      <c r="AJ59" s="126"/>
      <c r="AK59" s="126"/>
      <c r="AL59" s="126"/>
      <c r="AM59" s="126"/>
      <c r="AN59" s="128">
        <f>SUM(AG59,AT59)</f>
        <v>0</v>
      </c>
      <c r="AO59" s="126"/>
      <c r="AP59" s="126"/>
      <c r="AQ59" s="129" t="s">
        <v>91</v>
      </c>
      <c r="AR59" s="66"/>
      <c r="AS59" s="130">
        <v>0</v>
      </c>
      <c r="AT59" s="131">
        <f>ROUND(SUM(AV59:AW59),2)</f>
        <v>0</v>
      </c>
      <c r="AU59" s="132">
        <f>'03 - Kanalizační přípojka...'!P90</f>
        <v>0</v>
      </c>
      <c r="AV59" s="131">
        <f>'03 - Kanalizační přípojka...'!J35</f>
        <v>0</v>
      </c>
      <c r="AW59" s="131">
        <f>'03 - Kanalizační přípojka...'!J36</f>
        <v>0</v>
      </c>
      <c r="AX59" s="131">
        <f>'03 - Kanalizační přípojka...'!J37</f>
        <v>0</v>
      </c>
      <c r="AY59" s="131">
        <f>'03 - Kanalizační přípojka...'!J38</f>
        <v>0</v>
      </c>
      <c r="AZ59" s="131">
        <f>'03 - Kanalizační přípojka...'!F35</f>
        <v>0</v>
      </c>
      <c r="BA59" s="131">
        <f>'03 - Kanalizační přípojka...'!F36</f>
        <v>0</v>
      </c>
      <c r="BB59" s="131">
        <f>'03 - Kanalizační přípojka...'!F37</f>
        <v>0</v>
      </c>
      <c r="BC59" s="131">
        <f>'03 - Kanalizační přípojka...'!F38</f>
        <v>0</v>
      </c>
      <c r="BD59" s="133">
        <f>'03 - Kanalizační přípojka...'!F39</f>
        <v>0</v>
      </c>
      <c r="BE59" s="4"/>
      <c r="BT59" s="134" t="s">
        <v>85</v>
      </c>
      <c r="BV59" s="134" t="s">
        <v>77</v>
      </c>
      <c r="BW59" s="134" t="s">
        <v>98</v>
      </c>
      <c r="BX59" s="134" t="s">
        <v>88</v>
      </c>
      <c r="CL59" s="134" t="s">
        <v>19</v>
      </c>
    </row>
    <row r="60" s="4" customFormat="1" ht="16.5" customHeight="1">
      <c r="A60" s="112" t="s">
        <v>79</v>
      </c>
      <c r="B60" s="64"/>
      <c r="C60" s="126"/>
      <c r="D60" s="126"/>
      <c r="E60" s="127" t="s">
        <v>99</v>
      </c>
      <c r="F60" s="127"/>
      <c r="G60" s="127"/>
      <c r="H60" s="127"/>
      <c r="I60" s="127"/>
      <c r="J60" s="126"/>
      <c r="K60" s="127" t="s">
        <v>100</v>
      </c>
      <c r="L60" s="127"/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  <c r="AF60" s="127"/>
      <c r="AG60" s="128">
        <f>'04 - Kanalizační přípojka...'!J32</f>
        <v>0</v>
      </c>
      <c r="AH60" s="126"/>
      <c r="AI60" s="126"/>
      <c r="AJ60" s="126"/>
      <c r="AK60" s="126"/>
      <c r="AL60" s="126"/>
      <c r="AM60" s="126"/>
      <c r="AN60" s="128">
        <f>SUM(AG60,AT60)</f>
        <v>0</v>
      </c>
      <c r="AO60" s="126"/>
      <c r="AP60" s="126"/>
      <c r="AQ60" s="129" t="s">
        <v>91</v>
      </c>
      <c r="AR60" s="66"/>
      <c r="AS60" s="130">
        <v>0</v>
      </c>
      <c r="AT60" s="131">
        <f>ROUND(SUM(AV60:AW60),2)</f>
        <v>0</v>
      </c>
      <c r="AU60" s="132">
        <f>'04 - Kanalizační přípojka...'!P90</f>
        <v>0</v>
      </c>
      <c r="AV60" s="131">
        <f>'04 - Kanalizační přípojka...'!J35</f>
        <v>0</v>
      </c>
      <c r="AW60" s="131">
        <f>'04 - Kanalizační přípojka...'!J36</f>
        <v>0</v>
      </c>
      <c r="AX60" s="131">
        <f>'04 - Kanalizační přípojka...'!J37</f>
        <v>0</v>
      </c>
      <c r="AY60" s="131">
        <f>'04 - Kanalizační přípojka...'!J38</f>
        <v>0</v>
      </c>
      <c r="AZ60" s="131">
        <f>'04 - Kanalizační přípojka...'!F35</f>
        <v>0</v>
      </c>
      <c r="BA60" s="131">
        <f>'04 - Kanalizační přípojka...'!F36</f>
        <v>0</v>
      </c>
      <c r="BB60" s="131">
        <f>'04 - Kanalizační přípojka...'!F37</f>
        <v>0</v>
      </c>
      <c r="BC60" s="131">
        <f>'04 - Kanalizační přípojka...'!F38</f>
        <v>0</v>
      </c>
      <c r="BD60" s="133">
        <f>'04 - Kanalizační přípojka...'!F39</f>
        <v>0</v>
      </c>
      <c r="BE60" s="4"/>
      <c r="BT60" s="134" t="s">
        <v>85</v>
      </c>
      <c r="BV60" s="134" t="s">
        <v>77</v>
      </c>
      <c r="BW60" s="134" t="s">
        <v>101</v>
      </c>
      <c r="BX60" s="134" t="s">
        <v>88</v>
      </c>
      <c r="CL60" s="134" t="s">
        <v>19</v>
      </c>
    </row>
    <row r="61" s="4" customFormat="1" ht="16.5" customHeight="1">
      <c r="A61" s="112" t="s">
        <v>79</v>
      </c>
      <c r="B61" s="64"/>
      <c r="C61" s="126"/>
      <c r="D61" s="126"/>
      <c r="E61" s="127" t="s">
        <v>102</v>
      </c>
      <c r="F61" s="127"/>
      <c r="G61" s="127"/>
      <c r="H61" s="127"/>
      <c r="I61" s="127"/>
      <c r="J61" s="126"/>
      <c r="K61" s="127" t="s">
        <v>103</v>
      </c>
      <c r="L61" s="127"/>
      <c r="M61" s="127"/>
      <c r="N61" s="127"/>
      <c r="O61" s="127"/>
      <c r="P61" s="127"/>
      <c r="Q61" s="127"/>
      <c r="R61" s="127"/>
      <c r="S61" s="127"/>
      <c r="T61" s="127"/>
      <c r="U61" s="127"/>
      <c r="V61" s="127"/>
      <c r="W61" s="127"/>
      <c r="X61" s="127"/>
      <c r="Y61" s="127"/>
      <c r="Z61" s="127"/>
      <c r="AA61" s="127"/>
      <c r="AB61" s="127"/>
      <c r="AC61" s="127"/>
      <c r="AD61" s="127"/>
      <c r="AE61" s="127"/>
      <c r="AF61" s="127"/>
      <c r="AG61" s="128">
        <f>'05 - Kanalizační přípojka...'!J32</f>
        <v>0</v>
      </c>
      <c r="AH61" s="126"/>
      <c r="AI61" s="126"/>
      <c r="AJ61" s="126"/>
      <c r="AK61" s="126"/>
      <c r="AL61" s="126"/>
      <c r="AM61" s="126"/>
      <c r="AN61" s="128">
        <f>SUM(AG61,AT61)</f>
        <v>0</v>
      </c>
      <c r="AO61" s="126"/>
      <c r="AP61" s="126"/>
      <c r="AQ61" s="129" t="s">
        <v>91</v>
      </c>
      <c r="AR61" s="66"/>
      <c r="AS61" s="130">
        <v>0</v>
      </c>
      <c r="AT61" s="131">
        <f>ROUND(SUM(AV61:AW61),2)</f>
        <v>0</v>
      </c>
      <c r="AU61" s="132">
        <f>'05 - Kanalizační přípojka...'!P92</f>
        <v>0</v>
      </c>
      <c r="AV61" s="131">
        <f>'05 - Kanalizační přípojka...'!J35</f>
        <v>0</v>
      </c>
      <c r="AW61" s="131">
        <f>'05 - Kanalizační přípojka...'!J36</f>
        <v>0</v>
      </c>
      <c r="AX61" s="131">
        <f>'05 - Kanalizační přípojka...'!J37</f>
        <v>0</v>
      </c>
      <c r="AY61" s="131">
        <f>'05 - Kanalizační přípojka...'!J38</f>
        <v>0</v>
      </c>
      <c r="AZ61" s="131">
        <f>'05 - Kanalizační přípojka...'!F35</f>
        <v>0</v>
      </c>
      <c r="BA61" s="131">
        <f>'05 - Kanalizační přípojka...'!F36</f>
        <v>0</v>
      </c>
      <c r="BB61" s="131">
        <f>'05 - Kanalizační přípojka...'!F37</f>
        <v>0</v>
      </c>
      <c r="BC61" s="131">
        <f>'05 - Kanalizační přípojka...'!F38</f>
        <v>0</v>
      </c>
      <c r="BD61" s="133">
        <f>'05 - Kanalizační přípojka...'!F39</f>
        <v>0</v>
      </c>
      <c r="BE61" s="4"/>
      <c r="BT61" s="134" t="s">
        <v>85</v>
      </c>
      <c r="BV61" s="134" t="s">
        <v>77</v>
      </c>
      <c r="BW61" s="134" t="s">
        <v>104</v>
      </c>
      <c r="BX61" s="134" t="s">
        <v>88</v>
      </c>
      <c r="CL61" s="134" t="s">
        <v>19</v>
      </c>
    </row>
    <row r="62" s="4" customFormat="1" ht="16.5" customHeight="1">
      <c r="A62" s="112" t="s">
        <v>79</v>
      </c>
      <c r="B62" s="64"/>
      <c r="C62" s="126"/>
      <c r="D62" s="126"/>
      <c r="E62" s="127" t="s">
        <v>105</v>
      </c>
      <c r="F62" s="127"/>
      <c r="G62" s="127"/>
      <c r="H62" s="127"/>
      <c r="I62" s="127"/>
      <c r="J62" s="126"/>
      <c r="K62" s="127" t="s">
        <v>106</v>
      </c>
      <c r="L62" s="127"/>
      <c r="M62" s="127"/>
      <c r="N62" s="127"/>
      <c r="O62" s="127"/>
      <c r="P62" s="127"/>
      <c r="Q62" s="127"/>
      <c r="R62" s="127"/>
      <c r="S62" s="127"/>
      <c r="T62" s="127"/>
      <c r="U62" s="127"/>
      <c r="V62" s="127"/>
      <c r="W62" s="127"/>
      <c r="X62" s="127"/>
      <c r="Y62" s="127"/>
      <c r="Z62" s="127"/>
      <c r="AA62" s="127"/>
      <c r="AB62" s="127"/>
      <c r="AC62" s="127"/>
      <c r="AD62" s="127"/>
      <c r="AE62" s="127"/>
      <c r="AF62" s="127"/>
      <c r="AG62" s="128">
        <f>'06 - Kanalizační přípojka...'!J32</f>
        <v>0</v>
      </c>
      <c r="AH62" s="126"/>
      <c r="AI62" s="126"/>
      <c r="AJ62" s="126"/>
      <c r="AK62" s="126"/>
      <c r="AL62" s="126"/>
      <c r="AM62" s="126"/>
      <c r="AN62" s="128">
        <f>SUM(AG62,AT62)</f>
        <v>0</v>
      </c>
      <c r="AO62" s="126"/>
      <c r="AP62" s="126"/>
      <c r="AQ62" s="129" t="s">
        <v>91</v>
      </c>
      <c r="AR62" s="66"/>
      <c r="AS62" s="130">
        <v>0</v>
      </c>
      <c r="AT62" s="131">
        <f>ROUND(SUM(AV62:AW62),2)</f>
        <v>0</v>
      </c>
      <c r="AU62" s="132">
        <f>'06 - Kanalizační přípojka...'!P92</f>
        <v>0</v>
      </c>
      <c r="AV62" s="131">
        <f>'06 - Kanalizační přípojka...'!J35</f>
        <v>0</v>
      </c>
      <c r="AW62" s="131">
        <f>'06 - Kanalizační přípojka...'!J36</f>
        <v>0</v>
      </c>
      <c r="AX62" s="131">
        <f>'06 - Kanalizační přípojka...'!J37</f>
        <v>0</v>
      </c>
      <c r="AY62" s="131">
        <f>'06 - Kanalizační přípojka...'!J38</f>
        <v>0</v>
      </c>
      <c r="AZ62" s="131">
        <f>'06 - Kanalizační přípojka...'!F35</f>
        <v>0</v>
      </c>
      <c r="BA62" s="131">
        <f>'06 - Kanalizační přípojka...'!F36</f>
        <v>0</v>
      </c>
      <c r="BB62" s="131">
        <f>'06 - Kanalizační přípojka...'!F37</f>
        <v>0</v>
      </c>
      <c r="BC62" s="131">
        <f>'06 - Kanalizační přípojka...'!F38</f>
        <v>0</v>
      </c>
      <c r="BD62" s="133">
        <f>'06 - Kanalizační přípojka...'!F39</f>
        <v>0</v>
      </c>
      <c r="BE62" s="4"/>
      <c r="BT62" s="134" t="s">
        <v>85</v>
      </c>
      <c r="BV62" s="134" t="s">
        <v>77</v>
      </c>
      <c r="BW62" s="134" t="s">
        <v>107</v>
      </c>
      <c r="BX62" s="134" t="s">
        <v>88</v>
      </c>
      <c r="CL62" s="134" t="s">
        <v>19</v>
      </c>
    </row>
    <row r="63" s="4" customFormat="1" ht="16.5" customHeight="1">
      <c r="A63" s="112" t="s">
        <v>79</v>
      </c>
      <c r="B63" s="64"/>
      <c r="C63" s="126"/>
      <c r="D63" s="126"/>
      <c r="E63" s="127" t="s">
        <v>108</v>
      </c>
      <c r="F63" s="127"/>
      <c r="G63" s="127"/>
      <c r="H63" s="127"/>
      <c r="I63" s="127"/>
      <c r="J63" s="126"/>
      <c r="K63" s="127" t="s">
        <v>109</v>
      </c>
      <c r="L63" s="127"/>
      <c r="M63" s="127"/>
      <c r="N63" s="127"/>
      <c r="O63" s="127"/>
      <c r="P63" s="127"/>
      <c r="Q63" s="127"/>
      <c r="R63" s="127"/>
      <c r="S63" s="127"/>
      <c r="T63" s="127"/>
      <c r="U63" s="127"/>
      <c r="V63" s="127"/>
      <c r="W63" s="127"/>
      <c r="X63" s="127"/>
      <c r="Y63" s="127"/>
      <c r="Z63" s="127"/>
      <c r="AA63" s="127"/>
      <c r="AB63" s="127"/>
      <c r="AC63" s="127"/>
      <c r="AD63" s="127"/>
      <c r="AE63" s="127"/>
      <c r="AF63" s="127"/>
      <c r="AG63" s="128">
        <f>'07 - Kanalizační přípojka...'!J32</f>
        <v>0</v>
      </c>
      <c r="AH63" s="126"/>
      <c r="AI63" s="126"/>
      <c r="AJ63" s="126"/>
      <c r="AK63" s="126"/>
      <c r="AL63" s="126"/>
      <c r="AM63" s="126"/>
      <c r="AN63" s="128">
        <f>SUM(AG63,AT63)</f>
        <v>0</v>
      </c>
      <c r="AO63" s="126"/>
      <c r="AP63" s="126"/>
      <c r="AQ63" s="129" t="s">
        <v>91</v>
      </c>
      <c r="AR63" s="66"/>
      <c r="AS63" s="130">
        <v>0</v>
      </c>
      <c r="AT63" s="131">
        <f>ROUND(SUM(AV63:AW63),2)</f>
        <v>0</v>
      </c>
      <c r="AU63" s="132">
        <f>'07 - Kanalizační přípojka...'!P92</f>
        <v>0</v>
      </c>
      <c r="AV63" s="131">
        <f>'07 - Kanalizační přípojka...'!J35</f>
        <v>0</v>
      </c>
      <c r="AW63" s="131">
        <f>'07 - Kanalizační přípojka...'!J36</f>
        <v>0</v>
      </c>
      <c r="AX63" s="131">
        <f>'07 - Kanalizační přípojka...'!J37</f>
        <v>0</v>
      </c>
      <c r="AY63" s="131">
        <f>'07 - Kanalizační přípojka...'!J38</f>
        <v>0</v>
      </c>
      <c r="AZ63" s="131">
        <f>'07 - Kanalizační přípojka...'!F35</f>
        <v>0</v>
      </c>
      <c r="BA63" s="131">
        <f>'07 - Kanalizační přípojka...'!F36</f>
        <v>0</v>
      </c>
      <c r="BB63" s="131">
        <f>'07 - Kanalizační přípojka...'!F37</f>
        <v>0</v>
      </c>
      <c r="BC63" s="131">
        <f>'07 - Kanalizační přípojka...'!F38</f>
        <v>0</v>
      </c>
      <c r="BD63" s="133">
        <f>'07 - Kanalizační přípojka...'!F39</f>
        <v>0</v>
      </c>
      <c r="BE63" s="4"/>
      <c r="BT63" s="134" t="s">
        <v>85</v>
      </c>
      <c r="BV63" s="134" t="s">
        <v>77</v>
      </c>
      <c r="BW63" s="134" t="s">
        <v>110</v>
      </c>
      <c r="BX63" s="134" t="s">
        <v>88</v>
      </c>
      <c r="CL63" s="134" t="s">
        <v>19</v>
      </c>
    </row>
    <row r="64" s="4" customFormat="1" ht="16.5" customHeight="1">
      <c r="A64" s="112" t="s">
        <v>79</v>
      </c>
      <c r="B64" s="64"/>
      <c r="C64" s="126"/>
      <c r="D64" s="126"/>
      <c r="E64" s="127" t="s">
        <v>111</v>
      </c>
      <c r="F64" s="127"/>
      <c r="G64" s="127"/>
      <c r="H64" s="127"/>
      <c r="I64" s="127"/>
      <c r="J64" s="126"/>
      <c r="K64" s="127" t="s">
        <v>112</v>
      </c>
      <c r="L64" s="127"/>
      <c r="M64" s="127"/>
      <c r="N64" s="127"/>
      <c r="O64" s="127"/>
      <c r="P64" s="127"/>
      <c r="Q64" s="127"/>
      <c r="R64" s="127"/>
      <c r="S64" s="127"/>
      <c r="T64" s="127"/>
      <c r="U64" s="127"/>
      <c r="V64" s="127"/>
      <c r="W64" s="127"/>
      <c r="X64" s="127"/>
      <c r="Y64" s="127"/>
      <c r="Z64" s="127"/>
      <c r="AA64" s="127"/>
      <c r="AB64" s="127"/>
      <c r="AC64" s="127"/>
      <c r="AD64" s="127"/>
      <c r="AE64" s="127"/>
      <c r="AF64" s="127"/>
      <c r="AG64" s="128">
        <f>'08 - Kanalizační přípojka...'!J32</f>
        <v>0</v>
      </c>
      <c r="AH64" s="126"/>
      <c r="AI64" s="126"/>
      <c r="AJ64" s="126"/>
      <c r="AK64" s="126"/>
      <c r="AL64" s="126"/>
      <c r="AM64" s="126"/>
      <c r="AN64" s="128">
        <f>SUM(AG64,AT64)</f>
        <v>0</v>
      </c>
      <c r="AO64" s="126"/>
      <c r="AP64" s="126"/>
      <c r="AQ64" s="129" t="s">
        <v>91</v>
      </c>
      <c r="AR64" s="66"/>
      <c r="AS64" s="130">
        <v>0</v>
      </c>
      <c r="AT64" s="131">
        <f>ROUND(SUM(AV64:AW64),2)</f>
        <v>0</v>
      </c>
      <c r="AU64" s="132">
        <f>'08 - Kanalizační přípojka...'!P92</f>
        <v>0</v>
      </c>
      <c r="AV64" s="131">
        <f>'08 - Kanalizační přípojka...'!J35</f>
        <v>0</v>
      </c>
      <c r="AW64" s="131">
        <f>'08 - Kanalizační přípojka...'!J36</f>
        <v>0</v>
      </c>
      <c r="AX64" s="131">
        <f>'08 - Kanalizační přípojka...'!J37</f>
        <v>0</v>
      </c>
      <c r="AY64" s="131">
        <f>'08 - Kanalizační přípojka...'!J38</f>
        <v>0</v>
      </c>
      <c r="AZ64" s="131">
        <f>'08 - Kanalizační přípojka...'!F35</f>
        <v>0</v>
      </c>
      <c r="BA64" s="131">
        <f>'08 - Kanalizační přípojka...'!F36</f>
        <v>0</v>
      </c>
      <c r="BB64" s="131">
        <f>'08 - Kanalizační přípojka...'!F37</f>
        <v>0</v>
      </c>
      <c r="BC64" s="131">
        <f>'08 - Kanalizační přípojka...'!F38</f>
        <v>0</v>
      </c>
      <c r="BD64" s="133">
        <f>'08 - Kanalizační přípojka...'!F39</f>
        <v>0</v>
      </c>
      <c r="BE64" s="4"/>
      <c r="BT64" s="134" t="s">
        <v>85</v>
      </c>
      <c r="BV64" s="134" t="s">
        <v>77</v>
      </c>
      <c r="BW64" s="134" t="s">
        <v>113</v>
      </c>
      <c r="BX64" s="134" t="s">
        <v>88</v>
      </c>
      <c r="CL64" s="134" t="s">
        <v>19</v>
      </c>
    </row>
    <row r="65" s="4" customFormat="1" ht="16.5" customHeight="1">
      <c r="A65" s="112" t="s">
        <v>79</v>
      </c>
      <c r="B65" s="64"/>
      <c r="C65" s="126"/>
      <c r="D65" s="126"/>
      <c r="E65" s="127" t="s">
        <v>114</v>
      </c>
      <c r="F65" s="127"/>
      <c r="G65" s="127"/>
      <c r="H65" s="127"/>
      <c r="I65" s="127"/>
      <c r="J65" s="126"/>
      <c r="K65" s="127" t="s">
        <v>115</v>
      </c>
      <c r="L65" s="127"/>
      <c r="M65" s="127"/>
      <c r="N65" s="127"/>
      <c r="O65" s="127"/>
      <c r="P65" s="127"/>
      <c r="Q65" s="127"/>
      <c r="R65" s="127"/>
      <c r="S65" s="127"/>
      <c r="T65" s="127"/>
      <c r="U65" s="127"/>
      <c r="V65" s="127"/>
      <c r="W65" s="127"/>
      <c r="X65" s="127"/>
      <c r="Y65" s="127"/>
      <c r="Z65" s="127"/>
      <c r="AA65" s="127"/>
      <c r="AB65" s="127"/>
      <c r="AC65" s="127"/>
      <c r="AD65" s="127"/>
      <c r="AE65" s="127"/>
      <c r="AF65" s="127"/>
      <c r="AG65" s="128">
        <f>'09 - Kanalizační přípojka...'!J32</f>
        <v>0</v>
      </c>
      <c r="AH65" s="126"/>
      <c r="AI65" s="126"/>
      <c r="AJ65" s="126"/>
      <c r="AK65" s="126"/>
      <c r="AL65" s="126"/>
      <c r="AM65" s="126"/>
      <c r="AN65" s="128">
        <f>SUM(AG65,AT65)</f>
        <v>0</v>
      </c>
      <c r="AO65" s="126"/>
      <c r="AP65" s="126"/>
      <c r="AQ65" s="129" t="s">
        <v>91</v>
      </c>
      <c r="AR65" s="66"/>
      <c r="AS65" s="135">
        <v>0</v>
      </c>
      <c r="AT65" s="136">
        <f>ROUND(SUM(AV65:AW65),2)</f>
        <v>0</v>
      </c>
      <c r="AU65" s="137">
        <f>'09 - Kanalizační přípojka...'!P92</f>
        <v>0</v>
      </c>
      <c r="AV65" s="136">
        <f>'09 - Kanalizační přípojka...'!J35</f>
        <v>0</v>
      </c>
      <c r="AW65" s="136">
        <f>'09 - Kanalizační přípojka...'!J36</f>
        <v>0</v>
      </c>
      <c r="AX65" s="136">
        <f>'09 - Kanalizační přípojka...'!J37</f>
        <v>0</v>
      </c>
      <c r="AY65" s="136">
        <f>'09 - Kanalizační přípojka...'!J38</f>
        <v>0</v>
      </c>
      <c r="AZ65" s="136">
        <f>'09 - Kanalizační přípojka...'!F35</f>
        <v>0</v>
      </c>
      <c r="BA65" s="136">
        <f>'09 - Kanalizační přípojka...'!F36</f>
        <v>0</v>
      </c>
      <c r="BB65" s="136">
        <f>'09 - Kanalizační přípojka...'!F37</f>
        <v>0</v>
      </c>
      <c r="BC65" s="136">
        <f>'09 - Kanalizační přípojka...'!F38</f>
        <v>0</v>
      </c>
      <c r="BD65" s="138">
        <f>'09 - Kanalizační přípojka...'!F39</f>
        <v>0</v>
      </c>
      <c r="BE65" s="4"/>
      <c r="BT65" s="134" t="s">
        <v>85</v>
      </c>
      <c r="BV65" s="134" t="s">
        <v>77</v>
      </c>
      <c r="BW65" s="134" t="s">
        <v>116</v>
      </c>
      <c r="BX65" s="134" t="s">
        <v>88</v>
      </c>
      <c r="CL65" s="134" t="s">
        <v>19</v>
      </c>
    </row>
    <row r="66" s="2" customFormat="1" ht="30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  <c r="AF66" s="41"/>
      <c r="AG66" s="41"/>
      <c r="AH66" s="41"/>
      <c r="AI66" s="41"/>
      <c r="AJ66" s="41"/>
      <c r="AK66" s="41"/>
      <c r="AL66" s="41"/>
      <c r="AM66" s="41"/>
      <c r="AN66" s="41"/>
      <c r="AO66" s="41"/>
      <c r="AP66" s="41"/>
      <c r="AQ66" s="41"/>
      <c r="AR66" s="45"/>
      <c r="AS66" s="39"/>
      <c r="AT66" s="39"/>
      <c r="AU66" s="39"/>
      <c r="AV66" s="39"/>
      <c r="AW66" s="39"/>
      <c r="AX66" s="39"/>
      <c r="AY66" s="39"/>
      <c r="AZ66" s="39"/>
      <c r="BA66" s="39"/>
      <c r="BB66" s="39"/>
      <c r="BC66" s="39"/>
      <c r="BD66" s="39"/>
      <c r="B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  <c r="Q67" s="61"/>
      <c r="R67" s="61"/>
      <c r="S67" s="61"/>
      <c r="T67" s="61"/>
      <c r="U67" s="61"/>
      <c r="V67" s="61"/>
      <c r="W67" s="61"/>
      <c r="X67" s="61"/>
      <c r="Y67" s="61"/>
      <c r="Z67" s="61"/>
      <c r="AA67" s="61"/>
      <c r="AB67" s="61"/>
      <c r="AC67" s="61"/>
      <c r="AD67" s="61"/>
      <c r="AE67" s="61"/>
      <c r="AF67" s="61"/>
      <c r="AG67" s="61"/>
      <c r="AH67" s="61"/>
      <c r="AI67" s="61"/>
      <c r="AJ67" s="61"/>
      <c r="AK67" s="61"/>
      <c r="AL67" s="61"/>
      <c r="AM67" s="61"/>
      <c r="AN67" s="61"/>
      <c r="AO67" s="61"/>
      <c r="AP67" s="61"/>
      <c r="AQ67" s="61"/>
      <c r="AR67" s="45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</row>
  </sheetData>
  <sheetProtection sheet="1" formatColumns="0" formatRows="0" objects="1" scenarios="1" spinCount="100000" saltValue="8Ivcw5+o8r7L3Tp2spgCtwOxQb/hEFgag+ePJT84X+215u/gGV6d71aCgj0voFwtk0iBgo95FQ8CcL/Q7Sj+rA==" hashValue="EoSMQMHV8B17kseLrW/4RufXrblKfOavpZJSgMIRwSCGIeJVgC0+JrB20DBF6Pw+bUExksqVl8EqMMuxOdgzkA==" algorithmName="SHA-512" password="CC35"/>
  <mergeCells count="82">
    <mergeCell ref="C52:G52"/>
    <mergeCell ref="D56:H56"/>
    <mergeCell ref="D55:H55"/>
    <mergeCell ref="E60:I60"/>
    <mergeCell ref="E64:I64"/>
    <mergeCell ref="E58:I58"/>
    <mergeCell ref="E59:I59"/>
    <mergeCell ref="E57:I57"/>
    <mergeCell ref="E61:I61"/>
    <mergeCell ref="E62:I62"/>
    <mergeCell ref="E63:I63"/>
    <mergeCell ref="I52:AF52"/>
    <mergeCell ref="J55:AF55"/>
    <mergeCell ref="J56:AF56"/>
    <mergeCell ref="K61:AF61"/>
    <mergeCell ref="K60:AF60"/>
    <mergeCell ref="K58:AF58"/>
    <mergeCell ref="K59:AF59"/>
    <mergeCell ref="K62:AF62"/>
    <mergeCell ref="K63:AF63"/>
    <mergeCell ref="K57:AF57"/>
    <mergeCell ref="K64:AF64"/>
    <mergeCell ref="L45:AO45"/>
    <mergeCell ref="E65:I65"/>
    <mergeCell ref="K65:AF6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58:AM58"/>
    <mergeCell ref="AG61:AM61"/>
    <mergeCell ref="AG57:AM57"/>
    <mergeCell ref="AG52:AM52"/>
    <mergeCell ref="AG59:AM59"/>
    <mergeCell ref="AG60:AM60"/>
    <mergeCell ref="AG63:AM63"/>
    <mergeCell ref="AG56:AM56"/>
    <mergeCell ref="AG64:AM64"/>
    <mergeCell ref="AG55:AM55"/>
    <mergeCell ref="AG62:AM62"/>
    <mergeCell ref="AM50:AP50"/>
    <mergeCell ref="AM47:AN47"/>
    <mergeCell ref="AM49:AP49"/>
    <mergeCell ref="AN63:AP63"/>
    <mergeCell ref="AN62:AP62"/>
    <mergeCell ref="AN64:AP64"/>
    <mergeCell ref="AN52:AP52"/>
    <mergeCell ref="AN60:AP60"/>
    <mergeCell ref="AN55:AP55"/>
    <mergeCell ref="AN59:AP59"/>
    <mergeCell ref="AN56:AP56"/>
    <mergeCell ref="AN58:AP58"/>
    <mergeCell ref="AN61:AP61"/>
    <mergeCell ref="AN57:AP57"/>
    <mergeCell ref="AS49:AT51"/>
    <mergeCell ref="AN65:AP65"/>
    <mergeCell ref="AG65:AM65"/>
    <mergeCell ref="AN54:AP54"/>
  </mergeCells>
  <hyperlinks>
    <hyperlink ref="A55" location="'grav_KP - Gravitační kana...'!C2" display="/"/>
    <hyperlink ref="A57" location="'01 - Kanalizační přípojka...'!C2" display="/"/>
    <hyperlink ref="A58" location="'02 - Kanalizační přípojka...'!C2" display="/"/>
    <hyperlink ref="A59" location="'03 - Kanalizační přípojka...'!C2" display="/"/>
    <hyperlink ref="A60" location="'04 - Kanalizační přípojka...'!C2" display="/"/>
    <hyperlink ref="A61" location="'05 - Kanalizační přípojka...'!C2" display="/"/>
    <hyperlink ref="A62" location="'06 - Kanalizační přípojka...'!C2" display="/"/>
    <hyperlink ref="A63" location="'07 - Kanalizační přípojka...'!C2" display="/"/>
    <hyperlink ref="A64" location="'08 - Kanalizační přípojka...'!C2" display="/"/>
    <hyperlink ref="A65" location="'09 - Kanalizační přípojka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113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85</v>
      </c>
    </row>
    <row r="4" s="1" customFormat="1" ht="24.96" customHeight="1">
      <c r="B4" s="21"/>
      <c r="D4" s="141" t="s">
        <v>117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Splašková kanalizace Štěpánov</v>
      </c>
      <c r="F7" s="143"/>
      <c r="G7" s="143"/>
      <c r="H7" s="143"/>
      <c r="L7" s="21"/>
    </row>
    <row r="8" s="1" customFormat="1" ht="12" customHeight="1">
      <c r="B8" s="21"/>
      <c r="D8" s="143" t="s">
        <v>118</v>
      </c>
      <c r="L8" s="21"/>
    </row>
    <row r="9" s="2" customFormat="1" ht="16.5" customHeight="1">
      <c r="A9" s="39"/>
      <c r="B9" s="45"/>
      <c r="C9" s="39"/>
      <c r="D9" s="39"/>
      <c r="E9" s="144" t="s">
        <v>522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523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833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6. 9. 2023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30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32</v>
      </c>
      <c r="E22" s="39"/>
      <c r="F22" s="39"/>
      <c r="G22" s="39"/>
      <c r="H22" s="39"/>
      <c r="I22" s="143" t="s">
        <v>26</v>
      </c>
      <c r="J22" s="134" t="s">
        <v>33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34</v>
      </c>
      <c r="F23" s="39"/>
      <c r="G23" s="39"/>
      <c r="H23" s="39"/>
      <c r="I23" s="143" t="s">
        <v>29</v>
      </c>
      <c r="J23" s="134" t="s">
        <v>35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37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38</v>
      </c>
      <c r="F26" s="39"/>
      <c r="G26" s="39"/>
      <c r="H26" s="39"/>
      <c r="I26" s="143" t="s">
        <v>29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39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41</v>
      </c>
      <c r="E32" s="39"/>
      <c r="F32" s="39"/>
      <c r="G32" s="39"/>
      <c r="H32" s="39"/>
      <c r="I32" s="39"/>
      <c r="J32" s="154">
        <f>ROUND(J92,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43</v>
      </c>
      <c r="G34" s="39"/>
      <c r="H34" s="39"/>
      <c r="I34" s="155" t="s">
        <v>42</v>
      </c>
      <c r="J34" s="155" t="s">
        <v>44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45</v>
      </c>
      <c r="E35" s="143" t="s">
        <v>46</v>
      </c>
      <c r="F35" s="157">
        <f>ROUND((SUM(BE92:BE223)),  2)</f>
        <v>0</v>
      </c>
      <c r="G35" s="39"/>
      <c r="H35" s="39"/>
      <c r="I35" s="158">
        <v>0.20999999999999999</v>
      </c>
      <c r="J35" s="157">
        <f>ROUND(((SUM(BE92:BE223))*I35),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47</v>
      </c>
      <c r="F36" s="157">
        <f>ROUND((SUM(BF92:BF223)),  2)</f>
        <v>0</v>
      </c>
      <c r="G36" s="39"/>
      <c r="H36" s="39"/>
      <c r="I36" s="158">
        <v>0.14999999999999999</v>
      </c>
      <c r="J36" s="157">
        <f>ROUND(((SUM(BF92:BF223))*I36),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57">
        <f>ROUND((SUM(BG92:BG223)),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49</v>
      </c>
      <c r="F38" s="157">
        <f>ROUND((SUM(BH92:BH223)),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50</v>
      </c>
      <c r="F39" s="157">
        <f>ROUND((SUM(BI92:BI223)),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51</v>
      </c>
      <c r="E41" s="161"/>
      <c r="F41" s="161"/>
      <c r="G41" s="162" t="s">
        <v>52</v>
      </c>
      <c r="H41" s="163" t="s">
        <v>53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120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Splašková kanalizace Štěpánov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118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522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523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08 - Kanalizační přípojka tlaková - č.p. 34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6. 9. 2023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40.05" customHeight="1">
      <c r="A58" s="39"/>
      <c r="B58" s="40"/>
      <c r="C58" s="33" t="s">
        <v>25</v>
      </c>
      <c r="D58" s="41"/>
      <c r="E58" s="41"/>
      <c r="F58" s="28" t="str">
        <f>E17</f>
        <v>Město Přelouč, Československé armády 1665, Přelouč</v>
      </c>
      <c r="G58" s="41"/>
      <c r="H58" s="41"/>
      <c r="I58" s="33" t="s">
        <v>32</v>
      </c>
      <c r="J58" s="37" t="str">
        <f>E23</f>
        <v>IKKO Hradec Králové,s.r.o., Bratří Štefanů 238, HK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30</v>
      </c>
      <c r="D59" s="41"/>
      <c r="E59" s="41"/>
      <c r="F59" s="28" t="str">
        <f>IF(E20="","",E20)</f>
        <v>Vyplň údaj</v>
      </c>
      <c r="G59" s="41"/>
      <c r="H59" s="41"/>
      <c r="I59" s="33" t="s">
        <v>37</v>
      </c>
      <c r="J59" s="37" t="str">
        <f>E26</f>
        <v>K. Hlaváčková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121</v>
      </c>
      <c r="D61" s="172"/>
      <c r="E61" s="172"/>
      <c r="F61" s="172"/>
      <c r="G61" s="172"/>
      <c r="H61" s="172"/>
      <c r="I61" s="172"/>
      <c r="J61" s="173" t="s">
        <v>122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73</v>
      </c>
      <c r="D63" s="41"/>
      <c r="E63" s="41"/>
      <c r="F63" s="41"/>
      <c r="G63" s="41"/>
      <c r="H63" s="41"/>
      <c r="I63" s="41"/>
      <c r="J63" s="103">
        <f>J92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123</v>
      </c>
    </row>
    <row r="64" s="9" customFormat="1" ht="24.96" customHeight="1">
      <c r="A64" s="9"/>
      <c r="B64" s="175"/>
      <c r="C64" s="176"/>
      <c r="D64" s="177" t="s">
        <v>124</v>
      </c>
      <c r="E64" s="178"/>
      <c r="F64" s="178"/>
      <c r="G64" s="178"/>
      <c r="H64" s="178"/>
      <c r="I64" s="178"/>
      <c r="J64" s="179">
        <f>J93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125</v>
      </c>
      <c r="E65" s="183"/>
      <c r="F65" s="183"/>
      <c r="G65" s="183"/>
      <c r="H65" s="183"/>
      <c r="I65" s="183"/>
      <c r="J65" s="184">
        <f>J94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127</v>
      </c>
      <c r="E66" s="183"/>
      <c r="F66" s="183"/>
      <c r="G66" s="183"/>
      <c r="H66" s="183"/>
      <c r="I66" s="183"/>
      <c r="J66" s="184">
        <f>J177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128</v>
      </c>
      <c r="E67" s="183"/>
      <c r="F67" s="183"/>
      <c r="G67" s="183"/>
      <c r="H67" s="183"/>
      <c r="I67" s="183"/>
      <c r="J67" s="184">
        <f>J193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129</v>
      </c>
      <c r="E68" s="183"/>
      <c r="F68" s="183"/>
      <c r="G68" s="183"/>
      <c r="H68" s="183"/>
      <c r="I68" s="183"/>
      <c r="J68" s="184">
        <f>J212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130</v>
      </c>
      <c r="E69" s="183"/>
      <c r="F69" s="183"/>
      <c r="G69" s="183"/>
      <c r="H69" s="183"/>
      <c r="I69" s="183"/>
      <c r="J69" s="184">
        <f>J218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1"/>
      <c r="C70" s="126"/>
      <c r="D70" s="182" t="s">
        <v>131</v>
      </c>
      <c r="E70" s="183"/>
      <c r="F70" s="183"/>
      <c r="G70" s="183"/>
      <c r="H70" s="183"/>
      <c r="I70" s="183"/>
      <c r="J70" s="184">
        <f>J221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134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70" t="str">
        <f>E7</f>
        <v>Splašková kanalizace Štěpánov</v>
      </c>
      <c r="F80" s="33"/>
      <c r="G80" s="33"/>
      <c r="H80" s="33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" customFormat="1" ht="12" customHeight="1">
      <c r="B81" s="22"/>
      <c r="C81" s="33" t="s">
        <v>118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2" customFormat="1" ht="16.5" customHeight="1">
      <c r="A82" s="39"/>
      <c r="B82" s="40"/>
      <c r="C82" s="41"/>
      <c r="D82" s="41"/>
      <c r="E82" s="170" t="s">
        <v>522</v>
      </c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523</v>
      </c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E11</f>
        <v>08 - Kanalizační přípojka tlaková - č.p. 34</v>
      </c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F14</f>
        <v xml:space="preserve"> </v>
      </c>
      <c r="G86" s="41"/>
      <c r="H86" s="41"/>
      <c r="I86" s="33" t="s">
        <v>23</v>
      </c>
      <c r="J86" s="73" t="str">
        <f>IF(J14="","",J14)</f>
        <v>6. 9. 2023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40.05" customHeight="1">
      <c r="A88" s="39"/>
      <c r="B88" s="40"/>
      <c r="C88" s="33" t="s">
        <v>25</v>
      </c>
      <c r="D88" s="41"/>
      <c r="E88" s="41"/>
      <c r="F88" s="28" t="str">
        <f>E17</f>
        <v>Město Přelouč, Československé armády 1665, Přelouč</v>
      </c>
      <c r="G88" s="41"/>
      <c r="H88" s="41"/>
      <c r="I88" s="33" t="s">
        <v>32</v>
      </c>
      <c r="J88" s="37" t="str">
        <f>E23</f>
        <v>IKKO Hradec Králové,s.r.o., Bratří Štefanů 238, HK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30</v>
      </c>
      <c r="D89" s="41"/>
      <c r="E89" s="41"/>
      <c r="F89" s="28" t="str">
        <f>IF(E20="","",E20)</f>
        <v>Vyplň údaj</v>
      </c>
      <c r="G89" s="41"/>
      <c r="H89" s="41"/>
      <c r="I89" s="33" t="s">
        <v>37</v>
      </c>
      <c r="J89" s="37" t="str">
        <f>E26</f>
        <v>K. Hlaváčková</v>
      </c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86"/>
      <c r="B91" s="187"/>
      <c r="C91" s="188" t="s">
        <v>135</v>
      </c>
      <c r="D91" s="189" t="s">
        <v>60</v>
      </c>
      <c r="E91" s="189" t="s">
        <v>56</v>
      </c>
      <c r="F91" s="189" t="s">
        <v>57</v>
      </c>
      <c r="G91" s="189" t="s">
        <v>136</v>
      </c>
      <c r="H91" s="189" t="s">
        <v>137</v>
      </c>
      <c r="I91" s="189" t="s">
        <v>138</v>
      </c>
      <c r="J91" s="189" t="s">
        <v>122</v>
      </c>
      <c r="K91" s="190" t="s">
        <v>139</v>
      </c>
      <c r="L91" s="191"/>
      <c r="M91" s="93" t="s">
        <v>19</v>
      </c>
      <c r="N91" s="94" t="s">
        <v>45</v>
      </c>
      <c r="O91" s="94" t="s">
        <v>140</v>
      </c>
      <c r="P91" s="94" t="s">
        <v>141</v>
      </c>
      <c r="Q91" s="94" t="s">
        <v>142</v>
      </c>
      <c r="R91" s="94" t="s">
        <v>143</v>
      </c>
      <c r="S91" s="94" t="s">
        <v>144</v>
      </c>
      <c r="T91" s="95" t="s">
        <v>145</v>
      </c>
      <c r="U91" s="186"/>
      <c r="V91" s="186"/>
      <c r="W91" s="186"/>
      <c r="X91" s="186"/>
      <c r="Y91" s="186"/>
      <c r="Z91" s="186"/>
      <c r="AA91" s="186"/>
      <c r="AB91" s="186"/>
      <c r="AC91" s="186"/>
      <c r="AD91" s="186"/>
      <c r="AE91" s="186"/>
    </row>
    <row r="92" s="2" customFormat="1" ht="22.8" customHeight="1">
      <c r="A92" s="39"/>
      <c r="B92" s="40"/>
      <c r="C92" s="100" t="s">
        <v>146</v>
      </c>
      <c r="D92" s="41"/>
      <c r="E92" s="41"/>
      <c r="F92" s="41"/>
      <c r="G92" s="41"/>
      <c r="H92" s="41"/>
      <c r="I92" s="41"/>
      <c r="J92" s="192">
        <f>BK92</f>
        <v>0</v>
      </c>
      <c r="K92" s="41"/>
      <c r="L92" s="45"/>
      <c r="M92" s="96"/>
      <c r="N92" s="193"/>
      <c r="O92" s="97"/>
      <c r="P92" s="194">
        <f>P93</f>
        <v>0</v>
      </c>
      <c r="Q92" s="97"/>
      <c r="R92" s="194">
        <f>R93</f>
        <v>3.2953729899999993</v>
      </c>
      <c r="S92" s="97"/>
      <c r="T92" s="195">
        <f>T93</f>
        <v>0.40999999999999998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74</v>
      </c>
      <c r="AU92" s="18" t="s">
        <v>123</v>
      </c>
      <c r="BK92" s="196">
        <f>BK93</f>
        <v>0</v>
      </c>
    </row>
    <row r="93" s="12" customFormat="1" ht="25.92" customHeight="1">
      <c r="A93" s="12"/>
      <c r="B93" s="197"/>
      <c r="C93" s="198"/>
      <c r="D93" s="199" t="s">
        <v>74</v>
      </c>
      <c r="E93" s="200" t="s">
        <v>147</v>
      </c>
      <c r="F93" s="200" t="s">
        <v>148</v>
      </c>
      <c r="G93" s="198"/>
      <c r="H93" s="198"/>
      <c r="I93" s="201"/>
      <c r="J93" s="202">
        <f>BK93</f>
        <v>0</v>
      </c>
      <c r="K93" s="198"/>
      <c r="L93" s="203"/>
      <c r="M93" s="204"/>
      <c r="N93" s="205"/>
      <c r="O93" s="205"/>
      <c r="P93" s="206">
        <f>P94+P177+P193+P212+P218+P221</f>
        <v>0</v>
      </c>
      <c r="Q93" s="205"/>
      <c r="R93" s="206">
        <f>R94+R177+R193+R212+R218+R221</f>
        <v>3.2953729899999993</v>
      </c>
      <c r="S93" s="205"/>
      <c r="T93" s="207">
        <f>T94+T177+T193+T212+T218+T221</f>
        <v>0.40999999999999998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8" t="s">
        <v>83</v>
      </c>
      <c r="AT93" s="209" t="s">
        <v>74</v>
      </c>
      <c r="AU93" s="209" t="s">
        <v>75</v>
      </c>
      <c r="AY93" s="208" t="s">
        <v>149</v>
      </c>
      <c r="BK93" s="210">
        <f>BK94+BK177+BK193+BK212+BK218+BK221</f>
        <v>0</v>
      </c>
    </row>
    <row r="94" s="12" customFormat="1" ht="22.8" customHeight="1">
      <c r="A94" s="12"/>
      <c r="B94" s="197"/>
      <c r="C94" s="198"/>
      <c r="D94" s="199" t="s">
        <v>74</v>
      </c>
      <c r="E94" s="211" t="s">
        <v>83</v>
      </c>
      <c r="F94" s="211" t="s">
        <v>150</v>
      </c>
      <c r="G94" s="198"/>
      <c r="H94" s="198"/>
      <c r="I94" s="201"/>
      <c r="J94" s="212">
        <f>BK94</f>
        <v>0</v>
      </c>
      <c r="K94" s="198"/>
      <c r="L94" s="203"/>
      <c r="M94" s="204"/>
      <c r="N94" s="205"/>
      <c r="O94" s="205"/>
      <c r="P94" s="206">
        <f>SUM(P95:P176)</f>
        <v>0</v>
      </c>
      <c r="Q94" s="205"/>
      <c r="R94" s="206">
        <f>SUM(R95:R176)</f>
        <v>0.27420728</v>
      </c>
      <c r="S94" s="205"/>
      <c r="T94" s="207">
        <f>SUM(T95:T176)</f>
        <v>0.40999999999999998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8" t="s">
        <v>83</v>
      </c>
      <c r="AT94" s="209" t="s">
        <v>74</v>
      </c>
      <c r="AU94" s="209" t="s">
        <v>83</v>
      </c>
      <c r="AY94" s="208" t="s">
        <v>149</v>
      </c>
      <c r="BK94" s="210">
        <f>SUM(BK95:BK176)</f>
        <v>0</v>
      </c>
    </row>
    <row r="95" s="2" customFormat="1" ht="24.15" customHeight="1">
      <c r="A95" s="39"/>
      <c r="B95" s="40"/>
      <c r="C95" s="213" t="s">
        <v>83</v>
      </c>
      <c r="D95" s="213" t="s">
        <v>151</v>
      </c>
      <c r="E95" s="214" t="s">
        <v>152</v>
      </c>
      <c r="F95" s="215" t="s">
        <v>153</v>
      </c>
      <c r="G95" s="216" t="s">
        <v>154</v>
      </c>
      <c r="H95" s="217">
        <v>2</v>
      </c>
      <c r="I95" s="218"/>
      <c r="J95" s="219">
        <f>ROUND(I95*H95,2)</f>
        <v>0</v>
      </c>
      <c r="K95" s="215" t="s">
        <v>155</v>
      </c>
      <c r="L95" s="45"/>
      <c r="M95" s="220" t="s">
        <v>19</v>
      </c>
      <c r="N95" s="221" t="s">
        <v>46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0.20499999999999999</v>
      </c>
      <c r="T95" s="223">
        <f>S95*H95</f>
        <v>0.40999999999999998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156</v>
      </c>
      <c r="AT95" s="224" t="s">
        <v>151</v>
      </c>
      <c r="AU95" s="224" t="s">
        <v>85</v>
      </c>
      <c r="AY95" s="18" t="s">
        <v>149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83</v>
      </c>
      <c r="BK95" s="225">
        <f>ROUND(I95*H95,2)</f>
        <v>0</v>
      </c>
      <c r="BL95" s="18" t="s">
        <v>156</v>
      </c>
      <c r="BM95" s="224" t="s">
        <v>525</v>
      </c>
    </row>
    <row r="96" s="2" customFormat="1">
      <c r="A96" s="39"/>
      <c r="B96" s="40"/>
      <c r="C96" s="41"/>
      <c r="D96" s="226" t="s">
        <v>158</v>
      </c>
      <c r="E96" s="41"/>
      <c r="F96" s="227" t="s">
        <v>159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158</v>
      </c>
      <c r="AU96" s="18" t="s">
        <v>85</v>
      </c>
    </row>
    <row r="97" s="2" customFormat="1">
      <c r="A97" s="39"/>
      <c r="B97" s="40"/>
      <c r="C97" s="41"/>
      <c r="D97" s="231" t="s">
        <v>160</v>
      </c>
      <c r="E97" s="41"/>
      <c r="F97" s="232" t="s">
        <v>161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160</v>
      </c>
      <c r="AU97" s="18" t="s">
        <v>85</v>
      </c>
    </row>
    <row r="98" s="13" customFormat="1">
      <c r="A98" s="13"/>
      <c r="B98" s="233"/>
      <c r="C98" s="234"/>
      <c r="D98" s="231" t="s">
        <v>162</v>
      </c>
      <c r="E98" s="235" t="s">
        <v>19</v>
      </c>
      <c r="F98" s="236" t="s">
        <v>752</v>
      </c>
      <c r="G98" s="234"/>
      <c r="H98" s="237">
        <v>2</v>
      </c>
      <c r="I98" s="238"/>
      <c r="J98" s="234"/>
      <c r="K98" s="234"/>
      <c r="L98" s="239"/>
      <c r="M98" s="240"/>
      <c r="N98" s="241"/>
      <c r="O98" s="241"/>
      <c r="P98" s="241"/>
      <c r="Q98" s="241"/>
      <c r="R98" s="241"/>
      <c r="S98" s="241"/>
      <c r="T98" s="24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3" t="s">
        <v>162</v>
      </c>
      <c r="AU98" s="243" t="s">
        <v>85</v>
      </c>
      <c r="AV98" s="13" t="s">
        <v>85</v>
      </c>
      <c r="AW98" s="13" t="s">
        <v>36</v>
      </c>
      <c r="AX98" s="13" t="s">
        <v>75</v>
      </c>
      <c r="AY98" s="243" t="s">
        <v>149</v>
      </c>
    </row>
    <row r="99" s="15" customFormat="1">
      <c r="A99" s="15"/>
      <c r="B99" s="255"/>
      <c r="C99" s="256"/>
      <c r="D99" s="231" t="s">
        <v>162</v>
      </c>
      <c r="E99" s="257" t="s">
        <v>19</v>
      </c>
      <c r="F99" s="258" t="s">
        <v>279</v>
      </c>
      <c r="G99" s="256"/>
      <c r="H99" s="259">
        <v>2</v>
      </c>
      <c r="I99" s="260"/>
      <c r="J99" s="256"/>
      <c r="K99" s="256"/>
      <c r="L99" s="261"/>
      <c r="M99" s="262"/>
      <c r="N99" s="263"/>
      <c r="O99" s="263"/>
      <c r="P99" s="263"/>
      <c r="Q99" s="263"/>
      <c r="R99" s="263"/>
      <c r="S99" s="263"/>
      <c r="T99" s="264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65" t="s">
        <v>162</v>
      </c>
      <c r="AU99" s="265" t="s">
        <v>85</v>
      </c>
      <c r="AV99" s="15" t="s">
        <v>156</v>
      </c>
      <c r="AW99" s="15" t="s">
        <v>36</v>
      </c>
      <c r="AX99" s="15" t="s">
        <v>83</v>
      </c>
      <c r="AY99" s="265" t="s">
        <v>149</v>
      </c>
    </row>
    <row r="100" s="2" customFormat="1" ht="49.05" customHeight="1">
      <c r="A100" s="39"/>
      <c r="B100" s="40"/>
      <c r="C100" s="213" t="s">
        <v>85</v>
      </c>
      <c r="D100" s="213" t="s">
        <v>151</v>
      </c>
      <c r="E100" s="214" t="s">
        <v>164</v>
      </c>
      <c r="F100" s="215" t="s">
        <v>165</v>
      </c>
      <c r="G100" s="216" t="s">
        <v>154</v>
      </c>
      <c r="H100" s="217">
        <v>0.90000000000000002</v>
      </c>
      <c r="I100" s="218"/>
      <c r="J100" s="219">
        <f>ROUND(I100*H100,2)</f>
        <v>0</v>
      </c>
      <c r="K100" s="215" t="s">
        <v>155</v>
      </c>
      <c r="L100" s="45"/>
      <c r="M100" s="220" t="s">
        <v>19</v>
      </c>
      <c r="N100" s="221" t="s">
        <v>46</v>
      </c>
      <c r="O100" s="85"/>
      <c r="P100" s="222">
        <f>O100*H100</f>
        <v>0</v>
      </c>
      <c r="Q100" s="222">
        <v>0.036900000000000002</v>
      </c>
      <c r="R100" s="222">
        <f>Q100*H100</f>
        <v>0.033210000000000003</v>
      </c>
      <c r="S100" s="222">
        <v>0</v>
      </c>
      <c r="T100" s="22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156</v>
      </c>
      <c r="AT100" s="224" t="s">
        <v>151</v>
      </c>
      <c r="AU100" s="224" t="s">
        <v>85</v>
      </c>
      <c r="AY100" s="18" t="s">
        <v>149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83</v>
      </c>
      <c r="BK100" s="225">
        <f>ROUND(I100*H100,2)</f>
        <v>0</v>
      </c>
      <c r="BL100" s="18" t="s">
        <v>156</v>
      </c>
      <c r="BM100" s="224" t="s">
        <v>528</v>
      </c>
    </row>
    <row r="101" s="2" customFormat="1">
      <c r="A101" s="39"/>
      <c r="B101" s="40"/>
      <c r="C101" s="41"/>
      <c r="D101" s="226" t="s">
        <v>158</v>
      </c>
      <c r="E101" s="41"/>
      <c r="F101" s="227" t="s">
        <v>167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158</v>
      </c>
      <c r="AU101" s="18" t="s">
        <v>85</v>
      </c>
    </row>
    <row r="102" s="13" customFormat="1">
      <c r="A102" s="13"/>
      <c r="B102" s="233"/>
      <c r="C102" s="234"/>
      <c r="D102" s="231" t="s">
        <v>162</v>
      </c>
      <c r="E102" s="235" t="s">
        <v>19</v>
      </c>
      <c r="F102" s="236" t="s">
        <v>777</v>
      </c>
      <c r="G102" s="234"/>
      <c r="H102" s="237">
        <v>0.90000000000000002</v>
      </c>
      <c r="I102" s="238"/>
      <c r="J102" s="234"/>
      <c r="K102" s="234"/>
      <c r="L102" s="239"/>
      <c r="M102" s="240"/>
      <c r="N102" s="241"/>
      <c r="O102" s="241"/>
      <c r="P102" s="241"/>
      <c r="Q102" s="241"/>
      <c r="R102" s="241"/>
      <c r="S102" s="241"/>
      <c r="T102" s="24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3" t="s">
        <v>162</v>
      </c>
      <c r="AU102" s="243" t="s">
        <v>85</v>
      </c>
      <c r="AV102" s="13" t="s">
        <v>85</v>
      </c>
      <c r="AW102" s="13" t="s">
        <v>36</v>
      </c>
      <c r="AX102" s="13" t="s">
        <v>83</v>
      </c>
      <c r="AY102" s="243" t="s">
        <v>149</v>
      </c>
    </row>
    <row r="103" s="2" customFormat="1" ht="49.05" customHeight="1">
      <c r="A103" s="39"/>
      <c r="B103" s="40"/>
      <c r="C103" s="213" t="s">
        <v>169</v>
      </c>
      <c r="D103" s="213" t="s">
        <v>151</v>
      </c>
      <c r="E103" s="214" t="s">
        <v>170</v>
      </c>
      <c r="F103" s="215" t="s">
        <v>171</v>
      </c>
      <c r="G103" s="216" t="s">
        <v>154</v>
      </c>
      <c r="H103" s="217">
        <v>0.90000000000000002</v>
      </c>
      <c r="I103" s="218"/>
      <c r="J103" s="219">
        <f>ROUND(I103*H103,2)</f>
        <v>0</v>
      </c>
      <c r="K103" s="215" t="s">
        <v>155</v>
      </c>
      <c r="L103" s="45"/>
      <c r="M103" s="220" t="s">
        <v>19</v>
      </c>
      <c r="N103" s="221" t="s">
        <v>46</v>
      </c>
      <c r="O103" s="85"/>
      <c r="P103" s="222">
        <f>O103*H103</f>
        <v>0</v>
      </c>
      <c r="Q103" s="222">
        <v>0.01269</v>
      </c>
      <c r="R103" s="222">
        <f>Q103*H103</f>
        <v>0.011421000000000001</v>
      </c>
      <c r="S103" s="222">
        <v>0</v>
      </c>
      <c r="T103" s="22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156</v>
      </c>
      <c r="AT103" s="224" t="s">
        <v>151</v>
      </c>
      <c r="AU103" s="224" t="s">
        <v>85</v>
      </c>
      <c r="AY103" s="18" t="s">
        <v>149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83</v>
      </c>
      <c r="BK103" s="225">
        <f>ROUND(I103*H103,2)</f>
        <v>0</v>
      </c>
      <c r="BL103" s="18" t="s">
        <v>156</v>
      </c>
      <c r="BM103" s="224" t="s">
        <v>778</v>
      </c>
    </row>
    <row r="104" s="2" customFormat="1">
      <c r="A104" s="39"/>
      <c r="B104" s="40"/>
      <c r="C104" s="41"/>
      <c r="D104" s="226" t="s">
        <v>158</v>
      </c>
      <c r="E104" s="41"/>
      <c r="F104" s="227" t="s">
        <v>173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158</v>
      </c>
      <c r="AU104" s="18" t="s">
        <v>85</v>
      </c>
    </row>
    <row r="105" s="13" customFormat="1">
      <c r="A105" s="13"/>
      <c r="B105" s="233"/>
      <c r="C105" s="234"/>
      <c r="D105" s="231" t="s">
        <v>162</v>
      </c>
      <c r="E105" s="235" t="s">
        <v>19</v>
      </c>
      <c r="F105" s="236" t="s">
        <v>692</v>
      </c>
      <c r="G105" s="234"/>
      <c r="H105" s="237">
        <v>0.90000000000000002</v>
      </c>
      <c r="I105" s="238"/>
      <c r="J105" s="234"/>
      <c r="K105" s="234"/>
      <c r="L105" s="239"/>
      <c r="M105" s="240"/>
      <c r="N105" s="241"/>
      <c r="O105" s="241"/>
      <c r="P105" s="241"/>
      <c r="Q105" s="241"/>
      <c r="R105" s="241"/>
      <c r="S105" s="241"/>
      <c r="T105" s="24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3" t="s">
        <v>162</v>
      </c>
      <c r="AU105" s="243" t="s">
        <v>85</v>
      </c>
      <c r="AV105" s="13" t="s">
        <v>85</v>
      </c>
      <c r="AW105" s="13" t="s">
        <v>36</v>
      </c>
      <c r="AX105" s="13" t="s">
        <v>83</v>
      </c>
      <c r="AY105" s="243" t="s">
        <v>149</v>
      </c>
    </row>
    <row r="106" s="2" customFormat="1" ht="49.05" customHeight="1">
      <c r="A106" s="39"/>
      <c r="B106" s="40"/>
      <c r="C106" s="213" t="s">
        <v>156</v>
      </c>
      <c r="D106" s="213" t="s">
        <v>151</v>
      </c>
      <c r="E106" s="214" t="s">
        <v>175</v>
      </c>
      <c r="F106" s="215" t="s">
        <v>176</v>
      </c>
      <c r="G106" s="216" t="s">
        <v>154</v>
      </c>
      <c r="H106" s="217">
        <v>0.90000000000000002</v>
      </c>
      <c r="I106" s="218"/>
      <c r="J106" s="219">
        <f>ROUND(I106*H106,2)</f>
        <v>0</v>
      </c>
      <c r="K106" s="215" t="s">
        <v>155</v>
      </c>
      <c r="L106" s="45"/>
      <c r="M106" s="220" t="s">
        <v>19</v>
      </c>
      <c r="N106" s="221" t="s">
        <v>46</v>
      </c>
      <c r="O106" s="85"/>
      <c r="P106" s="222">
        <f>O106*H106</f>
        <v>0</v>
      </c>
      <c r="Q106" s="222">
        <v>0.036900000000000002</v>
      </c>
      <c r="R106" s="222">
        <f>Q106*H106</f>
        <v>0.033210000000000003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156</v>
      </c>
      <c r="AT106" s="224" t="s">
        <v>151</v>
      </c>
      <c r="AU106" s="224" t="s">
        <v>85</v>
      </c>
      <c r="AY106" s="18" t="s">
        <v>149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83</v>
      </c>
      <c r="BK106" s="225">
        <f>ROUND(I106*H106,2)</f>
        <v>0</v>
      </c>
      <c r="BL106" s="18" t="s">
        <v>156</v>
      </c>
      <c r="BM106" s="224" t="s">
        <v>530</v>
      </c>
    </row>
    <row r="107" s="2" customFormat="1">
      <c r="A107" s="39"/>
      <c r="B107" s="40"/>
      <c r="C107" s="41"/>
      <c r="D107" s="226" t="s">
        <v>158</v>
      </c>
      <c r="E107" s="41"/>
      <c r="F107" s="227" t="s">
        <v>178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158</v>
      </c>
      <c r="AU107" s="18" t="s">
        <v>85</v>
      </c>
    </row>
    <row r="108" s="13" customFormat="1">
      <c r="A108" s="13"/>
      <c r="B108" s="233"/>
      <c r="C108" s="234"/>
      <c r="D108" s="231" t="s">
        <v>162</v>
      </c>
      <c r="E108" s="235" t="s">
        <v>19</v>
      </c>
      <c r="F108" s="236" t="s">
        <v>694</v>
      </c>
      <c r="G108" s="234"/>
      <c r="H108" s="237">
        <v>0.90000000000000002</v>
      </c>
      <c r="I108" s="238"/>
      <c r="J108" s="234"/>
      <c r="K108" s="234"/>
      <c r="L108" s="239"/>
      <c r="M108" s="240"/>
      <c r="N108" s="241"/>
      <c r="O108" s="241"/>
      <c r="P108" s="241"/>
      <c r="Q108" s="241"/>
      <c r="R108" s="241"/>
      <c r="S108" s="241"/>
      <c r="T108" s="242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3" t="s">
        <v>162</v>
      </c>
      <c r="AU108" s="243" t="s">
        <v>85</v>
      </c>
      <c r="AV108" s="13" t="s">
        <v>85</v>
      </c>
      <c r="AW108" s="13" t="s">
        <v>36</v>
      </c>
      <c r="AX108" s="13" t="s">
        <v>83</v>
      </c>
      <c r="AY108" s="243" t="s">
        <v>149</v>
      </c>
    </row>
    <row r="109" s="2" customFormat="1" ht="24.15" customHeight="1">
      <c r="A109" s="39"/>
      <c r="B109" s="40"/>
      <c r="C109" s="213" t="s">
        <v>180</v>
      </c>
      <c r="D109" s="213" t="s">
        <v>151</v>
      </c>
      <c r="E109" s="214" t="s">
        <v>181</v>
      </c>
      <c r="F109" s="215" t="s">
        <v>182</v>
      </c>
      <c r="G109" s="216" t="s">
        <v>183</v>
      </c>
      <c r="H109" s="217">
        <v>8.0999999999999996</v>
      </c>
      <c r="I109" s="218"/>
      <c r="J109" s="219">
        <f>ROUND(I109*H109,2)</f>
        <v>0</v>
      </c>
      <c r="K109" s="215" t="s">
        <v>155</v>
      </c>
      <c r="L109" s="45"/>
      <c r="M109" s="220" t="s">
        <v>19</v>
      </c>
      <c r="N109" s="221" t="s">
        <v>46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156</v>
      </c>
      <c r="AT109" s="224" t="s">
        <v>151</v>
      </c>
      <c r="AU109" s="224" t="s">
        <v>85</v>
      </c>
      <c r="AY109" s="18" t="s">
        <v>149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83</v>
      </c>
      <c r="BK109" s="225">
        <f>ROUND(I109*H109,2)</f>
        <v>0</v>
      </c>
      <c r="BL109" s="18" t="s">
        <v>156</v>
      </c>
      <c r="BM109" s="224" t="s">
        <v>532</v>
      </c>
    </row>
    <row r="110" s="2" customFormat="1">
      <c r="A110" s="39"/>
      <c r="B110" s="40"/>
      <c r="C110" s="41"/>
      <c r="D110" s="226" t="s">
        <v>158</v>
      </c>
      <c r="E110" s="41"/>
      <c r="F110" s="227" t="s">
        <v>185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158</v>
      </c>
      <c r="AU110" s="18" t="s">
        <v>85</v>
      </c>
    </row>
    <row r="111" s="2" customFormat="1" ht="24.15" customHeight="1">
      <c r="A111" s="39"/>
      <c r="B111" s="40"/>
      <c r="C111" s="213" t="s">
        <v>187</v>
      </c>
      <c r="D111" s="213" t="s">
        <v>151</v>
      </c>
      <c r="E111" s="214" t="s">
        <v>533</v>
      </c>
      <c r="F111" s="215" t="s">
        <v>534</v>
      </c>
      <c r="G111" s="216" t="s">
        <v>183</v>
      </c>
      <c r="H111" s="217">
        <v>6.4249999999999998</v>
      </c>
      <c r="I111" s="218"/>
      <c r="J111" s="219">
        <f>ROUND(I111*H111,2)</f>
        <v>0</v>
      </c>
      <c r="K111" s="215" t="s">
        <v>155</v>
      </c>
      <c r="L111" s="45"/>
      <c r="M111" s="220" t="s">
        <v>19</v>
      </c>
      <c r="N111" s="221" t="s">
        <v>46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156</v>
      </c>
      <c r="AT111" s="224" t="s">
        <v>151</v>
      </c>
      <c r="AU111" s="224" t="s">
        <v>85</v>
      </c>
      <c r="AY111" s="18" t="s">
        <v>149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83</v>
      </c>
      <c r="BK111" s="225">
        <f>ROUND(I111*H111,2)</f>
        <v>0</v>
      </c>
      <c r="BL111" s="18" t="s">
        <v>156</v>
      </c>
      <c r="BM111" s="224" t="s">
        <v>535</v>
      </c>
    </row>
    <row r="112" s="2" customFormat="1">
      <c r="A112" s="39"/>
      <c r="B112" s="40"/>
      <c r="C112" s="41"/>
      <c r="D112" s="226" t="s">
        <v>158</v>
      </c>
      <c r="E112" s="41"/>
      <c r="F112" s="227" t="s">
        <v>536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158</v>
      </c>
      <c r="AU112" s="18" t="s">
        <v>85</v>
      </c>
    </row>
    <row r="113" s="13" customFormat="1">
      <c r="A113" s="13"/>
      <c r="B113" s="233"/>
      <c r="C113" s="234"/>
      <c r="D113" s="231" t="s">
        <v>162</v>
      </c>
      <c r="E113" s="235" t="s">
        <v>19</v>
      </c>
      <c r="F113" s="236" t="s">
        <v>834</v>
      </c>
      <c r="G113" s="234"/>
      <c r="H113" s="237">
        <v>6.4249999999999998</v>
      </c>
      <c r="I113" s="238"/>
      <c r="J113" s="234"/>
      <c r="K113" s="234"/>
      <c r="L113" s="239"/>
      <c r="M113" s="240"/>
      <c r="N113" s="241"/>
      <c r="O113" s="241"/>
      <c r="P113" s="241"/>
      <c r="Q113" s="241"/>
      <c r="R113" s="241"/>
      <c r="S113" s="241"/>
      <c r="T113" s="24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3" t="s">
        <v>162</v>
      </c>
      <c r="AU113" s="243" t="s">
        <v>85</v>
      </c>
      <c r="AV113" s="13" t="s">
        <v>85</v>
      </c>
      <c r="AW113" s="13" t="s">
        <v>36</v>
      </c>
      <c r="AX113" s="13" t="s">
        <v>83</v>
      </c>
      <c r="AY113" s="243" t="s">
        <v>149</v>
      </c>
    </row>
    <row r="114" s="2" customFormat="1" ht="24.15" customHeight="1">
      <c r="A114" s="39"/>
      <c r="B114" s="40"/>
      <c r="C114" s="213" t="s">
        <v>193</v>
      </c>
      <c r="D114" s="213" t="s">
        <v>151</v>
      </c>
      <c r="E114" s="214" t="s">
        <v>538</v>
      </c>
      <c r="F114" s="215" t="s">
        <v>539</v>
      </c>
      <c r="G114" s="216" t="s">
        <v>183</v>
      </c>
      <c r="H114" s="217">
        <v>4.9969999999999999</v>
      </c>
      <c r="I114" s="218"/>
      <c r="J114" s="219">
        <f>ROUND(I114*H114,2)</f>
        <v>0</v>
      </c>
      <c r="K114" s="215" t="s">
        <v>155</v>
      </c>
      <c r="L114" s="45"/>
      <c r="M114" s="220" t="s">
        <v>19</v>
      </c>
      <c r="N114" s="221" t="s">
        <v>46</v>
      </c>
      <c r="O114" s="85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156</v>
      </c>
      <c r="AT114" s="224" t="s">
        <v>151</v>
      </c>
      <c r="AU114" s="224" t="s">
        <v>85</v>
      </c>
      <c r="AY114" s="18" t="s">
        <v>149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83</v>
      </c>
      <c r="BK114" s="225">
        <f>ROUND(I114*H114,2)</f>
        <v>0</v>
      </c>
      <c r="BL114" s="18" t="s">
        <v>156</v>
      </c>
      <c r="BM114" s="224" t="s">
        <v>540</v>
      </c>
    </row>
    <row r="115" s="2" customFormat="1">
      <c r="A115" s="39"/>
      <c r="B115" s="40"/>
      <c r="C115" s="41"/>
      <c r="D115" s="226" t="s">
        <v>158</v>
      </c>
      <c r="E115" s="41"/>
      <c r="F115" s="227" t="s">
        <v>541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158</v>
      </c>
      <c r="AU115" s="18" t="s">
        <v>85</v>
      </c>
    </row>
    <row r="116" s="13" customFormat="1">
      <c r="A116" s="13"/>
      <c r="B116" s="233"/>
      <c r="C116" s="234"/>
      <c r="D116" s="231" t="s">
        <v>162</v>
      </c>
      <c r="E116" s="235" t="s">
        <v>19</v>
      </c>
      <c r="F116" s="236" t="s">
        <v>835</v>
      </c>
      <c r="G116" s="234"/>
      <c r="H116" s="237">
        <v>4.9969999999999999</v>
      </c>
      <c r="I116" s="238"/>
      <c r="J116" s="234"/>
      <c r="K116" s="234"/>
      <c r="L116" s="239"/>
      <c r="M116" s="240"/>
      <c r="N116" s="241"/>
      <c r="O116" s="241"/>
      <c r="P116" s="241"/>
      <c r="Q116" s="241"/>
      <c r="R116" s="241"/>
      <c r="S116" s="241"/>
      <c r="T116" s="24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3" t="s">
        <v>162</v>
      </c>
      <c r="AU116" s="243" t="s">
        <v>85</v>
      </c>
      <c r="AV116" s="13" t="s">
        <v>85</v>
      </c>
      <c r="AW116" s="13" t="s">
        <v>36</v>
      </c>
      <c r="AX116" s="13" t="s">
        <v>83</v>
      </c>
      <c r="AY116" s="243" t="s">
        <v>149</v>
      </c>
    </row>
    <row r="117" s="2" customFormat="1" ht="24.15" customHeight="1">
      <c r="A117" s="39"/>
      <c r="B117" s="40"/>
      <c r="C117" s="213" t="s">
        <v>199</v>
      </c>
      <c r="D117" s="213" t="s">
        <v>151</v>
      </c>
      <c r="E117" s="214" t="s">
        <v>543</v>
      </c>
      <c r="F117" s="215" t="s">
        <v>544</v>
      </c>
      <c r="G117" s="216" t="s">
        <v>183</v>
      </c>
      <c r="H117" s="217">
        <v>2.8559999999999999</v>
      </c>
      <c r="I117" s="218"/>
      <c r="J117" s="219">
        <f>ROUND(I117*H117,2)</f>
        <v>0</v>
      </c>
      <c r="K117" s="215" t="s">
        <v>155</v>
      </c>
      <c r="L117" s="45"/>
      <c r="M117" s="220" t="s">
        <v>19</v>
      </c>
      <c r="N117" s="221" t="s">
        <v>46</v>
      </c>
      <c r="O117" s="85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156</v>
      </c>
      <c r="AT117" s="224" t="s">
        <v>151</v>
      </c>
      <c r="AU117" s="224" t="s">
        <v>85</v>
      </c>
      <c r="AY117" s="18" t="s">
        <v>149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83</v>
      </c>
      <c r="BK117" s="225">
        <f>ROUND(I117*H117,2)</f>
        <v>0</v>
      </c>
      <c r="BL117" s="18" t="s">
        <v>156</v>
      </c>
      <c r="BM117" s="224" t="s">
        <v>545</v>
      </c>
    </row>
    <row r="118" s="2" customFormat="1">
      <c r="A118" s="39"/>
      <c r="B118" s="40"/>
      <c r="C118" s="41"/>
      <c r="D118" s="226" t="s">
        <v>158</v>
      </c>
      <c r="E118" s="41"/>
      <c r="F118" s="227" t="s">
        <v>546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158</v>
      </c>
      <c r="AU118" s="18" t="s">
        <v>85</v>
      </c>
    </row>
    <row r="119" s="13" customFormat="1">
      <c r="A119" s="13"/>
      <c r="B119" s="233"/>
      <c r="C119" s="234"/>
      <c r="D119" s="231" t="s">
        <v>162</v>
      </c>
      <c r="E119" s="235" t="s">
        <v>19</v>
      </c>
      <c r="F119" s="236" t="s">
        <v>836</v>
      </c>
      <c r="G119" s="234"/>
      <c r="H119" s="237">
        <v>2.8559999999999999</v>
      </c>
      <c r="I119" s="238"/>
      <c r="J119" s="234"/>
      <c r="K119" s="234"/>
      <c r="L119" s="239"/>
      <c r="M119" s="240"/>
      <c r="N119" s="241"/>
      <c r="O119" s="241"/>
      <c r="P119" s="241"/>
      <c r="Q119" s="241"/>
      <c r="R119" s="241"/>
      <c r="S119" s="241"/>
      <c r="T119" s="24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3" t="s">
        <v>162</v>
      </c>
      <c r="AU119" s="243" t="s">
        <v>85</v>
      </c>
      <c r="AV119" s="13" t="s">
        <v>85</v>
      </c>
      <c r="AW119" s="13" t="s">
        <v>36</v>
      </c>
      <c r="AX119" s="13" t="s">
        <v>83</v>
      </c>
      <c r="AY119" s="243" t="s">
        <v>149</v>
      </c>
    </row>
    <row r="120" s="2" customFormat="1" ht="24.15" customHeight="1">
      <c r="A120" s="39"/>
      <c r="B120" s="40"/>
      <c r="C120" s="213" t="s">
        <v>205</v>
      </c>
      <c r="D120" s="213" t="s">
        <v>151</v>
      </c>
      <c r="E120" s="214" t="s">
        <v>548</v>
      </c>
      <c r="F120" s="215" t="s">
        <v>549</v>
      </c>
      <c r="G120" s="216" t="s">
        <v>183</v>
      </c>
      <c r="H120" s="217">
        <v>15.602</v>
      </c>
      <c r="I120" s="218"/>
      <c r="J120" s="219">
        <f>ROUND(I120*H120,2)</f>
        <v>0</v>
      </c>
      <c r="K120" s="215" t="s">
        <v>155</v>
      </c>
      <c r="L120" s="45"/>
      <c r="M120" s="220" t="s">
        <v>19</v>
      </c>
      <c r="N120" s="221" t="s">
        <v>46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156</v>
      </c>
      <c r="AT120" s="224" t="s">
        <v>151</v>
      </c>
      <c r="AU120" s="224" t="s">
        <v>85</v>
      </c>
      <c r="AY120" s="18" t="s">
        <v>149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83</v>
      </c>
      <c r="BK120" s="225">
        <f>ROUND(I120*H120,2)</f>
        <v>0</v>
      </c>
      <c r="BL120" s="18" t="s">
        <v>156</v>
      </c>
      <c r="BM120" s="224" t="s">
        <v>550</v>
      </c>
    </row>
    <row r="121" s="2" customFormat="1">
      <c r="A121" s="39"/>
      <c r="B121" s="40"/>
      <c r="C121" s="41"/>
      <c r="D121" s="226" t="s">
        <v>158</v>
      </c>
      <c r="E121" s="41"/>
      <c r="F121" s="227" t="s">
        <v>551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158</v>
      </c>
      <c r="AU121" s="18" t="s">
        <v>85</v>
      </c>
    </row>
    <row r="122" s="13" customFormat="1">
      <c r="A122" s="13"/>
      <c r="B122" s="233"/>
      <c r="C122" s="234"/>
      <c r="D122" s="231" t="s">
        <v>162</v>
      </c>
      <c r="E122" s="235" t="s">
        <v>19</v>
      </c>
      <c r="F122" s="236" t="s">
        <v>837</v>
      </c>
      <c r="G122" s="234"/>
      <c r="H122" s="237">
        <v>15.602</v>
      </c>
      <c r="I122" s="238"/>
      <c r="J122" s="234"/>
      <c r="K122" s="234"/>
      <c r="L122" s="239"/>
      <c r="M122" s="240"/>
      <c r="N122" s="241"/>
      <c r="O122" s="241"/>
      <c r="P122" s="241"/>
      <c r="Q122" s="241"/>
      <c r="R122" s="241"/>
      <c r="S122" s="241"/>
      <c r="T122" s="24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3" t="s">
        <v>162</v>
      </c>
      <c r="AU122" s="243" t="s">
        <v>85</v>
      </c>
      <c r="AV122" s="13" t="s">
        <v>85</v>
      </c>
      <c r="AW122" s="13" t="s">
        <v>36</v>
      </c>
      <c r="AX122" s="13" t="s">
        <v>83</v>
      </c>
      <c r="AY122" s="243" t="s">
        <v>149</v>
      </c>
    </row>
    <row r="123" s="2" customFormat="1" ht="24.15" customHeight="1">
      <c r="A123" s="39"/>
      <c r="B123" s="40"/>
      <c r="C123" s="213" t="s">
        <v>211</v>
      </c>
      <c r="D123" s="213" t="s">
        <v>151</v>
      </c>
      <c r="E123" s="214" t="s">
        <v>553</v>
      </c>
      <c r="F123" s="215" t="s">
        <v>554</v>
      </c>
      <c r="G123" s="216" t="s">
        <v>183</v>
      </c>
      <c r="H123" s="217">
        <v>12.135</v>
      </c>
      <c r="I123" s="218"/>
      <c r="J123" s="219">
        <f>ROUND(I123*H123,2)</f>
        <v>0</v>
      </c>
      <c r="K123" s="215" t="s">
        <v>155</v>
      </c>
      <c r="L123" s="45"/>
      <c r="M123" s="220" t="s">
        <v>19</v>
      </c>
      <c r="N123" s="221" t="s">
        <v>46</v>
      </c>
      <c r="O123" s="85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156</v>
      </c>
      <c r="AT123" s="224" t="s">
        <v>151</v>
      </c>
      <c r="AU123" s="224" t="s">
        <v>85</v>
      </c>
      <c r="AY123" s="18" t="s">
        <v>149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8" t="s">
        <v>83</v>
      </c>
      <c r="BK123" s="225">
        <f>ROUND(I123*H123,2)</f>
        <v>0</v>
      </c>
      <c r="BL123" s="18" t="s">
        <v>156</v>
      </c>
      <c r="BM123" s="224" t="s">
        <v>555</v>
      </c>
    </row>
    <row r="124" s="2" customFormat="1">
      <c r="A124" s="39"/>
      <c r="B124" s="40"/>
      <c r="C124" s="41"/>
      <c r="D124" s="226" t="s">
        <v>158</v>
      </c>
      <c r="E124" s="41"/>
      <c r="F124" s="227" t="s">
        <v>556</v>
      </c>
      <c r="G124" s="41"/>
      <c r="H124" s="41"/>
      <c r="I124" s="228"/>
      <c r="J124" s="41"/>
      <c r="K124" s="41"/>
      <c r="L124" s="45"/>
      <c r="M124" s="229"/>
      <c r="N124" s="23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158</v>
      </c>
      <c r="AU124" s="18" t="s">
        <v>85</v>
      </c>
    </row>
    <row r="125" s="13" customFormat="1">
      <c r="A125" s="13"/>
      <c r="B125" s="233"/>
      <c r="C125" s="234"/>
      <c r="D125" s="231" t="s">
        <v>162</v>
      </c>
      <c r="E125" s="235" t="s">
        <v>19</v>
      </c>
      <c r="F125" s="236" t="s">
        <v>838</v>
      </c>
      <c r="G125" s="234"/>
      <c r="H125" s="237">
        <v>12.135</v>
      </c>
      <c r="I125" s="238"/>
      <c r="J125" s="234"/>
      <c r="K125" s="234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162</v>
      </c>
      <c r="AU125" s="243" t="s">
        <v>85</v>
      </c>
      <c r="AV125" s="13" t="s">
        <v>85</v>
      </c>
      <c r="AW125" s="13" t="s">
        <v>36</v>
      </c>
      <c r="AX125" s="13" t="s">
        <v>83</v>
      </c>
      <c r="AY125" s="243" t="s">
        <v>149</v>
      </c>
    </row>
    <row r="126" s="2" customFormat="1" ht="24.15" customHeight="1">
      <c r="A126" s="39"/>
      <c r="B126" s="40"/>
      <c r="C126" s="213" t="s">
        <v>217</v>
      </c>
      <c r="D126" s="213" t="s">
        <v>151</v>
      </c>
      <c r="E126" s="214" t="s">
        <v>558</v>
      </c>
      <c r="F126" s="215" t="s">
        <v>559</v>
      </c>
      <c r="G126" s="216" t="s">
        <v>183</v>
      </c>
      <c r="H126" s="217">
        <v>6.9340000000000002</v>
      </c>
      <c r="I126" s="218"/>
      <c r="J126" s="219">
        <f>ROUND(I126*H126,2)</f>
        <v>0</v>
      </c>
      <c r="K126" s="215" t="s">
        <v>155</v>
      </c>
      <c r="L126" s="45"/>
      <c r="M126" s="220" t="s">
        <v>19</v>
      </c>
      <c r="N126" s="221" t="s">
        <v>46</v>
      </c>
      <c r="O126" s="85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156</v>
      </c>
      <c r="AT126" s="224" t="s">
        <v>151</v>
      </c>
      <c r="AU126" s="224" t="s">
        <v>85</v>
      </c>
      <c r="AY126" s="18" t="s">
        <v>149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83</v>
      </c>
      <c r="BK126" s="225">
        <f>ROUND(I126*H126,2)</f>
        <v>0</v>
      </c>
      <c r="BL126" s="18" t="s">
        <v>156</v>
      </c>
      <c r="BM126" s="224" t="s">
        <v>560</v>
      </c>
    </row>
    <row r="127" s="2" customFormat="1">
      <c r="A127" s="39"/>
      <c r="B127" s="40"/>
      <c r="C127" s="41"/>
      <c r="D127" s="226" t="s">
        <v>158</v>
      </c>
      <c r="E127" s="41"/>
      <c r="F127" s="227" t="s">
        <v>561</v>
      </c>
      <c r="G127" s="41"/>
      <c r="H127" s="41"/>
      <c r="I127" s="228"/>
      <c r="J127" s="41"/>
      <c r="K127" s="41"/>
      <c r="L127" s="45"/>
      <c r="M127" s="229"/>
      <c r="N127" s="230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158</v>
      </c>
      <c r="AU127" s="18" t="s">
        <v>85</v>
      </c>
    </row>
    <row r="128" s="13" customFormat="1">
      <c r="A128" s="13"/>
      <c r="B128" s="233"/>
      <c r="C128" s="234"/>
      <c r="D128" s="231" t="s">
        <v>162</v>
      </c>
      <c r="E128" s="235" t="s">
        <v>19</v>
      </c>
      <c r="F128" s="236" t="s">
        <v>839</v>
      </c>
      <c r="G128" s="234"/>
      <c r="H128" s="237">
        <v>6.9340000000000002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162</v>
      </c>
      <c r="AU128" s="243" t="s">
        <v>85</v>
      </c>
      <c r="AV128" s="13" t="s">
        <v>85</v>
      </c>
      <c r="AW128" s="13" t="s">
        <v>36</v>
      </c>
      <c r="AX128" s="13" t="s">
        <v>83</v>
      </c>
      <c r="AY128" s="243" t="s">
        <v>149</v>
      </c>
    </row>
    <row r="129" s="2" customFormat="1" ht="16.5" customHeight="1">
      <c r="A129" s="39"/>
      <c r="B129" s="40"/>
      <c r="C129" s="213" t="s">
        <v>223</v>
      </c>
      <c r="D129" s="213" t="s">
        <v>151</v>
      </c>
      <c r="E129" s="214" t="s">
        <v>228</v>
      </c>
      <c r="F129" s="215" t="s">
        <v>229</v>
      </c>
      <c r="G129" s="216" t="s">
        <v>230</v>
      </c>
      <c r="H129" s="217">
        <v>79.200000000000003</v>
      </c>
      <c r="I129" s="218"/>
      <c r="J129" s="219">
        <f>ROUND(I129*H129,2)</f>
        <v>0</v>
      </c>
      <c r="K129" s="215" t="s">
        <v>155</v>
      </c>
      <c r="L129" s="45"/>
      <c r="M129" s="220" t="s">
        <v>19</v>
      </c>
      <c r="N129" s="221" t="s">
        <v>46</v>
      </c>
      <c r="O129" s="85"/>
      <c r="P129" s="222">
        <f>O129*H129</f>
        <v>0</v>
      </c>
      <c r="Q129" s="222">
        <v>0.00199</v>
      </c>
      <c r="R129" s="222">
        <f>Q129*H129</f>
        <v>0.157608</v>
      </c>
      <c r="S129" s="222">
        <v>0</v>
      </c>
      <c r="T129" s="22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156</v>
      </c>
      <c r="AT129" s="224" t="s">
        <v>151</v>
      </c>
      <c r="AU129" s="224" t="s">
        <v>85</v>
      </c>
      <c r="AY129" s="18" t="s">
        <v>149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8" t="s">
        <v>83</v>
      </c>
      <c r="BK129" s="225">
        <f>ROUND(I129*H129,2)</f>
        <v>0</v>
      </c>
      <c r="BL129" s="18" t="s">
        <v>156</v>
      </c>
      <c r="BM129" s="224" t="s">
        <v>566</v>
      </c>
    </row>
    <row r="130" s="2" customFormat="1">
      <c r="A130" s="39"/>
      <c r="B130" s="40"/>
      <c r="C130" s="41"/>
      <c r="D130" s="226" t="s">
        <v>158</v>
      </c>
      <c r="E130" s="41"/>
      <c r="F130" s="227" t="s">
        <v>232</v>
      </c>
      <c r="G130" s="41"/>
      <c r="H130" s="41"/>
      <c r="I130" s="228"/>
      <c r="J130" s="41"/>
      <c r="K130" s="41"/>
      <c r="L130" s="45"/>
      <c r="M130" s="229"/>
      <c r="N130" s="230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158</v>
      </c>
      <c r="AU130" s="18" t="s">
        <v>85</v>
      </c>
    </row>
    <row r="131" s="13" customFormat="1">
      <c r="A131" s="13"/>
      <c r="B131" s="233"/>
      <c r="C131" s="234"/>
      <c r="D131" s="231" t="s">
        <v>162</v>
      </c>
      <c r="E131" s="235" t="s">
        <v>19</v>
      </c>
      <c r="F131" s="236" t="s">
        <v>840</v>
      </c>
      <c r="G131" s="234"/>
      <c r="H131" s="237">
        <v>79.200000000000003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162</v>
      </c>
      <c r="AU131" s="243" t="s">
        <v>85</v>
      </c>
      <c r="AV131" s="13" t="s">
        <v>85</v>
      </c>
      <c r="AW131" s="13" t="s">
        <v>36</v>
      </c>
      <c r="AX131" s="13" t="s">
        <v>83</v>
      </c>
      <c r="AY131" s="243" t="s">
        <v>149</v>
      </c>
    </row>
    <row r="132" s="2" customFormat="1" ht="24.15" customHeight="1">
      <c r="A132" s="39"/>
      <c r="B132" s="40"/>
      <c r="C132" s="213" t="s">
        <v>227</v>
      </c>
      <c r="D132" s="213" t="s">
        <v>151</v>
      </c>
      <c r="E132" s="214" t="s">
        <v>240</v>
      </c>
      <c r="F132" s="215" t="s">
        <v>241</v>
      </c>
      <c r="G132" s="216" t="s">
        <v>230</v>
      </c>
      <c r="H132" s="217">
        <v>79.200000000000003</v>
      </c>
      <c r="I132" s="218"/>
      <c r="J132" s="219">
        <f>ROUND(I132*H132,2)</f>
        <v>0</v>
      </c>
      <c r="K132" s="215" t="s">
        <v>155</v>
      </c>
      <c r="L132" s="45"/>
      <c r="M132" s="220" t="s">
        <v>19</v>
      </c>
      <c r="N132" s="221" t="s">
        <v>46</v>
      </c>
      <c r="O132" s="85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156</v>
      </c>
      <c r="AT132" s="224" t="s">
        <v>151</v>
      </c>
      <c r="AU132" s="224" t="s">
        <v>85</v>
      </c>
      <c r="AY132" s="18" t="s">
        <v>149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83</v>
      </c>
      <c r="BK132" s="225">
        <f>ROUND(I132*H132,2)</f>
        <v>0</v>
      </c>
      <c r="BL132" s="18" t="s">
        <v>156</v>
      </c>
      <c r="BM132" s="224" t="s">
        <v>570</v>
      </c>
    </row>
    <row r="133" s="2" customFormat="1">
      <c r="A133" s="39"/>
      <c r="B133" s="40"/>
      <c r="C133" s="41"/>
      <c r="D133" s="226" t="s">
        <v>158</v>
      </c>
      <c r="E133" s="41"/>
      <c r="F133" s="227" t="s">
        <v>243</v>
      </c>
      <c r="G133" s="41"/>
      <c r="H133" s="41"/>
      <c r="I133" s="228"/>
      <c r="J133" s="41"/>
      <c r="K133" s="41"/>
      <c r="L133" s="45"/>
      <c r="M133" s="229"/>
      <c r="N133" s="230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158</v>
      </c>
      <c r="AU133" s="18" t="s">
        <v>85</v>
      </c>
    </row>
    <row r="134" s="2" customFormat="1" ht="16.5" customHeight="1">
      <c r="A134" s="39"/>
      <c r="B134" s="40"/>
      <c r="C134" s="213" t="s">
        <v>234</v>
      </c>
      <c r="D134" s="213" t="s">
        <v>151</v>
      </c>
      <c r="E134" s="214" t="s">
        <v>250</v>
      </c>
      <c r="F134" s="215" t="s">
        <v>251</v>
      </c>
      <c r="G134" s="216" t="s">
        <v>230</v>
      </c>
      <c r="H134" s="217">
        <v>12.98</v>
      </c>
      <c r="I134" s="218"/>
      <c r="J134" s="219">
        <f>ROUND(I134*H134,2)</f>
        <v>0</v>
      </c>
      <c r="K134" s="215" t="s">
        <v>155</v>
      </c>
      <c r="L134" s="45"/>
      <c r="M134" s="220" t="s">
        <v>19</v>
      </c>
      <c r="N134" s="221" t="s">
        <v>46</v>
      </c>
      <c r="O134" s="85"/>
      <c r="P134" s="222">
        <f>O134*H134</f>
        <v>0</v>
      </c>
      <c r="Q134" s="222">
        <v>0.00149</v>
      </c>
      <c r="R134" s="222">
        <f>Q134*H134</f>
        <v>0.019340200000000002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156</v>
      </c>
      <c r="AT134" s="224" t="s">
        <v>151</v>
      </c>
      <c r="AU134" s="224" t="s">
        <v>85</v>
      </c>
      <c r="AY134" s="18" t="s">
        <v>149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83</v>
      </c>
      <c r="BK134" s="225">
        <f>ROUND(I134*H134,2)</f>
        <v>0</v>
      </c>
      <c r="BL134" s="18" t="s">
        <v>156</v>
      </c>
      <c r="BM134" s="224" t="s">
        <v>572</v>
      </c>
    </row>
    <row r="135" s="2" customFormat="1">
      <c r="A135" s="39"/>
      <c r="B135" s="40"/>
      <c r="C135" s="41"/>
      <c r="D135" s="226" t="s">
        <v>158</v>
      </c>
      <c r="E135" s="41"/>
      <c r="F135" s="227" t="s">
        <v>253</v>
      </c>
      <c r="G135" s="41"/>
      <c r="H135" s="41"/>
      <c r="I135" s="228"/>
      <c r="J135" s="41"/>
      <c r="K135" s="41"/>
      <c r="L135" s="45"/>
      <c r="M135" s="229"/>
      <c r="N135" s="23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158</v>
      </c>
      <c r="AU135" s="18" t="s">
        <v>85</v>
      </c>
    </row>
    <row r="136" s="13" customFormat="1">
      <c r="A136" s="13"/>
      <c r="B136" s="233"/>
      <c r="C136" s="234"/>
      <c r="D136" s="231" t="s">
        <v>162</v>
      </c>
      <c r="E136" s="235" t="s">
        <v>19</v>
      </c>
      <c r="F136" s="236" t="s">
        <v>841</v>
      </c>
      <c r="G136" s="234"/>
      <c r="H136" s="237">
        <v>12.98</v>
      </c>
      <c r="I136" s="238"/>
      <c r="J136" s="234"/>
      <c r="K136" s="234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162</v>
      </c>
      <c r="AU136" s="243" t="s">
        <v>85</v>
      </c>
      <c r="AV136" s="13" t="s">
        <v>85</v>
      </c>
      <c r="AW136" s="13" t="s">
        <v>36</v>
      </c>
      <c r="AX136" s="13" t="s">
        <v>83</v>
      </c>
      <c r="AY136" s="243" t="s">
        <v>149</v>
      </c>
    </row>
    <row r="137" s="2" customFormat="1" ht="24.15" customHeight="1">
      <c r="A137" s="39"/>
      <c r="B137" s="40"/>
      <c r="C137" s="213" t="s">
        <v>8</v>
      </c>
      <c r="D137" s="213" t="s">
        <v>151</v>
      </c>
      <c r="E137" s="214" t="s">
        <v>256</v>
      </c>
      <c r="F137" s="215" t="s">
        <v>257</v>
      </c>
      <c r="G137" s="216" t="s">
        <v>230</v>
      </c>
      <c r="H137" s="217">
        <v>12.98</v>
      </c>
      <c r="I137" s="218"/>
      <c r="J137" s="219">
        <f>ROUND(I137*H137,2)</f>
        <v>0</v>
      </c>
      <c r="K137" s="215" t="s">
        <v>155</v>
      </c>
      <c r="L137" s="45"/>
      <c r="M137" s="220" t="s">
        <v>19</v>
      </c>
      <c r="N137" s="221" t="s">
        <v>46</v>
      </c>
      <c r="O137" s="85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156</v>
      </c>
      <c r="AT137" s="224" t="s">
        <v>151</v>
      </c>
      <c r="AU137" s="224" t="s">
        <v>85</v>
      </c>
      <c r="AY137" s="18" t="s">
        <v>149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8" t="s">
        <v>83</v>
      </c>
      <c r="BK137" s="225">
        <f>ROUND(I137*H137,2)</f>
        <v>0</v>
      </c>
      <c r="BL137" s="18" t="s">
        <v>156</v>
      </c>
      <c r="BM137" s="224" t="s">
        <v>574</v>
      </c>
    </row>
    <row r="138" s="2" customFormat="1">
      <c r="A138" s="39"/>
      <c r="B138" s="40"/>
      <c r="C138" s="41"/>
      <c r="D138" s="226" t="s">
        <v>158</v>
      </c>
      <c r="E138" s="41"/>
      <c r="F138" s="227" t="s">
        <v>259</v>
      </c>
      <c r="G138" s="41"/>
      <c r="H138" s="41"/>
      <c r="I138" s="228"/>
      <c r="J138" s="41"/>
      <c r="K138" s="41"/>
      <c r="L138" s="45"/>
      <c r="M138" s="229"/>
      <c r="N138" s="230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158</v>
      </c>
      <c r="AU138" s="18" t="s">
        <v>85</v>
      </c>
    </row>
    <row r="139" s="2" customFormat="1" ht="21.75" customHeight="1">
      <c r="A139" s="39"/>
      <c r="B139" s="40"/>
      <c r="C139" s="213" t="s">
        <v>244</v>
      </c>
      <c r="D139" s="213" t="s">
        <v>151</v>
      </c>
      <c r="E139" s="214" t="s">
        <v>261</v>
      </c>
      <c r="F139" s="215" t="s">
        <v>262</v>
      </c>
      <c r="G139" s="216" t="s">
        <v>183</v>
      </c>
      <c r="H139" s="217">
        <v>14.278000000000001</v>
      </c>
      <c r="I139" s="218"/>
      <c r="J139" s="219">
        <f>ROUND(I139*H139,2)</f>
        <v>0</v>
      </c>
      <c r="K139" s="215" t="s">
        <v>155</v>
      </c>
      <c r="L139" s="45"/>
      <c r="M139" s="220" t="s">
        <v>19</v>
      </c>
      <c r="N139" s="221" t="s">
        <v>46</v>
      </c>
      <c r="O139" s="85"/>
      <c r="P139" s="222">
        <f>O139*H139</f>
        <v>0</v>
      </c>
      <c r="Q139" s="222">
        <v>0.0013600000000000001</v>
      </c>
      <c r="R139" s="222">
        <f>Q139*H139</f>
        <v>0.019418080000000001</v>
      </c>
      <c r="S139" s="222">
        <v>0</v>
      </c>
      <c r="T139" s="22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4" t="s">
        <v>156</v>
      </c>
      <c r="AT139" s="224" t="s">
        <v>151</v>
      </c>
      <c r="AU139" s="224" t="s">
        <v>85</v>
      </c>
      <c r="AY139" s="18" t="s">
        <v>149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8" t="s">
        <v>83</v>
      </c>
      <c r="BK139" s="225">
        <f>ROUND(I139*H139,2)</f>
        <v>0</v>
      </c>
      <c r="BL139" s="18" t="s">
        <v>156</v>
      </c>
      <c r="BM139" s="224" t="s">
        <v>575</v>
      </c>
    </row>
    <row r="140" s="2" customFormat="1">
      <c r="A140" s="39"/>
      <c r="B140" s="40"/>
      <c r="C140" s="41"/>
      <c r="D140" s="226" t="s">
        <v>158</v>
      </c>
      <c r="E140" s="41"/>
      <c r="F140" s="227" t="s">
        <v>264</v>
      </c>
      <c r="G140" s="41"/>
      <c r="H140" s="41"/>
      <c r="I140" s="228"/>
      <c r="J140" s="41"/>
      <c r="K140" s="41"/>
      <c r="L140" s="45"/>
      <c r="M140" s="229"/>
      <c r="N140" s="230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158</v>
      </c>
      <c r="AU140" s="18" t="s">
        <v>85</v>
      </c>
    </row>
    <row r="141" s="2" customFormat="1" ht="24.15" customHeight="1">
      <c r="A141" s="39"/>
      <c r="B141" s="40"/>
      <c r="C141" s="213" t="s">
        <v>249</v>
      </c>
      <c r="D141" s="213" t="s">
        <v>151</v>
      </c>
      <c r="E141" s="214" t="s">
        <v>266</v>
      </c>
      <c r="F141" s="215" t="s">
        <v>267</v>
      </c>
      <c r="G141" s="216" t="s">
        <v>183</v>
      </c>
      <c r="H141" s="217">
        <v>14.278000000000001</v>
      </c>
      <c r="I141" s="218"/>
      <c r="J141" s="219">
        <f>ROUND(I141*H141,2)</f>
        <v>0</v>
      </c>
      <c r="K141" s="215" t="s">
        <v>155</v>
      </c>
      <c r="L141" s="45"/>
      <c r="M141" s="220" t="s">
        <v>19</v>
      </c>
      <c r="N141" s="221" t="s">
        <v>46</v>
      </c>
      <c r="O141" s="85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4" t="s">
        <v>156</v>
      </c>
      <c r="AT141" s="224" t="s">
        <v>151</v>
      </c>
      <c r="AU141" s="224" t="s">
        <v>85</v>
      </c>
      <c r="AY141" s="18" t="s">
        <v>149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8" t="s">
        <v>83</v>
      </c>
      <c r="BK141" s="225">
        <f>ROUND(I141*H141,2)</f>
        <v>0</v>
      </c>
      <c r="BL141" s="18" t="s">
        <v>156</v>
      </c>
      <c r="BM141" s="224" t="s">
        <v>576</v>
      </c>
    </row>
    <row r="142" s="2" customFormat="1">
      <c r="A142" s="39"/>
      <c r="B142" s="40"/>
      <c r="C142" s="41"/>
      <c r="D142" s="226" t="s">
        <v>158</v>
      </c>
      <c r="E142" s="41"/>
      <c r="F142" s="227" t="s">
        <v>269</v>
      </c>
      <c r="G142" s="41"/>
      <c r="H142" s="41"/>
      <c r="I142" s="228"/>
      <c r="J142" s="41"/>
      <c r="K142" s="41"/>
      <c r="L142" s="45"/>
      <c r="M142" s="229"/>
      <c r="N142" s="230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158</v>
      </c>
      <c r="AU142" s="18" t="s">
        <v>85</v>
      </c>
    </row>
    <row r="143" s="2" customFormat="1" ht="37.8" customHeight="1">
      <c r="A143" s="39"/>
      <c r="B143" s="40"/>
      <c r="C143" s="213" t="s">
        <v>255</v>
      </c>
      <c r="D143" s="213" t="s">
        <v>151</v>
      </c>
      <c r="E143" s="214" t="s">
        <v>270</v>
      </c>
      <c r="F143" s="215" t="s">
        <v>271</v>
      </c>
      <c r="G143" s="216" t="s">
        <v>183</v>
      </c>
      <c r="H143" s="217">
        <v>39.159999999999997</v>
      </c>
      <c r="I143" s="218"/>
      <c r="J143" s="219">
        <f>ROUND(I143*H143,2)</f>
        <v>0</v>
      </c>
      <c r="K143" s="215" t="s">
        <v>155</v>
      </c>
      <c r="L143" s="45"/>
      <c r="M143" s="220" t="s">
        <v>19</v>
      </c>
      <c r="N143" s="221" t="s">
        <v>46</v>
      </c>
      <c r="O143" s="85"/>
      <c r="P143" s="222">
        <f>O143*H143</f>
        <v>0</v>
      </c>
      <c r="Q143" s="222">
        <v>0</v>
      </c>
      <c r="R143" s="222">
        <f>Q143*H143</f>
        <v>0</v>
      </c>
      <c r="S143" s="222">
        <v>0</v>
      </c>
      <c r="T143" s="223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4" t="s">
        <v>156</v>
      </c>
      <c r="AT143" s="224" t="s">
        <v>151</v>
      </c>
      <c r="AU143" s="224" t="s">
        <v>85</v>
      </c>
      <c r="AY143" s="18" t="s">
        <v>149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8" t="s">
        <v>83</v>
      </c>
      <c r="BK143" s="225">
        <f>ROUND(I143*H143,2)</f>
        <v>0</v>
      </c>
      <c r="BL143" s="18" t="s">
        <v>156</v>
      </c>
      <c r="BM143" s="224" t="s">
        <v>577</v>
      </c>
    </row>
    <row r="144" s="2" customFormat="1">
      <c r="A144" s="39"/>
      <c r="B144" s="40"/>
      <c r="C144" s="41"/>
      <c r="D144" s="226" t="s">
        <v>158</v>
      </c>
      <c r="E144" s="41"/>
      <c r="F144" s="227" t="s">
        <v>273</v>
      </c>
      <c r="G144" s="41"/>
      <c r="H144" s="41"/>
      <c r="I144" s="228"/>
      <c r="J144" s="41"/>
      <c r="K144" s="41"/>
      <c r="L144" s="45"/>
      <c r="M144" s="229"/>
      <c r="N144" s="230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158</v>
      </c>
      <c r="AU144" s="18" t="s">
        <v>85</v>
      </c>
    </row>
    <row r="145" s="13" customFormat="1">
      <c r="A145" s="13"/>
      <c r="B145" s="233"/>
      <c r="C145" s="234"/>
      <c r="D145" s="231" t="s">
        <v>162</v>
      </c>
      <c r="E145" s="235" t="s">
        <v>19</v>
      </c>
      <c r="F145" s="236" t="s">
        <v>842</v>
      </c>
      <c r="G145" s="234"/>
      <c r="H145" s="237">
        <v>12.550000000000001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162</v>
      </c>
      <c r="AU145" s="243" t="s">
        <v>85</v>
      </c>
      <c r="AV145" s="13" t="s">
        <v>85</v>
      </c>
      <c r="AW145" s="13" t="s">
        <v>36</v>
      </c>
      <c r="AX145" s="13" t="s">
        <v>75</v>
      </c>
      <c r="AY145" s="243" t="s">
        <v>149</v>
      </c>
    </row>
    <row r="146" s="13" customFormat="1">
      <c r="A146" s="13"/>
      <c r="B146" s="233"/>
      <c r="C146" s="234"/>
      <c r="D146" s="231" t="s">
        <v>162</v>
      </c>
      <c r="E146" s="235" t="s">
        <v>19</v>
      </c>
      <c r="F146" s="236" t="s">
        <v>843</v>
      </c>
      <c r="G146" s="234"/>
      <c r="H146" s="237">
        <v>-9.7899999999999991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162</v>
      </c>
      <c r="AU146" s="243" t="s">
        <v>85</v>
      </c>
      <c r="AV146" s="13" t="s">
        <v>85</v>
      </c>
      <c r="AW146" s="13" t="s">
        <v>36</v>
      </c>
      <c r="AX146" s="13" t="s">
        <v>75</v>
      </c>
      <c r="AY146" s="243" t="s">
        <v>149</v>
      </c>
    </row>
    <row r="147" s="14" customFormat="1">
      <c r="A147" s="14"/>
      <c r="B147" s="244"/>
      <c r="C147" s="245"/>
      <c r="D147" s="231" t="s">
        <v>162</v>
      </c>
      <c r="E147" s="246" t="s">
        <v>19</v>
      </c>
      <c r="F147" s="247" t="s">
        <v>276</v>
      </c>
      <c r="G147" s="245"/>
      <c r="H147" s="248">
        <v>2.7600000000000016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162</v>
      </c>
      <c r="AU147" s="254" t="s">
        <v>85</v>
      </c>
      <c r="AV147" s="14" t="s">
        <v>169</v>
      </c>
      <c r="AW147" s="14" t="s">
        <v>36</v>
      </c>
      <c r="AX147" s="14" t="s">
        <v>75</v>
      </c>
      <c r="AY147" s="254" t="s">
        <v>149</v>
      </c>
    </row>
    <row r="148" s="13" customFormat="1">
      <c r="A148" s="13"/>
      <c r="B148" s="233"/>
      <c r="C148" s="234"/>
      <c r="D148" s="231" t="s">
        <v>162</v>
      </c>
      <c r="E148" s="235" t="s">
        <v>19</v>
      </c>
      <c r="F148" s="236" t="s">
        <v>844</v>
      </c>
      <c r="G148" s="234"/>
      <c r="H148" s="237">
        <v>18.199999999999999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162</v>
      </c>
      <c r="AU148" s="243" t="s">
        <v>85</v>
      </c>
      <c r="AV148" s="13" t="s">
        <v>85</v>
      </c>
      <c r="AW148" s="13" t="s">
        <v>36</v>
      </c>
      <c r="AX148" s="13" t="s">
        <v>75</v>
      </c>
      <c r="AY148" s="243" t="s">
        <v>149</v>
      </c>
    </row>
    <row r="149" s="13" customFormat="1">
      <c r="A149" s="13"/>
      <c r="B149" s="233"/>
      <c r="C149" s="234"/>
      <c r="D149" s="231" t="s">
        <v>162</v>
      </c>
      <c r="E149" s="235" t="s">
        <v>19</v>
      </c>
      <c r="F149" s="236" t="s">
        <v>845</v>
      </c>
      <c r="G149" s="234"/>
      <c r="H149" s="237">
        <v>18.199999999999999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162</v>
      </c>
      <c r="AU149" s="243" t="s">
        <v>85</v>
      </c>
      <c r="AV149" s="13" t="s">
        <v>85</v>
      </c>
      <c r="AW149" s="13" t="s">
        <v>36</v>
      </c>
      <c r="AX149" s="13" t="s">
        <v>75</v>
      </c>
      <c r="AY149" s="243" t="s">
        <v>149</v>
      </c>
    </row>
    <row r="150" s="15" customFormat="1">
      <c r="A150" s="15"/>
      <c r="B150" s="255"/>
      <c r="C150" s="256"/>
      <c r="D150" s="231" t="s">
        <v>162</v>
      </c>
      <c r="E150" s="257" t="s">
        <v>19</v>
      </c>
      <c r="F150" s="258" t="s">
        <v>279</v>
      </c>
      <c r="G150" s="256"/>
      <c r="H150" s="259">
        <v>39.159999999999997</v>
      </c>
      <c r="I150" s="260"/>
      <c r="J150" s="256"/>
      <c r="K150" s="256"/>
      <c r="L150" s="261"/>
      <c r="M150" s="262"/>
      <c r="N150" s="263"/>
      <c r="O150" s="263"/>
      <c r="P150" s="263"/>
      <c r="Q150" s="263"/>
      <c r="R150" s="263"/>
      <c r="S150" s="263"/>
      <c r="T150" s="264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5" t="s">
        <v>162</v>
      </c>
      <c r="AU150" s="265" t="s">
        <v>85</v>
      </c>
      <c r="AV150" s="15" t="s">
        <v>156</v>
      </c>
      <c r="AW150" s="15" t="s">
        <v>36</v>
      </c>
      <c r="AX150" s="15" t="s">
        <v>83</v>
      </c>
      <c r="AY150" s="265" t="s">
        <v>149</v>
      </c>
    </row>
    <row r="151" s="2" customFormat="1" ht="37.8" customHeight="1">
      <c r="A151" s="39"/>
      <c r="B151" s="40"/>
      <c r="C151" s="213" t="s">
        <v>260</v>
      </c>
      <c r="D151" s="213" t="s">
        <v>151</v>
      </c>
      <c r="E151" s="214" t="s">
        <v>281</v>
      </c>
      <c r="F151" s="215" t="s">
        <v>282</v>
      </c>
      <c r="G151" s="216" t="s">
        <v>183</v>
      </c>
      <c r="H151" s="217">
        <v>9.7899999999999991</v>
      </c>
      <c r="I151" s="218"/>
      <c r="J151" s="219">
        <f>ROUND(I151*H151,2)</f>
        <v>0</v>
      </c>
      <c r="K151" s="215" t="s">
        <v>155</v>
      </c>
      <c r="L151" s="45"/>
      <c r="M151" s="220" t="s">
        <v>19</v>
      </c>
      <c r="N151" s="221" t="s">
        <v>46</v>
      </c>
      <c r="O151" s="85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4" t="s">
        <v>156</v>
      </c>
      <c r="AT151" s="224" t="s">
        <v>151</v>
      </c>
      <c r="AU151" s="224" t="s">
        <v>85</v>
      </c>
      <c r="AY151" s="18" t="s">
        <v>149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8" t="s">
        <v>83</v>
      </c>
      <c r="BK151" s="225">
        <f>ROUND(I151*H151,2)</f>
        <v>0</v>
      </c>
      <c r="BL151" s="18" t="s">
        <v>156</v>
      </c>
      <c r="BM151" s="224" t="s">
        <v>582</v>
      </c>
    </row>
    <row r="152" s="2" customFormat="1">
      <c r="A152" s="39"/>
      <c r="B152" s="40"/>
      <c r="C152" s="41"/>
      <c r="D152" s="226" t="s">
        <v>158</v>
      </c>
      <c r="E152" s="41"/>
      <c r="F152" s="227" t="s">
        <v>284</v>
      </c>
      <c r="G152" s="41"/>
      <c r="H152" s="41"/>
      <c r="I152" s="228"/>
      <c r="J152" s="41"/>
      <c r="K152" s="41"/>
      <c r="L152" s="45"/>
      <c r="M152" s="229"/>
      <c r="N152" s="230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158</v>
      </c>
      <c r="AU152" s="18" t="s">
        <v>85</v>
      </c>
    </row>
    <row r="153" s="2" customFormat="1" ht="24.15" customHeight="1">
      <c r="A153" s="39"/>
      <c r="B153" s="40"/>
      <c r="C153" s="213" t="s">
        <v>265</v>
      </c>
      <c r="D153" s="213" t="s">
        <v>151</v>
      </c>
      <c r="E153" s="214" t="s">
        <v>583</v>
      </c>
      <c r="F153" s="215" t="s">
        <v>584</v>
      </c>
      <c r="G153" s="216" t="s">
        <v>183</v>
      </c>
      <c r="H153" s="217">
        <v>18.199999999999999</v>
      </c>
      <c r="I153" s="218"/>
      <c r="J153" s="219">
        <f>ROUND(I153*H153,2)</f>
        <v>0</v>
      </c>
      <c r="K153" s="215" t="s">
        <v>155</v>
      </c>
      <c r="L153" s="45"/>
      <c r="M153" s="220" t="s">
        <v>19</v>
      </c>
      <c r="N153" s="221" t="s">
        <v>46</v>
      </c>
      <c r="O153" s="85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4" t="s">
        <v>156</v>
      </c>
      <c r="AT153" s="224" t="s">
        <v>151</v>
      </c>
      <c r="AU153" s="224" t="s">
        <v>85</v>
      </c>
      <c r="AY153" s="18" t="s">
        <v>149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8" t="s">
        <v>83</v>
      </c>
      <c r="BK153" s="225">
        <f>ROUND(I153*H153,2)</f>
        <v>0</v>
      </c>
      <c r="BL153" s="18" t="s">
        <v>156</v>
      </c>
      <c r="BM153" s="224" t="s">
        <v>585</v>
      </c>
    </row>
    <row r="154" s="2" customFormat="1">
      <c r="A154" s="39"/>
      <c r="B154" s="40"/>
      <c r="C154" s="41"/>
      <c r="D154" s="226" t="s">
        <v>158</v>
      </c>
      <c r="E154" s="41"/>
      <c r="F154" s="227" t="s">
        <v>586</v>
      </c>
      <c r="G154" s="41"/>
      <c r="H154" s="41"/>
      <c r="I154" s="228"/>
      <c r="J154" s="41"/>
      <c r="K154" s="41"/>
      <c r="L154" s="45"/>
      <c r="M154" s="229"/>
      <c r="N154" s="230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158</v>
      </c>
      <c r="AU154" s="18" t="s">
        <v>85</v>
      </c>
    </row>
    <row r="155" s="13" customFormat="1">
      <c r="A155" s="13"/>
      <c r="B155" s="233"/>
      <c r="C155" s="234"/>
      <c r="D155" s="231" t="s">
        <v>162</v>
      </c>
      <c r="E155" s="235" t="s">
        <v>19</v>
      </c>
      <c r="F155" s="236" t="s">
        <v>846</v>
      </c>
      <c r="G155" s="234"/>
      <c r="H155" s="237">
        <v>18.199999999999999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162</v>
      </c>
      <c r="AU155" s="243" t="s">
        <v>85</v>
      </c>
      <c r="AV155" s="13" t="s">
        <v>85</v>
      </c>
      <c r="AW155" s="13" t="s">
        <v>36</v>
      </c>
      <c r="AX155" s="13" t="s">
        <v>83</v>
      </c>
      <c r="AY155" s="243" t="s">
        <v>149</v>
      </c>
    </row>
    <row r="156" s="2" customFormat="1" ht="24.15" customHeight="1">
      <c r="A156" s="39"/>
      <c r="B156" s="40"/>
      <c r="C156" s="213" t="s">
        <v>7</v>
      </c>
      <c r="D156" s="213" t="s">
        <v>151</v>
      </c>
      <c r="E156" s="214" t="s">
        <v>292</v>
      </c>
      <c r="F156" s="215" t="s">
        <v>293</v>
      </c>
      <c r="G156" s="216" t="s">
        <v>183</v>
      </c>
      <c r="H156" s="217">
        <v>30.75</v>
      </c>
      <c r="I156" s="218"/>
      <c r="J156" s="219">
        <f>ROUND(I156*H156,2)</f>
        <v>0</v>
      </c>
      <c r="K156" s="215" t="s">
        <v>19</v>
      </c>
      <c r="L156" s="45"/>
      <c r="M156" s="220" t="s">
        <v>19</v>
      </c>
      <c r="N156" s="221" t="s">
        <v>46</v>
      </c>
      <c r="O156" s="85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4" t="s">
        <v>156</v>
      </c>
      <c r="AT156" s="224" t="s">
        <v>151</v>
      </c>
      <c r="AU156" s="224" t="s">
        <v>85</v>
      </c>
      <c r="AY156" s="18" t="s">
        <v>149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8" t="s">
        <v>83</v>
      </c>
      <c r="BK156" s="225">
        <f>ROUND(I156*H156,2)</f>
        <v>0</v>
      </c>
      <c r="BL156" s="18" t="s">
        <v>156</v>
      </c>
      <c r="BM156" s="224" t="s">
        <v>588</v>
      </c>
    </row>
    <row r="157" s="13" customFormat="1">
      <c r="A157" s="13"/>
      <c r="B157" s="233"/>
      <c r="C157" s="234"/>
      <c r="D157" s="231" t="s">
        <v>162</v>
      </c>
      <c r="E157" s="235" t="s">
        <v>19</v>
      </c>
      <c r="F157" s="236" t="s">
        <v>847</v>
      </c>
      <c r="G157" s="234"/>
      <c r="H157" s="237">
        <v>12.550000000000001</v>
      </c>
      <c r="I157" s="238"/>
      <c r="J157" s="234"/>
      <c r="K157" s="234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162</v>
      </c>
      <c r="AU157" s="243" t="s">
        <v>85</v>
      </c>
      <c r="AV157" s="13" t="s">
        <v>85</v>
      </c>
      <c r="AW157" s="13" t="s">
        <v>36</v>
      </c>
      <c r="AX157" s="13" t="s">
        <v>75</v>
      </c>
      <c r="AY157" s="243" t="s">
        <v>149</v>
      </c>
    </row>
    <row r="158" s="13" customFormat="1">
      <c r="A158" s="13"/>
      <c r="B158" s="233"/>
      <c r="C158" s="234"/>
      <c r="D158" s="231" t="s">
        <v>162</v>
      </c>
      <c r="E158" s="235" t="s">
        <v>19</v>
      </c>
      <c r="F158" s="236" t="s">
        <v>848</v>
      </c>
      <c r="G158" s="234"/>
      <c r="H158" s="237">
        <v>18.199999999999999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162</v>
      </c>
      <c r="AU158" s="243" t="s">
        <v>85</v>
      </c>
      <c r="AV158" s="13" t="s">
        <v>85</v>
      </c>
      <c r="AW158" s="13" t="s">
        <v>36</v>
      </c>
      <c r="AX158" s="13" t="s">
        <v>75</v>
      </c>
      <c r="AY158" s="243" t="s">
        <v>149</v>
      </c>
    </row>
    <row r="159" s="15" customFormat="1">
      <c r="A159" s="15"/>
      <c r="B159" s="255"/>
      <c r="C159" s="256"/>
      <c r="D159" s="231" t="s">
        <v>162</v>
      </c>
      <c r="E159" s="257" t="s">
        <v>19</v>
      </c>
      <c r="F159" s="258" t="s">
        <v>279</v>
      </c>
      <c r="G159" s="256"/>
      <c r="H159" s="259">
        <v>30.75</v>
      </c>
      <c r="I159" s="260"/>
      <c r="J159" s="256"/>
      <c r="K159" s="256"/>
      <c r="L159" s="261"/>
      <c r="M159" s="262"/>
      <c r="N159" s="263"/>
      <c r="O159" s="263"/>
      <c r="P159" s="263"/>
      <c r="Q159" s="263"/>
      <c r="R159" s="263"/>
      <c r="S159" s="263"/>
      <c r="T159" s="264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5" t="s">
        <v>162</v>
      </c>
      <c r="AU159" s="265" t="s">
        <v>85</v>
      </c>
      <c r="AV159" s="15" t="s">
        <v>156</v>
      </c>
      <c r="AW159" s="15" t="s">
        <v>36</v>
      </c>
      <c r="AX159" s="15" t="s">
        <v>83</v>
      </c>
      <c r="AY159" s="265" t="s">
        <v>149</v>
      </c>
    </row>
    <row r="160" s="2" customFormat="1" ht="24.15" customHeight="1">
      <c r="A160" s="39"/>
      <c r="B160" s="40"/>
      <c r="C160" s="213" t="s">
        <v>280</v>
      </c>
      <c r="D160" s="213" t="s">
        <v>151</v>
      </c>
      <c r="E160" s="214" t="s">
        <v>298</v>
      </c>
      <c r="F160" s="215" t="s">
        <v>299</v>
      </c>
      <c r="G160" s="216" t="s">
        <v>300</v>
      </c>
      <c r="H160" s="217">
        <v>55.350000000000001</v>
      </c>
      <c r="I160" s="218"/>
      <c r="J160" s="219">
        <f>ROUND(I160*H160,2)</f>
        <v>0</v>
      </c>
      <c r="K160" s="215" t="s">
        <v>155</v>
      </c>
      <c r="L160" s="45"/>
      <c r="M160" s="220" t="s">
        <v>19</v>
      </c>
      <c r="N160" s="221" t="s">
        <v>46</v>
      </c>
      <c r="O160" s="85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4" t="s">
        <v>156</v>
      </c>
      <c r="AT160" s="224" t="s">
        <v>151</v>
      </c>
      <c r="AU160" s="224" t="s">
        <v>85</v>
      </c>
      <c r="AY160" s="18" t="s">
        <v>149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8" t="s">
        <v>83</v>
      </c>
      <c r="BK160" s="225">
        <f>ROUND(I160*H160,2)</f>
        <v>0</v>
      </c>
      <c r="BL160" s="18" t="s">
        <v>156</v>
      </c>
      <c r="BM160" s="224" t="s">
        <v>591</v>
      </c>
    </row>
    <row r="161" s="2" customFormat="1">
      <c r="A161" s="39"/>
      <c r="B161" s="40"/>
      <c r="C161" s="41"/>
      <c r="D161" s="226" t="s">
        <v>158</v>
      </c>
      <c r="E161" s="41"/>
      <c r="F161" s="227" t="s">
        <v>302</v>
      </c>
      <c r="G161" s="41"/>
      <c r="H161" s="41"/>
      <c r="I161" s="228"/>
      <c r="J161" s="41"/>
      <c r="K161" s="41"/>
      <c r="L161" s="45"/>
      <c r="M161" s="229"/>
      <c r="N161" s="230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158</v>
      </c>
      <c r="AU161" s="18" t="s">
        <v>85</v>
      </c>
    </row>
    <row r="162" s="13" customFormat="1">
      <c r="A162" s="13"/>
      <c r="B162" s="233"/>
      <c r="C162" s="234"/>
      <c r="D162" s="231" t="s">
        <v>162</v>
      </c>
      <c r="E162" s="234"/>
      <c r="F162" s="236" t="s">
        <v>849</v>
      </c>
      <c r="G162" s="234"/>
      <c r="H162" s="237">
        <v>55.350000000000001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162</v>
      </c>
      <c r="AU162" s="243" t="s">
        <v>85</v>
      </c>
      <c r="AV162" s="13" t="s">
        <v>85</v>
      </c>
      <c r="AW162" s="13" t="s">
        <v>4</v>
      </c>
      <c r="AX162" s="13" t="s">
        <v>83</v>
      </c>
      <c r="AY162" s="243" t="s">
        <v>149</v>
      </c>
    </row>
    <row r="163" s="2" customFormat="1" ht="24.15" customHeight="1">
      <c r="A163" s="39"/>
      <c r="B163" s="40"/>
      <c r="C163" s="213" t="s">
        <v>285</v>
      </c>
      <c r="D163" s="213" t="s">
        <v>151</v>
      </c>
      <c r="E163" s="214" t="s">
        <v>305</v>
      </c>
      <c r="F163" s="215" t="s">
        <v>306</v>
      </c>
      <c r="G163" s="216" t="s">
        <v>183</v>
      </c>
      <c r="H163" s="217">
        <v>36.399999999999999</v>
      </c>
      <c r="I163" s="218"/>
      <c r="J163" s="219">
        <f>ROUND(I163*H163,2)</f>
        <v>0</v>
      </c>
      <c r="K163" s="215" t="s">
        <v>19</v>
      </c>
      <c r="L163" s="45"/>
      <c r="M163" s="220" t="s">
        <v>19</v>
      </c>
      <c r="N163" s="221" t="s">
        <v>46</v>
      </c>
      <c r="O163" s="85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4" t="s">
        <v>156</v>
      </c>
      <c r="AT163" s="224" t="s">
        <v>151</v>
      </c>
      <c r="AU163" s="224" t="s">
        <v>85</v>
      </c>
      <c r="AY163" s="18" t="s">
        <v>149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8" t="s">
        <v>83</v>
      </c>
      <c r="BK163" s="225">
        <f>ROUND(I163*H163,2)</f>
        <v>0</v>
      </c>
      <c r="BL163" s="18" t="s">
        <v>156</v>
      </c>
      <c r="BM163" s="224" t="s">
        <v>593</v>
      </c>
    </row>
    <row r="164" s="13" customFormat="1">
      <c r="A164" s="13"/>
      <c r="B164" s="233"/>
      <c r="C164" s="234"/>
      <c r="D164" s="231" t="s">
        <v>162</v>
      </c>
      <c r="E164" s="235" t="s">
        <v>19</v>
      </c>
      <c r="F164" s="236" t="s">
        <v>850</v>
      </c>
      <c r="G164" s="234"/>
      <c r="H164" s="237">
        <v>48.950000000000003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162</v>
      </c>
      <c r="AU164" s="243" t="s">
        <v>85</v>
      </c>
      <c r="AV164" s="13" t="s">
        <v>85</v>
      </c>
      <c r="AW164" s="13" t="s">
        <v>36</v>
      </c>
      <c r="AX164" s="13" t="s">
        <v>75</v>
      </c>
      <c r="AY164" s="243" t="s">
        <v>149</v>
      </c>
    </row>
    <row r="165" s="13" customFormat="1">
      <c r="A165" s="13"/>
      <c r="B165" s="233"/>
      <c r="C165" s="234"/>
      <c r="D165" s="231" t="s">
        <v>162</v>
      </c>
      <c r="E165" s="235" t="s">
        <v>19</v>
      </c>
      <c r="F165" s="236" t="s">
        <v>851</v>
      </c>
      <c r="G165" s="234"/>
      <c r="H165" s="237">
        <v>-12.550000000000001</v>
      </c>
      <c r="I165" s="238"/>
      <c r="J165" s="234"/>
      <c r="K165" s="234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162</v>
      </c>
      <c r="AU165" s="243" t="s">
        <v>85</v>
      </c>
      <c r="AV165" s="13" t="s">
        <v>85</v>
      </c>
      <c r="AW165" s="13" t="s">
        <v>36</v>
      </c>
      <c r="AX165" s="13" t="s">
        <v>75</v>
      </c>
      <c r="AY165" s="243" t="s">
        <v>149</v>
      </c>
    </row>
    <row r="166" s="15" customFormat="1">
      <c r="A166" s="15"/>
      <c r="B166" s="255"/>
      <c r="C166" s="256"/>
      <c r="D166" s="231" t="s">
        <v>162</v>
      </c>
      <c r="E166" s="257" t="s">
        <v>19</v>
      </c>
      <c r="F166" s="258" t="s">
        <v>279</v>
      </c>
      <c r="G166" s="256"/>
      <c r="H166" s="259">
        <v>36.400000000000006</v>
      </c>
      <c r="I166" s="260"/>
      <c r="J166" s="256"/>
      <c r="K166" s="256"/>
      <c r="L166" s="261"/>
      <c r="M166" s="262"/>
      <c r="N166" s="263"/>
      <c r="O166" s="263"/>
      <c r="P166" s="263"/>
      <c r="Q166" s="263"/>
      <c r="R166" s="263"/>
      <c r="S166" s="263"/>
      <c r="T166" s="264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5" t="s">
        <v>162</v>
      </c>
      <c r="AU166" s="265" t="s">
        <v>85</v>
      </c>
      <c r="AV166" s="15" t="s">
        <v>156</v>
      </c>
      <c r="AW166" s="15" t="s">
        <v>36</v>
      </c>
      <c r="AX166" s="15" t="s">
        <v>83</v>
      </c>
      <c r="AY166" s="265" t="s">
        <v>149</v>
      </c>
    </row>
    <row r="167" s="2" customFormat="1" ht="16.5" customHeight="1">
      <c r="A167" s="39"/>
      <c r="B167" s="40"/>
      <c r="C167" s="266" t="s">
        <v>291</v>
      </c>
      <c r="D167" s="266" t="s">
        <v>311</v>
      </c>
      <c r="E167" s="267" t="s">
        <v>312</v>
      </c>
      <c r="F167" s="268" t="s">
        <v>313</v>
      </c>
      <c r="G167" s="269" t="s">
        <v>300</v>
      </c>
      <c r="H167" s="270">
        <v>34.579999999999998</v>
      </c>
      <c r="I167" s="271"/>
      <c r="J167" s="272">
        <f>ROUND(I167*H167,2)</f>
        <v>0</v>
      </c>
      <c r="K167" s="268" t="s">
        <v>155</v>
      </c>
      <c r="L167" s="273"/>
      <c r="M167" s="274" t="s">
        <v>19</v>
      </c>
      <c r="N167" s="275" t="s">
        <v>46</v>
      </c>
      <c r="O167" s="85"/>
      <c r="P167" s="222">
        <f>O167*H167</f>
        <v>0</v>
      </c>
      <c r="Q167" s="222">
        <v>0</v>
      </c>
      <c r="R167" s="222">
        <f>Q167*H167</f>
        <v>0</v>
      </c>
      <c r="S167" s="222">
        <v>0</v>
      </c>
      <c r="T167" s="22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4" t="s">
        <v>199</v>
      </c>
      <c r="AT167" s="224" t="s">
        <v>311</v>
      </c>
      <c r="AU167" s="224" t="s">
        <v>85</v>
      </c>
      <c r="AY167" s="18" t="s">
        <v>149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8" t="s">
        <v>83</v>
      </c>
      <c r="BK167" s="225">
        <f>ROUND(I167*H167,2)</f>
        <v>0</v>
      </c>
      <c r="BL167" s="18" t="s">
        <v>156</v>
      </c>
      <c r="BM167" s="224" t="s">
        <v>596</v>
      </c>
    </row>
    <row r="168" s="13" customFormat="1">
      <c r="A168" s="13"/>
      <c r="B168" s="233"/>
      <c r="C168" s="234"/>
      <c r="D168" s="231" t="s">
        <v>162</v>
      </c>
      <c r="E168" s="235" t="s">
        <v>19</v>
      </c>
      <c r="F168" s="236" t="s">
        <v>852</v>
      </c>
      <c r="G168" s="234"/>
      <c r="H168" s="237">
        <v>18.199999999999999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162</v>
      </c>
      <c r="AU168" s="243" t="s">
        <v>85</v>
      </c>
      <c r="AV168" s="13" t="s">
        <v>85</v>
      </c>
      <c r="AW168" s="13" t="s">
        <v>36</v>
      </c>
      <c r="AX168" s="13" t="s">
        <v>83</v>
      </c>
      <c r="AY168" s="243" t="s">
        <v>149</v>
      </c>
    </row>
    <row r="169" s="13" customFormat="1">
      <c r="A169" s="13"/>
      <c r="B169" s="233"/>
      <c r="C169" s="234"/>
      <c r="D169" s="231" t="s">
        <v>162</v>
      </c>
      <c r="E169" s="234"/>
      <c r="F169" s="236" t="s">
        <v>853</v>
      </c>
      <c r="G169" s="234"/>
      <c r="H169" s="237">
        <v>34.579999999999998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162</v>
      </c>
      <c r="AU169" s="243" t="s">
        <v>85</v>
      </c>
      <c r="AV169" s="13" t="s">
        <v>85</v>
      </c>
      <c r="AW169" s="13" t="s">
        <v>4</v>
      </c>
      <c r="AX169" s="13" t="s">
        <v>83</v>
      </c>
      <c r="AY169" s="243" t="s">
        <v>149</v>
      </c>
    </row>
    <row r="170" s="2" customFormat="1" ht="37.8" customHeight="1">
      <c r="A170" s="39"/>
      <c r="B170" s="40"/>
      <c r="C170" s="213" t="s">
        <v>297</v>
      </c>
      <c r="D170" s="213" t="s">
        <v>151</v>
      </c>
      <c r="E170" s="214" t="s">
        <v>318</v>
      </c>
      <c r="F170" s="215" t="s">
        <v>319</v>
      </c>
      <c r="G170" s="216" t="s">
        <v>183</v>
      </c>
      <c r="H170" s="217">
        <v>7.1280000000000001</v>
      </c>
      <c r="I170" s="218"/>
      <c r="J170" s="219">
        <f>ROUND(I170*H170,2)</f>
        <v>0</v>
      </c>
      <c r="K170" s="215" t="s">
        <v>19</v>
      </c>
      <c r="L170" s="45"/>
      <c r="M170" s="220" t="s">
        <v>19</v>
      </c>
      <c r="N170" s="221" t="s">
        <v>46</v>
      </c>
      <c r="O170" s="85"/>
      <c r="P170" s="222">
        <f>O170*H170</f>
        <v>0</v>
      </c>
      <c r="Q170" s="222">
        <v>0</v>
      </c>
      <c r="R170" s="222">
        <f>Q170*H170</f>
        <v>0</v>
      </c>
      <c r="S170" s="222">
        <v>0</v>
      </c>
      <c r="T170" s="223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4" t="s">
        <v>156</v>
      </c>
      <c r="AT170" s="224" t="s">
        <v>151</v>
      </c>
      <c r="AU170" s="224" t="s">
        <v>85</v>
      </c>
      <c r="AY170" s="18" t="s">
        <v>149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8" t="s">
        <v>83</v>
      </c>
      <c r="BK170" s="225">
        <f>ROUND(I170*H170,2)</f>
        <v>0</v>
      </c>
      <c r="BL170" s="18" t="s">
        <v>156</v>
      </c>
      <c r="BM170" s="224" t="s">
        <v>599</v>
      </c>
    </row>
    <row r="171" s="13" customFormat="1">
      <c r="A171" s="13"/>
      <c r="B171" s="233"/>
      <c r="C171" s="234"/>
      <c r="D171" s="231" t="s">
        <v>162</v>
      </c>
      <c r="E171" s="235" t="s">
        <v>19</v>
      </c>
      <c r="F171" s="236" t="s">
        <v>854</v>
      </c>
      <c r="G171" s="234"/>
      <c r="H171" s="237">
        <v>7.1280000000000001</v>
      </c>
      <c r="I171" s="238"/>
      <c r="J171" s="234"/>
      <c r="K171" s="234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162</v>
      </c>
      <c r="AU171" s="243" t="s">
        <v>85</v>
      </c>
      <c r="AV171" s="13" t="s">
        <v>85</v>
      </c>
      <c r="AW171" s="13" t="s">
        <v>36</v>
      </c>
      <c r="AX171" s="13" t="s">
        <v>83</v>
      </c>
      <c r="AY171" s="243" t="s">
        <v>149</v>
      </c>
    </row>
    <row r="172" s="2" customFormat="1" ht="16.5" customHeight="1">
      <c r="A172" s="39"/>
      <c r="B172" s="40"/>
      <c r="C172" s="266" t="s">
        <v>304</v>
      </c>
      <c r="D172" s="266" t="s">
        <v>311</v>
      </c>
      <c r="E172" s="267" t="s">
        <v>323</v>
      </c>
      <c r="F172" s="268" t="s">
        <v>324</v>
      </c>
      <c r="G172" s="269" t="s">
        <v>300</v>
      </c>
      <c r="H172" s="270">
        <v>14.256</v>
      </c>
      <c r="I172" s="271"/>
      <c r="J172" s="272">
        <f>ROUND(I172*H172,2)</f>
        <v>0</v>
      </c>
      <c r="K172" s="268" t="s">
        <v>19</v>
      </c>
      <c r="L172" s="273"/>
      <c r="M172" s="274" t="s">
        <v>19</v>
      </c>
      <c r="N172" s="275" t="s">
        <v>46</v>
      </c>
      <c r="O172" s="85"/>
      <c r="P172" s="222">
        <f>O172*H172</f>
        <v>0</v>
      </c>
      <c r="Q172" s="222">
        <v>0</v>
      </c>
      <c r="R172" s="222">
        <f>Q172*H172</f>
        <v>0</v>
      </c>
      <c r="S172" s="222">
        <v>0</v>
      </c>
      <c r="T172" s="223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4" t="s">
        <v>199</v>
      </c>
      <c r="AT172" s="224" t="s">
        <v>311</v>
      </c>
      <c r="AU172" s="224" t="s">
        <v>85</v>
      </c>
      <c r="AY172" s="18" t="s">
        <v>149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8" t="s">
        <v>83</v>
      </c>
      <c r="BK172" s="225">
        <f>ROUND(I172*H172,2)</f>
        <v>0</v>
      </c>
      <c r="BL172" s="18" t="s">
        <v>156</v>
      </c>
      <c r="BM172" s="224" t="s">
        <v>601</v>
      </c>
    </row>
    <row r="173" s="13" customFormat="1">
      <c r="A173" s="13"/>
      <c r="B173" s="233"/>
      <c r="C173" s="234"/>
      <c r="D173" s="231" t="s">
        <v>162</v>
      </c>
      <c r="E173" s="234"/>
      <c r="F173" s="236" t="s">
        <v>855</v>
      </c>
      <c r="G173" s="234"/>
      <c r="H173" s="237">
        <v>14.256</v>
      </c>
      <c r="I173" s="238"/>
      <c r="J173" s="234"/>
      <c r="K173" s="234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162</v>
      </c>
      <c r="AU173" s="243" t="s">
        <v>85</v>
      </c>
      <c r="AV173" s="13" t="s">
        <v>85</v>
      </c>
      <c r="AW173" s="13" t="s">
        <v>4</v>
      </c>
      <c r="AX173" s="13" t="s">
        <v>83</v>
      </c>
      <c r="AY173" s="243" t="s">
        <v>149</v>
      </c>
    </row>
    <row r="174" s="2" customFormat="1" ht="33" customHeight="1">
      <c r="A174" s="39"/>
      <c r="B174" s="40"/>
      <c r="C174" s="213" t="s">
        <v>310</v>
      </c>
      <c r="D174" s="213" t="s">
        <v>151</v>
      </c>
      <c r="E174" s="214" t="s">
        <v>328</v>
      </c>
      <c r="F174" s="215" t="s">
        <v>329</v>
      </c>
      <c r="G174" s="216" t="s">
        <v>230</v>
      </c>
      <c r="H174" s="217">
        <v>35.5</v>
      </c>
      <c r="I174" s="218"/>
      <c r="J174" s="219">
        <f>ROUND(I174*H174,2)</f>
        <v>0</v>
      </c>
      <c r="K174" s="215" t="s">
        <v>155</v>
      </c>
      <c r="L174" s="45"/>
      <c r="M174" s="220" t="s">
        <v>19</v>
      </c>
      <c r="N174" s="221" t="s">
        <v>46</v>
      </c>
      <c r="O174" s="85"/>
      <c r="P174" s="222">
        <f>O174*H174</f>
        <v>0</v>
      </c>
      <c r="Q174" s="222">
        <v>0</v>
      </c>
      <c r="R174" s="222">
        <f>Q174*H174</f>
        <v>0</v>
      </c>
      <c r="S174" s="222">
        <v>0</v>
      </c>
      <c r="T174" s="223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4" t="s">
        <v>156</v>
      </c>
      <c r="AT174" s="224" t="s">
        <v>151</v>
      </c>
      <c r="AU174" s="224" t="s">
        <v>85</v>
      </c>
      <c r="AY174" s="18" t="s">
        <v>149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8" t="s">
        <v>83</v>
      </c>
      <c r="BK174" s="225">
        <f>ROUND(I174*H174,2)</f>
        <v>0</v>
      </c>
      <c r="BL174" s="18" t="s">
        <v>156</v>
      </c>
      <c r="BM174" s="224" t="s">
        <v>603</v>
      </c>
    </row>
    <row r="175" s="2" customFormat="1">
      <c r="A175" s="39"/>
      <c r="B175" s="40"/>
      <c r="C175" s="41"/>
      <c r="D175" s="226" t="s">
        <v>158</v>
      </c>
      <c r="E175" s="41"/>
      <c r="F175" s="227" t="s">
        <v>331</v>
      </c>
      <c r="G175" s="41"/>
      <c r="H175" s="41"/>
      <c r="I175" s="228"/>
      <c r="J175" s="41"/>
      <c r="K175" s="41"/>
      <c r="L175" s="45"/>
      <c r="M175" s="229"/>
      <c r="N175" s="230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158</v>
      </c>
      <c r="AU175" s="18" t="s">
        <v>85</v>
      </c>
    </row>
    <row r="176" s="13" customFormat="1">
      <c r="A176" s="13"/>
      <c r="B176" s="233"/>
      <c r="C176" s="234"/>
      <c r="D176" s="231" t="s">
        <v>162</v>
      </c>
      <c r="E176" s="235" t="s">
        <v>19</v>
      </c>
      <c r="F176" s="236" t="s">
        <v>604</v>
      </c>
      <c r="G176" s="234"/>
      <c r="H176" s="237">
        <v>35.5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162</v>
      </c>
      <c r="AU176" s="243" t="s">
        <v>85</v>
      </c>
      <c r="AV176" s="13" t="s">
        <v>85</v>
      </c>
      <c r="AW176" s="13" t="s">
        <v>36</v>
      </c>
      <c r="AX176" s="13" t="s">
        <v>83</v>
      </c>
      <c r="AY176" s="243" t="s">
        <v>149</v>
      </c>
    </row>
    <row r="177" s="12" customFormat="1" ht="22.8" customHeight="1">
      <c r="A177" s="12"/>
      <c r="B177" s="197"/>
      <c r="C177" s="198"/>
      <c r="D177" s="199" t="s">
        <v>74</v>
      </c>
      <c r="E177" s="211" t="s">
        <v>156</v>
      </c>
      <c r="F177" s="211" t="s">
        <v>350</v>
      </c>
      <c r="G177" s="198"/>
      <c r="H177" s="198"/>
      <c r="I177" s="201"/>
      <c r="J177" s="212">
        <f>BK177</f>
        <v>0</v>
      </c>
      <c r="K177" s="198"/>
      <c r="L177" s="203"/>
      <c r="M177" s="204"/>
      <c r="N177" s="205"/>
      <c r="O177" s="205"/>
      <c r="P177" s="206">
        <f>SUM(P178:P192)</f>
        <v>0</v>
      </c>
      <c r="Q177" s="205"/>
      <c r="R177" s="206">
        <f>SUM(R178:R192)</f>
        <v>0.10820320999999999</v>
      </c>
      <c r="S177" s="205"/>
      <c r="T177" s="207">
        <f>SUM(T178:T192)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8" t="s">
        <v>83</v>
      </c>
      <c r="AT177" s="209" t="s">
        <v>74</v>
      </c>
      <c r="AU177" s="209" t="s">
        <v>83</v>
      </c>
      <c r="AY177" s="208" t="s">
        <v>149</v>
      </c>
      <c r="BK177" s="210">
        <f>SUM(BK178:BK192)</f>
        <v>0</v>
      </c>
    </row>
    <row r="178" s="2" customFormat="1" ht="21.75" customHeight="1">
      <c r="A178" s="39"/>
      <c r="B178" s="40"/>
      <c r="C178" s="213" t="s">
        <v>317</v>
      </c>
      <c r="D178" s="213" t="s">
        <v>151</v>
      </c>
      <c r="E178" s="214" t="s">
        <v>352</v>
      </c>
      <c r="F178" s="215" t="s">
        <v>353</v>
      </c>
      <c r="G178" s="216" t="s">
        <v>183</v>
      </c>
      <c r="H178" s="217">
        <v>2.1080000000000001</v>
      </c>
      <c r="I178" s="218"/>
      <c r="J178" s="219">
        <f>ROUND(I178*H178,2)</f>
        <v>0</v>
      </c>
      <c r="K178" s="215" t="s">
        <v>155</v>
      </c>
      <c r="L178" s="45"/>
      <c r="M178" s="220" t="s">
        <v>19</v>
      </c>
      <c r="N178" s="221" t="s">
        <v>46</v>
      </c>
      <c r="O178" s="85"/>
      <c r="P178" s="222">
        <f>O178*H178</f>
        <v>0</v>
      </c>
      <c r="Q178" s="222">
        <v>0</v>
      </c>
      <c r="R178" s="222">
        <f>Q178*H178</f>
        <v>0</v>
      </c>
      <c r="S178" s="222">
        <v>0</v>
      </c>
      <c r="T178" s="223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4" t="s">
        <v>156</v>
      </c>
      <c r="AT178" s="224" t="s">
        <v>151</v>
      </c>
      <c r="AU178" s="224" t="s">
        <v>85</v>
      </c>
      <c r="AY178" s="18" t="s">
        <v>149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8" t="s">
        <v>83</v>
      </c>
      <c r="BK178" s="225">
        <f>ROUND(I178*H178,2)</f>
        <v>0</v>
      </c>
      <c r="BL178" s="18" t="s">
        <v>156</v>
      </c>
      <c r="BM178" s="224" t="s">
        <v>605</v>
      </c>
    </row>
    <row r="179" s="2" customFormat="1">
      <c r="A179" s="39"/>
      <c r="B179" s="40"/>
      <c r="C179" s="41"/>
      <c r="D179" s="226" t="s">
        <v>158</v>
      </c>
      <c r="E179" s="41"/>
      <c r="F179" s="227" t="s">
        <v>355</v>
      </c>
      <c r="G179" s="41"/>
      <c r="H179" s="41"/>
      <c r="I179" s="228"/>
      <c r="J179" s="41"/>
      <c r="K179" s="41"/>
      <c r="L179" s="45"/>
      <c r="M179" s="229"/>
      <c r="N179" s="230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158</v>
      </c>
      <c r="AU179" s="18" t="s">
        <v>85</v>
      </c>
    </row>
    <row r="180" s="13" customFormat="1">
      <c r="A180" s="13"/>
      <c r="B180" s="233"/>
      <c r="C180" s="234"/>
      <c r="D180" s="231" t="s">
        <v>162</v>
      </c>
      <c r="E180" s="235" t="s">
        <v>19</v>
      </c>
      <c r="F180" s="236" t="s">
        <v>856</v>
      </c>
      <c r="G180" s="234"/>
      <c r="H180" s="237">
        <v>2.1080000000000001</v>
      </c>
      <c r="I180" s="238"/>
      <c r="J180" s="234"/>
      <c r="K180" s="234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162</v>
      </c>
      <c r="AU180" s="243" t="s">
        <v>85</v>
      </c>
      <c r="AV180" s="13" t="s">
        <v>85</v>
      </c>
      <c r="AW180" s="13" t="s">
        <v>36</v>
      </c>
      <c r="AX180" s="13" t="s">
        <v>83</v>
      </c>
      <c r="AY180" s="243" t="s">
        <v>149</v>
      </c>
    </row>
    <row r="181" s="2" customFormat="1" ht="24.15" customHeight="1">
      <c r="A181" s="39"/>
      <c r="B181" s="40"/>
      <c r="C181" s="213" t="s">
        <v>322</v>
      </c>
      <c r="D181" s="213" t="s">
        <v>151</v>
      </c>
      <c r="E181" s="214" t="s">
        <v>607</v>
      </c>
      <c r="F181" s="215" t="s">
        <v>608</v>
      </c>
      <c r="G181" s="216" t="s">
        <v>183</v>
      </c>
      <c r="H181" s="217">
        <v>0.38400000000000001</v>
      </c>
      <c r="I181" s="218"/>
      <c r="J181" s="219">
        <f>ROUND(I181*H181,2)</f>
        <v>0</v>
      </c>
      <c r="K181" s="215" t="s">
        <v>155</v>
      </c>
      <c r="L181" s="45"/>
      <c r="M181" s="220" t="s">
        <v>19</v>
      </c>
      <c r="N181" s="221" t="s">
        <v>46</v>
      </c>
      <c r="O181" s="85"/>
      <c r="P181" s="222">
        <f>O181*H181</f>
        <v>0</v>
      </c>
      <c r="Q181" s="222">
        <v>0</v>
      </c>
      <c r="R181" s="222">
        <f>Q181*H181</f>
        <v>0</v>
      </c>
      <c r="S181" s="222">
        <v>0</v>
      </c>
      <c r="T181" s="223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4" t="s">
        <v>156</v>
      </c>
      <c r="AT181" s="224" t="s">
        <v>151</v>
      </c>
      <c r="AU181" s="224" t="s">
        <v>85</v>
      </c>
      <c r="AY181" s="18" t="s">
        <v>149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8" t="s">
        <v>83</v>
      </c>
      <c r="BK181" s="225">
        <f>ROUND(I181*H181,2)</f>
        <v>0</v>
      </c>
      <c r="BL181" s="18" t="s">
        <v>156</v>
      </c>
      <c r="BM181" s="224" t="s">
        <v>609</v>
      </c>
    </row>
    <row r="182" s="2" customFormat="1">
      <c r="A182" s="39"/>
      <c r="B182" s="40"/>
      <c r="C182" s="41"/>
      <c r="D182" s="226" t="s">
        <v>158</v>
      </c>
      <c r="E182" s="41"/>
      <c r="F182" s="227" t="s">
        <v>610</v>
      </c>
      <c r="G182" s="41"/>
      <c r="H182" s="41"/>
      <c r="I182" s="228"/>
      <c r="J182" s="41"/>
      <c r="K182" s="41"/>
      <c r="L182" s="45"/>
      <c r="M182" s="229"/>
      <c r="N182" s="230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158</v>
      </c>
      <c r="AU182" s="18" t="s">
        <v>85</v>
      </c>
    </row>
    <row r="183" s="13" customFormat="1">
      <c r="A183" s="13"/>
      <c r="B183" s="233"/>
      <c r="C183" s="234"/>
      <c r="D183" s="231" t="s">
        <v>162</v>
      </c>
      <c r="E183" s="235" t="s">
        <v>19</v>
      </c>
      <c r="F183" s="236" t="s">
        <v>611</v>
      </c>
      <c r="G183" s="234"/>
      <c r="H183" s="237">
        <v>0.38400000000000001</v>
      </c>
      <c r="I183" s="238"/>
      <c r="J183" s="234"/>
      <c r="K183" s="234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162</v>
      </c>
      <c r="AU183" s="243" t="s">
        <v>85</v>
      </c>
      <c r="AV183" s="13" t="s">
        <v>85</v>
      </c>
      <c r="AW183" s="13" t="s">
        <v>36</v>
      </c>
      <c r="AX183" s="13" t="s">
        <v>83</v>
      </c>
      <c r="AY183" s="243" t="s">
        <v>149</v>
      </c>
    </row>
    <row r="184" s="2" customFormat="1" ht="24.15" customHeight="1">
      <c r="A184" s="39"/>
      <c r="B184" s="40"/>
      <c r="C184" s="213" t="s">
        <v>327</v>
      </c>
      <c r="D184" s="213" t="s">
        <v>151</v>
      </c>
      <c r="E184" s="214" t="s">
        <v>612</v>
      </c>
      <c r="F184" s="215" t="s">
        <v>613</v>
      </c>
      <c r="G184" s="216" t="s">
        <v>230</v>
      </c>
      <c r="H184" s="217">
        <v>0.95999999999999996</v>
      </c>
      <c r="I184" s="218"/>
      <c r="J184" s="219">
        <f>ROUND(I184*H184,2)</f>
        <v>0</v>
      </c>
      <c r="K184" s="215" t="s">
        <v>155</v>
      </c>
      <c r="L184" s="45"/>
      <c r="M184" s="220" t="s">
        <v>19</v>
      </c>
      <c r="N184" s="221" t="s">
        <v>46</v>
      </c>
      <c r="O184" s="85"/>
      <c r="P184" s="222">
        <f>O184*H184</f>
        <v>0</v>
      </c>
      <c r="Q184" s="222">
        <v>0.0063200000000000001</v>
      </c>
      <c r="R184" s="222">
        <f>Q184*H184</f>
        <v>0.0060672</v>
      </c>
      <c r="S184" s="222">
        <v>0</v>
      </c>
      <c r="T184" s="223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4" t="s">
        <v>156</v>
      </c>
      <c r="AT184" s="224" t="s">
        <v>151</v>
      </c>
      <c r="AU184" s="224" t="s">
        <v>85</v>
      </c>
      <c r="AY184" s="18" t="s">
        <v>149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8" t="s">
        <v>83</v>
      </c>
      <c r="BK184" s="225">
        <f>ROUND(I184*H184,2)</f>
        <v>0</v>
      </c>
      <c r="BL184" s="18" t="s">
        <v>156</v>
      </c>
      <c r="BM184" s="224" t="s">
        <v>614</v>
      </c>
    </row>
    <row r="185" s="2" customFormat="1">
      <c r="A185" s="39"/>
      <c r="B185" s="40"/>
      <c r="C185" s="41"/>
      <c r="D185" s="226" t="s">
        <v>158</v>
      </c>
      <c r="E185" s="41"/>
      <c r="F185" s="227" t="s">
        <v>615</v>
      </c>
      <c r="G185" s="41"/>
      <c r="H185" s="41"/>
      <c r="I185" s="228"/>
      <c r="J185" s="41"/>
      <c r="K185" s="41"/>
      <c r="L185" s="45"/>
      <c r="M185" s="229"/>
      <c r="N185" s="230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158</v>
      </c>
      <c r="AU185" s="18" t="s">
        <v>85</v>
      </c>
    </row>
    <row r="186" s="13" customFormat="1">
      <c r="A186" s="13"/>
      <c r="B186" s="233"/>
      <c r="C186" s="234"/>
      <c r="D186" s="231" t="s">
        <v>162</v>
      </c>
      <c r="E186" s="235" t="s">
        <v>19</v>
      </c>
      <c r="F186" s="236" t="s">
        <v>616</v>
      </c>
      <c r="G186" s="234"/>
      <c r="H186" s="237">
        <v>0.95999999999999996</v>
      </c>
      <c r="I186" s="238"/>
      <c r="J186" s="234"/>
      <c r="K186" s="234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162</v>
      </c>
      <c r="AU186" s="243" t="s">
        <v>85</v>
      </c>
      <c r="AV186" s="13" t="s">
        <v>85</v>
      </c>
      <c r="AW186" s="13" t="s">
        <v>36</v>
      </c>
      <c r="AX186" s="13" t="s">
        <v>83</v>
      </c>
      <c r="AY186" s="243" t="s">
        <v>149</v>
      </c>
    </row>
    <row r="187" s="2" customFormat="1" ht="16.5" customHeight="1">
      <c r="A187" s="39"/>
      <c r="B187" s="40"/>
      <c r="C187" s="213" t="s">
        <v>334</v>
      </c>
      <c r="D187" s="213" t="s">
        <v>151</v>
      </c>
      <c r="E187" s="214" t="s">
        <v>617</v>
      </c>
      <c r="F187" s="215" t="s">
        <v>618</v>
      </c>
      <c r="G187" s="216" t="s">
        <v>300</v>
      </c>
      <c r="H187" s="217">
        <v>0.012999999999999999</v>
      </c>
      <c r="I187" s="218"/>
      <c r="J187" s="219">
        <f>ROUND(I187*H187,2)</f>
        <v>0</v>
      </c>
      <c r="K187" s="215" t="s">
        <v>155</v>
      </c>
      <c r="L187" s="45"/>
      <c r="M187" s="220" t="s">
        <v>19</v>
      </c>
      <c r="N187" s="221" t="s">
        <v>46</v>
      </c>
      <c r="O187" s="85"/>
      <c r="P187" s="222">
        <f>O187*H187</f>
        <v>0</v>
      </c>
      <c r="Q187" s="222">
        <v>1.06277</v>
      </c>
      <c r="R187" s="222">
        <f>Q187*H187</f>
        <v>0.01381601</v>
      </c>
      <c r="S187" s="222">
        <v>0</v>
      </c>
      <c r="T187" s="223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4" t="s">
        <v>156</v>
      </c>
      <c r="AT187" s="224" t="s">
        <v>151</v>
      </c>
      <c r="AU187" s="224" t="s">
        <v>85</v>
      </c>
      <c r="AY187" s="18" t="s">
        <v>149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8" t="s">
        <v>83</v>
      </c>
      <c r="BK187" s="225">
        <f>ROUND(I187*H187,2)</f>
        <v>0</v>
      </c>
      <c r="BL187" s="18" t="s">
        <v>156</v>
      </c>
      <c r="BM187" s="224" t="s">
        <v>619</v>
      </c>
    </row>
    <row r="188" s="2" customFormat="1">
      <c r="A188" s="39"/>
      <c r="B188" s="40"/>
      <c r="C188" s="41"/>
      <c r="D188" s="226" t="s">
        <v>158</v>
      </c>
      <c r="E188" s="41"/>
      <c r="F188" s="227" t="s">
        <v>620</v>
      </c>
      <c r="G188" s="41"/>
      <c r="H188" s="41"/>
      <c r="I188" s="228"/>
      <c r="J188" s="41"/>
      <c r="K188" s="41"/>
      <c r="L188" s="45"/>
      <c r="M188" s="229"/>
      <c r="N188" s="230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158</v>
      </c>
      <c r="AU188" s="18" t="s">
        <v>85</v>
      </c>
    </row>
    <row r="189" s="13" customFormat="1">
      <c r="A189" s="13"/>
      <c r="B189" s="233"/>
      <c r="C189" s="234"/>
      <c r="D189" s="231" t="s">
        <v>162</v>
      </c>
      <c r="E189" s="235" t="s">
        <v>19</v>
      </c>
      <c r="F189" s="236" t="s">
        <v>621</v>
      </c>
      <c r="G189" s="234"/>
      <c r="H189" s="237">
        <v>0.012999999999999999</v>
      </c>
      <c r="I189" s="238"/>
      <c r="J189" s="234"/>
      <c r="K189" s="234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162</v>
      </c>
      <c r="AU189" s="243" t="s">
        <v>85</v>
      </c>
      <c r="AV189" s="13" t="s">
        <v>85</v>
      </c>
      <c r="AW189" s="13" t="s">
        <v>36</v>
      </c>
      <c r="AX189" s="13" t="s">
        <v>83</v>
      </c>
      <c r="AY189" s="243" t="s">
        <v>149</v>
      </c>
    </row>
    <row r="190" s="2" customFormat="1" ht="24.15" customHeight="1">
      <c r="A190" s="39"/>
      <c r="B190" s="40"/>
      <c r="C190" s="213" t="s">
        <v>339</v>
      </c>
      <c r="D190" s="213" t="s">
        <v>151</v>
      </c>
      <c r="E190" s="214" t="s">
        <v>622</v>
      </c>
      <c r="F190" s="215" t="s">
        <v>623</v>
      </c>
      <c r="G190" s="216" t="s">
        <v>360</v>
      </c>
      <c r="H190" s="217">
        <v>1</v>
      </c>
      <c r="I190" s="218"/>
      <c r="J190" s="219">
        <f>ROUND(I190*H190,2)</f>
        <v>0</v>
      </c>
      <c r="K190" s="215" t="s">
        <v>155</v>
      </c>
      <c r="L190" s="45"/>
      <c r="M190" s="220" t="s">
        <v>19</v>
      </c>
      <c r="N190" s="221" t="s">
        <v>46</v>
      </c>
      <c r="O190" s="85"/>
      <c r="P190" s="222">
        <f>O190*H190</f>
        <v>0</v>
      </c>
      <c r="Q190" s="222">
        <v>0.088319999999999996</v>
      </c>
      <c r="R190" s="222">
        <f>Q190*H190</f>
        <v>0.088319999999999996</v>
      </c>
      <c r="S190" s="222">
        <v>0</v>
      </c>
      <c r="T190" s="223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4" t="s">
        <v>156</v>
      </c>
      <c r="AT190" s="224" t="s">
        <v>151</v>
      </c>
      <c r="AU190" s="224" t="s">
        <v>85</v>
      </c>
      <c r="AY190" s="18" t="s">
        <v>149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8" t="s">
        <v>83</v>
      </c>
      <c r="BK190" s="225">
        <f>ROUND(I190*H190,2)</f>
        <v>0</v>
      </c>
      <c r="BL190" s="18" t="s">
        <v>156</v>
      </c>
      <c r="BM190" s="224" t="s">
        <v>624</v>
      </c>
    </row>
    <row r="191" s="2" customFormat="1">
      <c r="A191" s="39"/>
      <c r="B191" s="40"/>
      <c r="C191" s="41"/>
      <c r="D191" s="226" t="s">
        <v>158</v>
      </c>
      <c r="E191" s="41"/>
      <c r="F191" s="227" t="s">
        <v>625</v>
      </c>
      <c r="G191" s="41"/>
      <c r="H191" s="41"/>
      <c r="I191" s="228"/>
      <c r="J191" s="41"/>
      <c r="K191" s="41"/>
      <c r="L191" s="45"/>
      <c r="M191" s="229"/>
      <c r="N191" s="230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158</v>
      </c>
      <c r="AU191" s="18" t="s">
        <v>85</v>
      </c>
    </row>
    <row r="192" s="13" customFormat="1">
      <c r="A192" s="13"/>
      <c r="B192" s="233"/>
      <c r="C192" s="234"/>
      <c r="D192" s="231" t="s">
        <v>162</v>
      </c>
      <c r="E192" s="235" t="s">
        <v>19</v>
      </c>
      <c r="F192" s="236" t="s">
        <v>626</v>
      </c>
      <c r="G192" s="234"/>
      <c r="H192" s="237">
        <v>1</v>
      </c>
      <c r="I192" s="238"/>
      <c r="J192" s="234"/>
      <c r="K192" s="234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162</v>
      </c>
      <c r="AU192" s="243" t="s">
        <v>85</v>
      </c>
      <c r="AV192" s="13" t="s">
        <v>85</v>
      </c>
      <c r="AW192" s="13" t="s">
        <v>36</v>
      </c>
      <c r="AX192" s="13" t="s">
        <v>83</v>
      </c>
      <c r="AY192" s="243" t="s">
        <v>149</v>
      </c>
    </row>
    <row r="193" s="12" customFormat="1" ht="22.8" customHeight="1">
      <c r="A193" s="12"/>
      <c r="B193" s="197"/>
      <c r="C193" s="198"/>
      <c r="D193" s="199" t="s">
        <v>74</v>
      </c>
      <c r="E193" s="211" t="s">
        <v>199</v>
      </c>
      <c r="F193" s="211" t="s">
        <v>371</v>
      </c>
      <c r="G193" s="198"/>
      <c r="H193" s="198"/>
      <c r="I193" s="201"/>
      <c r="J193" s="212">
        <f>BK193</f>
        <v>0</v>
      </c>
      <c r="K193" s="198"/>
      <c r="L193" s="203"/>
      <c r="M193" s="204"/>
      <c r="N193" s="205"/>
      <c r="O193" s="205"/>
      <c r="P193" s="206">
        <f>SUM(P194:P211)</f>
        <v>0</v>
      </c>
      <c r="Q193" s="205"/>
      <c r="R193" s="206">
        <f>SUM(R194:R211)</f>
        <v>2.6539624999999996</v>
      </c>
      <c r="S193" s="205"/>
      <c r="T193" s="207">
        <f>SUM(T194:T211)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8" t="s">
        <v>83</v>
      </c>
      <c r="AT193" s="209" t="s">
        <v>74</v>
      </c>
      <c r="AU193" s="209" t="s">
        <v>83</v>
      </c>
      <c r="AY193" s="208" t="s">
        <v>149</v>
      </c>
      <c r="BK193" s="210">
        <f>SUM(BK194:BK211)</f>
        <v>0</v>
      </c>
    </row>
    <row r="194" s="2" customFormat="1" ht="24.15" customHeight="1">
      <c r="A194" s="39"/>
      <c r="B194" s="40"/>
      <c r="C194" s="213" t="s">
        <v>345</v>
      </c>
      <c r="D194" s="213" t="s">
        <v>151</v>
      </c>
      <c r="E194" s="214" t="s">
        <v>627</v>
      </c>
      <c r="F194" s="215" t="s">
        <v>628</v>
      </c>
      <c r="G194" s="216" t="s">
        <v>154</v>
      </c>
      <c r="H194" s="217">
        <v>22</v>
      </c>
      <c r="I194" s="218"/>
      <c r="J194" s="219">
        <f>ROUND(I194*H194,2)</f>
        <v>0</v>
      </c>
      <c r="K194" s="215" t="s">
        <v>155</v>
      </c>
      <c r="L194" s="45"/>
      <c r="M194" s="220" t="s">
        <v>19</v>
      </c>
      <c r="N194" s="221" t="s">
        <v>46</v>
      </c>
      <c r="O194" s="85"/>
      <c r="P194" s="222">
        <f>O194*H194</f>
        <v>0</v>
      </c>
      <c r="Q194" s="222">
        <v>0</v>
      </c>
      <c r="R194" s="222">
        <f>Q194*H194</f>
        <v>0</v>
      </c>
      <c r="S194" s="222">
        <v>0</v>
      </c>
      <c r="T194" s="223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4" t="s">
        <v>156</v>
      </c>
      <c r="AT194" s="224" t="s">
        <v>151</v>
      </c>
      <c r="AU194" s="224" t="s">
        <v>85</v>
      </c>
      <c r="AY194" s="18" t="s">
        <v>149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8" t="s">
        <v>83</v>
      </c>
      <c r="BK194" s="225">
        <f>ROUND(I194*H194,2)</f>
        <v>0</v>
      </c>
      <c r="BL194" s="18" t="s">
        <v>156</v>
      </c>
      <c r="BM194" s="224" t="s">
        <v>629</v>
      </c>
    </row>
    <row r="195" s="2" customFormat="1">
      <c r="A195" s="39"/>
      <c r="B195" s="40"/>
      <c r="C195" s="41"/>
      <c r="D195" s="226" t="s">
        <v>158</v>
      </c>
      <c r="E195" s="41"/>
      <c r="F195" s="227" t="s">
        <v>630</v>
      </c>
      <c r="G195" s="41"/>
      <c r="H195" s="41"/>
      <c r="I195" s="228"/>
      <c r="J195" s="41"/>
      <c r="K195" s="41"/>
      <c r="L195" s="45"/>
      <c r="M195" s="229"/>
      <c r="N195" s="230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158</v>
      </c>
      <c r="AU195" s="18" t="s">
        <v>85</v>
      </c>
    </row>
    <row r="196" s="2" customFormat="1" ht="16.5" customHeight="1">
      <c r="A196" s="39"/>
      <c r="B196" s="40"/>
      <c r="C196" s="266" t="s">
        <v>351</v>
      </c>
      <c r="D196" s="266" t="s">
        <v>311</v>
      </c>
      <c r="E196" s="267" t="s">
        <v>631</v>
      </c>
      <c r="F196" s="268" t="s">
        <v>632</v>
      </c>
      <c r="G196" s="269" t="s">
        <v>154</v>
      </c>
      <c r="H196" s="270">
        <v>22.329999999999998</v>
      </c>
      <c r="I196" s="271"/>
      <c r="J196" s="272">
        <f>ROUND(I196*H196,2)</f>
        <v>0</v>
      </c>
      <c r="K196" s="268" t="s">
        <v>633</v>
      </c>
      <c r="L196" s="273"/>
      <c r="M196" s="274" t="s">
        <v>19</v>
      </c>
      <c r="N196" s="275" t="s">
        <v>46</v>
      </c>
      <c r="O196" s="85"/>
      <c r="P196" s="222">
        <f>O196*H196</f>
        <v>0</v>
      </c>
      <c r="Q196" s="222">
        <v>0.0010499999999999999</v>
      </c>
      <c r="R196" s="222">
        <f>Q196*H196</f>
        <v>0.023446499999999995</v>
      </c>
      <c r="S196" s="222">
        <v>0</v>
      </c>
      <c r="T196" s="223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4" t="s">
        <v>199</v>
      </c>
      <c r="AT196" s="224" t="s">
        <v>311</v>
      </c>
      <c r="AU196" s="224" t="s">
        <v>85</v>
      </c>
      <c r="AY196" s="18" t="s">
        <v>149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8" t="s">
        <v>83</v>
      </c>
      <c r="BK196" s="225">
        <f>ROUND(I196*H196,2)</f>
        <v>0</v>
      </c>
      <c r="BL196" s="18" t="s">
        <v>156</v>
      </c>
      <c r="BM196" s="224" t="s">
        <v>634</v>
      </c>
    </row>
    <row r="197" s="13" customFormat="1">
      <c r="A197" s="13"/>
      <c r="B197" s="233"/>
      <c r="C197" s="234"/>
      <c r="D197" s="231" t="s">
        <v>162</v>
      </c>
      <c r="E197" s="234"/>
      <c r="F197" s="236" t="s">
        <v>857</v>
      </c>
      <c r="G197" s="234"/>
      <c r="H197" s="237">
        <v>22.329999999999998</v>
      </c>
      <c r="I197" s="238"/>
      <c r="J197" s="234"/>
      <c r="K197" s="234"/>
      <c r="L197" s="239"/>
      <c r="M197" s="240"/>
      <c r="N197" s="241"/>
      <c r="O197" s="241"/>
      <c r="P197" s="241"/>
      <c r="Q197" s="241"/>
      <c r="R197" s="241"/>
      <c r="S197" s="241"/>
      <c r="T197" s="24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3" t="s">
        <v>162</v>
      </c>
      <c r="AU197" s="243" t="s">
        <v>85</v>
      </c>
      <c r="AV197" s="13" t="s">
        <v>85</v>
      </c>
      <c r="AW197" s="13" t="s">
        <v>4</v>
      </c>
      <c r="AX197" s="13" t="s">
        <v>83</v>
      </c>
      <c r="AY197" s="243" t="s">
        <v>149</v>
      </c>
    </row>
    <row r="198" s="2" customFormat="1" ht="16.5" customHeight="1">
      <c r="A198" s="39"/>
      <c r="B198" s="40"/>
      <c r="C198" s="213" t="s">
        <v>357</v>
      </c>
      <c r="D198" s="213" t="s">
        <v>151</v>
      </c>
      <c r="E198" s="214" t="s">
        <v>636</v>
      </c>
      <c r="F198" s="215" t="s">
        <v>637</v>
      </c>
      <c r="G198" s="216" t="s">
        <v>154</v>
      </c>
      <c r="H198" s="217">
        <v>22</v>
      </c>
      <c r="I198" s="218"/>
      <c r="J198" s="219">
        <f>ROUND(I198*H198,2)</f>
        <v>0</v>
      </c>
      <c r="K198" s="215" t="s">
        <v>155</v>
      </c>
      <c r="L198" s="45"/>
      <c r="M198" s="220" t="s">
        <v>19</v>
      </c>
      <c r="N198" s="221" t="s">
        <v>46</v>
      </c>
      <c r="O198" s="85"/>
      <c r="P198" s="222">
        <f>O198*H198</f>
        <v>0</v>
      </c>
      <c r="Q198" s="222">
        <v>0</v>
      </c>
      <c r="R198" s="222">
        <f>Q198*H198</f>
        <v>0</v>
      </c>
      <c r="S198" s="222">
        <v>0</v>
      </c>
      <c r="T198" s="223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4" t="s">
        <v>156</v>
      </c>
      <c r="AT198" s="224" t="s">
        <v>151</v>
      </c>
      <c r="AU198" s="224" t="s">
        <v>85</v>
      </c>
      <c r="AY198" s="18" t="s">
        <v>149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8" t="s">
        <v>83</v>
      </c>
      <c r="BK198" s="225">
        <f>ROUND(I198*H198,2)</f>
        <v>0</v>
      </c>
      <c r="BL198" s="18" t="s">
        <v>156</v>
      </c>
      <c r="BM198" s="224" t="s">
        <v>638</v>
      </c>
    </row>
    <row r="199" s="2" customFormat="1">
      <c r="A199" s="39"/>
      <c r="B199" s="40"/>
      <c r="C199" s="41"/>
      <c r="D199" s="226" t="s">
        <v>158</v>
      </c>
      <c r="E199" s="41"/>
      <c r="F199" s="227" t="s">
        <v>639</v>
      </c>
      <c r="G199" s="41"/>
      <c r="H199" s="41"/>
      <c r="I199" s="228"/>
      <c r="J199" s="41"/>
      <c r="K199" s="41"/>
      <c r="L199" s="45"/>
      <c r="M199" s="229"/>
      <c r="N199" s="230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158</v>
      </c>
      <c r="AU199" s="18" t="s">
        <v>85</v>
      </c>
    </row>
    <row r="200" s="2" customFormat="1" ht="21.75" customHeight="1">
      <c r="A200" s="39"/>
      <c r="B200" s="40"/>
      <c r="C200" s="213" t="s">
        <v>363</v>
      </c>
      <c r="D200" s="213" t="s">
        <v>151</v>
      </c>
      <c r="E200" s="214" t="s">
        <v>640</v>
      </c>
      <c r="F200" s="215" t="s">
        <v>641</v>
      </c>
      <c r="G200" s="216" t="s">
        <v>360</v>
      </c>
      <c r="H200" s="217">
        <v>1</v>
      </c>
      <c r="I200" s="218"/>
      <c r="J200" s="219">
        <f>ROUND(I200*H200,2)</f>
        <v>0</v>
      </c>
      <c r="K200" s="215" t="s">
        <v>19</v>
      </c>
      <c r="L200" s="45"/>
      <c r="M200" s="220" t="s">
        <v>19</v>
      </c>
      <c r="N200" s="221" t="s">
        <v>46</v>
      </c>
      <c r="O200" s="85"/>
      <c r="P200" s="222">
        <f>O200*H200</f>
        <v>0</v>
      </c>
      <c r="Q200" s="222">
        <v>2.4793599999999998</v>
      </c>
      <c r="R200" s="222">
        <f>Q200*H200</f>
        <v>2.4793599999999998</v>
      </c>
      <c r="S200" s="222">
        <v>0</v>
      </c>
      <c r="T200" s="223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4" t="s">
        <v>156</v>
      </c>
      <c r="AT200" s="224" t="s">
        <v>151</v>
      </c>
      <c r="AU200" s="224" t="s">
        <v>85</v>
      </c>
      <c r="AY200" s="18" t="s">
        <v>149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8" t="s">
        <v>83</v>
      </c>
      <c r="BK200" s="225">
        <f>ROUND(I200*H200,2)</f>
        <v>0</v>
      </c>
      <c r="BL200" s="18" t="s">
        <v>156</v>
      </c>
      <c r="BM200" s="224" t="s">
        <v>642</v>
      </c>
    </row>
    <row r="201" s="2" customFormat="1" ht="24.15" customHeight="1">
      <c r="A201" s="39"/>
      <c r="B201" s="40"/>
      <c r="C201" s="266" t="s">
        <v>367</v>
      </c>
      <c r="D201" s="266" t="s">
        <v>311</v>
      </c>
      <c r="E201" s="267" t="s">
        <v>858</v>
      </c>
      <c r="F201" s="268" t="s">
        <v>859</v>
      </c>
      <c r="G201" s="269" t="s">
        <v>360</v>
      </c>
      <c r="H201" s="270">
        <v>1</v>
      </c>
      <c r="I201" s="271"/>
      <c r="J201" s="272">
        <f>ROUND(I201*H201,2)</f>
        <v>0</v>
      </c>
      <c r="K201" s="268" t="s">
        <v>19</v>
      </c>
      <c r="L201" s="273"/>
      <c r="M201" s="274" t="s">
        <v>19</v>
      </c>
      <c r="N201" s="275" t="s">
        <v>46</v>
      </c>
      <c r="O201" s="85"/>
      <c r="P201" s="222">
        <f>O201*H201</f>
        <v>0</v>
      </c>
      <c r="Q201" s="222">
        <v>0</v>
      </c>
      <c r="R201" s="222">
        <f>Q201*H201</f>
        <v>0</v>
      </c>
      <c r="S201" s="222">
        <v>0</v>
      </c>
      <c r="T201" s="223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4" t="s">
        <v>199</v>
      </c>
      <c r="AT201" s="224" t="s">
        <v>311</v>
      </c>
      <c r="AU201" s="224" t="s">
        <v>85</v>
      </c>
      <c r="AY201" s="18" t="s">
        <v>149</v>
      </c>
      <c r="BE201" s="225">
        <f>IF(N201="základní",J201,0)</f>
        <v>0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18" t="s">
        <v>83</v>
      </c>
      <c r="BK201" s="225">
        <f>ROUND(I201*H201,2)</f>
        <v>0</v>
      </c>
      <c r="BL201" s="18" t="s">
        <v>156</v>
      </c>
      <c r="BM201" s="224" t="s">
        <v>860</v>
      </c>
    </row>
    <row r="202" s="2" customFormat="1" ht="21.75" customHeight="1">
      <c r="A202" s="39"/>
      <c r="B202" s="40"/>
      <c r="C202" s="213" t="s">
        <v>372</v>
      </c>
      <c r="D202" s="213" t="s">
        <v>151</v>
      </c>
      <c r="E202" s="214" t="s">
        <v>472</v>
      </c>
      <c r="F202" s="215" t="s">
        <v>473</v>
      </c>
      <c r="G202" s="216" t="s">
        <v>360</v>
      </c>
      <c r="H202" s="217">
        <v>1</v>
      </c>
      <c r="I202" s="218"/>
      <c r="J202" s="219">
        <f>ROUND(I202*H202,2)</f>
        <v>0</v>
      </c>
      <c r="K202" s="215" t="s">
        <v>155</v>
      </c>
      <c r="L202" s="45"/>
      <c r="M202" s="220" t="s">
        <v>19</v>
      </c>
      <c r="N202" s="221" t="s">
        <v>46</v>
      </c>
      <c r="O202" s="85"/>
      <c r="P202" s="222">
        <f>O202*H202</f>
        <v>0</v>
      </c>
      <c r="Q202" s="222">
        <v>0.089999999999999997</v>
      </c>
      <c r="R202" s="222">
        <f>Q202*H202</f>
        <v>0.089999999999999997</v>
      </c>
      <c r="S202" s="222">
        <v>0</v>
      </c>
      <c r="T202" s="223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4" t="s">
        <v>156</v>
      </c>
      <c r="AT202" s="224" t="s">
        <v>151</v>
      </c>
      <c r="AU202" s="224" t="s">
        <v>85</v>
      </c>
      <c r="AY202" s="18" t="s">
        <v>149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8" t="s">
        <v>83</v>
      </c>
      <c r="BK202" s="225">
        <f>ROUND(I202*H202,2)</f>
        <v>0</v>
      </c>
      <c r="BL202" s="18" t="s">
        <v>156</v>
      </c>
      <c r="BM202" s="224" t="s">
        <v>646</v>
      </c>
    </row>
    <row r="203" s="2" customFormat="1">
      <c r="A203" s="39"/>
      <c r="B203" s="40"/>
      <c r="C203" s="41"/>
      <c r="D203" s="226" t="s">
        <v>158</v>
      </c>
      <c r="E203" s="41"/>
      <c r="F203" s="227" t="s">
        <v>475</v>
      </c>
      <c r="G203" s="41"/>
      <c r="H203" s="41"/>
      <c r="I203" s="228"/>
      <c r="J203" s="41"/>
      <c r="K203" s="41"/>
      <c r="L203" s="45"/>
      <c r="M203" s="229"/>
      <c r="N203" s="230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158</v>
      </c>
      <c r="AU203" s="18" t="s">
        <v>85</v>
      </c>
    </row>
    <row r="204" s="13" customFormat="1">
      <c r="A204" s="13"/>
      <c r="B204" s="233"/>
      <c r="C204" s="234"/>
      <c r="D204" s="231" t="s">
        <v>162</v>
      </c>
      <c r="E204" s="235" t="s">
        <v>19</v>
      </c>
      <c r="F204" s="236" t="s">
        <v>647</v>
      </c>
      <c r="G204" s="234"/>
      <c r="H204" s="237">
        <v>1</v>
      </c>
      <c r="I204" s="238"/>
      <c r="J204" s="234"/>
      <c r="K204" s="234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162</v>
      </c>
      <c r="AU204" s="243" t="s">
        <v>85</v>
      </c>
      <c r="AV204" s="13" t="s">
        <v>85</v>
      </c>
      <c r="AW204" s="13" t="s">
        <v>36</v>
      </c>
      <c r="AX204" s="13" t="s">
        <v>83</v>
      </c>
      <c r="AY204" s="243" t="s">
        <v>149</v>
      </c>
    </row>
    <row r="205" s="2" customFormat="1" ht="16.5" customHeight="1">
      <c r="A205" s="39"/>
      <c r="B205" s="40"/>
      <c r="C205" s="266" t="s">
        <v>377</v>
      </c>
      <c r="D205" s="266" t="s">
        <v>311</v>
      </c>
      <c r="E205" s="267" t="s">
        <v>477</v>
      </c>
      <c r="F205" s="268" t="s">
        <v>478</v>
      </c>
      <c r="G205" s="269" t="s">
        <v>360</v>
      </c>
      <c r="H205" s="270">
        <v>1</v>
      </c>
      <c r="I205" s="271"/>
      <c r="J205" s="272">
        <f>ROUND(I205*H205,2)</f>
        <v>0</v>
      </c>
      <c r="K205" s="268" t="s">
        <v>155</v>
      </c>
      <c r="L205" s="273"/>
      <c r="M205" s="274" t="s">
        <v>19</v>
      </c>
      <c r="N205" s="275" t="s">
        <v>46</v>
      </c>
      <c r="O205" s="85"/>
      <c r="P205" s="222">
        <f>O205*H205</f>
        <v>0</v>
      </c>
      <c r="Q205" s="222">
        <v>0.054600000000000003</v>
      </c>
      <c r="R205" s="222">
        <f>Q205*H205</f>
        <v>0.054600000000000003</v>
      </c>
      <c r="S205" s="222">
        <v>0</v>
      </c>
      <c r="T205" s="223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4" t="s">
        <v>199</v>
      </c>
      <c r="AT205" s="224" t="s">
        <v>311</v>
      </c>
      <c r="AU205" s="224" t="s">
        <v>85</v>
      </c>
      <c r="AY205" s="18" t="s">
        <v>149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18" t="s">
        <v>83</v>
      </c>
      <c r="BK205" s="225">
        <f>ROUND(I205*H205,2)</f>
        <v>0</v>
      </c>
      <c r="BL205" s="18" t="s">
        <v>156</v>
      </c>
      <c r="BM205" s="224" t="s">
        <v>648</v>
      </c>
    </row>
    <row r="206" s="2" customFormat="1" ht="16.5" customHeight="1">
      <c r="A206" s="39"/>
      <c r="B206" s="40"/>
      <c r="C206" s="213" t="s">
        <v>382</v>
      </c>
      <c r="D206" s="213" t="s">
        <v>151</v>
      </c>
      <c r="E206" s="214" t="s">
        <v>649</v>
      </c>
      <c r="F206" s="215" t="s">
        <v>650</v>
      </c>
      <c r="G206" s="216" t="s">
        <v>154</v>
      </c>
      <c r="H206" s="217">
        <v>26.399999999999999</v>
      </c>
      <c r="I206" s="218"/>
      <c r="J206" s="219">
        <f>ROUND(I206*H206,2)</f>
        <v>0</v>
      </c>
      <c r="K206" s="215" t="s">
        <v>155</v>
      </c>
      <c r="L206" s="45"/>
      <c r="M206" s="220" t="s">
        <v>19</v>
      </c>
      <c r="N206" s="221" t="s">
        <v>46</v>
      </c>
      <c r="O206" s="85"/>
      <c r="P206" s="222">
        <f>O206*H206</f>
        <v>0</v>
      </c>
      <c r="Q206" s="222">
        <v>0.00019000000000000001</v>
      </c>
      <c r="R206" s="222">
        <f>Q206*H206</f>
        <v>0.0050159999999999996</v>
      </c>
      <c r="S206" s="222">
        <v>0</v>
      </c>
      <c r="T206" s="223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4" t="s">
        <v>156</v>
      </c>
      <c r="AT206" s="224" t="s">
        <v>151</v>
      </c>
      <c r="AU206" s="224" t="s">
        <v>85</v>
      </c>
      <c r="AY206" s="18" t="s">
        <v>149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8" t="s">
        <v>83</v>
      </c>
      <c r="BK206" s="225">
        <f>ROUND(I206*H206,2)</f>
        <v>0</v>
      </c>
      <c r="BL206" s="18" t="s">
        <v>156</v>
      </c>
      <c r="BM206" s="224" t="s">
        <v>651</v>
      </c>
    </row>
    <row r="207" s="2" customFormat="1">
      <c r="A207" s="39"/>
      <c r="B207" s="40"/>
      <c r="C207" s="41"/>
      <c r="D207" s="226" t="s">
        <v>158</v>
      </c>
      <c r="E207" s="41"/>
      <c r="F207" s="227" t="s">
        <v>652</v>
      </c>
      <c r="G207" s="41"/>
      <c r="H207" s="41"/>
      <c r="I207" s="228"/>
      <c r="J207" s="41"/>
      <c r="K207" s="41"/>
      <c r="L207" s="45"/>
      <c r="M207" s="229"/>
      <c r="N207" s="230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158</v>
      </c>
      <c r="AU207" s="18" t="s">
        <v>85</v>
      </c>
    </row>
    <row r="208" s="13" customFormat="1">
      <c r="A208" s="13"/>
      <c r="B208" s="233"/>
      <c r="C208" s="234"/>
      <c r="D208" s="231" t="s">
        <v>162</v>
      </c>
      <c r="E208" s="235" t="s">
        <v>19</v>
      </c>
      <c r="F208" s="236" t="s">
        <v>861</v>
      </c>
      <c r="G208" s="234"/>
      <c r="H208" s="237">
        <v>22</v>
      </c>
      <c r="I208" s="238"/>
      <c r="J208" s="234"/>
      <c r="K208" s="234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162</v>
      </c>
      <c r="AU208" s="243" t="s">
        <v>85</v>
      </c>
      <c r="AV208" s="13" t="s">
        <v>85</v>
      </c>
      <c r="AW208" s="13" t="s">
        <v>36</v>
      </c>
      <c r="AX208" s="13" t="s">
        <v>83</v>
      </c>
      <c r="AY208" s="243" t="s">
        <v>149</v>
      </c>
    </row>
    <row r="209" s="13" customFormat="1">
      <c r="A209" s="13"/>
      <c r="B209" s="233"/>
      <c r="C209" s="234"/>
      <c r="D209" s="231" t="s">
        <v>162</v>
      </c>
      <c r="E209" s="234"/>
      <c r="F209" s="236" t="s">
        <v>862</v>
      </c>
      <c r="G209" s="234"/>
      <c r="H209" s="237">
        <v>26.399999999999999</v>
      </c>
      <c r="I209" s="238"/>
      <c r="J209" s="234"/>
      <c r="K209" s="234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162</v>
      </c>
      <c r="AU209" s="243" t="s">
        <v>85</v>
      </c>
      <c r="AV209" s="13" t="s">
        <v>85</v>
      </c>
      <c r="AW209" s="13" t="s">
        <v>4</v>
      </c>
      <c r="AX209" s="13" t="s">
        <v>83</v>
      </c>
      <c r="AY209" s="243" t="s">
        <v>149</v>
      </c>
    </row>
    <row r="210" s="2" customFormat="1" ht="16.5" customHeight="1">
      <c r="A210" s="39"/>
      <c r="B210" s="40"/>
      <c r="C210" s="213" t="s">
        <v>387</v>
      </c>
      <c r="D210" s="213" t="s">
        <v>151</v>
      </c>
      <c r="E210" s="214" t="s">
        <v>481</v>
      </c>
      <c r="F210" s="215" t="s">
        <v>482</v>
      </c>
      <c r="G210" s="216" t="s">
        <v>154</v>
      </c>
      <c r="H210" s="217">
        <v>22</v>
      </c>
      <c r="I210" s="218"/>
      <c r="J210" s="219">
        <f>ROUND(I210*H210,2)</f>
        <v>0</v>
      </c>
      <c r="K210" s="215" t="s">
        <v>155</v>
      </c>
      <c r="L210" s="45"/>
      <c r="M210" s="220" t="s">
        <v>19</v>
      </c>
      <c r="N210" s="221" t="s">
        <v>46</v>
      </c>
      <c r="O210" s="85"/>
      <c r="P210" s="222">
        <f>O210*H210</f>
        <v>0</v>
      </c>
      <c r="Q210" s="222">
        <v>6.9999999999999994E-05</v>
      </c>
      <c r="R210" s="222">
        <f>Q210*H210</f>
        <v>0.0015399999999999999</v>
      </c>
      <c r="S210" s="222">
        <v>0</v>
      </c>
      <c r="T210" s="223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4" t="s">
        <v>156</v>
      </c>
      <c r="AT210" s="224" t="s">
        <v>151</v>
      </c>
      <c r="AU210" s="224" t="s">
        <v>85</v>
      </c>
      <c r="AY210" s="18" t="s">
        <v>149</v>
      </c>
      <c r="BE210" s="225">
        <f>IF(N210="základní",J210,0)</f>
        <v>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18" t="s">
        <v>83</v>
      </c>
      <c r="BK210" s="225">
        <f>ROUND(I210*H210,2)</f>
        <v>0</v>
      </c>
      <c r="BL210" s="18" t="s">
        <v>156</v>
      </c>
      <c r="BM210" s="224" t="s">
        <v>655</v>
      </c>
    </row>
    <row r="211" s="2" customFormat="1">
      <c r="A211" s="39"/>
      <c r="B211" s="40"/>
      <c r="C211" s="41"/>
      <c r="D211" s="226" t="s">
        <v>158</v>
      </c>
      <c r="E211" s="41"/>
      <c r="F211" s="227" t="s">
        <v>484</v>
      </c>
      <c r="G211" s="41"/>
      <c r="H211" s="41"/>
      <c r="I211" s="228"/>
      <c r="J211" s="41"/>
      <c r="K211" s="41"/>
      <c r="L211" s="45"/>
      <c r="M211" s="229"/>
      <c r="N211" s="230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158</v>
      </c>
      <c r="AU211" s="18" t="s">
        <v>85</v>
      </c>
    </row>
    <row r="212" s="12" customFormat="1" ht="22.8" customHeight="1">
      <c r="A212" s="12"/>
      <c r="B212" s="197"/>
      <c r="C212" s="198"/>
      <c r="D212" s="199" t="s">
        <v>74</v>
      </c>
      <c r="E212" s="211" t="s">
        <v>205</v>
      </c>
      <c r="F212" s="211" t="s">
        <v>487</v>
      </c>
      <c r="G212" s="198"/>
      <c r="H212" s="198"/>
      <c r="I212" s="201"/>
      <c r="J212" s="212">
        <f>BK212</f>
        <v>0</v>
      </c>
      <c r="K212" s="198"/>
      <c r="L212" s="203"/>
      <c r="M212" s="204"/>
      <c r="N212" s="205"/>
      <c r="O212" s="205"/>
      <c r="P212" s="206">
        <f>SUM(P213:P217)</f>
        <v>0</v>
      </c>
      <c r="Q212" s="205"/>
      <c r="R212" s="206">
        <f>SUM(R213:R217)</f>
        <v>0.25900000000000001</v>
      </c>
      <c r="S212" s="205"/>
      <c r="T212" s="207">
        <f>SUM(T213:T217)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08" t="s">
        <v>83</v>
      </c>
      <c r="AT212" s="209" t="s">
        <v>74</v>
      </c>
      <c r="AU212" s="209" t="s">
        <v>83</v>
      </c>
      <c r="AY212" s="208" t="s">
        <v>149</v>
      </c>
      <c r="BK212" s="210">
        <f>SUM(BK213:BK217)</f>
        <v>0</v>
      </c>
    </row>
    <row r="213" s="2" customFormat="1" ht="24.15" customHeight="1">
      <c r="A213" s="39"/>
      <c r="B213" s="40"/>
      <c r="C213" s="213" t="s">
        <v>391</v>
      </c>
      <c r="D213" s="213" t="s">
        <v>151</v>
      </c>
      <c r="E213" s="214" t="s">
        <v>489</v>
      </c>
      <c r="F213" s="215" t="s">
        <v>490</v>
      </c>
      <c r="G213" s="216" t="s">
        <v>154</v>
      </c>
      <c r="H213" s="217">
        <v>2</v>
      </c>
      <c r="I213" s="218"/>
      <c r="J213" s="219">
        <f>ROUND(I213*H213,2)</f>
        <v>0</v>
      </c>
      <c r="K213" s="215" t="s">
        <v>155</v>
      </c>
      <c r="L213" s="45"/>
      <c r="M213" s="220" t="s">
        <v>19</v>
      </c>
      <c r="N213" s="221" t="s">
        <v>46</v>
      </c>
      <c r="O213" s="85"/>
      <c r="P213" s="222">
        <f>O213*H213</f>
        <v>0</v>
      </c>
      <c r="Q213" s="222">
        <v>0.1295</v>
      </c>
      <c r="R213" s="222">
        <f>Q213*H213</f>
        <v>0.25900000000000001</v>
      </c>
      <c r="S213" s="222">
        <v>0</v>
      </c>
      <c r="T213" s="223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4" t="s">
        <v>156</v>
      </c>
      <c r="AT213" s="224" t="s">
        <v>151</v>
      </c>
      <c r="AU213" s="224" t="s">
        <v>85</v>
      </c>
      <c r="AY213" s="18" t="s">
        <v>149</v>
      </c>
      <c r="BE213" s="225">
        <f>IF(N213="základní",J213,0)</f>
        <v>0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18" t="s">
        <v>83</v>
      </c>
      <c r="BK213" s="225">
        <f>ROUND(I213*H213,2)</f>
        <v>0</v>
      </c>
      <c r="BL213" s="18" t="s">
        <v>156</v>
      </c>
      <c r="BM213" s="224" t="s">
        <v>661</v>
      </c>
    </row>
    <row r="214" s="2" customFormat="1">
      <c r="A214" s="39"/>
      <c r="B214" s="40"/>
      <c r="C214" s="41"/>
      <c r="D214" s="226" t="s">
        <v>158</v>
      </c>
      <c r="E214" s="41"/>
      <c r="F214" s="227" t="s">
        <v>492</v>
      </c>
      <c r="G214" s="41"/>
      <c r="H214" s="41"/>
      <c r="I214" s="228"/>
      <c r="J214" s="41"/>
      <c r="K214" s="41"/>
      <c r="L214" s="45"/>
      <c r="M214" s="229"/>
      <c r="N214" s="230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158</v>
      </c>
      <c r="AU214" s="18" t="s">
        <v>85</v>
      </c>
    </row>
    <row r="215" s="2" customFormat="1">
      <c r="A215" s="39"/>
      <c r="B215" s="40"/>
      <c r="C215" s="41"/>
      <c r="D215" s="231" t="s">
        <v>160</v>
      </c>
      <c r="E215" s="41"/>
      <c r="F215" s="232" t="s">
        <v>493</v>
      </c>
      <c r="G215" s="41"/>
      <c r="H215" s="41"/>
      <c r="I215" s="228"/>
      <c r="J215" s="41"/>
      <c r="K215" s="41"/>
      <c r="L215" s="45"/>
      <c r="M215" s="229"/>
      <c r="N215" s="230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160</v>
      </c>
      <c r="AU215" s="18" t="s">
        <v>85</v>
      </c>
    </row>
    <row r="216" s="2" customFormat="1" ht="37.8" customHeight="1">
      <c r="A216" s="39"/>
      <c r="B216" s="40"/>
      <c r="C216" s="213" t="s">
        <v>395</v>
      </c>
      <c r="D216" s="213" t="s">
        <v>151</v>
      </c>
      <c r="E216" s="214" t="s">
        <v>495</v>
      </c>
      <c r="F216" s="215" t="s">
        <v>496</v>
      </c>
      <c r="G216" s="216" t="s">
        <v>154</v>
      </c>
      <c r="H216" s="217">
        <v>2</v>
      </c>
      <c r="I216" s="218"/>
      <c r="J216" s="219">
        <f>ROUND(I216*H216,2)</f>
        <v>0</v>
      </c>
      <c r="K216" s="215" t="s">
        <v>155</v>
      </c>
      <c r="L216" s="45"/>
      <c r="M216" s="220" t="s">
        <v>19</v>
      </c>
      <c r="N216" s="221" t="s">
        <v>46</v>
      </c>
      <c r="O216" s="85"/>
      <c r="P216" s="222">
        <f>O216*H216</f>
        <v>0</v>
      </c>
      <c r="Q216" s="222">
        <v>0</v>
      </c>
      <c r="R216" s="222">
        <f>Q216*H216</f>
        <v>0</v>
      </c>
      <c r="S216" s="222">
        <v>0</v>
      </c>
      <c r="T216" s="223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4" t="s">
        <v>156</v>
      </c>
      <c r="AT216" s="224" t="s">
        <v>151</v>
      </c>
      <c r="AU216" s="224" t="s">
        <v>85</v>
      </c>
      <c r="AY216" s="18" t="s">
        <v>149</v>
      </c>
      <c r="BE216" s="225">
        <f>IF(N216="základní",J216,0)</f>
        <v>0</v>
      </c>
      <c r="BF216" s="225">
        <f>IF(N216="snížená",J216,0)</f>
        <v>0</v>
      </c>
      <c r="BG216" s="225">
        <f>IF(N216="zákl. přenesená",J216,0)</f>
        <v>0</v>
      </c>
      <c r="BH216" s="225">
        <f>IF(N216="sníž. přenesená",J216,0)</f>
        <v>0</v>
      </c>
      <c r="BI216" s="225">
        <f>IF(N216="nulová",J216,0)</f>
        <v>0</v>
      </c>
      <c r="BJ216" s="18" t="s">
        <v>83</v>
      </c>
      <c r="BK216" s="225">
        <f>ROUND(I216*H216,2)</f>
        <v>0</v>
      </c>
      <c r="BL216" s="18" t="s">
        <v>156</v>
      </c>
      <c r="BM216" s="224" t="s">
        <v>662</v>
      </c>
    </row>
    <row r="217" s="2" customFormat="1">
      <c r="A217" s="39"/>
      <c r="B217" s="40"/>
      <c r="C217" s="41"/>
      <c r="D217" s="226" t="s">
        <v>158</v>
      </c>
      <c r="E217" s="41"/>
      <c r="F217" s="227" t="s">
        <v>498</v>
      </c>
      <c r="G217" s="41"/>
      <c r="H217" s="41"/>
      <c r="I217" s="228"/>
      <c r="J217" s="41"/>
      <c r="K217" s="41"/>
      <c r="L217" s="45"/>
      <c r="M217" s="229"/>
      <c r="N217" s="230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158</v>
      </c>
      <c r="AU217" s="18" t="s">
        <v>85</v>
      </c>
    </row>
    <row r="218" s="12" customFormat="1" ht="22.8" customHeight="1">
      <c r="A218" s="12"/>
      <c r="B218" s="197"/>
      <c r="C218" s="198"/>
      <c r="D218" s="199" t="s">
        <v>74</v>
      </c>
      <c r="E218" s="211" t="s">
        <v>499</v>
      </c>
      <c r="F218" s="211" t="s">
        <v>500</v>
      </c>
      <c r="G218" s="198"/>
      <c r="H218" s="198"/>
      <c r="I218" s="201"/>
      <c r="J218" s="212">
        <f>BK218</f>
        <v>0</v>
      </c>
      <c r="K218" s="198"/>
      <c r="L218" s="203"/>
      <c r="M218" s="204"/>
      <c r="N218" s="205"/>
      <c r="O218" s="205"/>
      <c r="P218" s="206">
        <f>SUM(P219:P220)</f>
        <v>0</v>
      </c>
      <c r="Q218" s="205"/>
      <c r="R218" s="206">
        <f>SUM(R219:R220)</f>
        <v>0</v>
      </c>
      <c r="S218" s="205"/>
      <c r="T218" s="207">
        <f>SUM(T219:T220)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08" t="s">
        <v>83</v>
      </c>
      <c r="AT218" s="209" t="s">
        <v>74</v>
      </c>
      <c r="AU218" s="209" t="s">
        <v>83</v>
      </c>
      <c r="AY218" s="208" t="s">
        <v>149</v>
      </c>
      <c r="BK218" s="210">
        <f>SUM(BK219:BK220)</f>
        <v>0</v>
      </c>
    </row>
    <row r="219" s="2" customFormat="1" ht="24.15" customHeight="1">
      <c r="A219" s="39"/>
      <c r="B219" s="40"/>
      <c r="C219" s="213" t="s">
        <v>400</v>
      </c>
      <c r="D219" s="213" t="s">
        <v>151</v>
      </c>
      <c r="E219" s="214" t="s">
        <v>502</v>
      </c>
      <c r="F219" s="215" t="s">
        <v>503</v>
      </c>
      <c r="G219" s="216" t="s">
        <v>300</v>
      </c>
      <c r="H219" s="217">
        <v>0.40999999999999998</v>
      </c>
      <c r="I219" s="218"/>
      <c r="J219" s="219">
        <f>ROUND(I219*H219,2)</f>
        <v>0</v>
      </c>
      <c r="K219" s="215" t="s">
        <v>155</v>
      </c>
      <c r="L219" s="45"/>
      <c r="M219" s="220" t="s">
        <v>19</v>
      </c>
      <c r="N219" s="221" t="s">
        <v>46</v>
      </c>
      <c r="O219" s="85"/>
      <c r="P219" s="222">
        <f>O219*H219</f>
        <v>0</v>
      </c>
      <c r="Q219" s="222">
        <v>0</v>
      </c>
      <c r="R219" s="222">
        <f>Q219*H219</f>
        <v>0</v>
      </c>
      <c r="S219" s="222">
        <v>0</v>
      </c>
      <c r="T219" s="223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4" t="s">
        <v>156</v>
      </c>
      <c r="AT219" s="224" t="s">
        <v>151</v>
      </c>
      <c r="AU219" s="224" t="s">
        <v>85</v>
      </c>
      <c r="AY219" s="18" t="s">
        <v>149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18" t="s">
        <v>83</v>
      </c>
      <c r="BK219" s="225">
        <f>ROUND(I219*H219,2)</f>
        <v>0</v>
      </c>
      <c r="BL219" s="18" t="s">
        <v>156</v>
      </c>
      <c r="BM219" s="224" t="s">
        <v>663</v>
      </c>
    </row>
    <row r="220" s="2" customFormat="1">
      <c r="A220" s="39"/>
      <c r="B220" s="40"/>
      <c r="C220" s="41"/>
      <c r="D220" s="226" t="s">
        <v>158</v>
      </c>
      <c r="E220" s="41"/>
      <c r="F220" s="227" t="s">
        <v>505</v>
      </c>
      <c r="G220" s="41"/>
      <c r="H220" s="41"/>
      <c r="I220" s="228"/>
      <c r="J220" s="41"/>
      <c r="K220" s="41"/>
      <c r="L220" s="45"/>
      <c r="M220" s="229"/>
      <c r="N220" s="230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158</v>
      </c>
      <c r="AU220" s="18" t="s">
        <v>85</v>
      </c>
    </row>
    <row r="221" s="12" customFormat="1" ht="22.8" customHeight="1">
      <c r="A221" s="12"/>
      <c r="B221" s="197"/>
      <c r="C221" s="198"/>
      <c r="D221" s="199" t="s">
        <v>74</v>
      </c>
      <c r="E221" s="211" t="s">
        <v>506</v>
      </c>
      <c r="F221" s="211" t="s">
        <v>507</v>
      </c>
      <c r="G221" s="198"/>
      <c r="H221" s="198"/>
      <c r="I221" s="201"/>
      <c r="J221" s="212">
        <f>BK221</f>
        <v>0</v>
      </c>
      <c r="K221" s="198"/>
      <c r="L221" s="203"/>
      <c r="M221" s="204"/>
      <c r="N221" s="205"/>
      <c r="O221" s="205"/>
      <c r="P221" s="206">
        <f>SUM(P222:P223)</f>
        <v>0</v>
      </c>
      <c r="Q221" s="205"/>
      <c r="R221" s="206">
        <f>SUM(R222:R223)</f>
        <v>0</v>
      </c>
      <c r="S221" s="205"/>
      <c r="T221" s="207">
        <f>SUM(T222:T223)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08" t="s">
        <v>83</v>
      </c>
      <c r="AT221" s="209" t="s">
        <v>74</v>
      </c>
      <c r="AU221" s="209" t="s">
        <v>83</v>
      </c>
      <c r="AY221" s="208" t="s">
        <v>149</v>
      </c>
      <c r="BK221" s="210">
        <f>SUM(BK222:BK223)</f>
        <v>0</v>
      </c>
    </row>
    <row r="222" s="2" customFormat="1" ht="24.15" customHeight="1">
      <c r="A222" s="39"/>
      <c r="B222" s="40"/>
      <c r="C222" s="213" t="s">
        <v>404</v>
      </c>
      <c r="D222" s="213" t="s">
        <v>151</v>
      </c>
      <c r="E222" s="214" t="s">
        <v>509</v>
      </c>
      <c r="F222" s="215" t="s">
        <v>510</v>
      </c>
      <c r="G222" s="216" t="s">
        <v>300</v>
      </c>
      <c r="H222" s="217">
        <v>3.2949999999999999</v>
      </c>
      <c r="I222" s="218"/>
      <c r="J222" s="219">
        <f>ROUND(I222*H222,2)</f>
        <v>0</v>
      </c>
      <c r="K222" s="215" t="s">
        <v>155</v>
      </c>
      <c r="L222" s="45"/>
      <c r="M222" s="220" t="s">
        <v>19</v>
      </c>
      <c r="N222" s="221" t="s">
        <v>46</v>
      </c>
      <c r="O222" s="85"/>
      <c r="P222" s="222">
        <f>O222*H222</f>
        <v>0</v>
      </c>
      <c r="Q222" s="222">
        <v>0</v>
      </c>
      <c r="R222" s="222">
        <f>Q222*H222</f>
        <v>0</v>
      </c>
      <c r="S222" s="222">
        <v>0</v>
      </c>
      <c r="T222" s="223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4" t="s">
        <v>156</v>
      </c>
      <c r="AT222" s="224" t="s">
        <v>151</v>
      </c>
      <c r="AU222" s="224" t="s">
        <v>85</v>
      </c>
      <c r="AY222" s="18" t="s">
        <v>149</v>
      </c>
      <c r="BE222" s="225">
        <f>IF(N222="základní",J222,0)</f>
        <v>0</v>
      </c>
      <c r="BF222" s="225">
        <f>IF(N222="snížená",J222,0)</f>
        <v>0</v>
      </c>
      <c r="BG222" s="225">
        <f>IF(N222="zákl. přenesená",J222,0)</f>
        <v>0</v>
      </c>
      <c r="BH222" s="225">
        <f>IF(N222="sníž. přenesená",J222,0)</f>
        <v>0</v>
      </c>
      <c r="BI222" s="225">
        <f>IF(N222="nulová",J222,0)</f>
        <v>0</v>
      </c>
      <c r="BJ222" s="18" t="s">
        <v>83</v>
      </c>
      <c r="BK222" s="225">
        <f>ROUND(I222*H222,2)</f>
        <v>0</v>
      </c>
      <c r="BL222" s="18" t="s">
        <v>156</v>
      </c>
      <c r="BM222" s="224" t="s">
        <v>664</v>
      </c>
    </row>
    <row r="223" s="2" customFormat="1">
      <c r="A223" s="39"/>
      <c r="B223" s="40"/>
      <c r="C223" s="41"/>
      <c r="D223" s="226" t="s">
        <v>158</v>
      </c>
      <c r="E223" s="41"/>
      <c r="F223" s="227" t="s">
        <v>512</v>
      </c>
      <c r="G223" s="41"/>
      <c r="H223" s="41"/>
      <c r="I223" s="228"/>
      <c r="J223" s="41"/>
      <c r="K223" s="41"/>
      <c r="L223" s="45"/>
      <c r="M223" s="276"/>
      <c r="N223" s="277"/>
      <c r="O223" s="278"/>
      <c r="P223" s="278"/>
      <c r="Q223" s="278"/>
      <c r="R223" s="278"/>
      <c r="S223" s="278"/>
      <c r="T223" s="279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158</v>
      </c>
      <c r="AU223" s="18" t="s">
        <v>85</v>
      </c>
    </row>
    <row r="224" s="2" customFormat="1" ht="6.96" customHeight="1">
      <c r="A224" s="39"/>
      <c r="B224" s="60"/>
      <c r="C224" s="61"/>
      <c r="D224" s="61"/>
      <c r="E224" s="61"/>
      <c r="F224" s="61"/>
      <c r="G224" s="61"/>
      <c r="H224" s="61"/>
      <c r="I224" s="61"/>
      <c r="J224" s="61"/>
      <c r="K224" s="61"/>
      <c r="L224" s="45"/>
      <c r="M224" s="39"/>
      <c r="O224" s="39"/>
      <c r="P224" s="39"/>
      <c r="Q224" s="39"/>
      <c r="R224" s="39"/>
      <c r="S224" s="39"/>
      <c r="T224" s="39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</row>
  </sheetData>
  <sheetProtection sheet="1" autoFilter="0" formatColumns="0" formatRows="0" objects="1" scenarios="1" spinCount="100000" saltValue="KjQQWqbq2gtEuhpMtECspZWMKjMEDo59nrjhL7hn7olhMXyO2f/iY4BsqrBBVwNZSswNIv3GySXgSTomjxagGg==" hashValue="noMENtnTLyz5pGQ2zJMs5+acziVxw2xvf7AILlXgjmjPOk2VUB3PDhZ/Avpp96rA5w+cF950VT36FyoMepgAzA==" algorithmName="SHA-512" password="CC35"/>
  <autoFilter ref="C91:K22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hyperlinks>
    <hyperlink ref="F96" r:id="rId1" display="https://podminky.urs.cz/item/CS_URS_2023_02/113202111"/>
    <hyperlink ref="F101" r:id="rId2" display="https://podminky.urs.cz/item/CS_URS_2023_02/119001405"/>
    <hyperlink ref="F104" r:id="rId3" display="https://podminky.urs.cz/item/CS_URS_2023_02/119001412"/>
    <hyperlink ref="F107" r:id="rId4" display="https://podminky.urs.cz/item/CS_URS_2023_02/119001421"/>
    <hyperlink ref="F110" r:id="rId5" display="https://podminky.urs.cz/item/CS_URS_2023_02/129001101"/>
    <hyperlink ref="F112" r:id="rId6" display="https://podminky.urs.cz/item/CS_URS_2023_02/131151201"/>
    <hyperlink ref="F115" r:id="rId7" display="https://podminky.urs.cz/item/CS_URS_2023_02/131251201"/>
    <hyperlink ref="F118" r:id="rId8" display="https://podminky.urs.cz/item/CS_URS_2023_02/131351201"/>
    <hyperlink ref="F121" r:id="rId9" display="https://podminky.urs.cz/item/CS_URS_2023_02/132154201"/>
    <hyperlink ref="F124" r:id="rId10" display="https://podminky.urs.cz/item/CS_URS_2023_02/132254201"/>
    <hyperlink ref="F127" r:id="rId11" display="https://podminky.urs.cz/item/CS_URS_2023_02/132354201"/>
    <hyperlink ref="F130" r:id="rId12" display="https://podminky.urs.cz/item/CS_URS_2023_02/151201101"/>
    <hyperlink ref="F133" r:id="rId13" display="https://podminky.urs.cz/item/CS_URS_2023_02/151201111"/>
    <hyperlink ref="F135" r:id="rId14" display="https://podminky.urs.cz/item/CS_URS_2023_02/151201201"/>
    <hyperlink ref="F138" r:id="rId15" display="https://podminky.urs.cz/item/CS_URS_2023_02/151201211"/>
    <hyperlink ref="F140" r:id="rId16" display="https://podminky.urs.cz/item/CS_URS_2023_02/151201301"/>
    <hyperlink ref="F142" r:id="rId17" display="https://podminky.urs.cz/item/CS_URS_2023_02/151201311"/>
    <hyperlink ref="F144" r:id="rId18" display="https://podminky.urs.cz/item/CS_URS_2023_02/162751117"/>
    <hyperlink ref="F152" r:id="rId19" display="https://podminky.urs.cz/item/CS_URS_2023_02/162751137"/>
    <hyperlink ref="F154" r:id="rId20" display="https://podminky.urs.cz/item/CS_URS_2023_02/167151101"/>
    <hyperlink ref="F161" r:id="rId21" display="https://podminky.urs.cz/item/CS_URS_2023_02/171201231"/>
    <hyperlink ref="F175" r:id="rId22" display="https://podminky.urs.cz/item/CS_URS_2023_02/181111111"/>
    <hyperlink ref="F179" r:id="rId23" display="https://podminky.urs.cz/item/CS_URS_2023_02/451572111"/>
    <hyperlink ref="F182" r:id="rId24" display="https://podminky.urs.cz/item/CS_URS_2023_02/452321131"/>
    <hyperlink ref="F185" r:id="rId25" display="https://podminky.urs.cz/item/CS_URS_2023_02/452351101"/>
    <hyperlink ref="F188" r:id="rId26" display="https://podminky.urs.cz/item/CS_URS_2023_02/452368211"/>
    <hyperlink ref="F191" r:id="rId27" display="https://podminky.urs.cz/item/CS_URS_2023_02/452386111"/>
    <hyperlink ref="F195" r:id="rId28" display="https://podminky.urs.cz/item/CS_URS_2023_02/871225201"/>
    <hyperlink ref="F199" r:id="rId29" display="https://podminky.urs.cz/item/CS_URS_2023_02/892241111"/>
    <hyperlink ref="F203" r:id="rId30" display="https://podminky.urs.cz/item/CS_URS_2023_02/899104112"/>
    <hyperlink ref="F207" r:id="rId31" display="https://podminky.urs.cz/item/CS_URS_2023_02/899721111"/>
    <hyperlink ref="F211" r:id="rId32" display="https://podminky.urs.cz/item/CS_URS_2023_02/899722112"/>
    <hyperlink ref="F214" r:id="rId33" display="https://podminky.urs.cz/item/CS_URS_2023_02/916231213"/>
    <hyperlink ref="F217" r:id="rId34" display="https://podminky.urs.cz/item/CS_URS_2023_02/979024443"/>
    <hyperlink ref="F220" r:id="rId35" display="https://podminky.urs.cz/item/CS_URS_2023_02/997221571"/>
    <hyperlink ref="F223" r:id="rId36" display="https://podminky.urs.cz/item/CS_URS_2023_02/998276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7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85</v>
      </c>
    </row>
    <row r="4" s="1" customFormat="1" ht="24.96" customHeight="1">
      <c r="B4" s="21"/>
      <c r="D4" s="141" t="s">
        <v>117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Splašková kanalizace Štěpánov</v>
      </c>
      <c r="F7" s="143"/>
      <c r="G7" s="143"/>
      <c r="H7" s="143"/>
      <c r="L7" s="21"/>
    </row>
    <row r="8" s="1" customFormat="1" ht="12" customHeight="1">
      <c r="B8" s="21"/>
      <c r="D8" s="143" t="s">
        <v>118</v>
      </c>
      <c r="L8" s="21"/>
    </row>
    <row r="9" s="2" customFormat="1" ht="16.5" customHeight="1">
      <c r="A9" s="39"/>
      <c r="B9" s="45"/>
      <c r="C9" s="39"/>
      <c r="D9" s="39"/>
      <c r="E9" s="144" t="s">
        <v>522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523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863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6. 9. 2023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30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32</v>
      </c>
      <c r="E22" s="39"/>
      <c r="F22" s="39"/>
      <c r="G22" s="39"/>
      <c r="H22" s="39"/>
      <c r="I22" s="143" t="s">
        <v>26</v>
      </c>
      <c r="J22" s="134" t="s">
        <v>33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34</v>
      </c>
      <c r="F23" s="39"/>
      <c r="G23" s="39"/>
      <c r="H23" s="39"/>
      <c r="I23" s="143" t="s">
        <v>29</v>
      </c>
      <c r="J23" s="134" t="s">
        <v>35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37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38</v>
      </c>
      <c r="F26" s="39"/>
      <c r="G26" s="39"/>
      <c r="H26" s="39"/>
      <c r="I26" s="143" t="s">
        <v>29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39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41</v>
      </c>
      <c r="E32" s="39"/>
      <c r="F32" s="39"/>
      <c r="G32" s="39"/>
      <c r="H32" s="39"/>
      <c r="I32" s="39"/>
      <c r="J32" s="154">
        <f>ROUND(J92,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43</v>
      </c>
      <c r="G34" s="39"/>
      <c r="H34" s="39"/>
      <c r="I34" s="155" t="s">
        <v>42</v>
      </c>
      <c r="J34" s="155" t="s">
        <v>44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45</v>
      </c>
      <c r="E35" s="143" t="s">
        <v>46</v>
      </c>
      <c r="F35" s="157">
        <f>ROUND((SUM(BE92:BE228)),  2)</f>
        <v>0</v>
      </c>
      <c r="G35" s="39"/>
      <c r="H35" s="39"/>
      <c r="I35" s="158">
        <v>0.20999999999999999</v>
      </c>
      <c r="J35" s="157">
        <f>ROUND(((SUM(BE92:BE228))*I35),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47</v>
      </c>
      <c r="F36" s="157">
        <f>ROUND((SUM(BF92:BF228)),  2)</f>
        <v>0</v>
      </c>
      <c r="G36" s="39"/>
      <c r="H36" s="39"/>
      <c r="I36" s="158">
        <v>0.14999999999999999</v>
      </c>
      <c r="J36" s="157">
        <f>ROUND(((SUM(BF92:BF228))*I36),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57">
        <f>ROUND((SUM(BG92:BG228)),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49</v>
      </c>
      <c r="F38" s="157">
        <f>ROUND((SUM(BH92:BH228)),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50</v>
      </c>
      <c r="F39" s="157">
        <f>ROUND((SUM(BI92:BI228)),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51</v>
      </c>
      <c r="E41" s="161"/>
      <c r="F41" s="161"/>
      <c r="G41" s="162" t="s">
        <v>52</v>
      </c>
      <c r="H41" s="163" t="s">
        <v>53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120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Splašková kanalizace Štěpánov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118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522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523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09 - Kanalizační přípojka tlaková - č.p. 4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6. 9. 2023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40.05" customHeight="1">
      <c r="A58" s="39"/>
      <c r="B58" s="40"/>
      <c r="C58" s="33" t="s">
        <v>25</v>
      </c>
      <c r="D58" s="41"/>
      <c r="E58" s="41"/>
      <c r="F58" s="28" t="str">
        <f>E17</f>
        <v>Město Přelouč, Československé armády 1665, Přelouč</v>
      </c>
      <c r="G58" s="41"/>
      <c r="H58" s="41"/>
      <c r="I58" s="33" t="s">
        <v>32</v>
      </c>
      <c r="J58" s="37" t="str">
        <f>E23</f>
        <v>IKKO Hradec Králové,s.r.o., Bratří Štefanů 238, HK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30</v>
      </c>
      <c r="D59" s="41"/>
      <c r="E59" s="41"/>
      <c r="F59" s="28" t="str">
        <f>IF(E20="","",E20)</f>
        <v>Vyplň údaj</v>
      </c>
      <c r="G59" s="41"/>
      <c r="H59" s="41"/>
      <c r="I59" s="33" t="s">
        <v>37</v>
      </c>
      <c r="J59" s="37" t="str">
        <f>E26</f>
        <v>K. Hlaváčková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121</v>
      </c>
      <c r="D61" s="172"/>
      <c r="E61" s="172"/>
      <c r="F61" s="172"/>
      <c r="G61" s="172"/>
      <c r="H61" s="172"/>
      <c r="I61" s="172"/>
      <c r="J61" s="173" t="s">
        <v>122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73</v>
      </c>
      <c r="D63" s="41"/>
      <c r="E63" s="41"/>
      <c r="F63" s="41"/>
      <c r="G63" s="41"/>
      <c r="H63" s="41"/>
      <c r="I63" s="41"/>
      <c r="J63" s="103">
        <f>J92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123</v>
      </c>
    </row>
    <row r="64" s="9" customFormat="1" ht="24.96" customHeight="1">
      <c r="A64" s="9"/>
      <c r="B64" s="175"/>
      <c r="C64" s="176"/>
      <c r="D64" s="177" t="s">
        <v>124</v>
      </c>
      <c r="E64" s="178"/>
      <c r="F64" s="178"/>
      <c r="G64" s="178"/>
      <c r="H64" s="178"/>
      <c r="I64" s="178"/>
      <c r="J64" s="179">
        <f>J93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125</v>
      </c>
      <c r="E65" s="183"/>
      <c r="F65" s="183"/>
      <c r="G65" s="183"/>
      <c r="H65" s="183"/>
      <c r="I65" s="183"/>
      <c r="J65" s="184">
        <f>J94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127</v>
      </c>
      <c r="E66" s="183"/>
      <c r="F66" s="183"/>
      <c r="G66" s="183"/>
      <c r="H66" s="183"/>
      <c r="I66" s="183"/>
      <c r="J66" s="184">
        <f>J179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128</v>
      </c>
      <c r="E67" s="183"/>
      <c r="F67" s="183"/>
      <c r="G67" s="183"/>
      <c r="H67" s="183"/>
      <c r="I67" s="183"/>
      <c r="J67" s="184">
        <f>J195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129</v>
      </c>
      <c r="E68" s="183"/>
      <c r="F68" s="183"/>
      <c r="G68" s="183"/>
      <c r="H68" s="183"/>
      <c r="I68" s="183"/>
      <c r="J68" s="184">
        <f>J214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130</v>
      </c>
      <c r="E69" s="183"/>
      <c r="F69" s="183"/>
      <c r="G69" s="183"/>
      <c r="H69" s="183"/>
      <c r="I69" s="183"/>
      <c r="J69" s="184">
        <f>J223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1"/>
      <c r="C70" s="126"/>
      <c r="D70" s="182" t="s">
        <v>131</v>
      </c>
      <c r="E70" s="183"/>
      <c r="F70" s="183"/>
      <c r="G70" s="183"/>
      <c r="H70" s="183"/>
      <c r="I70" s="183"/>
      <c r="J70" s="184">
        <f>J226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134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70" t="str">
        <f>E7</f>
        <v>Splašková kanalizace Štěpánov</v>
      </c>
      <c r="F80" s="33"/>
      <c r="G80" s="33"/>
      <c r="H80" s="33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" customFormat="1" ht="12" customHeight="1">
      <c r="B81" s="22"/>
      <c r="C81" s="33" t="s">
        <v>118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2" customFormat="1" ht="16.5" customHeight="1">
      <c r="A82" s="39"/>
      <c r="B82" s="40"/>
      <c r="C82" s="41"/>
      <c r="D82" s="41"/>
      <c r="E82" s="170" t="s">
        <v>522</v>
      </c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523</v>
      </c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E11</f>
        <v>09 - Kanalizační přípojka tlaková - č.p. 4</v>
      </c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F14</f>
        <v xml:space="preserve"> </v>
      </c>
      <c r="G86" s="41"/>
      <c r="H86" s="41"/>
      <c r="I86" s="33" t="s">
        <v>23</v>
      </c>
      <c r="J86" s="73" t="str">
        <f>IF(J14="","",J14)</f>
        <v>6. 9. 2023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40.05" customHeight="1">
      <c r="A88" s="39"/>
      <c r="B88" s="40"/>
      <c r="C88" s="33" t="s">
        <v>25</v>
      </c>
      <c r="D88" s="41"/>
      <c r="E88" s="41"/>
      <c r="F88" s="28" t="str">
        <f>E17</f>
        <v>Město Přelouč, Československé armády 1665, Přelouč</v>
      </c>
      <c r="G88" s="41"/>
      <c r="H88" s="41"/>
      <c r="I88" s="33" t="s">
        <v>32</v>
      </c>
      <c r="J88" s="37" t="str">
        <f>E23</f>
        <v>IKKO Hradec Králové,s.r.o., Bratří Štefanů 238, HK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30</v>
      </c>
      <c r="D89" s="41"/>
      <c r="E89" s="41"/>
      <c r="F89" s="28" t="str">
        <f>IF(E20="","",E20)</f>
        <v>Vyplň údaj</v>
      </c>
      <c r="G89" s="41"/>
      <c r="H89" s="41"/>
      <c r="I89" s="33" t="s">
        <v>37</v>
      </c>
      <c r="J89" s="37" t="str">
        <f>E26</f>
        <v>K. Hlaváčková</v>
      </c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86"/>
      <c r="B91" s="187"/>
      <c r="C91" s="188" t="s">
        <v>135</v>
      </c>
      <c r="D91" s="189" t="s">
        <v>60</v>
      </c>
      <c r="E91" s="189" t="s">
        <v>56</v>
      </c>
      <c r="F91" s="189" t="s">
        <v>57</v>
      </c>
      <c r="G91" s="189" t="s">
        <v>136</v>
      </c>
      <c r="H91" s="189" t="s">
        <v>137</v>
      </c>
      <c r="I91" s="189" t="s">
        <v>138</v>
      </c>
      <c r="J91" s="189" t="s">
        <v>122</v>
      </c>
      <c r="K91" s="190" t="s">
        <v>139</v>
      </c>
      <c r="L91" s="191"/>
      <c r="M91" s="93" t="s">
        <v>19</v>
      </c>
      <c r="N91" s="94" t="s">
        <v>45</v>
      </c>
      <c r="O91" s="94" t="s">
        <v>140</v>
      </c>
      <c r="P91" s="94" t="s">
        <v>141</v>
      </c>
      <c r="Q91" s="94" t="s">
        <v>142</v>
      </c>
      <c r="R91" s="94" t="s">
        <v>143</v>
      </c>
      <c r="S91" s="94" t="s">
        <v>144</v>
      </c>
      <c r="T91" s="95" t="s">
        <v>145</v>
      </c>
      <c r="U91" s="186"/>
      <c r="V91" s="186"/>
      <c r="W91" s="186"/>
      <c r="X91" s="186"/>
      <c r="Y91" s="186"/>
      <c r="Z91" s="186"/>
      <c r="AA91" s="186"/>
      <c r="AB91" s="186"/>
      <c r="AC91" s="186"/>
      <c r="AD91" s="186"/>
      <c r="AE91" s="186"/>
    </row>
    <row r="92" s="2" customFormat="1" ht="22.8" customHeight="1">
      <c r="A92" s="39"/>
      <c r="B92" s="40"/>
      <c r="C92" s="100" t="s">
        <v>146</v>
      </c>
      <c r="D92" s="41"/>
      <c r="E92" s="41"/>
      <c r="F92" s="41"/>
      <c r="G92" s="41"/>
      <c r="H92" s="41"/>
      <c r="I92" s="41"/>
      <c r="J92" s="192">
        <f>BK92</f>
        <v>0</v>
      </c>
      <c r="K92" s="41"/>
      <c r="L92" s="45"/>
      <c r="M92" s="96"/>
      <c r="N92" s="193"/>
      <c r="O92" s="97"/>
      <c r="P92" s="194">
        <f>P93</f>
        <v>0</v>
      </c>
      <c r="Q92" s="97"/>
      <c r="R92" s="194">
        <f>R93</f>
        <v>3.2535482699999996</v>
      </c>
      <c r="S92" s="97"/>
      <c r="T92" s="195">
        <f>T93</f>
        <v>0.40999999999999998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74</v>
      </c>
      <c r="AU92" s="18" t="s">
        <v>123</v>
      </c>
      <c r="BK92" s="196">
        <f>BK93</f>
        <v>0</v>
      </c>
    </row>
    <row r="93" s="12" customFormat="1" ht="25.92" customHeight="1">
      <c r="A93" s="12"/>
      <c r="B93" s="197"/>
      <c r="C93" s="198"/>
      <c r="D93" s="199" t="s">
        <v>74</v>
      </c>
      <c r="E93" s="200" t="s">
        <v>147</v>
      </c>
      <c r="F93" s="200" t="s">
        <v>148</v>
      </c>
      <c r="G93" s="198"/>
      <c r="H93" s="198"/>
      <c r="I93" s="201"/>
      <c r="J93" s="202">
        <f>BK93</f>
        <v>0</v>
      </c>
      <c r="K93" s="198"/>
      <c r="L93" s="203"/>
      <c r="M93" s="204"/>
      <c r="N93" s="205"/>
      <c r="O93" s="205"/>
      <c r="P93" s="206">
        <f>P94+P179+P195+P214+P223+P226</f>
        <v>0</v>
      </c>
      <c r="Q93" s="205"/>
      <c r="R93" s="206">
        <f>R94+R179+R195+R214+R223+R226</f>
        <v>3.2535482699999996</v>
      </c>
      <c r="S93" s="205"/>
      <c r="T93" s="207">
        <f>T94+T179+T195+T214+T223+T226</f>
        <v>0.40999999999999998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8" t="s">
        <v>83</v>
      </c>
      <c r="AT93" s="209" t="s">
        <v>74</v>
      </c>
      <c r="AU93" s="209" t="s">
        <v>75</v>
      </c>
      <c r="AY93" s="208" t="s">
        <v>149</v>
      </c>
      <c r="BK93" s="210">
        <f>BK94+BK179+BK195+BK214+BK223+BK226</f>
        <v>0</v>
      </c>
    </row>
    <row r="94" s="12" customFormat="1" ht="22.8" customHeight="1">
      <c r="A94" s="12"/>
      <c r="B94" s="197"/>
      <c r="C94" s="198"/>
      <c r="D94" s="199" t="s">
        <v>74</v>
      </c>
      <c r="E94" s="211" t="s">
        <v>83</v>
      </c>
      <c r="F94" s="211" t="s">
        <v>150</v>
      </c>
      <c r="G94" s="198"/>
      <c r="H94" s="198"/>
      <c r="I94" s="201"/>
      <c r="J94" s="212">
        <f>BK94</f>
        <v>0</v>
      </c>
      <c r="K94" s="198"/>
      <c r="L94" s="203"/>
      <c r="M94" s="204"/>
      <c r="N94" s="205"/>
      <c r="O94" s="205"/>
      <c r="P94" s="206">
        <f>SUM(P95:P178)</f>
        <v>0</v>
      </c>
      <c r="Q94" s="205"/>
      <c r="R94" s="206">
        <f>SUM(R95:R178)</f>
        <v>0.26668266000000002</v>
      </c>
      <c r="S94" s="205"/>
      <c r="T94" s="207">
        <f>SUM(T95:T178)</f>
        <v>0.40999999999999998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8" t="s">
        <v>83</v>
      </c>
      <c r="AT94" s="209" t="s">
        <v>74</v>
      </c>
      <c r="AU94" s="209" t="s">
        <v>83</v>
      </c>
      <c r="AY94" s="208" t="s">
        <v>149</v>
      </c>
      <c r="BK94" s="210">
        <f>SUM(BK95:BK178)</f>
        <v>0</v>
      </c>
    </row>
    <row r="95" s="2" customFormat="1" ht="24.15" customHeight="1">
      <c r="A95" s="39"/>
      <c r="B95" s="40"/>
      <c r="C95" s="213" t="s">
        <v>83</v>
      </c>
      <c r="D95" s="213" t="s">
        <v>151</v>
      </c>
      <c r="E95" s="214" t="s">
        <v>152</v>
      </c>
      <c r="F95" s="215" t="s">
        <v>153</v>
      </c>
      <c r="G95" s="216" t="s">
        <v>154</v>
      </c>
      <c r="H95" s="217">
        <v>2</v>
      </c>
      <c r="I95" s="218"/>
      <c r="J95" s="219">
        <f>ROUND(I95*H95,2)</f>
        <v>0</v>
      </c>
      <c r="K95" s="215" t="s">
        <v>155</v>
      </c>
      <c r="L95" s="45"/>
      <c r="M95" s="220" t="s">
        <v>19</v>
      </c>
      <c r="N95" s="221" t="s">
        <v>46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0.20499999999999999</v>
      </c>
      <c r="T95" s="223">
        <f>S95*H95</f>
        <v>0.40999999999999998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156</v>
      </c>
      <c r="AT95" s="224" t="s">
        <v>151</v>
      </c>
      <c r="AU95" s="224" t="s">
        <v>85</v>
      </c>
      <c r="AY95" s="18" t="s">
        <v>149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83</v>
      </c>
      <c r="BK95" s="225">
        <f>ROUND(I95*H95,2)</f>
        <v>0</v>
      </c>
      <c r="BL95" s="18" t="s">
        <v>156</v>
      </c>
      <c r="BM95" s="224" t="s">
        <v>525</v>
      </c>
    </row>
    <row r="96" s="2" customFormat="1">
      <c r="A96" s="39"/>
      <c r="B96" s="40"/>
      <c r="C96" s="41"/>
      <c r="D96" s="226" t="s">
        <v>158</v>
      </c>
      <c r="E96" s="41"/>
      <c r="F96" s="227" t="s">
        <v>159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158</v>
      </c>
      <c r="AU96" s="18" t="s">
        <v>85</v>
      </c>
    </row>
    <row r="97" s="2" customFormat="1">
      <c r="A97" s="39"/>
      <c r="B97" s="40"/>
      <c r="C97" s="41"/>
      <c r="D97" s="231" t="s">
        <v>160</v>
      </c>
      <c r="E97" s="41"/>
      <c r="F97" s="232" t="s">
        <v>161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160</v>
      </c>
      <c r="AU97" s="18" t="s">
        <v>85</v>
      </c>
    </row>
    <row r="98" s="13" customFormat="1">
      <c r="A98" s="13"/>
      <c r="B98" s="233"/>
      <c r="C98" s="234"/>
      <c r="D98" s="231" t="s">
        <v>162</v>
      </c>
      <c r="E98" s="235" t="s">
        <v>19</v>
      </c>
      <c r="F98" s="236" t="s">
        <v>526</v>
      </c>
      <c r="G98" s="234"/>
      <c r="H98" s="237">
        <v>1</v>
      </c>
      <c r="I98" s="238"/>
      <c r="J98" s="234"/>
      <c r="K98" s="234"/>
      <c r="L98" s="239"/>
      <c r="M98" s="240"/>
      <c r="N98" s="241"/>
      <c r="O98" s="241"/>
      <c r="P98" s="241"/>
      <c r="Q98" s="241"/>
      <c r="R98" s="241"/>
      <c r="S98" s="241"/>
      <c r="T98" s="24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3" t="s">
        <v>162</v>
      </c>
      <c r="AU98" s="243" t="s">
        <v>85</v>
      </c>
      <c r="AV98" s="13" t="s">
        <v>85</v>
      </c>
      <c r="AW98" s="13" t="s">
        <v>36</v>
      </c>
      <c r="AX98" s="13" t="s">
        <v>75</v>
      </c>
      <c r="AY98" s="243" t="s">
        <v>149</v>
      </c>
    </row>
    <row r="99" s="13" customFormat="1">
      <c r="A99" s="13"/>
      <c r="B99" s="233"/>
      <c r="C99" s="234"/>
      <c r="D99" s="231" t="s">
        <v>162</v>
      </c>
      <c r="E99" s="235" t="s">
        <v>19</v>
      </c>
      <c r="F99" s="236" t="s">
        <v>527</v>
      </c>
      <c r="G99" s="234"/>
      <c r="H99" s="237">
        <v>1</v>
      </c>
      <c r="I99" s="238"/>
      <c r="J99" s="234"/>
      <c r="K99" s="234"/>
      <c r="L99" s="239"/>
      <c r="M99" s="240"/>
      <c r="N99" s="241"/>
      <c r="O99" s="241"/>
      <c r="P99" s="241"/>
      <c r="Q99" s="241"/>
      <c r="R99" s="241"/>
      <c r="S99" s="241"/>
      <c r="T99" s="24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3" t="s">
        <v>162</v>
      </c>
      <c r="AU99" s="243" t="s">
        <v>85</v>
      </c>
      <c r="AV99" s="13" t="s">
        <v>85</v>
      </c>
      <c r="AW99" s="13" t="s">
        <v>36</v>
      </c>
      <c r="AX99" s="13" t="s">
        <v>75</v>
      </c>
      <c r="AY99" s="243" t="s">
        <v>149</v>
      </c>
    </row>
    <row r="100" s="15" customFormat="1">
      <c r="A100" s="15"/>
      <c r="B100" s="255"/>
      <c r="C100" s="256"/>
      <c r="D100" s="231" t="s">
        <v>162</v>
      </c>
      <c r="E100" s="257" t="s">
        <v>19</v>
      </c>
      <c r="F100" s="258" t="s">
        <v>279</v>
      </c>
      <c r="G100" s="256"/>
      <c r="H100" s="259">
        <v>2</v>
      </c>
      <c r="I100" s="260"/>
      <c r="J100" s="256"/>
      <c r="K100" s="256"/>
      <c r="L100" s="261"/>
      <c r="M100" s="262"/>
      <c r="N100" s="263"/>
      <c r="O100" s="263"/>
      <c r="P100" s="263"/>
      <c r="Q100" s="263"/>
      <c r="R100" s="263"/>
      <c r="S100" s="263"/>
      <c r="T100" s="264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65" t="s">
        <v>162</v>
      </c>
      <c r="AU100" s="265" t="s">
        <v>85</v>
      </c>
      <c r="AV100" s="15" t="s">
        <v>156</v>
      </c>
      <c r="AW100" s="15" t="s">
        <v>36</v>
      </c>
      <c r="AX100" s="15" t="s">
        <v>83</v>
      </c>
      <c r="AY100" s="265" t="s">
        <v>149</v>
      </c>
    </row>
    <row r="101" s="2" customFormat="1" ht="49.05" customHeight="1">
      <c r="A101" s="39"/>
      <c r="B101" s="40"/>
      <c r="C101" s="213" t="s">
        <v>85</v>
      </c>
      <c r="D101" s="213" t="s">
        <v>151</v>
      </c>
      <c r="E101" s="214" t="s">
        <v>164</v>
      </c>
      <c r="F101" s="215" t="s">
        <v>165</v>
      </c>
      <c r="G101" s="216" t="s">
        <v>154</v>
      </c>
      <c r="H101" s="217">
        <v>0.90000000000000002</v>
      </c>
      <c r="I101" s="218"/>
      <c r="J101" s="219">
        <f>ROUND(I101*H101,2)</f>
        <v>0</v>
      </c>
      <c r="K101" s="215" t="s">
        <v>155</v>
      </c>
      <c r="L101" s="45"/>
      <c r="M101" s="220" t="s">
        <v>19</v>
      </c>
      <c r="N101" s="221" t="s">
        <v>46</v>
      </c>
      <c r="O101" s="85"/>
      <c r="P101" s="222">
        <f>O101*H101</f>
        <v>0</v>
      </c>
      <c r="Q101" s="222">
        <v>0.036900000000000002</v>
      </c>
      <c r="R101" s="222">
        <f>Q101*H101</f>
        <v>0.033210000000000003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156</v>
      </c>
      <c r="AT101" s="224" t="s">
        <v>151</v>
      </c>
      <c r="AU101" s="224" t="s">
        <v>85</v>
      </c>
      <c r="AY101" s="18" t="s">
        <v>149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83</v>
      </c>
      <c r="BK101" s="225">
        <f>ROUND(I101*H101,2)</f>
        <v>0</v>
      </c>
      <c r="BL101" s="18" t="s">
        <v>156</v>
      </c>
      <c r="BM101" s="224" t="s">
        <v>528</v>
      </c>
    </row>
    <row r="102" s="2" customFormat="1">
      <c r="A102" s="39"/>
      <c r="B102" s="40"/>
      <c r="C102" s="41"/>
      <c r="D102" s="226" t="s">
        <v>158</v>
      </c>
      <c r="E102" s="41"/>
      <c r="F102" s="227" t="s">
        <v>167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158</v>
      </c>
      <c r="AU102" s="18" t="s">
        <v>85</v>
      </c>
    </row>
    <row r="103" s="13" customFormat="1">
      <c r="A103" s="13"/>
      <c r="B103" s="233"/>
      <c r="C103" s="234"/>
      <c r="D103" s="231" t="s">
        <v>162</v>
      </c>
      <c r="E103" s="235" t="s">
        <v>19</v>
      </c>
      <c r="F103" s="236" t="s">
        <v>777</v>
      </c>
      <c r="G103" s="234"/>
      <c r="H103" s="237">
        <v>0.90000000000000002</v>
      </c>
      <c r="I103" s="238"/>
      <c r="J103" s="234"/>
      <c r="K103" s="234"/>
      <c r="L103" s="239"/>
      <c r="M103" s="240"/>
      <c r="N103" s="241"/>
      <c r="O103" s="241"/>
      <c r="P103" s="241"/>
      <c r="Q103" s="241"/>
      <c r="R103" s="241"/>
      <c r="S103" s="241"/>
      <c r="T103" s="24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3" t="s">
        <v>162</v>
      </c>
      <c r="AU103" s="243" t="s">
        <v>85</v>
      </c>
      <c r="AV103" s="13" t="s">
        <v>85</v>
      </c>
      <c r="AW103" s="13" t="s">
        <v>36</v>
      </c>
      <c r="AX103" s="13" t="s">
        <v>83</v>
      </c>
      <c r="AY103" s="243" t="s">
        <v>149</v>
      </c>
    </row>
    <row r="104" s="2" customFormat="1" ht="49.05" customHeight="1">
      <c r="A104" s="39"/>
      <c r="B104" s="40"/>
      <c r="C104" s="213" t="s">
        <v>169</v>
      </c>
      <c r="D104" s="213" t="s">
        <v>151</v>
      </c>
      <c r="E104" s="214" t="s">
        <v>170</v>
      </c>
      <c r="F104" s="215" t="s">
        <v>171</v>
      </c>
      <c r="G104" s="216" t="s">
        <v>154</v>
      </c>
      <c r="H104" s="217">
        <v>0.90000000000000002</v>
      </c>
      <c r="I104" s="218"/>
      <c r="J104" s="219">
        <f>ROUND(I104*H104,2)</f>
        <v>0</v>
      </c>
      <c r="K104" s="215" t="s">
        <v>155</v>
      </c>
      <c r="L104" s="45"/>
      <c r="M104" s="220" t="s">
        <v>19</v>
      </c>
      <c r="N104" s="221" t="s">
        <v>46</v>
      </c>
      <c r="O104" s="85"/>
      <c r="P104" s="222">
        <f>O104*H104</f>
        <v>0</v>
      </c>
      <c r="Q104" s="222">
        <v>0.01269</v>
      </c>
      <c r="R104" s="222">
        <f>Q104*H104</f>
        <v>0.011421000000000001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156</v>
      </c>
      <c r="AT104" s="224" t="s">
        <v>151</v>
      </c>
      <c r="AU104" s="224" t="s">
        <v>85</v>
      </c>
      <c r="AY104" s="18" t="s">
        <v>149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83</v>
      </c>
      <c r="BK104" s="225">
        <f>ROUND(I104*H104,2)</f>
        <v>0</v>
      </c>
      <c r="BL104" s="18" t="s">
        <v>156</v>
      </c>
      <c r="BM104" s="224" t="s">
        <v>778</v>
      </c>
    </row>
    <row r="105" s="2" customFormat="1">
      <c r="A105" s="39"/>
      <c r="B105" s="40"/>
      <c r="C105" s="41"/>
      <c r="D105" s="226" t="s">
        <v>158</v>
      </c>
      <c r="E105" s="41"/>
      <c r="F105" s="227" t="s">
        <v>173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158</v>
      </c>
      <c r="AU105" s="18" t="s">
        <v>85</v>
      </c>
    </row>
    <row r="106" s="13" customFormat="1">
      <c r="A106" s="13"/>
      <c r="B106" s="233"/>
      <c r="C106" s="234"/>
      <c r="D106" s="231" t="s">
        <v>162</v>
      </c>
      <c r="E106" s="235" t="s">
        <v>19</v>
      </c>
      <c r="F106" s="236" t="s">
        <v>692</v>
      </c>
      <c r="G106" s="234"/>
      <c r="H106" s="237">
        <v>0.90000000000000002</v>
      </c>
      <c r="I106" s="238"/>
      <c r="J106" s="234"/>
      <c r="K106" s="234"/>
      <c r="L106" s="239"/>
      <c r="M106" s="240"/>
      <c r="N106" s="241"/>
      <c r="O106" s="241"/>
      <c r="P106" s="241"/>
      <c r="Q106" s="241"/>
      <c r="R106" s="241"/>
      <c r="S106" s="241"/>
      <c r="T106" s="24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3" t="s">
        <v>162</v>
      </c>
      <c r="AU106" s="243" t="s">
        <v>85</v>
      </c>
      <c r="AV106" s="13" t="s">
        <v>85</v>
      </c>
      <c r="AW106" s="13" t="s">
        <v>36</v>
      </c>
      <c r="AX106" s="13" t="s">
        <v>83</v>
      </c>
      <c r="AY106" s="243" t="s">
        <v>149</v>
      </c>
    </row>
    <row r="107" s="2" customFormat="1" ht="49.05" customHeight="1">
      <c r="A107" s="39"/>
      <c r="B107" s="40"/>
      <c r="C107" s="213" t="s">
        <v>156</v>
      </c>
      <c r="D107" s="213" t="s">
        <v>151</v>
      </c>
      <c r="E107" s="214" t="s">
        <v>175</v>
      </c>
      <c r="F107" s="215" t="s">
        <v>176</v>
      </c>
      <c r="G107" s="216" t="s">
        <v>154</v>
      </c>
      <c r="H107" s="217">
        <v>0.90000000000000002</v>
      </c>
      <c r="I107" s="218"/>
      <c r="J107" s="219">
        <f>ROUND(I107*H107,2)</f>
        <v>0</v>
      </c>
      <c r="K107" s="215" t="s">
        <v>155</v>
      </c>
      <c r="L107" s="45"/>
      <c r="M107" s="220" t="s">
        <v>19</v>
      </c>
      <c r="N107" s="221" t="s">
        <v>46</v>
      </c>
      <c r="O107" s="85"/>
      <c r="P107" s="222">
        <f>O107*H107</f>
        <v>0</v>
      </c>
      <c r="Q107" s="222">
        <v>0.036900000000000002</v>
      </c>
      <c r="R107" s="222">
        <f>Q107*H107</f>
        <v>0.033210000000000003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156</v>
      </c>
      <c r="AT107" s="224" t="s">
        <v>151</v>
      </c>
      <c r="AU107" s="224" t="s">
        <v>85</v>
      </c>
      <c r="AY107" s="18" t="s">
        <v>149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83</v>
      </c>
      <c r="BK107" s="225">
        <f>ROUND(I107*H107,2)</f>
        <v>0</v>
      </c>
      <c r="BL107" s="18" t="s">
        <v>156</v>
      </c>
      <c r="BM107" s="224" t="s">
        <v>530</v>
      </c>
    </row>
    <row r="108" s="2" customFormat="1">
      <c r="A108" s="39"/>
      <c r="B108" s="40"/>
      <c r="C108" s="41"/>
      <c r="D108" s="226" t="s">
        <v>158</v>
      </c>
      <c r="E108" s="41"/>
      <c r="F108" s="227" t="s">
        <v>178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158</v>
      </c>
      <c r="AU108" s="18" t="s">
        <v>85</v>
      </c>
    </row>
    <row r="109" s="13" customFormat="1">
      <c r="A109" s="13"/>
      <c r="B109" s="233"/>
      <c r="C109" s="234"/>
      <c r="D109" s="231" t="s">
        <v>162</v>
      </c>
      <c r="E109" s="235" t="s">
        <v>19</v>
      </c>
      <c r="F109" s="236" t="s">
        <v>694</v>
      </c>
      <c r="G109" s="234"/>
      <c r="H109" s="237">
        <v>0.90000000000000002</v>
      </c>
      <c r="I109" s="238"/>
      <c r="J109" s="234"/>
      <c r="K109" s="234"/>
      <c r="L109" s="239"/>
      <c r="M109" s="240"/>
      <c r="N109" s="241"/>
      <c r="O109" s="241"/>
      <c r="P109" s="241"/>
      <c r="Q109" s="241"/>
      <c r="R109" s="241"/>
      <c r="S109" s="241"/>
      <c r="T109" s="24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3" t="s">
        <v>162</v>
      </c>
      <c r="AU109" s="243" t="s">
        <v>85</v>
      </c>
      <c r="AV109" s="13" t="s">
        <v>85</v>
      </c>
      <c r="AW109" s="13" t="s">
        <v>36</v>
      </c>
      <c r="AX109" s="13" t="s">
        <v>83</v>
      </c>
      <c r="AY109" s="243" t="s">
        <v>149</v>
      </c>
    </row>
    <row r="110" s="2" customFormat="1" ht="24.15" customHeight="1">
      <c r="A110" s="39"/>
      <c r="B110" s="40"/>
      <c r="C110" s="213" t="s">
        <v>180</v>
      </c>
      <c r="D110" s="213" t="s">
        <v>151</v>
      </c>
      <c r="E110" s="214" t="s">
        <v>181</v>
      </c>
      <c r="F110" s="215" t="s">
        <v>182</v>
      </c>
      <c r="G110" s="216" t="s">
        <v>183</v>
      </c>
      <c r="H110" s="217">
        <v>8.0999999999999996</v>
      </c>
      <c r="I110" s="218"/>
      <c r="J110" s="219">
        <f>ROUND(I110*H110,2)</f>
        <v>0</v>
      </c>
      <c r="K110" s="215" t="s">
        <v>155</v>
      </c>
      <c r="L110" s="45"/>
      <c r="M110" s="220" t="s">
        <v>19</v>
      </c>
      <c r="N110" s="221" t="s">
        <v>46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156</v>
      </c>
      <c r="AT110" s="224" t="s">
        <v>151</v>
      </c>
      <c r="AU110" s="224" t="s">
        <v>85</v>
      </c>
      <c r="AY110" s="18" t="s">
        <v>149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83</v>
      </c>
      <c r="BK110" s="225">
        <f>ROUND(I110*H110,2)</f>
        <v>0</v>
      </c>
      <c r="BL110" s="18" t="s">
        <v>156</v>
      </c>
      <c r="BM110" s="224" t="s">
        <v>532</v>
      </c>
    </row>
    <row r="111" s="2" customFormat="1">
      <c r="A111" s="39"/>
      <c r="B111" s="40"/>
      <c r="C111" s="41"/>
      <c r="D111" s="226" t="s">
        <v>158</v>
      </c>
      <c r="E111" s="41"/>
      <c r="F111" s="227" t="s">
        <v>185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158</v>
      </c>
      <c r="AU111" s="18" t="s">
        <v>85</v>
      </c>
    </row>
    <row r="112" s="2" customFormat="1" ht="24.15" customHeight="1">
      <c r="A112" s="39"/>
      <c r="B112" s="40"/>
      <c r="C112" s="213" t="s">
        <v>187</v>
      </c>
      <c r="D112" s="213" t="s">
        <v>151</v>
      </c>
      <c r="E112" s="214" t="s">
        <v>533</v>
      </c>
      <c r="F112" s="215" t="s">
        <v>534</v>
      </c>
      <c r="G112" s="216" t="s">
        <v>183</v>
      </c>
      <c r="H112" s="217">
        <v>5.2270000000000003</v>
      </c>
      <c r="I112" s="218"/>
      <c r="J112" s="219">
        <f>ROUND(I112*H112,2)</f>
        <v>0</v>
      </c>
      <c r="K112" s="215" t="s">
        <v>155</v>
      </c>
      <c r="L112" s="45"/>
      <c r="M112" s="220" t="s">
        <v>19</v>
      </c>
      <c r="N112" s="221" t="s">
        <v>46</v>
      </c>
      <c r="O112" s="85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156</v>
      </c>
      <c r="AT112" s="224" t="s">
        <v>151</v>
      </c>
      <c r="AU112" s="224" t="s">
        <v>85</v>
      </c>
      <c r="AY112" s="18" t="s">
        <v>149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83</v>
      </c>
      <c r="BK112" s="225">
        <f>ROUND(I112*H112,2)</f>
        <v>0</v>
      </c>
      <c r="BL112" s="18" t="s">
        <v>156</v>
      </c>
      <c r="BM112" s="224" t="s">
        <v>535</v>
      </c>
    </row>
    <row r="113" s="2" customFormat="1">
      <c r="A113" s="39"/>
      <c r="B113" s="40"/>
      <c r="C113" s="41"/>
      <c r="D113" s="226" t="s">
        <v>158</v>
      </c>
      <c r="E113" s="41"/>
      <c r="F113" s="227" t="s">
        <v>536</v>
      </c>
      <c r="G113" s="41"/>
      <c r="H113" s="41"/>
      <c r="I113" s="228"/>
      <c r="J113" s="41"/>
      <c r="K113" s="41"/>
      <c r="L113" s="45"/>
      <c r="M113" s="229"/>
      <c r="N113" s="23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158</v>
      </c>
      <c r="AU113" s="18" t="s">
        <v>85</v>
      </c>
    </row>
    <row r="114" s="13" customFormat="1">
      <c r="A114" s="13"/>
      <c r="B114" s="233"/>
      <c r="C114" s="234"/>
      <c r="D114" s="231" t="s">
        <v>162</v>
      </c>
      <c r="E114" s="235" t="s">
        <v>19</v>
      </c>
      <c r="F114" s="236" t="s">
        <v>537</v>
      </c>
      <c r="G114" s="234"/>
      <c r="H114" s="237">
        <v>5.2270000000000003</v>
      </c>
      <c r="I114" s="238"/>
      <c r="J114" s="234"/>
      <c r="K114" s="234"/>
      <c r="L114" s="239"/>
      <c r="M114" s="240"/>
      <c r="N114" s="241"/>
      <c r="O114" s="241"/>
      <c r="P114" s="241"/>
      <c r="Q114" s="241"/>
      <c r="R114" s="241"/>
      <c r="S114" s="241"/>
      <c r="T114" s="24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3" t="s">
        <v>162</v>
      </c>
      <c r="AU114" s="243" t="s">
        <v>85</v>
      </c>
      <c r="AV114" s="13" t="s">
        <v>85</v>
      </c>
      <c r="AW114" s="13" t="s">
        <v>36</v>
      </c>
      <c r="AX114" s="13" t="s">
        <v>83</v>
      </c>
      <c r="AY114" s="243" t="s">
        <v>149</v>
      </c>
    </row>
    <row r="115" s="2" customFormat="1" ht="24.15" customHeight="1">
      <c r="A115" s="39"/>
      <c r="B115" s="40"/>
      <c r="C115" s="213" t="s">
        <v>193</v>
      </c>
      <c r="D115" s="213" t="s">
        <v>151</v>
      </c>
      <c r="E115" s="214" t="s">
        <v>538</v>
      </c>
      <c r="F115" s="215" t="s">
        <v>539</v>
      </c>
      <c r="G115" s="216" t="s">
        <v>183</v>
      </c>
      <c r="H115" s="217">
        <v>4.0659999999999998</v>
      </c>
      <c r="I115" s="218"/>
      <c r="J115" s="219">
        <f>ROUND(I115*H115,2)</f>
        <v>0</v>
      </c>
      <c r="K115" s="215" t="s">
        <v>155</v>
      </c>
      <c r="L115" s="45"/>
      <c r="M115" s="220" t="s">
        <v>19</v>
      </c>
      <c r="N115" s="221" t="s">
        <v>46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156</v>
      </c>
      <c r="AT115" s="224" t="s">
        <v>151</v>
      </c>
      <c r="AU115" s="224" t="s">
        <v>85</v>
      </c>
      <c r="AY115" s="18" t="s">
        <v>149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83</v>
      </c>
      <c r="BK115" s="225">
        <f>ROUND(I115*H115,2)</f>
        <v>0</v>
      </c>
      <c r="BL115" s="18" t="s">
        <v>156</v>
      </c>
      <c r="BM115" s="224" t="s">
        <v>540</v>
      </c>
    </row>
    <row r="116" s="2" customFormat="1">
      <c r="A116" s="39"/>
      <c r="B116" s="40"/>
      <c r="C116" s="41"/>
      <c r="D116" s="226" t="s">
        <v>158</v>
      </c>
      <c r="E116" s="41"/>
      <c r="F116" s="227" t="s">
        <v>541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158</v>
      </c>
      <c r="AU116" s="18" t="s">
        <v>85</v>
      </c>
    </row>
    <row r="117" s="13" customFormat="1">
      <c r="A117" s="13"/>
      <c r="B117" s="233"/>
      <c r="C117" s="234"/>
      <c r="D117" s="231" t="s">
        <v>162</v>
      </c>
      <c r="E117" s="235" t="s">
        <v>19</v>
      </c>
      <c r="F117" s="236" t="s">
        <v>542</v>
      </c>
      <c r="G117" s="234"/>
      <c r="H117" s="237">
        <v>4.0659999999999998</v>
      </c>
      <c r="I117" s="238"/>
      <c r="J117" s="234"/>
      <c r="K117" s="234"/>
      <c r="L117" s="239"/>
      <c r="M117" s="240"/>
      <c r="N117" s="241"/>
      <c r="O117" s="241"/>
      <c r="P117" s="241"/>
      <c r="Q117" s="241"/>
      <c r="R117" s="241"/>
      <c r="S117" s="241"/>
      <c r="T117" s="24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3" t="s">
        <v>162</v>
      </c>
      <c r="AU117" s="243" t="s">
        <v>85</v>
      </c>
      <c r="AV117" s="13" t="s">
        <v>85</v>
      </c>
      <c r="AW117" s="13" t="s">
        <v>36</v>
      </c>
      <c r="AX117" s="13" t="s">
        <v>83</v>
      </c>
      <c r="AY117" s="243" t="s">
        <v>149</v>
      </c>
    </row>
    <row r="118" s="2" customFormat="1" ht="24.15" customHeight="1">
      <c r="A118" s="39"/>
      <c r="B118" s="40"/>
      <c r="C118" s="213" t="s">
        <v>199</v>
      </c>
      <c r="D118" s="213" t="s">
        <v>151</v>
      </c>
      <c r="E118" s="214" t="s">
        <v>543</v>
      </c>
      <c r="F118" s="215" t="s">
        <v>544</v>
      </c>
      <c r="G118" s="216" t="s">
        <v>183</v>
      </c>
      <c r="H118" s="217">
        <v>2.323</v>
      </c>
      <c r="I118" s="218"/>
      <c r="J118" s="219">
        <f>ROUND(I118*H118,2)</f>
        <v>0</v>
      </c>
      <c r="K118" s="215" t="s">
        <v>155</v>
      </c>
      <c r="L118" s="45"/>
      <c r="M118" s="220" t="s">
        <v>19</v>
      </c>
      <c r="N118" s="221" t="s">
        <v>46</v>
      </c>
      <c r="O118" s="85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156</v>
      </c>
      <c r="AT118" s="224" t="s">
        <v>151</v>
      </c>
      <c r="AU118" s="224" t="s">
        <v>85</v>
      </c>
      <c r="AY118" s="18" t="s">
        <v>149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8" t="s">
        <v>83</v>
      </c>
      <c r="BK118" s="225">
        <f>ROUND(I118*H118,2)</f>
        <v>0</v>
      </c>
      <c r="BL118" s="18" t="s">
        <v>156</v>
      </c>
      <c r="BM118" s="224" t="s">
        <v>545</v>
      </c>
    </row>
    <row r="119" s="2" customFormat="1">
      <c r="A119" s="39"/>
      <c r="B119" s="40"/>
      <c r="C119" s="41"/>
      <c r="D119" s="226" t="s">
        <v>158</v>
      </c>
      <c r="E119" s="41"/>
      <c r="F119" s="227" t="s">
        <v>546</v>
      </c>
      <c r="G119" s="41"/>
      <c r="H119" s="41"/>
      <c r="I119" s="228"/>
      <c r="J119" s="41"/>
      <c r="K119" s="41"/>
      <c r="L119" s="45"/>
      <c r="M119" s="229"/>
      <c r="N119" s="23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158</v>
      </c>
      <c r="AU119" s="18" t="s">
        <v>85</v>
      </c>
    </row>
    <row r="120" s="13" customFormat="1">
      <c r="A120" s="13"/>
      <c r="B120" s="233"/>
      <c r="C120" s="234"/>
      <c r="D120" s="231" t="s">
        <v>162</v>
      </c>
      <c r="E120" s="235" t="s">
        <v>19</v>
      </c>
      <c r="F120" s="236" t="s">
        <v>547</v>
      </c>
      <c r="G120" s="234"/>
      <c r="H120" s="237">
        <v>2.323</v>
      </c>
      <c r="I120" s="238"/>
      <c r="J120" s="234"/>
      <c r="K120" s="234"/>
      <c r="L120" s="239"/>
      <c r="M120" s="240"/>
      <c r="N120" s="241"/>
      <c r="O120" s="241"/>
      <c r="P120" s="241"/>
      <c r="Q120" s="241"/>
      <c r="R120" s="241"/>
      <c r="S120" s="241"/>
      <c r="T120" s="24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3" t="s">
        <v>162</v>
      </c>
      <c r="AU120" s="243" t="s">
        <v>85</v>
      </c>
      <c r="AV120" s="13" t="s">
        <v>85</v>
      </c>
      <c r="AW120" s="13" t="s">
        <v>36</v>
      </c>
      <c r="AX120" s="13" t="s">
        <v>83</v>
      </c>
      <c r="AY120" s="243" t="s">
        <v>149</v>
      </c>
    </row>
    <row r="121" s="2" customFormat="1" ht="24.15" customHeight="1">
      <c r="A121" s="39"/>
      <c r="B121" s="40"/>
      <c r="C121" s="213" t="s">
        <v>205</v>
      </c>
      <c r="D121" s="213" t="s">
        <v>151</v>
      </c>
      <c r="E121" s="214" t="s">
        <v>548</v>
      </c>
      <c r="F121" s="215" t="s">
        <v>549</v>
      </c>
      <c r="G121" s="216" t="s">
        <v>183</v>
      </c>
      <c r="H121" s="217">
        <v>15.74</v>
      </c>
      <c r="I121" s="218"/>
      <c r="J121" s="219">
        <f>ROUND(I121*H121,2)</f>
        <v>0</v>
      </c>
      <c r="K121" s="215" t="s">
        <v>155</v>
      </c>
      <c r="L121" s="45"/>
      <c r="M121" s="220" t="s">
        <v>19</v>
      </c>
      <c r="N121" s="221" t="s">
        <v>46</v>
      </c>
      <c r="O121" s="85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156</v>
      </c>
      <c r="AT121" s="224" t="s">
        <v>151</v>
      </c>
      <c r="AU121" s="224" t="s">
        <v>85</v>
      </c>
      <c r="AY121" s="18" t="s">
        <v>149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83</v>
      </c>
      <c r="BK121" s="225">
        <f>ROUND(I121*H121,2)</f>
        <v>0</v>
      </c>
      <c r="BL121" s="18" t="s">
        <v>156</v>
      </c>
      <c r="BM121" s="224" t="s">
        <v>550</v>
      </c>
    </row>
    <row r="122" s="2" customFormat="1">
      <c r="A122" s="39"/>
      <c r="B122" s="40"/>
      <c r="C122" s="41"/>
      <c r="D122" s="226" t="s">
        <v>158</v>
      </c>
      <c r="E122" s="41"/>
      <c r="F122" s="227" t="s">
        <v>551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158</v>
      </c>
      <c r="AU122" s="18" t="s">
        <v>85</v>
      </c>
    </row>
    <row r="123" s="13" customFormat="1">
      <c r="A123" s="13"/>
      <c r="B123" s="233"/>
      <c r="C123" s="234"/>
      <c r="D123" s="231" t="s">
        <v>162</v>
      </c>
      <c r="E123" s="235" t="s">
        <v>19</v>
      </c>
      <c r="F123" s="236" t="s">
        <v>864</v>
      </c>
      <c r="G123" s="234"/>
      <c r="H123" s="237">
        <v>15.74</v>
      </c>
      <c r="I123" s="238"/>
      <c r="J123" s="234"/>
      <c r="K123" s="234"/>
      <c r="L123" s="239"/>
      <c r="M123" s="240"/>
      <c r="N123" s="241"/>
      <c r="O123" s="241"/>
      <c r="P123" s="241"/>
      <c r="Q123" s="241"/>
      <c r="R123" s="241"/>
      <c r="S123" s="241"/>
      <c r="T123" s="24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3" t="s">
        <v>162</v>
      </c>
      <c r="AU123" s="243" t="s">
        <v>85</v>
      </c>
      <c r="AV123" s="13" t="s">
        <v>85</v>
      </c>
      <c r="AW123" s="13" t="s">
        <v>36</v>
      </c>
      <c r="AX123" s="13" t="s">
        <v>83</v>
      </c>
      <c r="AY123" s="243" t="s">
        <v>149</v>
      </c>
    </row>
    <row r="124" s="2" customFormat="1" ht="24.15" customHeight="1">
      <c r="A124" s="39"/>
      <c r="B124" s="40"/>
      <c r="C124" s="213" t="s">
        <v>211</v>
      </c>
      <c r="D124" s="213" t="s">
        <v>151</v>
      </c>
      <c r="E124" s="214" t="s">
        <v>553</v>
      </c>
      <c r="F124" s="215" t="s">
        <v>554</v>
      </c>
      <c r="G124" s="216" t="s">
        <v>183</v>
      </c>
      <c r="H124" s="217">
        <v>12.242000000000001</v>
      </c>
      <c r="I124" s="218"/>
      <c r="J124" s="219">
        <f>ROUND(I124*H124,2)</f>
        <v>0</v>
      </c>
      <c r="K124" s="215" t="s">
        <v>155</v>
      </c>
      <c r="L124" s="45"/>
      <c r="M124" s="220" t="s">
        <v>19</v>
      </c>
      <c r="N124" s="221" t="s">
        <v>46</v>
      </c>
      <c r="O124" s="85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156</v>
      </c>
      <c r="AT124" s="224" t="s">
        <v>151</v>
      </c>
      <c r="AU124" s="224" t="s">
        <v>85</v>
      </c>
      <c r="AY124" s="18" t="s">
        <v>149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8" t="s">
        <v>83</v>
      </c>
      <c r="BK124" s="225">
        <f>ROUND(I124*H124,2)</f>
        <v>0</v>
      </c>
      <c r="BL124" s="18" t="s">
        <v>156</v>
      </c>
      <c r="BM124" s="224" t="s">
        <v>555</v>
      </c>
    </row>
    <row r="125" s="2" customFormat="1">
      <c r="A125" s="39"/>
      <c r="B125" s="40"/>
      <c r="C125" s="41"/>
      <c r="D125" s="226" t="s">
        <v>158</v>
      </c>
      <c r="E125" s="41"/>
      <c r="F125" s="227" t="s">
        <v>556</v>
      </c>
      <c r="G125" s="41"/>
      <c r="H125" s="41"/>
      <c r="I125" s="228"/>
      <c r="J125" s="41"/>
      <c r="K125" s="41"/>
      <c r="L125" s="45"/>
      <c r="M125" s="229"/>
      <c r="N125" s="230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158</v>
      </c>
      <c r="AU125" s="18" t="s">
        <v>85</v>
      </c>
    </row>
    <row r="126" s="13" customFormat="1">
      <c r="A126" s="13"/>
      <c r="B126" s="233"/>
      <c r="C126" s="234"/>
      <c r="D126" s="231" t="s">
        <v>162</v>
      </c>
      <c r="E126" s="235" t="s">
        <v>19</v>
      </c>
      <c r="F126" s="236" t="s">
        <v>865</v>
      </c>
      <c r="G126" s="234"/>
      <c r="H126" s="237">
        <v>12.242000000000001</v>
      </c>
      <c r="I126" s="238"/>
      <c r="J126" s="234"/>
      <c r="K126" s="234"/>
      <c r="L126" s="239"/>
      <c r="M126" s="240"/>
      <c r="N126" s="241"/>
      <c r="O126" s="241"/>
      <c r="P126" s="241"/>
      <c r="Q126" s="241"/>
      <c r="R126" s="241"/>
      <c r="S126" s="241"/>
      <c r="T126" s="24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3" t="s">
        <v>162</v>
      </c>
      <c r="AU126" s="243" t="s">
        <v>85</v>
      </c>
      <c r="AV126" s="13" t="s">
        <v>85</v>
      </c>
      <c r="AW126" s="13" t="s">
        <v>36</v>
      </c>
      <c r="AX126" s="13" t="s">
        <v>83</v>
      </c>
      <c r="AY126" s="243" t="s">
        <v>149</v>
      </c>
    </row>
    <row r="127" s="2" customFormat="1" ht="24.15" customHeight="1">
      <c r="A127" s="39"/>
      <c r="B127" s="40"/>
      <c r="C127" s="213" t="s">
        <v>217</v>
      </c>
      <c r="D127" s="213" t="s">
        <v>151</v>
      </c>
      <c r="E127" s="214" t="s">
        <v>558</v>
      </c>
      <c r="F127" s="215" t="s">
        <v>559</v>
      </c>
      <c r="G127" s="216" t="s">
        <v>183</v>
      </c>
      <c r="H127" s="217">
        <v>6.9960000000000004</v>
      </c>
      <c r="I127" s="218"/>
      <c r="J127" s="219">
        <f>ROUND(I127*H127,2)</f>
        <v>0</v>
      </c>
      <c r="K127" s="215" t="s">
        <v>155</v>
      </c>
      <c r="L127" s="45"/>
      <c r="M127" s="220" t="s">
        <v>19</v>
      </c>
      <c r="N127" s="221" t="s">
        <v>46</v>
      </c>
      <c r="O127" s="85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4" t="s">
        <v>156</v>
      </c>
      <c r="AT127" s="224" t="s">
        <v>151</v>
      </c>
      <c r="AU127" s="224" t="s">
        <v>85</v>
      </c>
      <c r="AY127" s="18" t="s">
        <v>149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8" t="s">
        <v>83</v>
      </c>
      <c r="BK127" s="225">
        <f>ROUND(I127*H127,2)</f>
        <v>0</v>
      </c>
      <c r="BL127" s="18" t="s">
        <v>156</v>
      </c>
      <c r="BM127" s="224" t="s">
        <v>560</v>
      </c>
    </row>
    <row r="128" s="2" customFormat="1">
      <c r="A128" s="39"/>
      <c r="B128" s="40"/>
      <c r="C128" s="41"/>
      <c r="D128" s="226" t="s">
        <v>158</v>
      </c>
      <c r="E128" s="41"/>
      <c r="F128" s="227" t="s">
        <v>561</v>
      </c>
      <c r="G128" s="41"/>
      <c r="H128" s="41"/>
      <c r="I128" s="228"/>
      <c r="J128" s="41"/>
      <c r="K128" s="41"/>
      <c r="L128" s="45"/>
      <c r="M128" s="229"/>
      <c r="N128" s="230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158</v>
      </c>
      <c r="AU128" s="18" t="s">
        <v>85</v>
      </c>
    </row>
    <row r="129" s="13" customFormat="1">
      <c r="A129" s="13"/>
      <c r="B129" s="233"/>
      <c r="C129" s="234"/>
      <c r="D129" s="231" t="s">
        <v>162</v>
      </c>
      <c r="E129" s="235" t="s">
        <v>19</v>
      </c>
      <c r="F129" s="236" t="s">
        <v>866</v>
      </c>
      <c r="G129" s="234"/>
      <c r="H129" s="237">
        <v>6.9960000000000004</v>
      </c>
      <c r="I129" s="238"/>
      <c r="J129" s="234"/>
      <c r="K129" s="234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162</v>
      </c>
      <c r="AU129" s="243" t="s">
        <v>85</v>
      </c>
      <c r="AV129" s="13" t="s">
        <v>85</v>
      </c>
      <c r="AW129" s="13" t="s">
        <v>36</v>
      </c>
      <c r="AX129" s="13" t="s">
        <v>83</v>
      </c>
      <c r="AY129" s="243" t="s">
        <v>149</v>
      </c>
    </row>
    <row r="130" s="2" customFormat="1" ht="16.5" customHeight="1">
      <c r="A130" s="39"/>
      <c r="B130" s="40"/>
      <c r="C130" s="213" t="s">
        <v>223</v>
      </c>
      <c r="D130" s="213" t="s">
        <v>151</v>
      </c>
      <c r="E130" s="214" t="s">
        <v>563</v>
      </c>
      <c r="F130" s="215" t="s">
        <v>564</v>
      </c>
      <c r="G130" s="216" t="s">
        <v>154</v>
      </c>
      <c r="H130" s="217">
        <v>2</v>
      </c>
      <c r="I130" s="218"/>
      <c r="J130" s="219">
        <f>ROUND(I130*H130,2)</f>
        <v>0</v>
      </c>
      <c r="K130" s="215" t="s">
        <v>19</v>
      </c>
      <c r="L130" s="45"/>
      <c r="M130" s="220" t="s">
        <v>19</v>
      </c>
      <c r="N130" s="221" t="s">
        <v>46</v>
      </c>
      <c r="O130" s="85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4" t="s">
        <v>156</v>
      </c>
      <c r="AT130" s="224" t="s">
        <v>151</v>
      </c>
      <c r="AU130" s="224" t="s">
        <v>85</v>
      </c>
      <c r="AY130" s="18" t="s">
        <v>149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8" t="s">
        <v>83</v>
      </c>
      <c r="BK130" s="225">
        <f>ROUND(I130*H130,2)</f>
        <v>0</v>
      </c>
      <c r="BL130" s="18" t="s">
        <v>156</v>
      </c>
      <c r="BM130" s="224" t="s">
        <v>565</v>
      </c>
    </row>
    <row r="131" s="2" customFormat="1" ht="16.5" customHeight="1">
      <c r="A131" s="39"/>
      <c r="B131" s="40"/>
      <c r="C131" s="213" t="s">
        <v>227</v>
      </c>
      <c r="D131" s="213" t="s">
        <v>151</v>
      </c>
      <c r="E131" s="214" t="s">
        <v>228</v>
      </c>
      <c r="F131" s="215" t="s">
        <v>229</v>
      </c>
      <c r="G131" s="216" t="s">
        <v>230</v>
      </c>
      <c r="H131" s="217">
        <v>79.049999999999997</v>
      </c>
      <c r="I131" s="218"/>
      <c r="J131" s="219">
        <f>ROUND(I131*H131,2)</f>
        <v>0</v>
      </c>
      <c r="K131" s="215" t="s">
        <v>155</v>
      </c>
      <c r="L131" s="45"/>
      <c r="M131" s="220" t="s">
        <v>19</v>
      </c>
      <c r="N131" s="221" t="s">
        <v>46</v>
      </c>
      <c r="O131" s="85"/>
      <c r="P131" s="222">
        <f>O131*H131</f>
        <v>0</v>
      </c>
      <c r="Q131" s="222">
        <v>0.00199</v>
      </c>
      <c r="R131" s="222">
        <f>Q131*H131</f>
        <v>0.15730949999999999</v>
      </c>
      <c r="S131" s="222">
        <v>0</v>
      </c>
      <c r="T131" s="22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156</v>
      </c>
      <c r="AT131" s="224" t="s">
        <v>151</v>
      </c>
      <c r="AU131" s="224" t="s">
        <v>85</v>
      </c>
      <c r="AY131" s="18" t="s">
        <v>149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8" t="s">
        <v>83</v>
      </c>
      <c r="BK131" s="225">
        <f>ROUND(I131*H131,2)</f>
        <v>0</v>
      </c>
      <c r="BL131" s="18" t="s">
        <v>156</v>
      </c>
      <c r="BM131" s="224" t="s">
        <v>566</v>
      </c>
    </row>
    <row r="132" s="2" customFormat="1">
      <c r="A132" s="39"/>
      <c r="B132" s="40"/>
      <c r="C132" s="41"/>
      <c r="D132" s="226" t="s">
        <v>158</v>
      </c>
      <c r="E132" s="41"/>
      <c r="F132" s="227" t="s">
        <v>232</v>
      </c>
      <c r="G132" s="41"/>
      <c r="H132" s="41"/>
      <c r="I132" s="228"/>
      <c r="J132" s="41"/>
      <c r="K132" s="41"/>
      <c r="L132" s="45"/>
      <c r="M132" s="229"/>
      <c r="N132" s="23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158</v>
      </c>
      <c r="AU132" s="18" t="s">
        <v>85</v>
      </c>
    </row>
    <row r="133" s="13" customFormat="1">
      <c r="A133" s="13"/>
      <c r="B133" s="233"/>
      <c r="C133" s="234"/>
      <c r="D133" s="231" t="s">
        <v>162</v>
      </c>
      <c r="E133" s="235" t="s">
        <v>19</v>
      </c>
      <c r="F133" s="236" t="s">
        <v>867</v>
      </c>
      <c r="G133" s="234"/>
      <c r="H133" s="237">
        <v>79.049999999999997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162</v>
      </c>
      <c r="AU133" s="243" t="s">
        <v>85</v>
      </c>
      <c r="AV133" s="13" t="s">
        <v>85</v>
      </c>
      <c r="AW133" s="13" t="s">
        <v>36</v>
      </c>
      <c r="AX133" s="13" t="s">
        <v>83</v>
      </c>
      <c r="AY133" s="243" t="s">
        <v>149</v>
      </c>
    </row>
    <row r="134" s="2" customFormat="1" ht="24.15" customHeight="1">
      <c r="A134" s="39"/>
      <c r="B134" s="40"/>
      <c r="C134" s="213" t="s">
        <v>234</v>
      </c>
      <c r="D134" s="213" t="s">
        <v>151</v>
      </c>
      <c r="E134" s="214" t="s">
        <v>240</v>
      </c>
      <c r="F134" s="215" t="s">
        <v>241</v>
      </c>
      <c r="G134" s="216" t="s">
        <v>230</v>
      </c>
      <c r="H134" s="217">
        <v>79.049999999999997</v>
      </c>
      <c r="I134" s="218"/>
      <c r="J134" s="219">
        <f>ROUND(I134*H134,2)</f>
        <v>0</v>
      </c>
      <c r="K134" s="215" t="s">
        <v>155</v>
      </c>
      <c r="L134" s="45"/>
      <c r="M134" s="220" t="s">
        <v>19</v>
      </c>
      <c r="N134" s="221" t="s">
        <v>46</v>
      </c>
      <c r="O134" s="85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156</v>
      </c>
      <c r="AT134" s="224" t="s">
        <v>151</v>
      </c>
      <c r="AU134" s="224" t="s">
        <v>85</v>
      </c>
      <c r="AY134" s="18" t="s">
        <v>149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83</v>
      </c>
      <c r="BK134" s="225">
        <f>ROUND(I134*H134,2)</f>
        <v>0</v>
      </c>
      <c r="BL134" s="18" t="s">
        <v>156</v>
      </c>
      <c r="BM134" s="224" t="s">
        <v>570</v>
      </c>
    </row>
    <row r="135" s="2" customFormat="1">
      <c r="A135" s="39"/>
      <c r="B135" s="40"/>
      <c r="C135" s="41"/>
      <c r="D135" s="226" t="s">
        <v>158</v>
      </c>
      <c r="E135" s="41"/>
      <c r="F135" s="227" t="s">
        <v>243</v>
      </c>
      <c r="G135" s="41"/>
      <c r="H135" s="41"/>
      <c r="I135" s="228"/>
      <c r="J135" s="41"/>
      <c r="K135" s="41"/>
      <c r="L135" s="45"/>
      <c r="M135" s="229"/>
      <c r="N135" s="23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158</v>
      </c>
      <c r="AU135" s="18" t="s">
        <v>85</v>
      </c>
    </row>
    <row r="136" s="2" customFormat="1" ht="16.5" customHeight="1">
      <c r="A136" s="39"/>
      <c r="B136" s="40"/>
      <c r="C136" s="213" t="s">
        <v>8</v>
      </c>
      <c r="D136" s="213" t="s">
        <v>151</v>
      </c>
      <c r="E136" s="214" t="s">
        <v>250</v>
      </c>
      <c r="F136" s="215" t="s">
        <v>251</v>
      </c>
      <c r="G136" s="216" t="s">
        <v>230</v>
      </c>
      <c r="H136" s="217">
        <v>10.560000000000001</v>
      </c>
      <c r="I136" s="218"/>
      <c r="J136" s="219">
        <f>ROUND(I136*H136,2)</f>
        <v>0</v>
      </c>
      <c r="K136" s="215" t="s">
        <v>155</v>
      </c>
      <c r="L136" s="45"/>
      <c r="M136" s="220" t="s">
        <v>19</v>
      </c>
      <c r="N136" s="221" t="s">
        <v>46</v>
      </c>
      <c r="O136" s="85"/>
      <c r="P136" s="222">
        <f>O136*H136</f>
        <v>0</v>
      </c>
      <c r="Q136" s="222">
        <v>0.00149</v>
      </c>
      <c r="R136" s="222">
        <f>Q136*H136</f>
        <v>0.015734399999999999</v>
      </c>
      <c r="S136" s="222">
        <v>0</v>
      </c>
      <c r="T136" s="223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4" t="s">
        <v>156</v>
      </c>
      <c r="AT136" s="224" t="s">
        <v>151</v>
      </c>
      <c r="AU136" s="224" t="s">
        <v>85</v>
      </c>
      <c r="AY136" s="18" t="s">
        <v>149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8" t="s">
        <v>83</v>
      </c>
      <c r="BK136" s="225">
        <f>ROUND(I136*H136,2)</f>
        <v>0</v>
      </c>
      <c r="BL136" s="18" t="s">
        <v>156</v>
      </c>
      <c r="BM136" s="224" t="s">
        <v>572</v>
      </c>
    </row>
    <row r="137" s="2" customFormat="1">
      <c r="A137" s="39"/>
      <c r="B137" s="40"/>
      <c r="C137" s="41"/>
      <c r="D137" s="226" t="s">
        <v>158</v>
      </c>
      <c r="E137" s="41"/>
      <c r="F137" s="227" t="s">
        <v>253</v>
      </c>
      <c r="G137" s="41"/>
      <c r="H137" s="41"/>
      <c r="I137" s="228"/>
      <c r="J137" s="41"/>
      <c r="K137" s="41"/>
      <c r="L137" s="45"/>
      <c r="M137" s="229"/>
      <c r="N137" s="230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158</v>
      </c>
      <c r="AU137" s="18" t="s">
        <v>85</v>
      </c>
    </row>
    <row r="138" s="13" customFormat="1">
      <c r="A138" s="13"/>
      <c r="B138" s="233"/>
      <c r="C138" s="234"/>
      <c r="D138" s="231" t="s">
        <v>162</v>
      </c>
      <c r="E138" s="235" t="s">
        <v>19</v>
      </c>
      <c r="F138" s="236" t="s">
        <v>573</v>
      </c>
      <c r="G138" s="234"/>
      <c r="H138" s="237">
        <v>10.560000000000001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162</v>
      </c>
      <c r="AU138" s="243" t="s">
        <v>85</v>
      </c>
      <c r="AV138" s="13" t="s">
        <v>85</v>
      </c>
      <c r="AW138" s="13" t="s">
        <v>36</v>
      </c>
      <c r="AX138" s="13" t="s">
        <v>83</v>
      </c>
      <c r="AY138" s="243" t="s">
        <v>149</v>
      </c>
    </row>
    <row r="139" s="2" customFormat="1" ht="24.15" customHeight="1">
      <c r="A139" s="39"/>
      <c r="B139" s="40"/>
      <c r="C139" s="213" t="s">
        <v>244</v>
      </c>
      <c r="D139" s="213" t="s">
        <v>151</v>
      </c>
      <c r="E139" s="214" t="s">
        <v>256</v>
      </c>
      <c r="F139" s="215" t="s">
        <v>257</v>
      </c>
      <c r="G139" s="216" t="s">
        <v>230</v>
      </c>
      <c r="H139" s="217">
        <v>10.560000000000001</v>
      </c>
      <c r="I139" s="218"/>
      <c r="J139" s="219">
        <f>ROUND(I139*H139,2)</f>
        <v>0</v>
      </c>
      <c r="K139" s="215" t="s">
        <v>155</v>
      </c>
      <c r="L139" s="45"/>
      <c r="M139" s="220" t="s">
        <v>19</v>
      </c>
      <c r="N139" s="221" t="s">
        <v>46</v>
      </c>
      <c r="O139" s="85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4" t="s">
        <v>156</v>
      </c>
      <c r="AT139" s="224" t="s">
        <v>151</v>
      </c>
      <c r="AU139" s="224" t="s">
        <v>85</v>
      </c>
      <c r="AY139" s="18" t="s">
        <v>149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8" t="s">
        <v>83</v>
      </c>
      <c r="BK139" s="225">
        <f>ROUND(I139*H139,2)</f>
        <v>0</v>
      </c>
      <c r="BL139" s="18" t="s">
        <v>156</v>
      </c>
      <c r="BM139" s="224" t="s">
        <v>574</v>
      </c>
    </row>
    <row r="140" s="2" customFormat="1">
      <c r="A140" s="39"/>
      <c r="B140" s="40"/>
      <c r="C140" s="41"/>
      <c r="D140" s="226" t="s">
        <v>158</v>
      </c>
      <c r="E140" s="41"/>
      <c r="F140" s="227" t="s">
        <v>259</v>
      </c>
      <c r="G140" s="41"/>
      <c r="H140" s="41"/>
      <c r="I140" s="228"/>
      <c r="J140" s="41"/>
      <c r="K140" s="41"/>
      <c r="L140" s="45"/>
      <c r="M140" s="229"/>
      <c r="N140" s="230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158</v>
      </c>
      <c r="AU140" s="18" t="s">
        <v>85</v>
      </c>
    </row>
    <row r="141" s="2" customFormat="1" ht="21.75" customHeight="1">
      <c r="A141" s="39"/>
      <c r="B141" s="40"/>
      <c r="C141" s="213" t="s">
        <v>249</v>
      </c>
      <c r="D141" s="213" t="s">
        <v>151</v>
      </c>
      <c r="E141" s="214" t="s">
        <v>261</v>
      </c>
      <c r="F141" s="215" t="s">
        <v>262</v>
      </c>
      <c r="G141" s="216" t="s">
        <v>183</v>
      </c>
      <c r="H141" s="217">
        <v>11.616</v>
      </c>
      <c r="I141" s="218"/>
      <c r="J141" s="219">
        <f>ROUND(I141*H141,2)</f>
        <v>0</v>
      </c>
      <c r="K141" s="215" t="s">
        <v>155</v>
      </c>
      <c r="L141" s="45"/>
      <c r="M141" s="220" t="s">
        <v>19</v>
      </c>
      <c r="N141" s="221" t="s">
        <v>46</v>
      </c>
      <c r="O141" s="85"/>
      <c r="P141" s="222">
        <f>O141*H141</f>
        <v>0</v>
      </c>
      <c r="Q141" s="222">
        <v>0.0013600000000000001</v>
      </c>
      <c r="R141" s="222">
        <f>Q141*H141</f>
        <v>0.015797760000000001</v>
      </c>
      <c r="S141" s="222">
        <v>0</v>
      </c>
      <c r="T141" s="223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4" t="s">
        <v>156</v>
      </c>
      <c r="AT141" s="224" t="s">
        <v>151</v>
      </c>
      <c r="AU141" s="224" t="s">
        <v>85</v>
      </c>
      <c r="AY141" s="18" t="s">
        <v>149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8" t="s">
        <v>83</v>
      </c>
      <c r="BK141" s="225">
        <f>ROUND(I141*H141,2)</f>
        <v>0</v>
      </c>
      <c r="BL141" s="18" t="s">
        <v>156</v>
      </c>
      <c r="BM141" s="224" t="s">
        <v>575</v>
      </c>
    </row>
    <row r="142" s="2" customFormat="1">
      <c r="A142" s="39"/>
      <c r="B142" s="40"/>
      <c r="C142" s="41"/>
      <c r="D142" s="226" t="s">
        <v>158</v>
      </c>
      <c r="E142" s="41"/>
      <c r="F142" s="227" t="s">
        <v>264</v>
      </c>
      <c r="G142" s="41"/>
      <c r="H142" s="41"/>
      <c r="I142" s="228"/>
      <c r="J142" s="41"/>
      <c r="K142" s="41"/>
      <c r="L142" s="45"/>
      <c r="M142" s="229"/>
      <c r="N142" s="230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158</v>
      </c>
      <c r="AU142" s="18" t="s">
        <v>85</v>
      </c>
    </row>
    <row r="143" s="2" customFormat="1" ht="24.15" customHeight="1">
      <c r="A143" s="39"/>
      <c r="B143" s="40"/>
      <c r="C143" s="213" t="s">
        <v>255</v>
      </c>
      <c r="D143" s="213" t="s">
        <v>151</v>
      </c>
      <c r="E143" s="214" t="s">
        <v>266</v>
      </c>
      <c r="F143" s="215" t="s">
        <v>267</v>
      </c>
      <c r="G143" s="216" t="s">
        <v>183</v>
      </c>
      <c r="H143" s="217">
        <v>11.616</v>
      </c>
      <c r="I143" s="218"/>
      <c r="J143" s="219">
        <f>ROUND(I143*H143,2)</f>
        <v>0</v>
      </c>
      <c r="K143" s="215" t="s">
        <v>155</v>
      </c>
      <c r="L143" s="45"/>
      <c r="M143" s="220" t="s">
        <v>19</v>
      </c>
      <c r="N143" s="221" t="s">
        <v>46</v>
      </c>
      <c r="O143" s="85"/>
      <c r="P143" s="222">
        <f>O143*H143</f>
        <v>0</v>
      </c>
      <c r="Q143" s="222">
        <v>0</v>
      </c>
      <c r="R143" s="222">
        <f>Q143*H143</f>
        <v>0</v>
      </c>
      <c r="S143" s="222">
        <v>0</v>
      </c>
      <c r="T143" s="223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4" t="s">
        <v>156</v>
      </c>
      <c r="AT143" s="224" t="s">
        <v>151</v>
      </c>
      <c r="AU143" s="224" t="s">
        <v>85</v>
      </c>
      <c r="AY143" s="18" t="s">
        <v>149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8" t="s">
        <v>83</v>
      </c>
      <c r="BK143" s="225">
        <f>ROUND(I143*H143,2)</f>
        <v>0</v>
      </c>
      <c r="BL143" s="18" t="s">
        <v>156</v>
      </c>
      <c r="BM143" s="224" t="s">
        <v>576</v>
      </c>
    </row>
    <row r="144" s="2" customFormat="1">
      <c r="A144" s="39"/>
      <c r="B144" s="40"/>
      <c r="C144" s="41"/>
      <c r="D144" s="226" t="s">
        <v>158</v>
      </c>
      <c r="E144" s="41"/>
      <c r="F144" s="227" t="s">
        <v>269</v>
      </c>
      <c r="G144" s="41"/>
      <c r="H144" s="41"/>
      <c r="I144" s="228"/>
      <c r="J144" s="41"/>
      <c r="K144" s="41"/>
      <c r="L144" s="45"/>
      <c r="M144" s="229"/>
      <c r="N144" s="230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158</v>
      </c>
      <c r="AU144" s="18" t="s">
        <v>85</v>
      </c>
    </row>
    <row r="145" s="2" customFormat="1" ht="37.8" customHeight="1">
      <c r="A145" s="39"/>
      <c r="B145" s="40"/>
      <c r="C145" s="213" t="s">
        <v>260</v>
      </c>
      <c r="D145" s="213" t="s">
        <v>151</v>
      </c>
      <c r="E145" s="214" t="s">
        <v>270</v>
      </c>
      <c r="F145" s="215" t="s">
        <v>271</v>
      </c>
      <c r="G145" s="216" t="s">
        <v>183</v>
      </c>
      <c r="H145" s="217">
        <v>37.276000000000003</v>
      </c>
      <c r="I145" s="218"/>
      <c r="J145" s="219">
        <f>ROUND(I145*H145,2)</f>
        <v>0</v>
      </c>
      <c r="K145" s="215" t="s">
        <v>155</v>
      </c>
      <c r="L145" s="45"/>
      <c r="M145" s="220" t="s">
        <v>19</v>
      </c>
      <c r="N145" s="221" t="s">
        <v>46</v>
      </c>
      <c r="O145" s="85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4" t="s">
        <v>156</v>
      </c>
      <c r="AT145" s="224" t="s">
        <v>151</v>
      </c>
      <c r="AU145" s="224" t="s">
        <v>85</v>
      </c>
      <c r="AY145" s="18" t="s">
        <v>149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8" t="s">
        <v>83</v>
      </c>
      <c r="BK145" s="225">
        <f>ROUND(I145*H145,2)</f>
        <v>0</v>
      </c>
      <c r="BL145" s="18" t="s">
        <v>156</v>
      </c>
      <c r="BM145" s="224" t="s">
        <v>577</v>
      </c>
    </row>
    <row r="146" s="2" customFormat="1">
      <c r="A146" s="39"/>
      <c r="B146" s="40"/>
      <c r="C146" s="41"/>
      <c r="D146" s="226" t="s">
        <v>158</v>
      </c>
      <c r="E146" s="41"/>
      <c r="F146" s="227" t="s">
        <v>273</v>
      </c>
      <c r="G146" s="41"/>
      <c r="H146" s="41"/>
      <c r="I146" s="228"/>
      <c r="J146" s="41"/>
      <c r="K146" s="41"/>
      <c r="L146" s="45"/>
      <c r="M146" s="229"/>
      <c r="N146" s="230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158</v>
      </c>
      <c r="AU146" s="18" t="s">
        <v>85</v>
      </c>
    </row>
    <row r="147" s="13" customFormat="1">
      <c r="A147" s="13"/>
      <c r="B147" s="233"/>
      <c r="C147" s="234"/>
      <c r="D147" s="231" t="s">
        <v>162</v>
      </c>
      <c r="E147" s="235" t="s">
        <v>19</v>
      </c>
      <c r="F147" s="236" t="s">
        <v>868</v>
      </c>
      <c r="G147" s="234"/>
      <c r="H147" s="237">
        <v>15.339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162</v>
      </c>
      <c r="AU147" s="243" t="s">
        <v>85</v>
      </c>
      <c r="AV147" s="13" t="s">
        <v>85</v>
      </c>
      <c r="AW147" s="13" t="s">
        <v>36</v>
      </c>
      <c r="AX147" s="13" t="s">
        <v>75</v>
      </c>
      <c r="AY147" s="243" t="s">
        <v>149</v>
      </c>
    </row>
    <row r="148" s="13" customFormat="1">
      <c r="A148" s="13"/>
      <c r="B148" s="233"/>
      <c r="C148" s="234"/>
      <c r="D148" s="231" t="s">
        <v>162</v>
      </c>
      <c r="E148" s="235" t="s">
        <v>19</v>
      </c>
      <c r="F148" s="236" t="s">
        <v>869</v>
      </c>
      <c r="G148" s="234"/>
      <c r="H148" s="237">
        <v>-9.3190000000000008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162</v>
      </c>
      <c r="AU148" s="243" t="s">
        <v>85</v>
      </c>
      <c r="AV148" s="13" t="s">
        <v>85</v>
      </c>
      <c r="AW148" s="13" t="s">
        <v>36</v>
      </c>
      <c r="AX148" s="13" t="s">
        <v>75</v>
      </c>
      <c r="AY148" s="243" t="s">
        <v>149</v>
      </c>
    </row>
    <row r="149" s="14" customFormat="1">
      <c r="A149" s="14"/>
      <c r="B149" s="244"/>
      <c r="C149" s="245"/>
      <c r="D149" s="231" t="s">
        <v>162</v>
      </c>
      <c r="E149" s="246" t="s">
        <v>19</v>
      </c>
      <c r="F149" s="247" t="s">
        <v>276</v>
      </c>
      <c r="G149" s="245"/>
      <c r="H149" s="248">
        <v>6.0199999999999996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162</v>
      </c>
      <c r="AU149" s="254" t="s">
        <v>85</v>
      </c>
      <c r="AV149" s="14" t="s">
        <v>169</v>
      </c>
      <c r="AW149" s="14" t="s">
        <v>36</v>
      </c>
      <c r="AX149" s="14" t="s">
        <v>75</v>
      </c>
      <c r="AY149" s="254" t="s">
        <v>149</v>
      </c>
    </row>
    <row r="150" s="13" customFormat="1">
      <c r="A150" s="13"/>
      <c r="B150" s="233"/>
      <c r="C150" s="234"/>
      <c r="D150" s="231" t="s">
        <v>162</v>
      </c>
      <c r="E150" s="235" t="s">
        <v>19</v>
      </c>
      <c r="F150" s="236" t="s">
        <v>870</v>
      </c>
      <c r="G150" s="234"/>
      <c r="H150" s="237">
        <v>15.628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162</v>
      </c>
      <c r="AU150" s="243" t="s">
        <v>85</v>
      </c>
      <c r="AV150" s="13" t="s">
        <v>85</v>
      </c>
      <c r="AW150" s="13" t="s">
        <v>36</v>
      </c>
      <c r="AX150" s="13" t="s">
        <v>75</v>
      </c>
      <c r="AY150" s="243" t="s">
        <v>149</v>
      </c>
    </row>
    <row r="151" s="13" customFormat="1">
      <c r="A151" s="13"/>
      <c r="B151" s="233"/>
      <c r="C151" s="234"/>
      <c r="D151" s="231" t="s">
        <v>162</v>
      </c>
      <c r="E151" s="235" t="s">
        <v>19</v>
      </c>
      <c r="F151" s="236" t="s">
        <v>871</v>
      </c>
      <c r="G151" s="234"/>
      <c r="H151" s="237">
        <v>15.628</v>
      </c>
      <c r="I151" s="238"/>
      <c r="J151" s="234"/>
      <c r="K151" s="234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162</v>
      </c>
      <c r="AU151" s="243" t="s">
        <v>85</v>
      </c>
      <c r="AV151" s="13" t="s">
        <v>85</v>
      </c>
      <c r="AW151" s="13" t="s">
        <v>36</v>
      </c>
      <c r="AX151" s="13" t="s">
        <v>75</v>
      </c>
      <c r="AY151" s="243" t="s">
        <v>149</v>
      </c>
    </row>
    <row r="152" s="15" customFormat="1">
      <c r="A152" s="15"/>
      <c r="B152" s="255"/>
      <c r="C152" s="256"/>
      <c r="D152" s="231" t="s">
        <v>162</v>
      </c>
      <c r="E152" s="257" t="s">
        <v>19</v>
      </c>
      <c r="F152" s="258" t="s">
        <v>279</v>
      </c>
      <c r="G152" s="256"/>
      <c r="H152" s="259">
        <v>37.276000000000003</v>
      </c>
      <c r="I152" s="260"/>
      <c r="J152" s="256"/>
      <c r="K152" s="256"/>
      <c r="L152" s="261"/>
      <c r="M152" s="262"/>
      <c r="N152" s="263"/>
      <c r="O152" s="263"/>
      <c r="P152" s="263"/>
      <c r="Q152" s="263"/>
      <c r="R152" s="263"/>
      <c r="S152" s="263"/>
      <c r="T152" s="264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5" t="s">
        <v>162</v>
      </c>
      <c r="AU152" s="265" t="s">
        <v>85</v>
      </c>
      <c r="AV152" s="15" t="s">
        <v>156</v>
      </c>
      <c r="AW152" s="15" t="s">
        <v>36</v>
      </c>
      <c r="AX152" s="15" t="s">
        <v>83</v>
      </c>
      <c r="AY152" s="265" t="s">
        <v>149</v>
      </c>
    </row>
    <row r="153" s="2" customFormat="1" ht="37.8" customHeight="1">
      <c r="A153" s="39"/>
      <c r="B153" s="40"/>
      <c r="C153" s="213" t="s">
        <v>265</v>
      </c>
      <c r="D153" s="213" t="s">
        <v>151</v>
      </c>
      <c r="E153" s="214" t="s">
        <v>281</v>
      </c>
      <c r="F153" s="215" t="s">
        <v>282</v>
      </c>
      <c r="G153" s="216" t="s">
        <v>183</v>
      </c>
      <c r="H153" s="217">
        <v>9.3190000000000008</v>
      </c>
      <c r="I153" s="218"/>
      <c r="J153" s="219">
        <f>ROUND(I153*H153,2)</f>
        <v>0</v>
      </c>
      <c r="K153" s="215" t="s">
        <v>155</v>
      </c>
      <c r="L153" s="45"/>
      <c r="M153" s="220" t="s">
        <v>19</v>
      </c>
      <c r="N153" s="221" t="s">
        <v>46</v>
      </c>
      <c r="O153" s="85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4" t="s">
        <v>156</v>
      </c>
      <c r="AT153" s="224" t="s">
        <v>151</v>
      </c>
      <c r="AU153" s="224" t="s">
        <v>85</v>
      </c>
      <c r="AY153" s="18" t="s">
        <v>149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8" t="s">
        <v>83</v>
      </c>
      <c r="BK153" s="225">
        <f>ROUND(I153*H153,2)</f>
        <v>0</v>
      </c>
      <c r="BL153" s="18" t="s">
        <v>156</v>
      </c>
      <c r="BM153" s="224" t="s">
        <v>582</v>
      </c>
    </row>
    <row r="154" s="2" customFormat="1">
      <c r="A154" s="39"/>
      <c r="B154" s="40"/>
      <c r="C154" s="41"/>
      <c r="D154" s="226" t="s">
        <v>158</v>
      </c>
      <c r="E154" s="41"/>
      <c r="F154" s="227" t="s">
        <v>284</v>
      </c>
      <c r="G154" s="41"/>
      <c r="H154" s="41"/>
      <c r="I154" s="228"/>
      <c r="J154" s="41"/>
      <c r="K154" s="41"/>
      <c r="L154" s="45"/>
      <c r="M154" s="229"/>
      <c r="N154" s="230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158</v>
      </c>
      <c r="AU154" s="18" t="s">
        <v>85</v>
      </c>
    </row>
    <row r="155" s="2" customFormat="1" ht="24.15" customHeight="1">
      <c r="A155" s="39"/>
      <c r="B155" s="40"/>
      <c r="C155" s="213" t="s">
        <v>7</v>
      </c>
      <c r="D155" s="213" t="s">
        <v>151</v>
      </c>
      <c r="E155" s="214" t="s">
        <v>583</v>
      </c>
      <c r="F155" s="215" t="s">
        <v>584</v>
      </c>
      <c r="G155" s="216" t="s">
        <v>183</v>
      </c>
      <c r="H155" s="217">
        <v>15.628</v>
      </c>
      <c r="I155" s="218"/>
      <c r="J155" s="219">
        <f>ROUND(I155*H155,2)</f>
        <v>0</v>
      </c>
      <c r="K155" s="215" t="s">
        <v>155</v>
      </c>
      <c r="L155" s="45"/>
      <c r="M155" s="220" t="s">
        <v>19</v>
      </c>
      <c r="N155" s="221" t="s">
        <v>46</v>
      </c>
      <c r="O155" s="85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4" t="s">
        <v>156</v>
      </c>
      <c r="AT155" s="224" t="s">
        <v>151</v>
      </c>
      <c r="AU155" s="224" t="s">
        <v>85</v>
      </c>
      <c r="AY155" s="18" t="s">
        <v>149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8" t="s">
        <v>83</v>
      </c>
      <c r="BK155" s="225">
        <f>ROUND(I155*H155,2)</f>
        <v>0</v>
      </c>
      <c r="BL155" s="18" t="s">
        <v>156</v>
      </c>
      <c r="BM155" s="224" t="s">
        <v>585</v>
      </c>
    </row>
    <row r="156" s="2" customFormat="1">
      <c r="A156" s="39"/>
      <c r="B156" s="40"/>
      <c r="C156" s="41"/>
      <c r="D156" s="226" t="s">
        <v>158</v>
      </c>
      <c r="E156" s="41"/>
      <c r="F156" s="227" t="s">
        <v>586</v>
      </c>
      <c r="G156" s="41"/>
      <c r="H156" s="41"/>
      <c r="I156" s="228"/>
      <c r="J156" s="41"/>
      <c r="K156" s="41"/>
      <c r="L156" s="45"/>
      <c r="M156" s="229"/>
      <c r="N156" s="230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158</v>
      </c>
      <c r="AU156" s="18" t="s">
        <v>85</v>
      </c>
    </row>
    <row r="157" s="13" customFormat="1">
      <c r="A157" s="13"/>
      <c r="B157" s="233"/>
      <c r="C157" s="234"/>
      <c r="D157" s="231" t="s">
        <v>162</v>
      </c>
      <c r="E157" s="235" t="s">
        <v>19</v>
      </c>
      <c r="F157" s="236" t="s">
        <v>872</v>
      </c>
      <c r="G157" s="234"/>
      <c r="H157" s="237">
        <v>15.628</v>
      </c>
      <c r="I157" s="238"/>
      <c r="J157" s="234"/>
      <c r="K157" s="234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162</v>
      </c>
      <c r="AU157" s="243" t="s">
        <v>85</v>
      </c>
      <c r="AV157" s="13" t="s">
        <v>85</v>
      </c>
      <c r="AW157" s="13" t="s">
        <v>36</v>
      </c>
      <c r="AX157" s="13" t="s">
        <v>83</v>
      </c>
      <c r="AY157" s="243" t="s">
        <v>149</v>
      </c>
    </row>
    <row r="158" s="2" customFormat="1" ht="24.15" customHeight="1">
      <c r="A158" s="39"/>
      <c r="B158" s="40"/>
      <c r="C158" s="213" t="s">
        <v>280</v>
      </c>
      <c r="D158" s="213" t="s">
        <v>151</v>
      </c>
      <c r="E158" s="214" t="s">
        <v>292</v>
      </c>
      <c r="F158" s="215" t="s">
        <v>293</v>
      </c>
      <c r="G158" s="216" t="s">
        <v>183</v>
      </c>
      <c r="H158" s="217">
        <v>30.966999999999999</v>
      </c>
      <c r="I158" s="218"/>
      <c r="J158" s="219">
        <f>ROUND(I158*H158,2)</f>
        <v>0</v>
      </c>
      <c r="K158" s="215" t="s">
        <v>19</v>
      </c>
      <c r="L158" s="45"/>
      <c r="M158" s="220" t="s">
        <v>19</v>
      </c>
      <c r="N158" s="221" t="s">
        <v>46</v>
      </c>
      <c r="O158" s="85"/>
      <c r="P158" s="222">
        <f>O158*H158</f>
        <v>0</v>
      </c>
      <c r="Q158" s="222">
        <v>0</v>
      </c>
      <c r="R158" s="222">
        <f>Q158*H158</f>
        <v>0</v>
      </c>
      <c r="S158" s="222">
        <v>0</v>
      </c>
      <c r="T158" s="22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4" t="s">
        <v>156</v>
      </c>
      <c r="AT158" s="224" t="s">
        <v>151</v>
      </c>
      <c r="AU158" s="224" t="s">
        <v>85</v>
      </c>
      <c r="AY158" s="18" t="s">
        <v>149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8" t="s">
        <v>83</v>
      </c>
      <c r="BK158" s="225">
        <f>ROUND(I158*H158,2)</f>
        <v>0</v>
      </c>
      <c r="BL158" s="18" t="s">
        <v>156</v>
      </c>
      <c r="BM158" s="224" t="s">
        <v>588</v>
      </c>
    </row>
    <row r="159" s="13" customFormat="1">
      <c r="A159" s="13"/>
      <c r="B159" s="233"/>
      <c r="C159" s="234"/>
      <c r="D159" s="231" t="s">
        <v>162</v>
      </c>
      <c r="E159" s="235" t="s">
        <v>19</v>
      </c>
      <c r="F159" s="236" t="s">
        <v>873</v>
      </c>
      <c r="G159" s="234"/>
      <c r="H159" s="237">
        <v>15.339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162</v>
      </c>
      <c r="AU159" s="243" t="s">
        <v>85</v>
      </c>
      <c r="AV159" s="13" t="s">
        <v>85</v>
      </c>
      <c r="AW159" s="13" t="s">
        <v>36</v>
      </c>
      <c r="AX159" s="13" t="s">
        <v>75</v>
      </c>
      <c r="AY159" s="243" t="s">
        <v>149</v>
      </c>
    </row>
    <row r="160" s="13" customFormat="1">
      <c r="A160" s="13"/>
      <c r="B160" s="233"/>
      <c r="C160" s="234"/>
      <c r="D160" s="231" t="s">
        <v>162</v>
      </c>
      <c r="E160" s="235" t="s">
        <v>19</v>
      </c>
      <c r="F160" s="236" t="s">
        <v>874</v>
      </c>
      <c r="G160" s="234"/>
      <c r="H160" s="237">
        <v>15.628</v>
      </c>
      <c r="I160" s="238"/>
      <c r="J160" s="234"/>
      <c r="K160" s="234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162</v>
      </c>
      <c r="AU160" s="243" t="s">
        <v>85</v>
      </c>
      <c r="AV160" s="13" t="s">
        <v>85</v>
      </c>
      <c r="AW160" s="13" t="s">
        <v>36</v>
      </c>
      <c r="AX160" s="13" t="s">
        <v>75</v>
      </c>
      <c r="AY160" s="243" t="s">
        <v>149</v>
      </c>
    </row>
    <row r="161" s="15" customFormat="1">
      <c r="A161" s="15"/>
      <c r="B161" s="255"/>
      <c r="C161" s="256"/>
      <c r="D161" s="231" t="s">
        <v>162</v>
      </c>
      <c r="E161" s="257" t="s">
        <v>19</v>
      </c>
      <c r="F161" s="258" t="s">
        <v>279</v>
      </c>
      <c r="G161" s="256"/>
      <c r="H161" s="259">
        <v>30.966999999999999</v>
      </c>
      <c r="I161" s="260"/>
      <c r="J161" s="256"/>
      <c r="K161" s="256"/>
      <c r="L161" s="261"/>
      <c r="M161" s="262"/>
      <c r="N161" s="263"/>
      <c r="O161" s="263"/>
      <c r="P161" s="263"/>
      <c r="Q161" s="263"/>
      <c r="R161" s="263"/>
      <c r="S161" s="263"/>
      <c r="T161" s="264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5" t="s">
        <v>162</v>
      </c>
      <c r="AU161" s="265" t="s">
        <v>85</v>
      </c>
      <c r="AV161" s="15" t="s">
        <v>156</v>
      </c>
      <c r="AW161" s="15" t="s">
        <v>36</v>
      </c>
      <c r="AX161" s="15" t="s">
        <v>83</v>
      </c>
      <c r="AY161" s="265" t="s">
        <v>149</v>
      </c>
    </row>
    <row r="162" s="2" customFormat="1" ht="24.15" customHeight="1">
      <c r="A162" s="39"/>
      <c r="B162" s="40"/>
      <c r="C162" s="213" t="s">
        <v>285</v>
      </c>
      <c r="D162" s="213" t="s">
        <v>151</v>
      </c>
      <c r="E162" s="214" t="s">
        <v>298</v>
      </c>
      <c r="F162" s="215" t="s">
        <v>299</v>
      </c>
      <c r="G162" s="216" t="s">
        <v>300</v>
      </c>
      <c r="H162" s="217">
        <v>55.741</v>
      </c>
      <c r="I162" s="218"/>
      <c r="J162" s="219">
        <f>ROUND(I162*H162,2)</f>
        <v>0</v>
      </c>
      <c r="K162" s="215" t="s">
        <v>155</v>
      </c>
      <c r="L162" s="45"/>
      <c r="M162" s="220" t="s">
        <v>19</v>
      </c>
      <c r="N162" s="221" t="s">
        <v>46</v>
      </c>
      <c r="O162" s="85"/>
      <c r="P162" s="222">
        <f>O162*H162</f>
        <v>0</v>
      </c>
      <c r="Q162" s="222">
        <v>0</v>
      </c>
      <c r="R162" s="222">
        <f>Q162*H162</f>
        <v>0</v>
      </c>
      <c r="S162" s="222">
        <v>0</v>
      </c>
      <c r="T162" s="223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4" t="s">
        <v>156</v>
      </c>
      <c r="AT162" s="224" t="s">
        <v>151</v>
      </c>
      <c r="AU162" s="224" t="s">
        <v>85</v>
      </c>
      <c r="AY162" s="18" t="s">
        <v>149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8" t="s">
        <v>83</v>
      </c>
      <c r="BK162" s="225">
        <f>ROUND(I162*H162,2)</f>
        <v>0</v>
      </c>
      <c r="BL162" s="18" t="s">
        <v>156</v>
      </c>
      <c r="BM162" s="224" t="s">
        <v>591</v>
      </c>
    </row>
    <row r="163" s="2" customFormat="1">
      <c r="A163" s="39"/>
      <c r="B163" s="40"/>
      <c r="C163" s="41"/>
      <c r="D163" s="226" t="s">
        <v>158</v>
      </c>
      <c r="E163" s="41"/>
      <c r="F163" s="227" t="s">
        <v>302</v>
      </c>
      <c r="G163" s="41"/>
      <c r="H163" s="41"/>
      <c r="I163" s="228"/>
      <c r="J163" s="41"/>
      <c r="K163" s="41"/>
      <c r="L163" s="45"/>
      <c r="M163" s="229"/>
      <c r="N163" s="230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158</v>
      </c>
      <c r="AU163" s="18" t="s">
        <v>85</v>
      </c>
    </row>
    <row r="164" s="13" customFormat="1">
      <c r="A164" s="13"/>
      <c r="B164" s="233"/>
      <c r="C164" s="234"/>
      <c r="D164" s="231" t="s">
        <v>162</v>
      </c>
      <c r="E164" s="234"/>
      <c r="F164" s="236" t="s">
        <v>875</v>
      </c>
      <c r="G164" s="234"/>
      <c r="H164" s="237">
        <v>55.741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162</v>
      </c>
      <c r="AU164" s="243" t="s">
        <v>85</v>
      </c>
      <c r="AV164" s="13" t="s">
        <v>85</v>
      </c>
      <c r="AW164" s="13" t="s">
        <v>4</v>
      </c>
      <c r="AX164" s="13" t="s">
        <v>83</v>
      </c>
      <c r="AY164" s="243" t="s">
        <v>149</v>
      </c>
    </row>
    <row r="165" s="2" customFormat="1" ht="24.15" customHeight="1">
      <c r="A165" s="39"/>
      <c r="B165" s="40"/>
      <c r="C165" s="213" t="s">
        <v>291</v>
      </c>
      <c r="D165" s="213" t="s">
        <v>151</v>
      </c>
      <c r="E165" s="214" t="s">
        <v>305</v>
      </c>
      <c r="F165" s="215" t="s">
        <v>306</v>
      </c>
      <c r="G165" s="216" t="s">
        <v>183</v>
      </c>
      <c r="H165" s="217">
        <v>31.256</v>
      </c>
      <c r="I165" s="218"/>
      <c r="J165" s="219">
        <f>ROUND(I165*H165,2)</f>
        <v>0</v>
      </c>
      <c r="K165" s="215" t="s">
        <v>19</v>
      </c>
      <c r="L165" s="45"/>
      <c r="M165" s="220" t="s">
        <v>19</v>
      </c>
      <c r="N165" s="221" t="s">
        <v>46</v>
      </c>
      <c r="O165" s="85"/>
      <c r="P165" s="222">
        <f>O165*H165</f>
        <v>0</v>
      </c>
      <c r="Q165" s="222">
        <v>0</v>
      </c>
      <c r="R165" s="222">
        <f>Q165*H165</f>
        <v>0</v>
      </c>
      <c r="S165" s="222">
        <v>0</v>
      </c>
      <c r="T165" s="223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4" t="s">
        <v>156</v>
      </c>
      <c r="AT165" s="224" t="s">
        <v>151</v>
      </c>
      <c r="AU165" s="224" t="s">
        <v>85</v>
      </c>
      <c r="AY165" s="18" t="s">
        <v>149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8" t="s">
        <v>83</v>
      </c>
      <c r="BK165" s="225">
        <f>ROUND(I165*H165,2)</f>
        <v>0</v>
      </c>
      <c r="BL165" s="18" t="s">
        <v>156</v>
      </c>
      <c r="BM165" s="224" t="s">
        <v>593</v>
      </c>
    </row>
    <row r="166" s="13" customFormat="1">
      <c r="A166" s="13"/>
      <c r="B166" s="233"/>
      <c r="C166" s="234"/>
      <c r="D166" s="231" t="s">
        <v>162</v>
      </c>
      <c r="E166" s="235" t="s">
        <v>19</v>
      </c>
      <c r="F166" s="236" t="s">
        <v>876</v>
      </c>
      <c r="G166" s="234"/>
      <c r="H166" s="237">
        <v>46.594999999999999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162</v>
      </c>
      <c r="AU166" s="243" t="s">
        <v>85</v>
      </c>
      <c r="AV166" s="13" t="s">
        <v>85</v>
      </c>
      <c r="AW166" s="13" t="s">
        <v>36</v>
      </c>
      <c r="AX166" s="13" t="s">
        <v>75</v>
      </c>
      <c r="AY166" s="243" t="s">
        <v>149</v>
      </c>
    </row>
    <row r="167" s="13" customFormat="1">
      <c r="A167" s="13"/>
      <c r="B167" s="233"/>
      <c r="C167" s="234"/>
      <c r="D167" s="231" t="s">
        <v>162</v>
      </c>
      <c r="E167" s="235" t="s">
        <v>19</v>
      </c>
      <c r="F167" s="236" t="s">
        <v>877</v>
      </c>
      <c r="G167" s="234"/>
      <c r="H167" s="237">
        <v>-15.339</v>
      </c>
      <c r="I167" s="238"/>
      <c r="J167" s="234"/>
      <c r="K167" s="234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162</v>
      </c>
      <c r="AU167" s="243" t="s">
        <v>85</v>
      </c>
      <c r="AV167" s="13" t="s">
        <v>85</v>
      </c>
      <c r="AW167" s="13" t="s">
        <v>36</v>
      </c>
      <c r="AX167" s="13" t="s">
        <v>75</v>
      </c>
      <c r="AY167" s="243" t="s">
        <v>149</v>
      </c>
    </row>
    <row r="168" s="15" customFormat="1">
      <c r="A168" s="15"/>
      <c r="B168" s="255"/>
      <c r="C168" s="256"/>
      <c r="D168" s="231" t="s">
        <v>162</v>
      </c>
      <c r="E168" s="257" t="s">
        <v>19</v>
      </c>
      <c r="F168" s="258" t="s">
        <v>279</v>
      </c>
      <c r="G168" s="256"/>
      <c r="H168" s="259">
        <v>31.256</v>
      </c>
      <c r="I168" s="260"/>
      <c r="J168" s="256"/>
      <c r="K168" s="256"/>
      <c r="L168" s="261"/>
      <c r="M168" s="262"/>
      <c r="N168" s="263"/>
      <c r="O168" s="263"/>
      <c r="P168" s="263"/>
      <c r="Q168" s="263"/>
      <c r="R168" s="263"/>
      <c r="S168" s="263"/>
      <c r="T168" s="264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5" t="s">
        <v>162</v>
      </c>
      <c r="AU168" s="265" t="s">
        <v>85</v>
      </c>
      <c r="AV168" s="15" t="s">
        <v>156</v>
      </c>
      <c r="AW168" s="15" t="s">
        <v>36</v>
      </c>
      <c r="AX168" s="15" t="s">
        <v>83</v>
      </c>
      <c r="AY168" s="265" t="s">
        <v>149</v>
      </c>
    </row>
    <row r="169" s="2" customFormat="1" ht="16.5" customHeight="1">
      <c r="A169" s="39"/>
      <c r="B169" s="40"/>
      <c r="C169" s="266" t="s">
        <v>297</v>
      </c>
      <c r="D169" s="266" t="s">
        <v>311</v>
      </c>
      <c r="E169" s="267" t="s">
        <v>312</v>
      </c>
      <c r="F169" s="268" t="s">
        <v>313</v>
      </c>
      <c r="G169" s="269" t="s">
        <v>300</v>
      </c>
      <c r="H169" s="270">
        <v>29.693000000000001</v>
      </c>
      <c r="I169" s="271"/>
      <c r="J169" s="272">
        <f>ROUND(I169*H169,2)</f>
        <v>0</v>
      </c>
      <c r="K169" s="268" t="s">
        <v>155</v>
      </c>
      <c r="L169" s="273"/>
      <c r="M169" s="274" t="s">
        <v>19</v>
      </c>
      <c r="N169" s="275" t="s">
        <v>46</v>
      </c>
      <c r="O169" s="85"/>
      <c r="P169" s="222">
        <f>O169*H169</f>
        <v>0</v>
      </c>
      <c r="Q169" s="222">
        <v>0</v>
      </c>
      <c r="R169" s="222">
        <f>Q169*H169</f>
        <v>0</v>
      </c>
      <c r="S169" s="222">
        <v>0</v>
      </c>
      <c r="T169" s="223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4" t="s">
        <v>199</v>
      </c>
      <c r="AT169" s="224" t="s">
        <v>311</v>
      </c>
      <c r="AU169" s="224" t="s">
        <v>85</v>
      </c>
      <c r="AY169" s="18" t="s">
        <v>149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8" t="s">
        <v>83</v>
      </c>
      <c r="BK169" s="225">
        <f>ROUND(I169*H169,2)</f>
        <v>0</v>
      </c>
      <c r="BL169" s="18" t="s">
        <v>156</v>
      </c>
      <c r="BM169" s="224" t="s">
        <v>596</v>
      </c>
    </row>
    <row r="170" s="13" customFormat="1">
      <c r="A170" s="13"/>
      <c r="B170" s="233"/>
      <c r="C170" s="234"/>
      <c r="D170" s="231" t="s">
        <v>162</v>
      </c>
      <c r="E170" s="235" t="s">
        <v>19</v>
      </c>
      <c r="F170" s="236" t="s">
        <v>878</v>
      </c>
      <c r="G170" s="234"/>
      <c r="H170" s="237">
        <v>15.628</v>
      </c>
      <c r="I170" s="238"/>
      <c r="J170" s="234"/>
      <c r="K170" s="234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162</v>
      </c>
      <c r="AU170" s="243" t="s">
        <v>85</v>
      </c>
      <c r="AV170" s="13" t="s">
        <v>85</v>
      </c>
      <c r="AW170" s="13" t="s">
        <v>36</v>
      </c>
      <c r="AX170" s="13" t="s">
        <v>83</v>
      </c>
      <c r="AY170" s="243" t="s">
        <v>149</v>
      </c>
    </row>
    <row r="171" s="13" customFormat="1">
      <c r="A171" s="13"/>
      <c r="B171" s="233"/>
      <c r="C171" s="234"/>
      <c r="D171" s="231" t="s">
        <v>162</v>
      </c>
      <c r="E171" s="234"/>
      <c r="F171" s="236" t="s">
        <v>879</v>
      </c>
      <c r="G171" s="234"/>
      <c r="H171" s="237">
        <v>29.693000000000001</v>
      </c>
      <c r="I171" s="238"/>
      <c r="J171" s="234"/>
      <c r="K171" s="234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162</v>
      </c>
      <c r="AU171" s="243" t="s">
        <v>85</v>
      </c>
      <c r="AV171" s="13" t="s">
        <v>85</v>
      </c>
      <c r="AW171" s="13" t="s">
        <v>4</v>
      </c>
      <c r="AX171" s="13" t="s">
        <v>83</v>
      </c>
      <c r="AY171" s="243" t="s">
        <v>149</v>
      </c>
    </row>
    <row r="172" s="2" customFormat="1" ht="37.8" customHeight="1">
      <c r="A172" s="39"/>
      <c r="B172" s="40"/>
      <c r="C172" s="213" t="s">
        <v>304</v>
      </c>
      <c r="D172" s="213" t="s">
        <v>151</v>
      </c>
      <c r="E172" s="214" t="s">
        <v>318</v>
      </c>
      <c r="F172" s="215" t="s">
        <v>319</v>
      </c>
      <c r="G172" s="216" t="s">
        <v>183</v>
      </c>
      <c r="H172" s="217">
        <v>9.8819999999999997</v>
      </c>
      <c r="I172" s="218"/>
      <c r="J172" s="219">
        <f>ROUND(I172*H172,2)</f>
        <v>0</v>
      </c>
      <c r="K172" s="215" t="s">
        <v>19</v>
      </c>
      <c r="L172" s="45"/>
      <c r="M172" s="220" t="s">
        <v>19</v>
      </c>
      <c r="N172" s="221" t="s">
        <v>46</v>
      </c>
      <c r="O172" s="85"/>
      <c r="P172" s="222">
        <f>O172*H172</f>
        <v>0</v>
      </c>
      <c r="Q172" s="222">
        <v>0</v>
      </c>
      <c r="R172" s="222">
        <f>Q172*H172</f>
        <v>0</v>
      </c>
      <c r="S172" s="222">
        <v>0</v>
      </c>
      <c r="T172" s="223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4" t="s">
        <v>156</v>
      </c>
      <c r="AT172" s="224" t="s">
        <v>151</v>
      </c>
      <c r="AU172" s="224" t="s">
        <v>85</v>
      </c>
      <c r="AY172" s="18" t="s">
        <v>149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8" t="s">
        <v>83</v>
      </c>
      <c r="BK172" s="225">
        <f>ROUND(I172*H172,2)</f>
        <v>0</v>
      </c>
      <c r="BL172" s="18" t="s">
        <v>156</v>
      </c>
      <c r="BM172" s="224" t="s">
        <v>599</v>
      </c>
    </row>
    <row r="173" s="13" customFormat="1">
      <c r="A173" s="13"/>
      <c r="B173" s="233"/>
      <c r="C173" s="234"/>
      <c r="D173" s="231" t="s">
        <v>162</v>
      </c>
      <c r="E173" s="235" t="s">
        <v>19</v>
      </c>
      <c r="F173" s="236" t="s">
        <v>880</v>
      </c>
      <c r="G173" s="234"/>
      <c r="H173" s="237">
        <v>9.8819999999999997</v>
      </c>
      <c r="I173" s="238"/>
      <c r="J173" s="234"/>
      <c r="K173" s="234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162</v>
      </c>
      <c r="AU173" s="243" t="s">
        <v>85</v>
      </c>
      <c r="AV173" s="13" t="s">
        <v>85</v>
      </c>
      <c r="AW173" s="13" t="s">
        <v>36</v>
      </c>
      <c r="AX173" s="13" t="s">
        <v>83</v>
      </c>
      <c r="AY173" s="243" t="s">
        <v>149</v>
      </c>
    </row>
    <row r="174" s="2" customFormat="1" ht="16.5" customHeight="1">
      <c r="A174" s="39"/>
      <c r="B174" s="40"/>
      <c r="C174" s="266" t="s">
        <v>310</v>
      </c>
      <c r="D174" s="266" t="s">
        <v>311</v>
      </c>
      <c r="E174" s="267" t="s">
        <v>323</v>
      </c>
      <c r="F174" s="268" t="s">
        <v>324</v>
      </c>
      <c r="G174" s="269" t="s">
        <v>300</v>
      </c>
      <c r="H174" s="270">
        <v>19.763999999999999</v>
      </c>
      <c r="I174" s="271"/>
      <c r="J174" s="272">
        <f>ROUND(I174*H174,2)</f>
        <v>0</v>
      </c>
      <c r="K174" s="268" t="s">
        <v>19</v>
      </c>
      <c r="L174" s="273"/>
      <c r="M174" s="274" t="s">
        <v>19</v>
      </c>
      <c r="N174" s="275" t="s">
        <v>46</v>
      </c>
      <c r="O174" s="85"/>
      <c r="P174" s="222">
        <f>O174*H174</f>
        <v>0</v>
      </c>
      <c r="Q174" s="222">
        <v>0</v>
      </c>
      <c r="R174" s="222">
        <f>Q174*H174</f>
        <v>0</v>
      </c>
      <c r="S174" s="222">
        <v>0</v>
      </c>
      <c r="T174" s="223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4" t="s">
        <v>199</v>
      </c>
      <c r="AT174" s="224" t="s">
        <v>311</v>
      </c>
      <c r="AU174" s="224" t="s">
        <v>85</v>
      </c>
      <c r="AY174" s="18" t="s">
        <v>149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8" t="s">
        <v>83</v>
      </c>
      <c r="BK174" s="225">
        <f>ROUND(I174*H174,2)</f>
        <v>0</v>
      </c>
      <c r="BL174" s="18" t="s">
        <v>156</v>
      </c>
      <c r="BM174" s="224" t="s">
        <v>601</v>
      </c>
    </row>
    <row r="175" s="13" customFormat="1">
      <c r="A175" s="13"/>
      <c r="B175" s="233"/>
      <c r="C175" s="234"/>
      <c r="D175" s="231" t="s">
        <v>162</v>
      </c>
      <c r="E175" s="234"/>
      <c r="F175" s="236" t="s">
        <v>881</v>
      </c>
      <c r="G175" s="234"/>
      <c r="H175" s="237">
        <v>19.763999999999999</v>
      </c>
      <c r="I175" s="238"/>
      <c r="J175" s="234"/>
      <c r="K175" s="234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162</v>
      </c>
      <c r="AU175" s="243" t="s">
        <v>85</v>
      </c>
      <c r="AV175" s="13" t="s">
        <v>85</v>
      </c>
      <c r="AW175" s="13" t="s">
        <v>4</v>
      </c>
      <c r="AX175" s="13" t="s">
        <v>83</v>
      </c>
      <c r="AY175" s="243" t="s">
        <v>149</v>
      </c>
    </row>
    <row r="176" s="2" customFormat="1" ht="33" customHeight="1">
      <c r="A176" s="39"/>
      <c r="B176" s="40"/>
      <c r="C176" s="213" t="s">
        <v>317</v>
      </c>
      <c r="D176" s="213" t="s">
        <v>151</v>
      </c>
      <c r="E176" s="214" t="s">
        <v>328</v>
      </c>
      <c r="F176" s="215" t="s">
        <v>329</v>
      </c>
      <c r="G176" s="216" t="s">
        <v>230</v>
      </c>
      <c r="H176" s="217">
        <v>49.75</v>
      </c>
      <c r="I176" s="218"/>
      <c r="J176" s="219">
        <f>ROUND(I176*H176,2)</f>
        <v>0</v>
      </c>
      <c r="K176" s="215" t="s">
        <v>155</v>
      </c>
      <c r="L176" s="45"/>
      <c r="M176" s="220" t="s">
        <v>19</v>
      </c>
      <c r="N176" s="221" t="s">
        <v>46</v>
      </c>
      <c r="O176" s="85"/>
      <c r="P176" s="222">
        <f>O176*H176</f>
        <v>0</v>
      </c>
      <c r="Q176" s="222">
        <v>0</v>
      </c>
      <c r="R176" s="222">
        <f>Q176*H176</f>
        <v>0</v>
      </c>
      <c r="S176" s="222">
        <v>0</v>
      </c>
      <c r="T176" s="223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4" t="s">
        <v>156</v>
      </c>
      <c r="AT176" s="224" t="s">
        <v>151</v>
      </c>
      <c r="AU176" s="224" t="s">
        <v>85</v>
      </c>
      <c r="AY176" s="18" t="s">
        <v>149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8" t="s">
        <v>83</v>
      </c>
      <c r="BK176" s="225">
        <f>ROUND(I176*H176,2)</f>
        <v>0</v>
      </c>
      <c r="BL176" s="18" t="s">
        <v>156</v>
      </c>
      <c r="BM176" s="224" t="s">
        <v>603</v>
      </c>
    </row>
    <row r="177" s="2" customFormat="1">
      <c r="A177" s="39"/>
      <c r="B177" s="40"/>
      <c r="C177" s="41"/>
      <c r="D177" s="226" t="s">
        <v>158</v>
      </c>
      <c r="E177" s="41"/>
      <c r="F177" s="227" t="s">
        <v>331</v>
      </c>
      <c r="G177" s="41"/>
      <c r="H177" s="41"/>
      <c r="I177" s="228"/>
      <c r="J177" s="41"/>
      <c r="K177" s="41"/>
      <c r="L177" s="45"/>
      <c r="M177" s="229"/>
      <c r="N177" s="230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158</v>
      </c>
      <c r="AU177" s="18" t="s">
        <v>85</v>
      </c>
    </row>
    <row r="178" s="13" customFormat="1">
      <c r="A178" s="13"/>
      <c r="B178" s="233"/>
      <c r="C178" s="234"/>
      <c r="D178" s="231" t="s">
        <v>162</v>
      </c>
      <c r="E178" s="235" t="s">
        <v>19</v>
      </c>
      <c r="F178" s="236" t="s">
        <v>882</v>
      </c>
      <c r="G178" s="234"/>
      <c r="H178" s="237">
        <v>49.75</v>
      </c>
      <c r="I178" s="238"/>
      <c r="J178" s="234"/>
      <c r="K178" s="234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162</v>
      </c>
      <c r="AU178" s="243" t="s">
        <v>85</v>
      </c>
      <c r="AV178" s="13" t="s">
        <v>85</v>
      </c>
      <c r="AW178" s="13" t="s">
        <v>36</v>
      </c>
      <c r="AX178" s="13" t="s">
        <v>83</v>
      </c>
      <c r="AY178" s="243" t="s">
        <v>149</v>
      </c>
    </row>
    <row r="179" s="12" customFormat="1" ht="22.8" customHeight="1">
      <c r="A179" s="12"/>
      <c r="B179" s="197"/>
      <c r="C179" s="198"/>
      <c r="D179" s="199" t="s">
        <v>74</v>
      </c>
      <c r="E179" s="211" t="s">
        <v>156</v>
      </c>
      <c r="F179" s="211" t="s">
        <v>350</v>
      </c>
      <c r="G179" s="198"/>
      <c r="H179" s="198"/>
      <c r="I179" s="201"/>
      <c r="J179" s="212">
        <f>BK179</f>
        <v>0</v>
      </c>
      <c r="K179" s="198"/>
      <c r="L179" s="203"/>
      <c r="M179" s="204"/>
      <c r="N179" s="205"/>
      <c r="O179" s="205"/>
      <c r="P179" s="206">
        <f>SUM(P180:P194)</f>
        <v>0</v>
      </c>
      <c r="Q179" s="205"/>
      <c r="R179" s="206">
        <f>SUM(R180:R194)</f>
        <v>0.10820320999999999</v>
      </c>
      <c r="S179" s="205"/>
      <c r="T179" s="207">
        <f>SUM(T180:T194)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8" t="s">
        <v>83</v>
      </c>
      <c r="AT179" s="209" t="s">
        <v>74</v>
      </c>
      <c r="AU179" s="209" t="s">
        <v>83</v>
      </c>
      <c r="AY179" s="208" t="s">
        <v>149</v>
      </c>
      <c r="BK179" s="210">
        <f>SUM(BK180:BK194)</f>
        <v>0</v>
      </c>
    </row>
    <row r="180" s="2" customFormat="1" ht="21.75" customHeight="1">
      <c r="A180" s="39"/>
      <c r="B180" s="40"/>
      <c r="C180" s="213" t="s">
        <v>322</v>
      </c>
      <c r="D180" s="213" t="s">
        <v>151</v>
      </c>
      <c r="E180" s="214" t="s">
        <v>352</v>
      </c>
      <c r="F180" s="215" t="s">
        <v>353</v>
      </c>
      <c r="G180" s="216" t="s">
        <v>183</v>
      </c>
      <c r="H180" s="217">
        <v>2.8730000000000002</v>
      </c>
      <c r="I180" s="218"/>
      <c r="J180" s="219">
        <f>ROUND(I180*H180,2)</f>
        <v>0</v>
      </c>
      <c r="K180" s="215" t="s">
        <v>155</v>
      </c>
      <c r="L180" s="45"/>
      <c r="M180" s="220" t="s">
        <v>19</v>
      </c>
      <c r="N180" s="221" t="s">
        <v>46</v>
      </c>
      <c r="O180" s="85"/>
      <c r="P180" s="222">
        <f>O180*H180</f>
        <v>0</v>
      </c>
      <c r="Q180" s="222">
        <v>0</v>
      </c>
      <c r="R180" s="222">
        <f>Q180*H180</f>
        <v>0</v>
      </c>
      <c r="S180" s="222">
        <v>0</v>
      </c>
      <c r="T180" s="223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4" t="s">
        <v>156</v>
      </c>
      <c r="AT180" s="224" t="s">
        <v>151</v>
      </c>
      <c r="AU180" s="224" t="s">
        <v>85</v>
      </c>
      <c r="AY180" s="18" t="s">
        <v>149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8" t="s">
        <v>83</v>
      </c>
      <c r="BK180" s="225">
        <f>ROUND(I180*H180,2)</f>
        <v>0</v>
      </c>
      <c r="BL180" s="18" t="s">
        <v>156</v>
      </c>
      <c r="BM180" s="224" t="s">
        <v>605</v>
      </c>
    </row>
    <row r="181" s="2" customFormat="1">
      <c r="A181" s="39"/>
      <c r="B181" s="40"/>
      <c r="C181" s="41"/>
      <c r="D181" s="226" t="s">
        <v>158</v>
      </c>
      <c r="E181" s="41"/>
      <c r="F181" s="227" t="s">
        <v>355</v>
      </c>
      <c r="G181" s="41"/>
      <c r="H181" s="41"/>
      <c r="I181" s="228"/>
      <c r="J181" s="41"/>
      <c r="K181" s="41"/>
      <c r="L181" s="45"/>
      <c r="M181" s="229"/>
      <c r="N181" s="230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158</v>
      </c>
      <c r="AU181" s="18" t="s">
        <v>85</v>
      </c>
    </row>
    <row r="182" s="13" customFormat="1">
      <c r="A182" s="13"/>
      <c r="B182" s="233"/>
      <c r="C182" s="234"/>
      <c r="D182" s="231" t="s">
        <v>162</v>
      </c>
      <c r="E182" s="235" t="s">
        <v>19</v>
      </c>
      <c r="F182" s="236" t="s">
        <v>883</v>
      </c>
      <c r="G182" s="234"/>
      <c r="H182" s="237">
        <v>2.8730000000000002</v>
      </c>
      <c r="I182" s="238"/>
      <c r="J182" s="234"/>
      <c r="K182" s="234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162</v>
      </c>
      <c r="AU182" s="243" t="s">
        <v>85</v>
      </c>
      <c r="AV182" s="13" t="s">
        <v>85</v>
      </c>
      <c r="AW182" s="13" t="s">
        <v>36</v>
      </c>
      <c r="AX182" s="13" t="s">
        <v>83</v>
      </c>
      <c r="AY182" s="243" t="s">
        <v>149</v>
      </c>
    </row>
    <row r="183" s="2" customFormat="1" ht="24.15" customHeight="1">
      <c r="A183" s="39"/>
      <c r="B183" s="40"/>
      <c r="C183" s="213" t="s">
        <v>327</v>
      </c>
      <c r="D183" s="213" t="s">
        <v>151</v>
      </c>
      <c r="E183" s="214" t="s">
        <v>607</v>
      </c>
      <c r="F183" s="215" t="s">
        <v>608</v>
      </c>
      <c r="G183" s="216" t="s">
        <v>183</v>
      </c>
      <c r="H183" s="217">
        <v>0.38400000000000001</v>
      </c>
      <c r="I183" s="218"/>
      <c r="J183" s="219">
        <f>ROUND(I183*H183,2)</f>
        <v>0</v>
      </c>
      <c r="K183" s="215" t="s">
        <v>155</v>
      </c>
      <c r="L183" s="45"/>
      <c r="M183" s="220" t="s">
        <v>19</v>
      </c>
      <c r="N183" s="221" t="s">
        <v>46</v>
      </c>
      <c r="O183" s="85"/>
      <c r="P183" s="222">
        <f>O183*H183</f>
        <v>0</v>
      </c>
      <c r="Q183" s="222">
        <v>0</v>
      </c>
      <c r="R183" s="222">
        <f>Q183*H183</f>
        <v>0</v>
      </c>
      <c r="S183" s="222">
        <v>0</v>
      </c>
      <c r="T183" s="223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4" t="s">
        <v>156</v>
      </c>
      <c r="AT183" s="224" t="s">
        <v>151</v>
      </c>
      <c r="AU183" s="224" t="s">
        <v>85</v>
      </c>
      <c r="AY183" s="18" t="s">
        <v>149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8" t="s">
        <v>83</v>
      </c>
      <c r="BK183" s="225">
        <f>ROUND(I183*H183,2)</f>
        <v>0</v>
      </c>
      <c r="BL183" s="18" t="s">
        <v>156</v>
      </c>
      <c r="BM183" s="224" t="s">
        <v>609</v>
      </c>
    </row>
    <row r="184" s="2" customFormat="1">
      <c r="A184" s="39"/>
      <c r="B184" s="40"/>
      <c r="C184" s="41"/>
      <c r="D184" s="226" t="s">
        <v>158</v>
      </c>
      <c r="E184" s="41"/>
      <c r="F184" s="227" t="s">
        <v>610</v>
      </c>
      <c r="G184" s="41"/>
      <c r="H184" s="41"/>
      <c r="I184" s="228"/>
      <c r="J184" s="41"/>
      <c r="K184" s="41"/>
      <c r="L184" s="45"/>
      <c r="M184" s="229"/>
      <c r="N184" s="230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158</v>
      </c>
      <c r="AU184" s="18" t="s">
        <v>85</v>
      </c>
    </row>
    <row r="185" s="13" customFormat="1">
      <c r="A185" s="13"/>
      <c r="B185" s="233"/>
      <c r="C185" s="234"/>
      <c r="D185" s="231" t="s">
        <v>162</v>
      </c>
      <c r="E185" s="235" t="s">
        <v>19</v>
      </c>
      <c r="F185" s="236" t="s">
        <v>611</v>
      </c>
      <c r="G185" s="234"/>
      <c r="H185" s="237">
        <v>0.38400000000000001</v>
      </c>
      <c r="I185" s="238"/>
      <c r="J185" s="234"/>
      <c r="K185" s="234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162</v>
      </c>
      <c r="AU185" s="243" t="s">
        <v>85</v>
      </c>
      <c r="AV185" s="13" t="s">
        <v>85</v>
      </c>
      <c r="AW185" s="13" t="s">
        <v>36</v>
      </c>
      <c r="AX185" s="13" t="s">
        <v>83</v>
      </c>
      <c r="AY185" s="243" t="s">
        <v>149</v>
      </c>
    </row>
    <row r="186" s="2" customFormat="1" ht="24.15" customHeight="1">
      <c r="A186" s="39"/>
      <c r="B186" s="40"/>
      <c r="C186" s="213" t="s">
        <v>334</v>
      </c>
      <c r="D186" s="213" t="s">
        <v>151</v>
      </c>
      <c r="E186" s="214" t="s">
        <v>612</v>
      </c>
      <c r="F186" s="215" t="s">
        <v>613</v>
      </c>
      <c r="G186" s="216" t="s">
        <v>230</v>
      </c>
      <c r="H186" s="217">
        <v>0.95999999999999996</v>
      </c>
      <c r="I186" s="218"/>
      <c r="J186" s="219">
        <f>ROUND(I186*H186,2)</f>
        <v>0</v>
      </c>
      <c r="K186" s="215" t="s">
        <v>155</v>
      </c>
      <c r="L186" s="45"/>
      <c r="M186" s="220" t="s">
        <v>19</v>
      </c>
      <c r="N186" s="221" t="s">
        <v>46</v>
      </c>
      <c r="O186" s="85"/>
      <c r="P186" s="222">
        <f>O186*H186</f>
        <v>0</v>
      </c>
      <c r="Q186" s="222">
        <v>0.0063200000000000001</v>
      </c>
      <c r="R186" s="222">
        <f>Q186*H186</f>
        <v>0.0060672</v>
      </c>
      <c r="S186" s="222">
        <v>0</v>
      </c>
      <c r="T186" s="223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4" t="s">
        <v>156</v>
      </c>
      <c r="AT186" s="224" t="s">
        <v>151</v>
      </c>
      <c r="AU186" s="224" t="s">
        <v>85</v>
      </c>
      <c r="AY186" s="18" t="s">
        <v>149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8" t="s">
        <v>83</v>
      </c>
      <c r="BK186" s="225">
        <f>ROUND(I186*H186,2)</f>
        <v>0</v>
      </c>
      <c r="BL186" s="18" t="s">
        <v>156</v>
      </c>
      <c r="BM186" s="224" t="s">
        <v>614</v>
      </c>
    </row>
    <row r="187" s="2" customFormat="1">
      <c r="A187" s="39"/>
      <c r="B187" s="40"/>
      <c r="C187" s="41"/>
      <c r="D187" s="226" t="s">
        <v>158</v>
      </c>
      <c r="E187" s="41"/>
      <c r="F187" s="227" t="s">
        <v>615</v>
      </c>
      <c r="G187" s="41"/>
      <c r="H187" s="41"/>
      <c r="I187" s="228"/>
      <c r="J187" s="41"/>
      <c r="K187" s="41"/>
      <c r="L187" s="45"/>
      <c r="M187" s="229"/>
      <c r="N187" s="230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158</v>
      </c>
      <c r="AU187" s="18" t="s">
        <v>85</v>
      </c>
    </row>
    <row r="188" s="13" customFormat="1">
      <c r="A188" s="13"/>
      <c r="B188" s="233"/>
      <c r="C188" s="234"/>
      <c r="D188" s="231" t="s">
        <v>162</v>
      </c>
      <c r="E188" s="235" t="s">
        <v>19</v>
      </c>
      <c r="F188" s="236" t="s">
        <v>616</v>
      </c>
      <c r="G188" s="234"/>
      <c r="H188" s="237">
        <v>0.95999999999999996</v>
      </c>
      <c r="I188" s="238"/>
      <c r="J188" s="234"/>
      <c r="K188" s="234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162</v>
      </c>
      <c r="AU188" s="243" t="s">
        <v>85</v>
      </c>
      <c r="AV188" s="13" t="s">
        <v>85</v>
      </c>
      <c r="AW188" s="13" t="s">
        <v>36</v>
      </c>
      <c r="AX188" s="13" t="s">
        <v>83</v>
      </c>
      <c r="AY188" s="243" t="s">
        <v>149</v>
      </c>
    </row>
    <row r="189" s="2" customFormat="1" ht="16.5" customHeight="1">
      <c r="A189" s="39"/>
      <c r="B189" s="40"/>
      <c r="C189" s="213" t="s">
        <v>339</v>
      </c>
      <c r="D189" s="213" t="s">
        <v>151</v>
      </c>
      <c r="E189" s="214" t="s">
        <v>617</v>
      </c>
      <c r="F189" s="215" t="s">
        <v>618</v>
      </c>
      <c r="G189" s="216" t="s">
        <v>300</v>
      </c>
      <c r="H189" s="217">
        <v>0.012999999999999999</v>
      </c>
      <c r="I189" s="218"/>
      <c r="J189" s="219">
        <f>ROUND(I189*H189,2)</f>
        <v>0</v>
      </c>
      <c r="K189" s="215" t="s">
        <v>155</v>
      </c>
      <c r="L189" s="45"/>
      <c r="M189" s="220" t="s">
        <v>19</v>
      </c>
      <c r="N189" s="221" t="s">
        <v>46</v>
      </c>
      <c r="O189" s="85"/>
      <c r="P189" s="222">
        <f>O189*H189</f>
        <v>0</v>
      </c>
      <c r="Q189" s="222">
        <v>1.06277</v>
      </c>
      <c r="R189" s="222">
        <f>Q189*H189</f>
        <v>0.01381601</v>
      </c>
      <c r="S189" s="222">
        <v>0</v>
      </c>
      <c r="T189" s="223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4" t="s">
        <v>156</v>
      </c>
      <c r="AT189" s="224" t="s">
        <v>151</v>
      </c>
      <c r="AU189" s="224" t="s">
        <v>85</v>
      </c>
      <c r="AY189" s="18" t="s">
        <v>149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8" t="s">
        <v>83</v>
      </c>
      <c r="BK189" s="225">
        <f>ROUND(I189*H189,2)</f>
        <v>0</v>
      </c>
      <c r="BL189" s="18" t="s">
        <v>156</v>
      </c>
      <c r="BM189" s="224" t="s">
        <v>619</v>
      </c>
    </row>
    <row r="190" s="2" customFormat="1">
      <c r="A190" s="39"/>
      <c r="B190" s="40"/>
      <c r="C190" s="41"/>
      <c r="D190" s="226" t="s">
        <v>158</v>
      </c>
      <c r="E190" s="41"/>
      <c r="F190" s="227" t="s">
        <v>620</v>
      </c>
      <c r="G190" s="41"/>
      <c r="H190" s="41"/>
      <c r="I190" s="228"/>
      <c r="J190" s="41"/>
      <c r="K190" s="41"/>
      <c r="L190" s="45"/>
      <c r="M190" s="229"/>
      <c r="N190" s="230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158</v>
      </c>
      <c r="AU190" s="18" t="s">
        <v>85</v>
      </c>
    </row>
    <row r="191" s="13" customFormat="1">
      <c r="A191" s="13"/>
      <c r="B191" s="233"/>
      <c r="C191" s="234"/>
      <c r="D191" s="231" t="s">
        <v>162</v>
      </c>
      <c r="E191" s="235" t="s">
        <v>19</v>
      </c>
      <c r="F191" s="236" t="s">
        <v>621</v>
      </c>
      <c r="G191" s="234"/>
      <c r="H191" s="237">
        <v>0.012999999999999999</v>
      </c>
      <c r="I191" s="238"/>
      <c r="J191" s="234"/>
      <c r="K191" s="234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162</v>
      </c>
      <c r="AU191" s="243" t="s">
        <v>85</v>
      </c>
      <c r="AV191" s="13" t="s">
        <v>85</v>
      </c>
      <c r="AW191" s="13" t="s">
        <v>36</v>
      </c>
      <c r="AX191" s="13" t="s">
        <v>83</v>
      </c>
      <c r="AY191" s="243" t="s">
        <v>149</v>
      </c>
    </row>
    <row r="192" s="2" customFormat="1" ht="24.15" customHeight="1">
      <c r="A192" s="39"/>
      <c r="B192" s="40"/>
      <c r="C192" s="213" t="s">
        <v>345</v>
      </c>
      <c r="D192" s="213" t="s">
        <v>151</v>
      </c>
      <c r="E192" s="214" t="s">
        <v>622</v>
      </c>
      <c r="F192" s="215" t="s">
        <v>623</v>
      </c>
      <c r="G192" s="216" t="s">
        <v>360</v>
      </c>
      <c r="H192" s="217">
        <v>1</v>
      </c>
      <c r="I192" s="218"/>
      <c r="J192" s="219">
        <f>ROUND(I192*H192,2)</f>
        <v>0</v>
      </c>
      <c r="K192" s="215" t="s">
        <v>155</v>
      </c>
      <c r="L192" s="45"/>
      <c r="M192" s="220" t="s">
        <v>19</v>
      </c>
      <c r="N192" s="221" t="s">
        <v>46</v>
      </c>
      <c r="O192" s="85"/>
      <c r="P192" s="222">
        <f>O192*H192</f>
        <v>0</v>
      </c>
      <c r="Q192" s="222">
        <v>0.088319999999999996</v>
      </c>
      <c r="R192" s="222">
        <f>Q192*H192</f>
        <v>0.088319999999999996</v>
      </c>
      <c r="S192" s="222">
        <v>0</v>
      </c>
      <c r="T192" s="223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4" t="s">
        <v>156</v>
      </c>
      <c r="AT192" s="224" t="s">
        <v>151</v>
      </c>
      <c r="AU192" s="224" t="s">
        <v>85</v>
      </c>
      <c r="AY192" s="18" t="s">
        <v>149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8" t="s">
        <v>83</v>
      </c>
      <c r="BK192" s="225">
        <f>ROUND(I192*H192,2)</f>
        <v>0</v>
      </c>
      <c r="BL192" s="18" t="s">
        <v>156</v>
      </c>
      <c r="BM192" s="224" t="s">
        <v>624</v>
      </c>
    </row>
    <row r="193" s="2" customFormat="1">
      <c r="A193" s="39"/>
      <c r="B193" s="40"/>
      <c r="C193" s="41"/>
      <c r="D193" s="226" t="s">
        <v>158</v>
      </c>
      <c r="E193" s="41"/>
      <c r="F193" s="227" t="s">
        <v>625</v>
      </c>
      <c r="G193" s="41"/>
      <c r="H193" s="41"/>
      <c r="I193" s="228"/>
      <c r="J193" s="41"/>
      <c r="K193" s="41"/>
      <c r="L193" s="45"/>
      <c r="M193" s="229"/>
      <c r="N193" s="230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158</v>
      </c>
      <c r="AU193" s="18" t="s">
        <v>85</v>
      </c>
    </row>
    <row r="194" s="13" customFormat="1">
      <c r="A194" s="13"/>
      <c r="B194" s="233"/>
      <c r="C194" s="234"/>
      <c r="D194" s="231" t="s">
        <v>162</v>
      </c>
      <c r="E194" s="235" t="s">
        <v>19</v>
      </c>
      <c r="F194" s="236" t="s">
        <v>626</v>
      </c>
      <c r="G194" s="234"/>
      <c r="H194" s="237">
        <v>1</v>
      </c>
      <c r="I194" s="238"/>
      <c r="J194" s="234"/>
      <c r="K194" s="234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162</v>
      </c>
      <c r="AU194" s="243" t="s">
        <v>85</v>
      </c>
      <c r="AV194" s="13" t="s">
        <v>85</v>
      </c>
      <c r="AW194" s="13" t="s">
        <v>36</v>
      </c>
      <c r="AX194" s="13" t="s">
        <v>83</v>
      </c>
      <c r="AY194" s="243" t="s">
        <v>149</v>
      </c>
    </row>
    <row r="195" s="12" customFormat="1" ht="22.8" customHeight="1">
      <c r="A195" s="12"/>
      <c r="B195" s="197"/>
      <c r="C195" s="198"/>
      <c r="D195" s="199" t="s">
        <v>74</v>
      </c>
      <c r="E195" s="211" t="s">
        <v>199</v>
      </c>
      <c r="F195" s="211" t="s">
        <v>371</v>
      </c>
      <c r="G195" s="198"/>
      <c r="H195" s="198"/>
      <c r="I195" s="201"/>
      <c r="J195" s="212">
        <f>BK195</f>
        <v>0</v>
      </c>
      <c r="K195" s="198"/>
      <c r="L195" s="203"/>
      <c r="M195" s="204"/>
      <c r="N195" s="205"/>
      <c r="O195" s="205"/>
      <c r="P195" s="206">
        <f>SUM(P196:P213)</f>
        <v>0</v>
      </c>
      <c r="Q195" s="205"/>
      <c r="R195" s="206">
        <f>SUM(R196:R213)</f>
        <v>2.6682823999999998</v>
      </c>
      <c r="S195" s="205"/>
      <c r="T195" s="207">
        <f>SUM(T196:T213)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8" t="s">
        <v>83</v>
      </c>
      <c r="AT195" s="209" t="s">
        <v>74</v>
      </c>
      <c r="AU195" s="209" t="s">
        <v>83</v>
      </c>
      <c r="AY195" s="208" t="s">
        <v>149</v>
      </c>
      <c r="BK195" s="210">
        <f>SUM(BK196:BK213)</f>
        <v>0</v>
      </c>
    </row>
    <row r="196" s="2" customFormat="1" ht="24.15" customHeight="1">
      <c r="A196" s="39"/>
      <c r="B196" s="40"/>
      <c r="C196" s="213" t="s">
        <v>351</v>
      </c>
      <c r="D196" s="213" t="s">
        <v>151</v>
      </c>
      <c r="E196" s="214" t="s">
        <v>627</v>
      </c>
      <c r="F196" s="215" t="s">
        <v>628</v>
      </c>
      <c r="G196" s="216" t="s">
        <v>154</v>
      </c>
      <c r="H196" s="217">
        <v>32.5</v>
      </c>
      <c r="I196" s="218"/>
      <c r="J196" s="219">
        <f>ROUND(I196*H196,2)</f>
        <v>0</v>
      </c>
      <c r="K196" s="215" t="s">
        <v>155</v>
      </c>
      <c r="L196" s="45"/>
      <c r="M196" s="220" t="s">
        <v>19</v>
      </c>
      <c r="N196" s="221" t="s">
        <v>46</v>
      </c>
      <c r="O196" s="85"/>
      <c r="P196" s="222">
        <f>O196*H196</f>
        <v>0</v>
      </c>
      <c r="Q196" s="222">
        <v>0</v>
      </c>
      <c r="R196" s="222">
        <f>Q196*H196</f>
        <v>0</v>
      </c>
      <c r="S196" s="222">
        <v>0</v>
      </c>
      <c r="T196" s="223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4" t="s">
        <v>156</v>
      </c>
      <c r="AT196" s="224" t="s">
        <v>151</v>
      </c>
      <c r="AU196" s="224" t="s">
        <v>85</v>
      </c>
      <c r="AY196" s="18" t="s">
        <v>149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8" t="s">
        <v>83</v>
      </c>
      <c r="BK196" s="225">
        <f>ROUND(I196*H196,2)</f>
        <v>0</v>
      </c>
      <c r="BL196" s="18" t="s">
        <v>156</v>
      </c>
      <c r="BM196" s="224" t="s">
        <v>629</v>
      </c>
    </row>
    <row r="197" s="2" customFormat="1">
      <c r="A197" s="39"/>
      <c r="B197" s="40"/>
      <c r="C197" s="41"/>
      <c r="D197" s="226" t="s">
        <v>158</v>
      </c>
      <c r="E197" s="41"/>
      <c r="F197" s="227" t="s">
        <v>630</v>
      </c>
      <c r="G197" s="41"/>
      <c r="H197" s="41"/>
      <c r="I197" s="228"/>
      <c r="J197" s="41"/>
      <c r="K197" s="41"/>
      <c r="L197" s="45"/>
      <c r="M197" s="229"/>
      <c r="N197" s="230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158</v>
      </c>
      <c r="AU197" s="18" t="s">
        <v>85</v>
      </c>
    </row>
    <row r="198" s="2" customFormat="1" ht="16.5" customHeight="1">
      <c r="A198" s="39"/>
      <c r="B198" s="40"/>
      <c r="C198" s="266" t="s">
        <v>357</v>
      </c>
      <c r="D198" s="266" t="s">
        <v>311</v>
      </c>
      <c r="E198" s="267" t="s">
        <v>631</v>
      </c>
      <c r="F198" s="268" t="s">
        <v>632</v>
      </c>
      <c r="G198" s="269" t="s">
        <v>154</v>
      </c>
      <c r="H198" s="270">
        <v>32.988</v>
      </c>
      <c r="I198" s="271"/>
      <c r="J198" s="272">
        <f>ROUND(I198*H198,2)</f>
        <v>0</v>
      </c>
      <c r="K198" s="268" t="s">
        <v>633</v>
      </c>
      <c r="L198" s="273"/>
      <c r="M198" s="274" t="s">
        <v>19</v>
      </c>
      <c r="N198" s="275" t="s">
        <v>46</v>
      </c>
      <c r="O198" s="85"/>
      <c r="P198" s="222">
        <f>O198*H198</f>
        <v>0</v>
      </c>
      <c r="Q198" s="222">
        <v>0.0010499999999999999</v>
      </c>
      <c r="R198" s="222">
        <f>Q198*H198</f>
        <v>0.034637399999999999</v>
      </c>
      <c r="S198" s="222">
        <v>0</v>
      </c>
      <c r="T198" s="223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4" t="s">
        <v>199</v>
      </c>
      <c r="AT198" s="224" t="s">
        <v>311</v>
      </c>
      <c r="AU198" s="224" t="s">
        <v>85</v>
      </c>
      <c r="AY198" s="18" t="s">
        <v>149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8" t="s">
        <v>83</v>
      </c>
      <c r="BK198" s="225">
        <f>ROUND(I198*H198,2)</f>
        <v>0</v>
      </c>
      <c r="BL198" s="18" t="s">
        <v>156</v>
      </c>
      <c r="BM198" s="224" t="s">
        <v>634</v>
      </c>
    </row>
    <row r="199" s="13" customFormat="1">
      <c r="A199" s="13"/>
      <c r="B199" s="233"/>
      <c r="C199" s="234"/>
      <c r="D199" s="231" t="s">
        <v>162</v>
      </c>
      <c r="E199" s="234"/>
      <c r="F199" s="236" t="s">
        <v>884</v>
      </c>
      <c r="G199" s="234"/>
      <c r="H199" s="237">
        <v>32.988</v>
      </c>
      <c r="I199" s="238"/>
      <c r="J199" s="234"/>
      <c r="K199" s="234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162</v>
      </c>
      <c r="AU199" s="243" t="s">
        <v>85</v>
      </c>
      <c r="AV199" s="13" t="s">
        <v>85</v>
      </c>
      <c r="AW199" s="13" t="s">
        <v>4</v>
      </c>
      <c r="AX199" s="13" t="s">
        <v>83</v>
      </c>
      <c r="AY199" s="243" t="s">
        <v>149</v>
      </c>
    </row>
    <row r="200" s="2" customFormat="1" ht="16.5" customHeight="1">
      <c r="A200" s="39"/>
      <c r="B200" s="40"/>
      <c r="C200" s="213" t="s">
        <v>363</v>
      </c>
      <c r="D200" s="213" t="s">
        <v>151</v>
      </c>
      <c r="E200" s="214" t="s">
        <v>636</v>
      </c>
      <c r="F200" s="215" t="s">
        <v>637</v>
      </c>
      <c r="G200" s="216" t="s">
        <v>154</v>
      </c>
      <c r="H200" s="217">
        <v>32.5</v>
      </c>
      <c r="I200" s="218"/>
      <c r="J200" s="219">
        <f>ROUND(I200*H200,2)</f>
        <v>0</v>
      </c>
      <c r="K200" s="215" t="s">
        <v>155</v>
      </c>
      <c r="L200" s="45"/>
      <c r="M200" s="220" t="s">
        <v>19</v>
      </c>
      <c r="N200" s="221" t="s">
        <v>46</v>
      </c>
      <c r="O200" s="85"/>
      <c r="P200" s="222">
        <f>O200*H200</f>
        <v>0</v>
      </c>
      <c r="Q200" s="222">
        <v>0</v>
      </c>
      <c r="R200" s="222">
        <f>Q200*H200</f>
        <v>0</v>
      </c>
      <c r="S200" s="222">
        <v>0</v>
      </c>
      <c r="T200" s="223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4" t="s">
        <v>156</v>
      </c>
      <c r="AT200" s="224" t="s">
        <v>151</v>
      </c>
      <c r="AU200" s="224" t="s">
        <v>85</v>
      </c>
      <c r="AY200" s="18" t="s">
        <v>149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8" t="s">
        <v>83</v>
      </c>
      <c r="BK200" s="225">
        <f>ROUND(I200*H200,2)</f>
        <v>0</v>
      </c>
      <c r="BL200" s="18" t="s">
        <v>156</v>
      </c>
      <c r="BM200" s="224" t="s">
        <v>638</v>
      </c>
    </row>
    <row r="201" s="2" customFormat="1">
      <c r="A201" s="39"/>
      <c r="B201" s="40"/>
      <c r="C201" s="41"/>
      <c r="D201" s="226" t="s">
        <v>158</v>
      </c>
      <c r="E201" s="41"/>
      <c r="F201" s="227" t="s">
        <v>639</v>
      </c>
      <c r="G201" s="41"/>
      <c r="H201" s="41"/>
      <c r="I201" s="228"/>
      <c r="J201" s="41"/>
      <c r="K201" s="41"/>
      <c r="L201" s="45"/>
      <c r="M201" s="229"/>
      <c r="N201" s="230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158</v>
      </c>
      <c r="AU201" s="18" t="s">
        <v>85</v>
      </c>
    </row>
    <row r="202" s="2" customFormat="1" ht="21.75" customHeight="1">
      <c r="A202" s="39"/>
      <c r="B202" s="40"/>
      <c r="C202" s="213" t="s">
        <v>367</v>
      </c>
      <c r="D202" s="213" t="s">
        <v>151</v>
      </c>
      <c r="E202" s="214" t="s">
        <v>640</v>
      </c>
      <c r="F202" s="215" t="s">
        <v>641</v>
      </c>
      <c r="G202" s="216" t="s">
        <v>360</v>
      </c>
      <c r="H202" s="217">
        <v>1</v>
      </c>
      <c r="I202" s="218"/>
      <c r="J202" s="219">
        <f>ROUND(I202*H202,2)</f>
        <v>0</v>
      </c>
      <c r="K202" s="215" t="s">
        <v>19</v>
      </c>
      <c r="L202" s="45"/>
      <c r="M202" s="220" t="s">
        <v>19</v>
      </c>
      <c r="N202" s="221" t="s">
        <v>46</v>
      </c>
      <c r="O202" s="85"/>
      <c r="P202" s="222">
        <f>O202*H202</f>
        <v>0</v>
      </c>
      <c r="Q202" s="222">
        <v>2.4793599999999998</v>
      </c>
      <c r="R202" s="222">
        <f>Q202*H202</f>
        <v>2.4793599999999998</v>
      </c>
      <c r="S202" s="222">
        <v>0</v>
      </c>
      <c r="T202" s="223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4" t="s">
        <v>156</v>
      </c>
      <c r="AT202" s="224" t="s">
        <v>151</v>
      </c>
      <c r="AU202" s="224" t="s">
        <v>85</v>
      </c>
      <c r="AY202" s="18" t="s">
        <v>149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8" t="s">
        <v>83</v>
      </c>
      <c r="BK202" s="225">
        <f>ROUND(I202*H202,2)</f>
        <v>0</v>
      </c>
      <c r="BL202" s="18" t="s">
        <v>156</v>
      </c>
      <c r="BM202" s="224" t="s">
        <v>642</v>
      </c>
    </row>
    <row r="203" s="2" customFormat="1" ht="24.15" customHeight="1">
      <c r="A203" s="39"/>
      <c r="B203" s="40"/>
      <c r="C203" s="266" t="s">
        <v>372</v>
      </c>
      <c r="D203" s="266" t="s">
        <v>311</v>
      </c>
      <c r="E203" s="267" t="s">
        <v>643</v>
      </c>
      <c r="F203" s="268" t="s">
        <v>644</v>
      </c>
      <c r="G203" s="269" t="s">
        <v>360</v>
      </c>
      <c r="H203" s="270">
        <v>1</v>
      </c>
      <c r="I203" s="271"/>
      <c r="J203" s="272">
        <f>ROUND(I203*H203,2)</f>
        <v>0</v>
      </c>
      <c r="K203" s="268" t="s">
        <v>19</v>
      </c>
      <c r="L203" s="273"/>
      <c r="M203" s="274" t="s">
        <v>19</v>
      </c>
      <c r="N203" s="275" t="s">
        <v>46</v>
      </c>
      <c r="O203" s="85"/>
      <c r="P203" s="222">
        <f>O203*H203</f>
        <v>0</v>
      </c>
      <c r="Q203" s="222">
        <v>0</v>
      </c>
      <c r="R203" s="222">
        <f>Q203*H203</f>
        <v>0</v>
      </c>
      <c r="S203" s="222">
        <v>0</v>
      </c>
      <c r="T203" s="223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4" t="s">
        <v>199</v>
      </c>
      <c r="AT203" s="224" t="s">
        <v>311</v>
      </c>
      <c r="AU203" s="224" t="s">
        <v>85</v>
      </c>
      <c r="AY203" s="18" t="s">
        <v>149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8" t="s">
        <v>83</v>
      </c>
      <c r="BK203" s="225">
        <f>ROUND(I203*H203,2)</f>
        <v>0</v>
      </c>
      <c r="BL203" s="18" t="s">
        <v>156</v>
      </c>
      <c r="BM203" s="224" t="s">
        <v>645</v>
      </c>
    </row>
    <row r="204" s="2" customFormat="1" ht="21.75" customHeight="1">
      <c r="A204" s="39"/>
      <c r="B204" s="40"/>
      <c r="C204" s="213" t="s">
        <v>377</v>
      </c>
      <c r="D204" s="213" t="s">
        <v>151</v>
      </c>
      <c r="E204" s="214" t="s">
        <v>472</v>
      </c>
      <c r="F204" s="215" t="s">
        <v>473</v>
      </c>
      <c r="G204" s="216" t="s">
        <v>360</v>
      </c>
      <c r="H204" s="217">
        <v>1</v>
      </c>
      <c r="I204" s="218"/>
      <c r="J204" s="219">
        <f>ROUND(I204*H204,2)</f>
        <v>0</v>
      </c>
      <c r="K204" s="215" t="s">
        <v>155</v>
      </c>
      <c r="L204" s="45"/>
      <c r="M204" s="220" t="s">
        <v>19</v>
      </c>
      <c r="N204" s="221" t="s">
        <v>46</v>
      </c>
      <c r="O204" s="85"/>
      <c r="P204" s="222">
        <f>O204*H204</f>
        <v>0</v>
      </c>
      <c r="Q204" s="222">
        <v>0.089999999999999997</v>
      </c>
      <c r="R204" s="222">
        <f>Q204*H204</f>
        <v>0.089999999999999997</v>
      </c>
      <c r="S204" s="222">
        <v>0</v>
      </c>
      <c r="T204" s="223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4" t="s">
        <v>156</v>
      </c>
      <c r="AT204" s="224" t="s">
        <v>151</v>
      </c>
      <c r="AU204" s="224" t="s">
        <v>85</v>
      </c>
      <c r="AY204" s="18" t="s">
        <v>149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8" t="s">
        <v>83</v>
      </c>
      <c r="BK204" s="225">
        <f>ROUND(I204*H204,2)</f>
        <v>0</v>
      </c>
      <c r="BL204" s="18" t="s">
        <v>156</v>
      </c>
      <c r="BM204" s="224" t="s">
        <v>646</v>
      </c>
    </row>
    <row r="205" s="2" customFormat="1">
      <c r="A205" s="39"/>
      <c r="B205" s="40"/>
      <c r="C205" s="41"/>
      <c r="D205" s="226" t="s">
        <v>158</v>
      </c>
      <c r="E205" s="41"/>
      <c r="F205" s="227" t="s">
        <v>475</v>
      </c>
      <c r="G205" s="41"/>
      <c r="H205" s="41"/>
      <c r="I205" s="228"/>
      <c r="J205" s="41"/>
      <c r="K205" s="41"/>
      <c r="L205" s="45"/>
      <c r="M205" s="229"/>
      <c r="N205" s="230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158</v>
      </c>
      <c r="AU205" s="18" t="s">
        <v>85</v>
      </c>
    </row>
    <row r="206" s="13" customFormat="1">
      <c r="A206" s="13"/>
      <c r="B206" s="233"/>
      <c r="C206" s="234"/>
      <c r="D206" s="231" t="s">
        <v>162</v>
      </c>
      <c r="E206" s="235" t="s">
        <v>19</v>
      </c>
      <c r="F206" s="236" t="s">
        <v>647</v>
      </c>
      <c r="G206" s="234"/>
      <c r="H206" s="237">
        <v>1</v>
      </c>
      <c r="I206" s="238"/>
      <c r="J206" s="234"/>
      <c r="K206" s="234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162</v>
      </c>
      <c r="AU206" s="243" t="s">
        <v>85</v>
      </c>
      <c r="AV206" s="13" t="s">
        <v>85</v>
      </c>
      <c r="AW206" s="13" t="s">
        <v>36</v>
      </c>
      <c r="AX206" s="13" t="s">
        <v>83</v>
      </c>
      <c r="AY206" s="243" t="s">
        <v>149</v>
      </c>
    </row>
    <row r="207" s="2" customFormat="1" ht="16.5" customHeight="1">
      <c r="A207" s="39"/>
      <c r="B207" s="40"/>
      <c r="C207" s="266" t="s">
        <v>382</v>
      </c>
      <c r="D207" s="266" t="s">
        <v>311</v>
      </c>
      <c r="E207" s="267" t="s">
        <v>477</v>
      </c>
      <c r="F207" s="268" t="s">
        <v>478</v>
      </c>
      <c r="G207" s="269" t="s">
        <v>360</v>
      </c>
      <c r="H207" s="270">
        <v>1</v>
      </c>
      <c r="I207" s="271"/>
      <c r="J207" s="272">
        <f>ROUND(I207*H207,2)</f>
        <v>0</v>
      </c>
      <c r="K207" s="268" t="s">
        <v>155</v>
      </c>
      <c r="L207" s="273"/>
      <c r="M207" s="274" t="s">
        <v>19</v>
      </c>
      <c r="N207" s="275" t="s">
        <v>46</v>
      </c>
      <c r="O207" s="85"/>
      <c r="P207" s="222">
        <f>O207*H207</f>
        <v>0</v>
      </c>
      <c r="Q207" s="222">
        <v>0.054600000000000003</v>
      </c>
      <c r="R207" s="222">
        <f>Q207*H207</f>
        <v>0.054600000000000003</v>
      </c>
      <c r="S207" s="222">
        <v>0</v>
      </c>
      <c r="T207" s="223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24" t="s">
        <v>199</v>
      </c>
      <c r="AT207" s="224" t="s">
        <v>311</v>
      </c>
      <c r="AU207" s="224" t="s">
        <v>85</v>
      </c>
      <c r="AY207" s="18" t="s">
        <v>149</v>
      </c>
      <c r="BE207" s="225">
        <f>IF(N207="základní",J207,0)</f>
        <v>0</v>
      </c>
      <c r="BF207" s="225">
        <f>IF(N207="snížená",J207,0)</f>
        <v>0</v>
      </c>
      <c r="BG207" s="225">
        <f>IF(N207="zákl. přenesená",J207,0)</f>
        <v>0</v>
      </c>
      <c r="BH207" s="225">
        <f>IF(N207="sníž. přenesená",J207,0)</f>
        <v>0</v>
      </c>
      <c r="BI207" s="225">
        <f>IF(N207="nulová",J207,0)</f>
        <v>0</v>
      </c>
      <c r="BJ207" s="18" t="s">
        <v>83</v>
      </c>
      <c r="BK207" s="225">
        <f>ROUND(I207*H207,2)</f>
        <v>0</v>
      </c>
      <c r="BL207" s="18" t="s">
        <v>156</v>
      </c>
      <c r="BM207" s="224" t="s">
        <v>648</v>
      </c>
    </row>
    <row r="208" s="2" customFormat="1" ht="16.5" customHeight="1">
      <c r="A208" s="39"/>
      <c r="B208" s="40"/>
      <c r="C208" s="213" t="s">
        <v>387</v>
      </c>
      <c r="D208" s="213" t="s">
        <v>151</v>
      </c>
      <c r="E208" s="214" t="s">
        <v>649</v>
      </c>
      <c r="F208" s="215" t="s">
        <v>650</v>
      </c>
      <c r="G208" s="216" t="s">
        <v>154</v>
      </c>
      <c r="H208" s="217">
        <v>39</v>
      </c>
      <c r="I208" s="218"/>
      <c r="J208" s="219">
        <f>ROUND(I208*H208,2)</f>
        <v>0</v>
      </c>
      <c r="K208" s="215" t="s">
        <v>155</v>
      </c>
      <c r="L208" s="45"/>
      <c r="M208" s="220" t="s">
        <v>19</v>
      </c>
      <c r="N208" s="221" t="s">
        <v>46</v>
      </c>
      <c r="O208" s="85"/>
      <c r="P208" s="222">
        <f>O208*H208</f>
        <v>0</v>
      </c>
      <c r="Q208" s="222">
        <v>0.00019000000000000001</v>
      </c>
      <c r="R208" s="222">
        <f>Q208*H208</f>
        <v>0.0074100000000000008</v>
      </c>
      <c r="S208" s="222">
        <v>0</v>
      </c>
      <c r="T208" s="223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4" t="s">
        <v>156</v>
      </c>
      <c r="AT208" s="224" t="s">
        <v>151</v>
      </c>
      <c r="AU208" s="224" t="s">
        <v>85</v>
      </c>
      <c r="AY208" s="18" t="s">
        <v>149</v>
      </c>
      <c r="BE208" s="225">
        <f>IF(N208="základní",J208,0)</f>
        <v>0</v>
      </c>
      <c r="BF208" s="225">
        <f>IF(N208="snížená",J208,0)</f>
        <v>0</v>
      </c>
      <c r="BG208" s="225">
        <f>IF(N208="zákl. přenesená",J208,0)</f>
        <v>0</v>
      </c>
      <c r="BH208" s="225">
        <f>IF(N208="sníž. přenesená",J208,0)</f>
        <v>0</v>
      </c>
      <c r="BI208" s="225">
        <f>IF(N208="nulová",J208,0)</f>
        <v>0</v>
      </c>
      <c r="BJ208" s="18" t="s">
        <v>83</v>
      </c>
      <c r="BK208" s="225">
        <f>ROUND(I208*H208,2)</f>
        <v>0</v>
      </c>
      <c r="BL208" s="18" t="s">
        <v>156</v>
      </c>
      <c r="BM208" s="224" t="s">
        <v>651</v>
      </c>
    </row>
    <row r="209" s="2" customFormat="1">
      <c r="A209" s="39"/>
      <c r="B209" s="40"/>
      <c r="C209" s="41"/>
      <c r="D209" s="226" t="s">
        <v>158</v>
      </c>
      <c r="E209" s="41"/>
      <c r="F209" s="227" t="s">
        <v>652</v>
      </c>
      <c r="G209" s="41"/>
      <c r="H209" s="41"/>
      <c r="I209" s="228"/>
      <c r="J209" s="41"/>
      <c r="K209" s="41"/>
      <c r="L209" s="45"/>
      <c r="M209" s="229"/>
      <c r="N209" s="230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158</v>
      </c>
      <c r="AU209" s="18" t="s">
        <v>85</v>
      </c>
    </row>
    <row r="210" s="13" customFormat="1">
      <c r="A210" s="13"/>
      <c r="B210" s="233"/>
      <c r="C210" s="234"/>
      <c r="D210" s="231" t="s">
        <v>162</v>
      </c>
      <c r="E210" s="235" t="s">
        <v>19</v>
      </c>
      <c r="F210" s="236" t="s">
        <v>885</v>
      </c>
      <c r="G210" s="234"/>
      <c r="H210" s="237">
        <v>32.5</v>
      </c>
      <c r="I210" s="238"/>
      <c r="J210" s="234"/>
      <c r="K210" s="234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162</v>
      </c>
      <c r="AU210" s="243" t="s">
        <v>85</v>
      </c>
      <c r="AV210" s="13" t="s">
        <v>85</v>
      </c>
      <c r="AW210" s="13" t="s">
        <v>36</v>
      </c>
      <c r="AX210" s="13" t="s">
        <v>83</v>
      </c>
      <c r="AY210" s="243" t="s">
        <v>149</v>
      </c>
    </row>
    <row r="211" s="13" customFormat="1">
      <c r="A211" s="13"/>
      <c r="B211" s="233"/>
      <c r="C211" s="234"/>
      <c r="D211" s="231" t="s">
        <v>162</v>
      </c>
      <c r="E211" s="234"/>
      <c r="F211" s="236" t="s">
        <v>886</v>
      </c>
      <c r="G211" s="234"/>
      <c r="H211" s="237">
        <v>39</v>
      </c>
      <c r="I211" s="238"/>
      <c r="J211" s="234"/>
      <c r="K211" s="234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162</v>
      </c>
      <c r="AU211" s="243" t="s">
        <v>85</v>
      </c>
      <c r="AV211" s="13" t="s">
        <v>85</v>
      </c>
      <c r="AW211" s="13" t="s">
        <v>4</v>
      </c>
      <c r="AX211" s="13" t="s">
        <v>83</v>
      </c>
      <c r="AY211" s="243" t="s">
        <v>149</v>
      </c>
    </row>
    <row r="212" s="2" customFormat="1" ht="16.5" customHeight="1">
      <c r="A212" s="39"/>
      <c r="B212" s="40"/>
      <c r="C212" s="213" t="s">
        <v>391</v>
      </c>
      <c r="D212" s="213" t="s">
        <v>151</v>
      </c>
      <c r="E212" s="214" t="s">
        <v>481</v>
      </c>
      <c r="F212" s="215" t="s">
        <v>482</v>
      </c>
      <c r="G212" s="216" t="s">
        <v>154</v>
      </c>
      <c r="H212" s="217">
        <v>32.5</v>
      </c>
      <c r="I212" s="218"/>
      <c r="J212" s="219">
        <f>ROUND(I212*H212,2)</f>
        <v>0</v>
      </c>
      <c r="K212" s="215" t="s">
        <v>155</v>
      </c>
      <c r="L212" s="45"/>
      <c r="M212" s="220" t="s">
        <v>19</v>
      </c>
      <c r="N212" s="221" t="s">
        <v>46</v>
      </c>
      <c r="O212" s="85"/>
      <c r="P212" s="222">
        <f>O212*H212</f>
        <v>0</v>
      </c>
      <c r="Q212" s="222">
        <v>6.9999999999999994E-05</v>
      </c>
      <c r="R212" s="222">
        <f>Q212*H212</f>
        <v>0.0022749999999999997</v>
      </c>
      <c r="S212" s="222">
        <v>0</v>
      </c>
      <c r="T212" s="223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4" t="s">
        <v>156</v>
      </c>
      <c r="AT212" s="224" t="s">
        <v>151</v>
      </c>
      <c r="AU212" s="224" t="s">
        <v>85</v>
      </c>
      <c r="AY212" s="18" t="s">
        <v>149</v>
      </c>
      <c r="BE212" s="225">
        <f>IF(N212="základní",J212,0)</f>
        <v>0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18" t="s">
        <v>83</v>
      </c>
      <c r="BK212" s="225">
        <f>ROUND(I212*H212,2)</f>
        <v>0</v>
      </c>
      <c r="BL212" s="18" t="s">
        <v>156</v>
      </c>
      <c r="BM212" s="224" t="s">
        <v>655</v>
      </c>
    </row>
    <row r="213" s="2" customFormat="1">
      <c r="A213" s="39"/>
      <c r="B213" s="40"/>
      <c r="C213" s="41"/>
      <c r="D213" s="226" t="s">
        <v>158</v>
      </c>
      <c r="E213" s="41"/>
      <c r="F213" s="227" t="s">
        <v>484</v>
      </c>
      <c r="G213" s="41"/>
      <c r="H213" s="41"/>
      <c r="I213" s="228"/>
      <c r="J213" s="41"/>
      <c r="K213" s="41"/>
      <c r="L213" s="45"/>
      <c r="M213" s="229"/>
      <c r="N213" s="230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158</v>
      </c>
      <c r="AU213" s="18" t="s">
        <v>85</v>
      </c>
    </row>
    <row r="214" s="12" customFormat="1" ht="22.8" customHeight="1">
      <c r="A214" s="12"/>
      <c r="B214" s="197"/>
      <c r="C214" s="198"/>
      <c r="D214" s="199" t="s">
        <v>74</v>
      </c>
      <c r="E214" s="211" t="s">
        <v>205</v>
      </c>
      <c r="F214" s="211" t="s">
        <v>487</v>
      </c>
      <c r="G214" s="198"/>
      <c r="H214" s="198"/>
      <c r="I214" s="201"/>
      <c r="J214" s="212">
        <f>BK214</f>
        <v>0</v>
      </c>
      <c r="K214" s="198"/>
      <c r="L214" s="203"/>
      <c r="M214" s="204"/>
      <c r="N214" s="205"/>
      <c r="O214" s="205"/>
      <c r="P214" s="206">
        <f>SUM(P215:P222)</f>
        <v>0</v>
      </c>
      <c r="Q214" s="205"/>
      <c r="R214" s="206">
        <f>SUM(R215:R222)</f>
        <v>0.21038000000000001</v>
      </c>
      <c r="S214" s="205"/>
      <c r="T214" s="207">
        <f>SUM(T215:T222)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08" t="s">
        <v>83</v>
      </c>
      <c r="AT214" s="209" t="s">
        <v>74</v>
      </c>
      <c r="AU214" s="209" t="s">
        <v>83</v>
      </c>
      <c r="AY214" s="208" t="s">
        <v>149</v>
      </c>
      <c r="BK214" s="210">
        <f>SUM(BK215:BK222)</f>
        <v>0</v>
      </c>
    </row>
    <row r="215" s="2" customFormat="1" ht="37.8" customHeight="1">
      <c r="A215" s="39"/>
      <c r="B215" s="40"/>
      <c r="C215" s="213" t="s">
        <v>395</v>
      </c>
      <c r="D215" s="213" t="s">
        <v>151</v>
      </c>
      <c r="E215" s="214" t="s">
        <v>656</v>
      </c>
      <c r="F215" s="215" t="s">
        <v>657</v>
      </c>
      <c r="G215" s="216" t="s">
        <v>154</v>
      </c>
      <c r="H215" s="217">
        <v>1</v>
      </c>
      <c r="I215" s="218"/>
      <c r="J215" s="219">
        <f>ROUND(I215*H215,2)</f>
        <v>0</v>
      </c>
      <c r="K215" s="215" t="s">
        <v>155</v>
      </c>
      <c r="L215" s="45"/>
      <c r="M215" s="220" t="s">
        <v>19</v>
      </c>
      <c r="N215" s="221" t="s">
        <v>46</v>
      </c>
      <c r="O215" s="85"/>
      <c r="P215" s="222">
        <f>O215*H215</f>
        <v>0</v>
      </c>
      <c r="Q215" s="222">
        <v>0.080879999999999994</v>
      </c>
      <c r="R215" s="222">
        <f>Q215*H215</f>
        <v>0.080879999999999994</v>
      </c>
      <c r="S215" s="222">
        <v>0</v>
      </c>
      <c r="T215" s="223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24" t="s">
        <v>156</v>
      </c>
      <c r="AT215" s="224" t="s">
        <v>151</v>
      </c>
      <c r="AU215" s="224" t="s">
        <v>85</v>
      </c>
      <c r="AY215" s="18" t="s">
        <v>149</v>
      </c>
      <c r="BE215" s="225">
        <f>IF(N215="základní",J215,0)</f>
        <v>0</v>
      </c>
      <c r="BF215" s="225">
        <f>IF(N215="snížená",J215,0)</f>
        <v>0</v>
      </c>
      <c r="BG215" s="225">
        <f>IF(N215="zákl. přenesená",J215,0)</f>
        <v>0</v>
      </c>
      <c r="BH215" s="225">
        <f>IF(N215="sníž. přenesená",J215,0)</f>
        <v>0</v>
      </c>
      <c r="BI215" s="225">
        <f>IF(N215="nulová",J215,0)</f>
        <v>0</v>
      </c>
      <c r="BJ215" s="18" t="s">
        <v>83</v>
      </c>
      <c r="BK215" s="225">
        <f>ROUND(I215*H215,2)</f>
        <v>0</v>
      </c>
      <c r="BL215" s="18" t="s">
        <v>156</v>
      </c>
      <c r="BM215" s="224" t="s">
        <v>658</v>
      </c>
    </row>
    <row r="216" s="2" customFormat="1">
      <c r="A216" s="39"/>
      <c r="B216" s="40"/>
      <c r="C216" s="41"/>
      <c r="D216" s="226" t="s">
        <v>158</v>
      </c>
      <c r="E216" s="41"/>
      <c r="F216" s="227" t="s">
        <v>659</v>
      </c>
      <c r="G216" s="41"/>
      <c r="H216" s="41"/>
      <c r="I216" s="228"/>
      <c r="J216" s="41"/>
      <c r="K216" s="41"/>
      <c r="L216" s="45"/>
      <c r="M216" s="229"/>
      <c r="N216" s="230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158</v>
      </c>
      <c r="AU216" s="18" t="s">
        <v>85</v>
      </c>
    </row>
    <row r="217" s="2" customFormat="1">
      <c r="A217" s="39"/>
      <c r="B217" s="40"/>
      <c r="C217" s="41"/>
      <c r="D217" s="231" t="s">
        <v>160</v>
      </c>
      <c r="E217" s="41"/>
      <c r="F217" s="232" t="s">
        <v>660</v>
      </c>
      <c r="G217" s="41"/>
      <c r="H217" s="41"/>
      <c r="I217" s="228"/>
      <c r="J217" s="41"/>
      <c r="K217" s="41"/>
      <c r="L217" s="45"/>
      <c r="M217" s="229"/>
      <c r="N217" s="230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160</v>
      </c>
      <c r="AU217" s="18" t="s">
        <v>85</v>
      </c>
    </row>
    <row r="218" s="2" customFormat="1" ht="24.15" customHeight="1">
      <c r="A218" s="39"/>
      <c r="B218" s="40"/>
      <c r="C218" s="213" t="s">
        <v>400</v>
      </c>
      <c r="D218" s="213" t="s">
        <v>151</v>
      </c>
      <c r="E218" s="214" t="s">
        <v>489</v>
      </c>
      <c r="F218" s="215" t="s">
        <v>490</v>
      </c>
      <c r="G218" s="216" t="s">
        <v>154</v>
      </c>
      <c r="H218" s="217">
        <v>1</v>
      </c>
      <c r="I218" s="218"/>
      <c r="J218" s="219">
        <f>ROUND(I218*H218,2)</f>
        <v>0</v>
      </c>
      <c r="K218" s="215" t="s">
        <v>155</v>
      </c>
      <c r="L218" s="45"/>
      <c r="M218" s="220" t="s">
        <v>19</v>
      </c>
      <c r="N218" s="221" t="s">
        <v>46</v>
      </c>
      <c r="O218" s="85"/>
      <c r="P218" s="222">
        <f>O218*H218</f>
        <v>0</v>
      </c>
      <c r="Q218" s="222">
        <v>0.1295</v>
      </c>
      <c r="R218" s="222">
        <f>Q218*H218</f>
        <v>0.1295</v>
      </c>
      <c r="S218" s="222">
        <v>0</v>
      </c>
      <c r="T218" s="223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4" t="s">
        <v>156</v>
      </c>
      <c r="AT218" s="224" t="s">
        <v>151</v>
      </c>
      <c r="AU218" s="224" t="s">
        <v>85</v>
      </c>
      <c r="AY218" s="18" t="s">
        <v>149</v>
      </c>
      <c r="BE218" s="225">
        <f>IF(N218="základní",J218,0)</f>
        <v>0</v>
      </c>
      <c r="BF218" s="225">
        <f>IF(N218="snížená",J218,0)</f>
        <v>0</v>
      </c>
      <c r="BG218" s="225">
        <f>IF(N218="zákl. přenesená",J218,0)</f>
        <v>0</v>
      </c>
      <c r="BH218" s="225">
        <f>IF(N218="sníž. přenesená",J218,0)</f>
        <v>0</v>
      </c>
      <c r="BI218" s="225">
        <f>IF(N218="nulová",J218,0)</f>
        <v>0</v>
      </c>
      <c r="BJ218" s="18" t="s">
        <v>83</v>
      </c>
      <c r="BK218" s="225">
        <f>ROUND(I218*H218,2)</f>
        <v>0</v>
      </c>
      <c r="BL218" s="18" t="s">
        <v>156</v>
      </c>
      <c r="BM218" s="224" t="s">
        <v>661</v>
      </c>
    </row>
    <row r="219" s="2" customFormat="1">
      <c r="A219" s="39"/>
      <c r="B219" s="40"/>
      <c r="C219" s="41"/>
      <c r="D219" s="226" t="s">
        <v>158</v>
      </c>
      <c r="E219" s="41"/>
      <c r="F219" s="227" t="s">
        <v>492</v>
      </c>
      <c r="G219" s="41"/>
      <c r="H219" s="41"/>
      <c r="I219" s="228"/>
      <c r="J219" s="41"/>
      <c r="K219" s="41"/>
      <c r="L219" s="45"/>
      <c r="M219" s="229"/>
      <c r="N219" s="230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158</v>
      </c>
      <c r="AU219" s="18" t="s">
        <v>85</v>
      </c>
    </row>
    <row r="220" s="2" customFormat="1">
      <c r="A220" s="39"/>
      <c r="B220" s="40"/>
      <c r="C220" s="41"/>
      <c r="D220" s="231" t="s">
        <v>160</v>
      </c>
      <c r="E220" s="41"/>
      <c r="F220" s="232" t="s">
        <v>493</v>
      </c>
      <c r="G220" s="41"/>
      <c r="H220" s="41"/>
      <c r="I220" s="228"/>
      <c r="J220" s="41"/>
      <c r="K220" s="41"/>
      <c r="L220" s="45"/>
      <c r="M220" s="229"/>
      <c r="N220" s="230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160</v>
      </c>
      <c r="AU220" s="18" t="s">
        <v>85</v>
      </c>
    </row>
    <row r="221" s="2" customFormat="1" ht="37.8" customHeight="1">
      <c r="A221" s="39"/>
      <c r="B221" s="40"/>
      <c r="C221" s="213" t="s">
        <v>404</v>
      </c>
      <c r="D221" s="213" t="s">
        <v>151</v>
      </c>
      <c r="E221" s="214" t="s">
        <v>495</v>
      </c>
      <c r="F221" s="215" t="s">
        <v>496</v>
      </c>
      <c r="G221" s="216" t="s">
        <v>154</v>
      </c>
      <c r="H221" s="217">
        <v>2</v>
      </c>
      <c r="I221" s="218"/>
      <c r="J221" s="219">
        <f>ROUND(I221*H221,2)</f>
        <v>0</v>
      </c>
      <c r="K221" s="215" t="s">
        <v>155</v>
      </c>
      <c r="L221" s="45"/>
      <c r="M221" s="220" t="s">
        <v>19</v>
      </c>
      <c r="N221" s="221" t="s">
        <v>46</v>
      </c>
      <c r="O221" s="85"/>
      <c r="P221" s="222">
        <f>O221*H221</f>
        <v>0</v>
      </c>
      <c r="Q221" s="222">
        <v>0</v>
      </c>
      <c r="R221" s="222">
        <f>Q221*H221</f>
        <v>0</v>
      </c>
      <c r="S221" s="222">
        <v>0</v>
      </c>
      <c r="T221" s="223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24" t="s">
        <v>156</v>
      </c>
      <c r="AT221" s="224" t="s">
        <v>151</v>
      </c>
      <c r="AU221" s="224" t="s">
        <v>85</v>
      </c>
      <c r="AY221" s="18" t="s">
        <v>149</v>
      </c>
      <c r="BE221" s="225">
        <f>IF(N221="základní",J221,0)</f>
        <v>0</v>
      </c>
      <c r="BF221" s="225">
        <f>IF(N221="snížená",J221,0)</f>
        <v>0</v>
      </c>
      <c r="BG221" s="225">
        <f>IF(N221="zákl. přenesená",J221,0)</f>
        <v>0</v>
      </c>
      <c r="BH221" s="225">
        <f>IF(N221="sníž. přenesená",J221,0)</f>
        <v>0</v>
      </c>
      <c r="BI221" s="225">
        <f>IF(N221="nulová",J221,0)</f>
        <v>0</v>
      </c>
      <c r="BJ221" s="18" t="s">
        <v>83</v>
      </c>
      <c r="BK221" s="225">
        <f>ROUND(I221*H221,2)</f>
        <v>0</v>
      </c>
      <c r="BL221" s="18" t="s">
        <v>156</v>
      </c>
      <c r="BM221" s="224" t="s">
        <v>662</v>
      </c>
    </row>
    <row r="222" s="2" customFormat="1">
      <c r="A222" s="39"/>
      <c r="B222" s="40"/>
      <c r="C222" s="41"/>
      <c r="D222" s="226" t="s">
        <v>158</v>
      </c>
      <c r="E222" s="41"/>
      <c r="F222" s="227" t="s">
        <v>498</v>
      </c>
      <c r="G222" s="41"/>
      <c r="H222" s="41"/>
      <c r="I222" s="228"/>
      <c r="J222" s="41"/>
      <c r="K222" s="41"/>
      <c r="L222" s="45"/>
      <c r="M222" s="229"/>
      <c r="N222" s="230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158</v>
      </c>
      <c r="AU222" s="18" t="s">
        <v>85</v>
      </c>
    </row>
    <row r="223" s="12" customFormat="1" ht="22.8" customHeight="1">
      <c r="A223" s="12"/>
      <c r="B223" s="197"/>
      <c r="C223" s="198"/>
      <c r="D223" s="199" t="s">
        <v>74</v>
      </c>
      <c r="E223" s="211" t="s">
        <v>499</v>
      </c>
      <c r="F223" s="211" t="s">
        <v>500</v>
      </c>
      <c r="G223" s="198"/>
      <c r="H223" s="198"/>
      <c r="I223" s="201"/>
      <c r="J223" s="212">
        <f>BK223</f>
        <v>0</v>
      </c>
      <c r="K223" s="198"/>
      <c r="L223" s="203"/>
      <c r="M223" s="204"/>
      <c r="N223" s="205"/>
      <c r="O223" s="205"/>
      <c r="P223" s="206">
        <f>SUM(P224:P225)</f>
        <v>0</v>
      </c>
      <c r="Q223" s="205"/>
      <c r="R223" s="206">
        <f>SUM(R224:R225)</f>
        <v>0</v>
      </c>
      <c r="S223" s="205"/>
      <c r="T223" s="207">
        <f>SUM(T224:T225)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08" t="s">
        <v>83</v>
      </c>
      <c r="AT223" s="209" t="s">
        <v>74</v>
      </c>
      <c r="AU223" s="209" t="s">
        <v>83</v>
      </c>
      <c r="AY223" s="208" t="s">
        <v>149</v>
      </c>
      <c r="BK223" s="210">
        <f>SUM(BK224:BK225)</f>
        <v>0</v>
      </c>
    </row>
    <row r="224" s="2" customFormat="1" ht="24.15" customHeight="1">
      <c r="A224" s="39"/>
      <c r="B224" s="40"/>
      <c r="C224" s="213" t="s">
        <v>408</v>
      </c>
      <c r="D224" s="213" t="s">
        <v>151</v>
      </c>
      <c r="E224" s="214" t="s">
        <v>502</v>
      </c>
      <c r="F224" s="215" t="s">
        <v>503</v>
      </c>
      <c r="G224" s="216" t="s">
        <v>300</v>
      </c>
      <c r="H224" s="217">
        <v>0.40999999999999998</v>
      </c>
      <c r="I224" s="218"/>
      <c r="J224" s="219">
        <f>ROUND(I224*H224,2)</f>
        <v>0</v>
      </c>
      <c r="K224" s="215" t="s">
        <v>155</v>
      </c>
      <c r="L224" s="45"/>
      <c r="M224" s="220" t="s">
        <v>19</v>
      </c>
      <c r="N224" s="221" t="s">
        <v>46</v>
      </c>
      <c r="O224" s="85"/>
      <c r="P224" s="222">
        <f>O224*H224</f>
        <v>0</v>
      </c>
      <c r="Q224" s="222">
        <v>0</v>
      </c>
      <c r="R224" s="222">
        <f>Q224*H224</f>
        <v>0</v>
      </c>
      <c r="S224" s="222">
        <v>0</v>
      </c>
      <c r="T224" s="223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4" t="s">
        <v>156</v>
      </c>
      <c r="AT224" s="224" t="s">
        <v>151</v>
      </c>
      <c r="AU224" s="224" t="s">
        <v>85</v>
      </c>
      <c r="AY224" s="18" t="s">
        <v>149</v>
      </c>
      <c r="BE224" s="225">
        <f>IF(N224="základní",J224,0)</f>
        <v>0</v>
      </c>
      <c r="BF224" s="225">
        <f>IF(N224="snížená",J224,0)</f>
        <v>0</v>
      </c>
      <c r="BG224" s="225">
        <f>IF(N224="zákl. přenesená",J224,0)</f>
        <v>0</v>
      </c>
      <c r="BH224" s="225">
        <f>IF(N224="sníž. přenesená",J224,0)</f>
        <v>0</v>
      </c>
      <c r="BI224" s="225">
        <f>IF(N224="nulová",J224,0)</f>
        <v>0</v>
      </c>
      <c r="BJ224" s="18" t="s">
        <v>83</v>
      </c>
      <c r="BK224" s="225">
        <f>ROUND(I224*H224,2)</f>
        <v>0</v>
      </c>
      <c r="BL224" s="18" t="s">
        <v>156</v>
      </c>
      <c r="BM224" s="224" t="s">
        <v>663</v>
      </c>
    </row>
    <row r="225" s="2" customFormat="1">
      <c r="A225" s="39"/>
      <c r="B225" s="40"/>
      <c r="C225" s="41"/>
      <c r="D225" s="226" t="s">
        <v>158</v>
      </c>
      <c r="E225" s="41"/>
      <c r="F225" s="227" t="s">
        <v>505</v>
      </c>
      <c r="G225" s="41"/>
      <c r="H225" s="41"/>
      <c r="I225" s="228"/>
      <c r="J225" s="41"/>
      <c r="K225" s="41"/>
      <c r="L225" s="45"/>
      <c r="M225" s="229"/>
      <c r="N225" s="230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158</v>
      </c>
      <c r="AU225" s="18" t="s">
        <v>85</v>
      </c>
    </row>
    <row r="226" s="12" customFormat="1" ht="22.8" customHeight="1">
      <c r="A226" s="12"/>
      <c r="B226" s="197"/>
      <c r="C226" s="198"/>
      <c r="D226" s="199" t="s">
        <v>74</v>
      </c>
      <c r="E226" s="211" t="s">
        <v>506</v>
      </c>
      <c r="F226" s="211" t="s">
        <v>507</v>
      </c>
      <c r="G226" s="198"/>
      <c r="H226" s="198"/>
      <c r="I226" s="201"/>
      <c r="J226" s="212">
        <f>BK226</f>
        <v>0</v>
      </c>
      <c r="K226" s="198"/>
      <c r="L226" s="203"/>
      <c r="M226" s="204"/>
      <c r="N226" s="205"/>
      <c r="O226" s="205"/>
      <c r="P226" s="206">
        <f>SUM(P227:P228)</f>
        <v>0</v>
      </c>
      <c r="Q226" s="205"/>
      <c r="R226" s="206">
        <f>SUM(R227:R228)</f>
        <v>0</v>
      </c>
      <c r="S226" s="205"/>
      <c r="T226" s="207">
        <f>SUM(T227:T228)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08" t="s">
        <v>83</v>
      </c>
      <c r="AT226" s="209" t="s">
        <v>74</v>
      </c>
      <c r="AU226" s="209" t="s">
        <v>83</v>
      </c>
      <c r="AY226" s="208" t="s">
        <v>149</v>
      </c>
      <c r="BK226" s="210">
        <f>SUM(BK227:BK228)</f>
        <v>0</v>
      </c>
    </row>
    <row r="227" s="2" customFormat="1" ht="24.15" customHeight="1">
      <c r="A227" s="39"/>
      <c r="B227" s="40"/>
      <c r="C227" s="213" t="s">
        <v>414</v>
      </c>
      <c r="D227" s="213" t="s">
        <v>151</v>
      </c>
      <c r="E227" s="214" t="s">
        <v>509</v>
      </c>
      <c r="F227" s="215" t="s">
        <v>510</v>
      </c>
      <c r="G227" s="216" t="s">
        <v>300</v>
      </c>
      <c r="H227" s="217">
        <v>3.254</v>
      </c>
      <c r="I227" s="218"/>
      <c r="J227" s="219">
        <f>ROUND(I227*H227,2)</f>
        <v>0</v>
      </c>
      <c r="K227" s="215" t="s">
        <v>155</v>
      </c>
      <c r="L227" s="45"/>
      <c r="M227" s="220" t="s">
        <v>19</v>
      </c>
      <c r="N227" s="221" t="s">
        <v>46</v>
      </c>
      <c r="O227" s="85"/>
      <c r="P227" s="222">
        <f>O227*H227</f>
        <v>0</v>
      </c>
      <c r="Q227" s="222">
        <v>0</v>
      </c>
      <c r="R227" s="222">
        <f>Q227*H227</f>
        <v>0</v>
      </c>
      <c r="S227" s="222">
        <v>0</v>
      </c>
      <c r="T227" s="223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24" t="s">
        <v>156</v>
      </c>
      <c r="AT227" s="224" t="s">
        <v>151</v>
      </c>
      <c r="AU227" s="224" t="s">
        <v>85</v>
      </c>
      <c r="AY227" s="18" t="s">
        <v>149</v>
      </c>
      <c r="BE227" s="225">
        <f>IF(N227="základní",J227,0)</f>
        <v>0</v>
      </c>
      <c r="BF227" s="225">
        <f>IF(N227="snížená",J227,0)</f>
        <v>0</v>
      </c>
      <c r="BG227" s="225">
        <f>IF(N227="zákl. přenesená",J227,0)</f>
        <v>0</v>
      </c>
      <c r="BH227" s="225">
        <f>IF(N227="sníž. přenesená",J227,0)</f>
        <v>0</v>
      </c>
      <c r="BI227" s="225">
        <f>IF(N227="nulová",J227,0)</f>
        <v>0</v>
      </c>
      <c r="BJ227" s="18" t="s">
        <v>83</v>
      </c>
      <c r="BK227" s="225">
        <f>ROUND(I227*H227,2)</f>
        <v>0</v>
      </c>
      <c r="BL227" s="18" t="s">
        <v>156</v>
      </c>
      <c r="BM227" s="224" t="s">
        <v>664</v>
      </c>
    </row>
    <row r="228" s="2" customFormat="1">
      <c r="A228" s="39"/>
      <c r="B228" s="40"/>
      <c r="C228" s="41"/>
      <c r="D228" s="226" t="s">
        <v>158</v>
      </c>
      <c r="E228" s="41"/>
      <c r="F228" s="227" t="s">
        <v>512</v>
      </c>
      <c r="G228" s="41"/>
      <c r="H228" s="41"/>
      <c r="I228" s="228"/>
      <c r="J228" s="41"/>
      <c r="K228" s="41"/>
      <c r="L228" s="45"/>
      <c r="M228" s="276"/>
      <c r="N228" s="277"/>
      <c r="O228" s="278"/>
      <c r="P228" s="278"/>
      <c r="Q228" s="278"/>
      <c r="R228" s="278"/>
      <c r="S228" s="278"/>
      <c r="T228" s="279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158</v>
      </c>
      <c r="AU228" s="18" t="s">
        <v>85</v>
      </c>
    </row>
    <row r="229" s="2" customFormat="1" ht="6.96" customHeight="1">
      <c r="A229" s="39"/>
      <c r="B229" s="60"/>
      <c r="C229" s="61"/>
      <c r="D229" s="61"/>
      <c r="E229" s="61"/>
      <c r="F229" s="61"/>
      <c r="G229" s="61"/>
      <c r="H229" s="61"/>
      <c r="I229" s="61"/>
      <c r="J229" s="61"/>
      <c r="K229" s="61"/>
      <c r="L229" s="45"/>
      <c r="M229" s="39"/>
      <c r="O229" s="39"/>
      <c r="P229" s="39"/>
      <c r="Q229" s="39"/>
      <c r="R229" s="39"/>
      <c r="S229" s="39"/>
      <c r="T229" s="39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</row>
  </sheetData>
  <sheetProtection sheet="1" autoFilter="0" formatColumns="0" formatRows="0" objects="1" scenarios="1" spinCount="100000" saltValue="DBHfq8vbNqrF9yB8A6psMt50Jtz0VFDvXUttNCWFHjH/pIpbwtREgvGvlWu7L31s3B9jqddNEliM3Mp1CfVqIA==" hashValue="WgPos+mpJ59G2hhevmabf0tZPLlnl2hxggrHIq599etcT9NA/JccaD3Ra+LwP0G/gf6T9zh6aHLKW4JX7AOAzw==" algorithmName="SHA-512" password="CC35"/>
  <autoFilter ref="C91:K22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hyperlinks>
    <hyperlink ref="F96" r:id="rId1" display="https://podminky.urs.cz/item/CS_URS_2023_02/113202111"/>
    <hyperlink ref="F102" r:id="rId2" display="https://podminky.urs.cz/item/CS_URS_2023_02/119001405"/>
    <hyperlink ref="F105" r:id="rId3" display="https://podminky.urs.cz/item/CS_URS_2023_02/119001412"/>
    <hyperlink ref="F108" r:id="rId4" display="https://podminky.urs.cz/item/CS_URS_2023_02/119001421"/>
    <hyperlink ref="F111" r:id="rId5" display="https://podminky.urs.cz/item/CS_URS_2023_02/129001101"/>
    <hyperlink ref="F113" r:id="rId6" display="https://podminky.urs.cz/item/CS_URS_2023_02/131151201"/>
    <hyperlink ref="F116" r:id="rId7" display="https://podminky.urs.cz/item/CS_URS_2023_02/131251201"/>
    <hyperlink ref="F119" r:id="rId8" display="https://podminky.urs.cz/item/CS_URS_2023_02/131351201"/>
    <hyperlink ref="F122" r:id="rId9" display="https://podminky.urs.cz/item/CS_URS_2023_02/132154201"/>
    <hyperlink ref="F125" r:id="rId10" display="https://podminky.urs.cz/item/CS_URS_2023_02/132254201"/>
    <hyperlink ref="F128" r:id="rId11" display="https://podminky.urs.cz/item/CS_URS_2023_02/132354201"/>
    <hyperlink ref="F132" r:id="rId12" display="https://podminky.urs.cz/item/CS_URS_2023_02/151201101"/>
    <hyperlink ref="F135" r:id="rId13" display="https://podminky.urs.cz/item/CS_URS_2023_02/151201111"/>
    <hyperlink ref="F137" r:id="rId14" display="https://podminky.urs.cz/item/CS_URS_2023_02/151201201"/>
    <hyperlink ref="F140" r:id="rId15" display="https://podminky.urs.cz/item/CS_URS_2023_02/151201211"/>
    <hyperlink ref="F142" r:id="rId16" display="https://podminky.urs.cz/item/CS_URS_2023_02/151201301"/>
    <hyperlink ref="F144" r:id="rId17" display="https://podminky.urs.cz/item/CS_URS_2023_02/151201311"/>
    <hyperlink ref="F146" r:id="rId18" display="https://podminky.urs.cz/item/CS_URS_2023_02/162751117"/>
    <hyperlink ref="F154" r:id="rId19" display="https://podminky.urs.cz/item/CS_URS_2023_02/162751137"/>
    <hyperlink ref="F156" r:id="rId20" display="https://podminky.urs.cz/item/CS_URS_2023_02/167151101"/>
    <hyperlink ref="F163" r:id="rId21" display="https://podminky.urs.cz/item/CS_URS_2023_02/171201231"/>
    <hyperlink ref="F177" r:id="rId22" display="https://podminky.urs.cz/item/CS_URS_2023_02/181111111"/>
    <hyperlink ref="F181" r:id="rId23" display="https://podminky.urs.cz/item/CS_URS_2023_02/451572111"/>
    <hyperlink ref="F184" r:id="rId24" display="https://podminky.urs.cz/item/CS_URS_2023_02/452321131"/>
    <hyperlink ref="F187" r:id="rId25" display="https://podminky.urs.cz/item/CS_URS_2023_02/452351101"/>
    <hyperlink ref="F190" r:id="rId26" display="https://podminky.urs.cz/item/CS_URS_2023_02/452368211"/>
    <hyperlink ref="F193" r:id="rId27" display="https://podminky.urs.cz/item/CS_URS_2023_02/452386111"/>
    <hyperlink ref="F197" r:id="rId28" display="https://podminky.urs.cz/item/CS_URS_2023_02/871225201"/>
    <hyperlink ref="F201" r:id="rId29" display="https://podminky.urs.cz/item/CS_URS_2023_02/892241111"/>
    <hyperlink ref="F205" r:id="rId30" display="https://podminky.urs.cz/item/CS_URS_2023_02/899104112"/>
    <hyperlink ref="F209" r:id="rId31" display="https://podminky.urs.cz/item/CS_URS_2023_02/899721111"/>
    <hyperlink ref="F213" r:id="rId32" display="https://podminky.urs.cz/item/CS_URS_2023_02/899722112"/>
    <hyperlink ref="F216" r:id="rId33" display="https://podminky.urs.cz/item/CS_URS_2023_02/915491211"/>
    <hyperlink ref="F219" r:id="rId34" display="https://podminky.urs.cz/item/CS_URS_2023_02/916231213"/>
    <hyperlink ref="F222" r:id="rId35" display="https://podminky.urs.cz/item/CS_URS_2023_02/979024443"/>
    <hyperlink ref="F225" r:id="rId36" display="https://podminky.urs.cz/item/CS_URS_2023_02/997221571"/>
    <hyperlink ref="F228" r:id="rId37" display="https://podminky.urs.cz/item/CS_URS_2023_02/998276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8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0" customWidth="1"/>
    <col min="2" max="2" width="1.667969" style="280" customWidth="1"/>
    <col min="3" max="4" width="5" style="280" customWidth="1"/>
    <col min="5" max="5" width="11.66016" style="280" customWidth="1"/>
    <col min="6" max="6" width="9.160156" style="280" customWidth="1"/>
    <col min="7" max="7" width="5" style="280" customWidth="1"/>
    <col min="8" max="8" width="77.83203" style="280" customWidth="1"/>
    <col min="9" max="10" width="20" style="280" customWidth="1"/>
    <col min="11" max="11" width="1.667969" style="280" customWidth="1"/>
  </cols>
  <sheetData>
    <row r="1" s="1" customFormat="1" ht="37.5" customHeight="1"/>
    <row r="2" s="1" customFormat="1" ht="7.5" customHeight="1">
      <c r="B2" s="281"/>
      <c r="C2" s="282"/>
      <c r="D2" s="282"/>
      <c r="E2" s="282"/>
      <c r="F2" s="282"/>
      <c r="G2" s="282"/>
      <c r="H2" s="282"/>
      <c r="I2" s="282"/>
      <c r="J2" s="282"/>
      <c r="K2" s="283"/>
    </row>
    <row r="3" s="16" customFormat="1" ht="45" customHeight="1">
      <c r="B3" s="284"/>
      <c r="C3" s="285" t="s">
        <v>887</v>
      </c>
      <c r="D3" s="285"/>
      <c r="E3" s="285"/>
      <c r="F3" s="285"/>
      <c r="G3" s="285"/>
      <c r="H3" s="285"/>
      <c r="I3" s="285"/>
      <c r="J3" s="285"/>
      <c r="K3" s="286"/>
    </row>
    <row r="4" s="1" customFormat="1" ht="25.5" customHeight="1">
      <c r="B4" s="287"/>
      <c r="C4" s="288" t="s">
        <v>888</v>
      </c>
      <c r="D4" s="288"/>
      <c r="E4" s="288"/>
      <c r="F4" s="288"/>
      <c r="G4" s="288"/>
      <c r="H4" s="288"/>
      <c r="I4" s="288"/>
      <c r="J4" s="288"/>
      <c r="K4" s="289"/>
    </row>
    <row r="5" s="1" customFormat="1" ht="5.25" customHeight="1">
      <c r="B5" s="287"/>
      <c r="C5" s="290"/>
      <c r="D5" s="290"/>
      <c r="E5" s="290"/>
      <c r="F5" s="290"/>
      <c r="G5" s="290"/>
      <c r="H5" s="290"/>
      <c r="I5" s="290"/>
      <c r="J5" s="290"/>
      <c r="K5" s="289"/>
    </row>
    <row r="6" s="1" customFormat="1" ht="15" customHeight="1">
      <c r="B6" s="287"/>
      <c r="C6" s="291" t="s">
        <v>889</v>
      </c>
      <c r="D6" s="291"/>
      <c r="E6" s="291"/>
      <c r="F6" s="291"/>
      <c r="G6" s="291"/>
      <c r="H6" s="291"/>
      <c r="I6" s="291"/>
      <c r="J6" s="291"/>
      <c r="K6" s="289"/>
    </row>
    <row r="7" s="1" customFormat="1" ht="15" customHeight="1">
      <c r="B7" s="292"/>
      <c r="C7" s="291" t="s">
        <v>890</v>
      </c>
      <c r="D7" s="291"/>
      <c r="E7" s="291"/>
      <c r="F7" s="291"/>
      <c r="G7" s="291"/>
      <c r="H7" s="291"/>
      <c r="I7" s="291"/>
      <c r="J7" s="291"/>
      <c r="K7" s="289"/>
    </row>
    <row r="8" s="1" customFormat="1" ht="12.75" customHeight="1">
      <c r="B8" s="292"/>
      <c r="C8" s="291"/>
      <c r="D8" s="291"/>
      <c r="E8" s="291"/>
      <c r="F8" s="291"/>
      <c r="G8" s="291"/>
      <c r="H8" s="291"/>
      <c r="I8" s="291"/>
      <c r="J8" s="291"/>
      <c r="K8" s="289"/>
    </row>
    <row r="9" s="1" customFormat="1" ht="15" customHeight="1">
      <c r="B9" s="292"/>
      <c r="C9" s="291" t="s">
        <v>891</v>
      </c>
      <c r="D9" s="291"/>
      <c r="E9" s="291"/>
      <c r="F9" s="291"/>
      <c r="G9" s="291"/>
      <c r="H9" s="291"/>
      <c r="I9" s="291"/>
      <c r="J9" s="291"/>
      <c r="K9" s="289"/>
    </row>
    <row r="10" s="1" customFormat="1" ht="15" customHeight="1">
      <c r="B10" s="292"/>
      <c r="C10" s="291"/>
      <c r="D10" s="291" t="s">
        <v>892</v>
      </c>
      <c r="E10" s="291"/>
      <c r="F10" s="291"/>
      <c r="G10" s="291"/>
      <c r="H10" s="291"/>
      <c r="I10" s="291"/>
      <c r="J10" s="291"/>
      <c r="K10" s="289"/>
    </row>
    <row r="11" s="1" customFormat="1" ht="15" customHeight="1">
      <c r="B11" s="292"/>
      <c r="C11" s="293"/>
      <c r="D11" s="291" t="s">
        <v>893</v>
      </c>
      <c r="E11" s="291"/>
      <c r="F11" s="291"/>
      <c r="G11" s="291"/>
      <c r="H11" s="291"/>
      <c r="I11" s="291"/>
      <c r="J11" s="291"/>
      <c r="K11" s="289"/>
    </row>
    <row r="12" s="1" customFormat="1" ht="15" customHeight="1">
      <c r="B12" s="292"/>
      <c r="C12" s="293"/>
      <c r="D12" s="291"/>
      <c r="E12" s="291"/>
      <c r="F12" s="291"/>
      <c r="G12" s="291"/>
      <c r="H12" s="291"/>
      <c r="I12" s="291"/>
      <c r="J12" s="291"/>
      <c r="K12" s="289"/>
    </row>
    <row r="13" s="1" customFormat="1" ht="15" customHeight="1">
      <c r="B13" s="292"/>
      <c r="C13" s="293"/>
      <c r="D13" s="294" t="s">
        <v>894</v>
      </c>
      <c r="E13" s="291"/>
      <c r="F13" s="291"/>
      <c r="G13" s="291"/>
      <c r="H13" s="291"/>
      <c r="I13" s="291"/>
      <c r="J13" s="291"/>
      <c r="K13" s="289"/>
    </row>
    <row r="14" s="1" customFormat="1" ht="12.75" customHeight="1">
      <c r="B14" s="292"/>
      <c r="C14" s="293"/>
      <c r="D14" s="293"/>
      <c r="E14" s="293"/>
      <c r="F14" s="293"/>
      <c r="G14" s="293"/>
      <c r="H14" s="293"/>
      <c r="I14" s="293"/>
      <c r="J14" s="293"/>
      <c r="K14" s="289"/>
    </row>
    <row r="15" s="1" customFormat="1" ht="15" customHeight="1">
      <c r="B15" s="292"/>
      <c r="C15" s="293"/>
      <c r="D15" s="291" t="s">
        <v>895</v>
      </c>
      <c r="E15" s="291"/>
      <c r="F15" s="291"/>
      <c r="G15" s="291"/>
      <c r="H15" s="291"/>
      <c r="I15" s="291"/>
      <c r="J15" s="291"/>
      <c r="K15" s="289"/>
    </row>
    <row r="16" s="1" customFormat="1" ht="15" customHeight="1">
      <c r="B16" s="292"/>
      <c r="C16" s="293"/>
      <c r="D16" s="291" t="s">
        <v>896</v>
      </c>
      <c r="E16" s="291"/>
      <c r="F16" s="291"/>
      <c r="G16" s="291"/>
      <c r="H16" s="291"/>
      <c r="I16" s="291"/>
      <c r="J16" s="291"/>
      <c r="K16" s="289"/>
    </row>
    <row r="17" s="1" customFormat="1" ht="15" customHeight="1">
      <c r="B17" s="292"/>
      <c r="C17" s="293"/>
      <c r="D17" s="291" t="s">
        <v>897</v>
      </c>
      <c r="E17" s="291"/>
      <c r="F17" s="291"/>
      <c r="G17" s="291"/>
      <c r="H17" s="291"/>
      <c r="I17" s="291"/>
      <c r="J17" s="291"/>
      <c r="K17" s="289"/>
    </row>
    <row r="18" s="1" customFormat="1" ht="15" customHeight="1">
      <c r="B18" s="292"/>
      <c r="C18" s="293"/>
      <c r="D18" s="293"/>
      <c r="E18" s="295" t="s">
        <v>82</v>
      </c>
      <c r="F18" s="291" t="s">
        <v>898</v>
      </c>
      <c r="G18" s="291"/>
      <c r="H18" s="291"/>
      <c r="I18" s="291"/>
      <c r="J18" s="291"/>
      <c r="K18" s="289"/>
    </row>
    <row r="19" s="1" customFormat="1" ht="15" customHeight="1">
      <c r="B19" s="292"/>
      <c r="C19" s="293"/>
      <c r="D19" s="293"/>
      <c r="E19" s="295" t="s">
        <v>899</v>
      </c>
      <c r="F19" s="291" t="s">
        <v>900</v>
      </c>
      <c r="G19" s="291"/>
      <c r="H19" s="291"/>
      <c r="I19" s="291"/>
      <c r="J19" s="291"/>
      <c r="K19" s="289"/>
    </row>
    <row r="20" s="1" customFormat="1" ht="15" customHeight="1">
      <c r="B20" s="292"/>
      <c r="C20" s="293"/>
      <c r="D20" s="293"/>
      <c r="E20" s="295" t="s">
        <v>901</v>
      </c>
      <c r="F20" s="291" t="s">
        <v>902</v>
      </c>
      <c r="G20" s="291"/>
      <c r="H20" s="291"/>
      <c r="I20" s="291"/>
      <c r="J20" s="291"/>
      <c r="K20" s="289"/>
    </row>
    <row r="21" s="1" customFormat="1" ht="15" customHeight="1">
      <c r="B21" s="292"/>
      <c r="C21" s="293"/>
      <c r="D21" s="293"/>
      <c r="E21" s="295" t="s">
        <v>903</v>
      </c>
      <c r="F21" s="291" t="s">
        <v>904</v>
      </c>
      <c r="G21" s="291"/>
      <c r="H21" s="291"/>
      <c r="I21" s="291"/>
      <c r="J21" s="291"/>
      <c r="K21" s="289"/>
    </row>
    <row r="22" s="1" customFormat="1" ht="15" customHeight="1">
      <c r="B22" s="292"/>
      <c r="C22" s="293"/>
      <c r="D22" s="293"/>
      <c r="E22" s="295" t="s">
        <v>905</v>
      </c>
      <c r="F22" s="291" t="s">
        <v>906</v>
      </c>
      <c r="G22" s="291"/>
      <c r="H22" s="291"/>
      <c r="I22" s="291"/>
      <c r="J22" s="291"/>
      <c r="K22" s="289"/>
    </row>
    <row r="23" s="1" customFormat="1" ht="15" customHeight="1">
      <c r="B23" s="292"/>
      <c r="C23" s="293"/>
      <c r="D23" s="293"/>
      <c r="E23" s="295" t="s">
        <v>91</v>
      </c>
      <c r="F23" s="291" t="s">
        <v>907</v>
      </c>
      <c r="G23" s="291"/>
      <c r="H23" s="291"/>
      <c r="I23" s="291"/>
      <c r="J23" s="291"/>
      <c r="K23" s="289"/>
    </row>
    <row r="24" s="1" customFormat="1" ht="12.75" customHeight="1">
      <c r="B24" s="292"/>
      <c r="C24" s="293"/>
      <c r="D24" s="293"/>
      <c r="E24" s="293"/>
      <c r="F24" s="293"/>
      <c r="G24" s="293"/>
      <c r="H24" s="293"/>
      <c r="I24" s="293"/>
      <c r="J24" s="293"/>
      <c r="K24" s="289"/>
    </row>
    <row r="25" s="1" customFormat="1" ht="15" customHeight="1">
      <c r="B25" s="292"/>
      <c r="C25" s="291" t="s">
        <v>908</v>
      </c>
      <c r="D25" s="291"/>
      <c r="E25" s="291"/>
      <c r="F25" s="291"/>
      <c r="G25" s="291"/>
      <c r="H25" s="291"/>
      <c r="I25" s="291"/>
      <c r="J25" s="291"/>
      <c r="K25" s="289"/>
    </row>
    <row r="26" s="1" customFormat="1" ht="15" customHeight="1">
      <c r="B26" s="292"/>
      <c r="C26" s="291" t="s">
        <v>909</v>
      </c>
      <c r="D26" s="291"/>
      <c r="E26" s="291"/>
      <c r="F26" s="291"/>
      <c r="G26" s="291"/>
      <c r="H26" s="291"/>
      <c r="I26" s="291"/>
      <c r="J26" s="291"/>
      <c r="K26" s="289"/>
    </row>
    <row r="27" s="1" customFormat="1" ht="15" customHeight="1">
      <c r="B27" s="292"/>
      <c r="C27" s="291"/>
      <c r="D27" s="291" t="s">
        <v>910</v>
      </c>
      <c r="E27" s="291"/>
      <c r="F27" s="291"/>
      <c r="G27" s="291"/>
      <c r="H27" s="291"/>
      <c r="I27" s="291"/>
      <c r="J27" s="291"/>
      <c r="K27" s="289"/>
    </row>
    <row r="28" s="1" customFormat="1" ht="15" customHeight="1">
      <c r="B28" s="292"/>
      <c r="C28" s="293"/>
      <c r="D28" s="291" t="s">
        <v>911</v>
      </c>
      <c r="E28" s="291"/>
      <c r="F28" s="291"/>
      <c r="G28" s="291"/>
      <c r="H28" s="291"/>
      <c r="I28" s="291"/>
      <c r="J28" s="291"/>
      <c r="K28" s="289"/>
    </row>
    <row r="29" s="1" customFormat="1" ht="12.75" customHeight="1">
      <c r="B29" s="292"/>
      <c r="C29" s="293"/>
      <c r="D29" s="293"/>
      <c r="E29" s="293"/>
      <c r="F29" s="293"/>
      <c r="G29" s="293"/>
      <c r="H29" s="293"/>
      <c r="I29" s="293"/>
      <c r="J29" s="293"/>
      <c r="K29" s="289"/>
    </row>
    <row r="30" s="1" customFormat="1" ht="15" customHeight="1">
      <c r="B30" s="292"/>
      <c r="C30" s="293"/>
      <c r="D30" s="291" t="s">
        <v>912</v>
      </c>
      <c r="E30" s="291"/>
      <c r="F30" s="291"/>
      <c r="G30" s="291"/>
      <c r="H30" s="291"/>
      <c r="I30" s="291"/>
      <c r="J30" s="291"/>
      <c r="K30" s="289"/>
    </row>
    <row r="31" s="1" customFormat="1" ht="15" customHeight="1">
      <c r="B31" s="292"/>
      <c r="C31" s="293"/>
      <c r="D31" s="291" t="s">
        <v>913</v>
      </c>
      <c r="E31" s="291"/>
      <c r="F31" s="291"/>
      <c r="G31" s="291"/>
      <c r="H31" s="291"/>
      <c r="I31" s="291"/>
      <c r="J31" s="291"/>
      <c r="K31" s="289"/>
    </row>
    <row r="32" s="1" customFormat="1" ht="12.75" customHeight="1">
      <c r="B32" s="292"/>
      <c r="C32" s="293"/>
      <c r="D32" s="293"/>
      <c r="E32" s="293"/>
      <c r="F32" s="293"/>
      <c r="G32" s="293"/>
      <c r="H32" s="293"/>
      <c r="I32" s="293"/>
      <c r="J32" s="293"/>
      <c r="K32" s="289"/>
    </row>
    <row r="33" s="1" customFormat="1" ht="15" customHeight="1">
      <c r="B33" s="292"/>
      <c r="C33" s="293"/>
      <c r="D33" s="291" t="s">
        <v>914</v>
      </c>
      <c r="E33" s="291"/>
      <c r="F33" s="291"/>
      <c r="G33" s="291"/>
      <c r="H33" s="291"/>
      <c r="I33" s="291"/>
      <c r="J33" s="291"/>
      <c r="K33" s="289"/>
    </row>
    <row r="34" s="1" customFormat="1" ht="15" customHeight="1">
      <c r="B34" s="292"/>
      <c r="C34" s="293"/>
      <c r="D34" s="291" t="s">
        <v>915</v>
      </c>
      <c r="E34" s="291"/>
      <c r="F34" s="291"/>
      <c r="G34" s="291"/>
      <c r="H34" s="291"/>
      <c r="I34" s="291"/>
      <c r="J34" s="291"/>
      <c r="K34" s="289"/>
    </row>
    <row r="35" s="1" customFormat="1" ht="15" customHeight="1">
      <c r="B35" s="292"/>
      <c r="C35" s="293"/>
      <c r="D35" s="291" t="s">
        <v>916</v>
      </c>
      <c r="E35" s="291"/>
      <c r="F35" s="291"/>
      <c r="G35" s="291"/>
      <c r="H35" s="291"/>
      <c r="I35" s="291"/>
      <c r="J35" s="291"/>
      <c r="K35" s="289"/>
    </row>
    <row r="36" s="1" customFormat="1" ht="15" customHeight="1">
      <c r="B36" s="292"/>
      <c r="C36" s="293"/>
      <c r="D36" s="291"/>
      <c r="E36" s="294" t="s">
        <v>135</v>
      </c>
      <c r="F36" s="291"/>
      <c r="G36" s="291" t="s">
        <v>917</v>
      </c>
      <c r="H36" s="291"/>
      <c r="I36" s="291"/>
      <c r="J36" s="291"/>
      <c r="K36" s="289"/>
    </row>
    <row r="37" s="1" customFormat="1" ht="30.75" customHeight="1">
      <c r="B37" s="292"/>
      <c r="C37" s="293"/>
      <c r="D37" s="291"/>
      <c r="E37" s="294" t="s">
        <v>918</v>
      </c>
      <c r="F37" s="291"/>
      <c r="G37" s="291" t="s">
        <v>919</v>
      </c>
      <c r="H37" s="291"/>
      <c r="I37" s="291"/>
      <c r="J37" s="291"/>
      <c r="K37" s="289"/>
    </row>
    <row r="38" s="1" customFormat="1" ht="15" customHeight="1">
      <c r="B38" s="292"/>
      <c r="C38" s="293"/>
      <c r="D38" s="291"/>
      <c r="E38" s="294" t="s">
        <v>56</v>
      </c>
      <c r="F38" s="291"/>
      <c r="G38" s="291" t="s">
        <v>920</v>
      </c>
      <c r="H38" s="291"/>
      <c r="I38" s="291"/>
      <c r="J38" s="291"/>
      <c r="K38" s="289"/>
    </row>
    <row r="39" s="1" customFormat="1" ht="15" customHeight="1">
      <c r="B39" s="292"/>
      <c r="C39" s="293"/>
      <c r="D39" s="291"/>
      <c r="E39" s="294" t="s">
        <v>57</v>
      </c>
      <c r="F39" s="291"/>
      <c r="G39" s="291" t="s">
        <v>921</v>
      </c>
      <c r="H39" s="291"/>
      <c r="I39" s="291"/>
      <c r="J39" s="291"/>
      <c r="K39" s="289"/>
    </row>
    <row r="40" s="1" customFormat="1" ht="15" customHeight="1">
      <c r="B40" s="292"/>
      <c r="C40" s="293"/>
      <c r="D40" s="291"/>
      <c r="E40" s="294" t="s">
        <v>136</v>
      </c>
      <c r="F40" s="291"/>
      <c r="G40" s="291" t="s">
        <v>922</v>
      </c>
      <c r="H40" s="291"/>
      <c r="I40" s="291"/>
      <c r="J40" s="291"/>
      <c r="K40" s="289"/>
    </row>
    <row r="41" s="1" customFormat="1" ht="15" customHeight="1">
      <c r="B41" s="292"/>
      <c r="C41" s="293"/>
      <c r="D41" s="291"/>
      <c r="E41" s="294" t="s">
        <v>137</v>
      </c>
      <c r="F41" s="291"/>
      <c r="G41" s="291" t="s">
        <v>923</v>
      </c>
      <c r="H41" s="291"/>
      <c r="I41" s="291"/>
      <c r="J41" s="291"/>
      <c r="K41" s="289"/>
    </row>
    <row r="42" s="1" customFormat="1" ht="15" customHeight="1">
      <c r="B42" s="292"/>
      <c r="C42" s="293"/>
      <c r="D42" s="291"/>
      <c r="E42" s="294" t="s">
        <v>924</v>
      </c>
      <c r="F42" s="291"/>
      <c r="G42" s="291" t="s">
        <v>925</v>
      </c>
      <c r="H42" s="291"/>
      <c r="I42" s="291"/>
      <c r="J42" s="291"/>
      <c r="K42" s="289"/>
    </row>
    <row r="43" s="1" customFormat="1" ht="15" customHeight="1">
      <c r="B43" s="292"/>
      <c r="C43" s="293"/>
      <c r="D43" s="291"/>
      <c r="E43" s="294"/>
      <c r="F43" s="291"/>
      <c r="G43" s="291" t="s">
        <v>926</v>
      </c>
      <c r="H43" s="291"/>
      <c r="I43" s="291"/>
      <c r="J43" s="291"/>
      <c r="K43" s="289"/>
    </row>
    <row r="44" s="1" customFormat="1" ht="15" customHeight="1">
      <c r="B44" s="292"/>
      <c r="C44" s="293"/>
      <c r="D44" s="291"/>
      <c r="E44" s="294" t="s">
        <v>927</v>
      </c>
      <c r="F44" s="291"/>
      <c r="G44" s="291" t="s">
        <v>928</v>
      </c>
      <c r="H44" s="291"/>
      <c r="I44" s="291"/>
      <c r="J44" s="291"/>
      <c r="K44" s="289"/>
    </row>
    <row r="45" s="1" customFormat="1" ht="15" customHeight="1">
      <c r="B45" s="292"/>
      <c r="C45" s="293"/>
      <c r="D45" s="291"/>
      <c r="E45" s="294" t="s">
        <v>139</v>
      </c>
      <c r="F45" s="291"/>
      <c r="G45" s="291" t="s">
        <v>929</v>
      </c>
      <c r="H45" s="291"/>
      <c r="I45" s="291"/>
      <c r="J45" s="291"/>
      <c r="K45" s="289"/>
    </row>
    <row r="46" s="1" customFormat="1" ht="12.75" customHeight="1">
      <c r="B46" s="292"/>
      <c r="C46" s="293"/>
      <c r="D46" s="291"/>
      <c r="E46" s="291"/>
      <c r="F46" s="291"/>
      <c r="G46" s="291"/>
      <c r="H46" s="291"/>
      <c r="I46" s="291"/>
      <c r="J46" s="291"/>
      <c r="K46" s="289"/>
    </row>
    <row r="47" s="1" customFormat="1" ht="15" customHeight="1">
      <c r="B47" s="292"/>
      <c r="C47" s="293"/>
      <c r="D47" s="291" t="s">
        <v>930</v>
      </c>
      <c r="E47" s="291"/>
      <c r="F47" s="291"/>
      <c r="G47" s="291"/>
      <c r="H47" s="291"/>
      <c r="I47" s="291"/>
      <c r="J47" s="291"/>
      <c r="K47" s="289"/>
    </row>
    <row r="48" s="1" customFormat="1" ht="15" customHeight="1">
      <c r="B48" s="292"/>
      <c r="C48" s="293"/>
      <c r="D48" s="293"/>
      <c r="E48" s="291" t="s">
        <v>931</v>
      </c>
      <c r="F48" s="291"/>
      <c r="G48" s="291"/>
      <c r="H48" s="291"/>
      <c r="I48" s="291"/>
      <c r="J48" s="291"/>
      <c r="K48" s="289"/>
    </row>
    <row r="49" s="1" customFormat="1" ht="15" customHeight="1">
      <c r="B49" s="292"/>
      <c r="C49" s="293"/>
      <c r="D49" s="293"/>
      <c r="E49" s="291" t="s">
        <v>932</v>
      </c>
      <c r="F49" s="291"/>
      <c r="G49" s="291"/>
      <c r="H49" s="291"/>
      <c r="I49" s="291"/>
      <c r="J49" s="291"/>
      <c r="K49" s="289"/>
    </row>
    <row r="50" s="1" customFormat="1" ht="15" customHeight="1">
      <c r="B50" s="292"/>
      <c r="C50" s="293"/>
      <c r="D50" s="293"/>
      <c r="E50" s="291" t="s">
        <v>933</v>
      </c>
      <c r="F50" s="291"/>
      <c r="G50" s="291"/>
      <c r="H50" s="291"/>
      <c r="I50" s="291"/>
      <c r="J50" s="291"/>
      <c r="K50" s="289"/>
    </row>
    <row r="51" s="1" customFormat="1" ht="15" customHeight="1">
      <c r="B51" s="292"/>
      <c r="C51" s="293"/>
      <c r="D51" s="291" t="s">
        <v>934</v>
      </c>
      <c r="E51" s="291"/>
      <c r="F51" s="291"/>
      <c r="G51" s="291"/>
      <c r="H51" s="291"/>
      <c r="I51" s="291"/>
      <c r="J51" s="291"/>
      <c r="K51" s="289"/>
    </row>
    <row r="52" s="1" customFormat="1" ht="25.5" customHeight="1">
      <c r="B52" s="287"/>
      <c r="C52" s="288" t="s">
        <v>935</v>
      </c>
      <c r="D52" s="288"/>
      <c r="E52" s="288"/>
      <c r="F52" s="288"/>
      <c r="G52" s="288"/>
      <c r="H52" s="288"/>
      <c r="I52" s="288"/>
      <c r="J52" s="288"/>
      <c r="K52" s="289"/>
    </row>
    <row r="53" s="1" customFormat="1" ht="5.25" customHeight="1">
      <c r="B53" s="287"/>
      <c r="C53" s="290"/>
      <c r="D53" s="290"/>
      <c r="E53" s="290"/>
      <c r="F53" s="290"/>
      <c r="G53" s="290"/>
      <c r="H53" s="290"/>
      <c r="I53" s="290"/>
      <c r="J53" s="290"/>
      <c r="K53" s="289"/>
    </row>
    <row r="54" s="1" customFormat="1" ht="15" customHeight="1">
      <c r="B54" s="287"/>
      <c r="C54" s="291" t="s">
        <v>936</v>
      </c>
      <c r="D54" s="291"/>
      <c r="E54" s="291"/>
      <c r="F54" s="291"/>
      <c r="G54" s="291"/>
      <c r="H54" s="291"/>
      <c r="I54" s="291"/>
      <c r="J54" s="291"/>
      <c r="K54" s="289"/>
    </row>
    <row r="55" s="1" customFormat="1" ht="15" customHeight="1">
      <c r="B55" s="287"/>
      <c r="C55" s="291" t="s">
        <v>937</v>
      </c>
      <c r="D55" s="291"/>
      <c r="E55" s="291"/>
      <c r="F55" s="291"/>
      <c r="G55" s="291"/>
      <c r="H55" s="291"/>
      <c r="I55" s="291"/>
      <c r="J55" s="291"/>
      <c r="K55" s="289"/>
    </row>
    <row r="56" s="1" customFormat="1" ht="12.75" customHeight="1">
      <c r="B56" s="287"/>
      <c r="C56" s="291"/>
      <c r="D56" s="291"/>
      <c r="E56" s="291"/>
      <c r="F56" s="291"/>
      <c r="G56" s="291"/>
      <c r="H56" s="291"/>
      <c r="I56" s="291"/>
      <c r="J56" s="291"/>
      <c r="K56" s="289"/>
    </row>
    <row r="57" s="1" customFormat="1" ht="15" customHeight="1">
      <c r="B57" s="287"/>
      <c r="C57" s="291" t="s">
        <v>938</v>
      </c>
      <c r="D57" s="291"/>
      <c r="E57" s="291"/>
      <c r="F57" s="291"/>
      <c r="G57" s="291"/>
      <c r="H57" s="291"/>
      <c r="I57" s="291"/>
      <c r="J57" s="291"/>
      <c r="K57" s="289"/>
    </row>
    <row r="58" s="1" customFormat="1" ht="15" customHeight="1">
      <c r="B58" s="287"/>
      <c r="C58" s="293"/>
      <c r="D58" s="291" t="s">
        <v>939</v>
      </c>
      <c r="E58" s="291"/>
      <c r="F58" s="291"/>
      <c r="G58" s="291"/>
      <c r="H58" s="291"/>
      <c r="I58" s="291"/>
      <c r="J58" s="291"/>
      <c r="K58" s="289"/>
    </row>
    <row r="59" s="1" customFormat="1" ht="15" customHeight="1">
      <c r="B59" s="287"/>
      <c r="C59" s="293"/>
      <c r="D59" s="291" t="s">
        <v>940</v>
      </c>
      <c r="E59" s="291"/>
      <c r="F59" s="291"/>
      <c r="G59" s="291"/>
      <c r="H59" s="291"/>
      <c r="I59" s="291"/>
      <c r="J59" s="291"/>
      <c r="K59" s="289"/>
    </row>
    <row r="60" s="1" customFormat="1" ht="15" customHeight="1">
      <c r="B60" s="287"/>
      <c r="C60" s="293"/>
      <c r="D60" s="291" t="s">
        <v>941</v>
      </c>
      <c r="E60" s="291"/>
      <c r="F60" s="291"/>
      <c r="G60" s="291"/>
      <c r="H60" s="291"/>
      <c r="I60" s="291"/>
      <c r="J60" s="291"/>
      <c r="K60" s="289"/>
    </row>
    <row r="61" s="1" customFormat="1" ht="15" customHeight="1">
      <c r="B61" s="287"/>
      <c r="C61" s="293"/>
      <c r="D61" s="291" t="s">
        <v>942</v>
      </c>
      <c r="E61" s="291"/>
      <c r="F61" s="291"/>
      <c r="G61" s="291"/>
      <c r="H61" s="291"/>
      <c r="I61" s="291"/>
      <c r="J61" s="291"/>
      <c r="K61" s="289"/>
    </row>
    <row r="62" s="1" customFormat="1" ht="15" customHeight="1">
      <c r="B62" s="287"/>
      <c r="C62" s="293"/>
      <c r="D62" s="296" t="s">
        <v>943</v>
      </c>
      <c r="E62" s="296"/>
      <c r="F62" s="296"/>
      <c r="G62" s="296"/>
      <c r="H62" s="296"/>
      <c r="I62" s="296"/>
      <c r="J62" s="296"/>
      <c r="K62" s="289"/>
    </row>
    <row r="63" s="1" customFormat="1" ht="15" customHeight="1">
      <c r="B63" s="287"/>
      <c r="C63" s="293"/>
      <c r="D63" s="291" t="s">
        <v>944</v>
      </c>
      <c r="E63" s="291"/>
      <c r="F63" s="291"/>
      <c r="G63" s="291"/>
      <c r="H63" s="291"/>
      <c r="I63" s="291"/>
      <c r="J63" s="291"/>
      <c r="K63" s="289"/>
    </row>
    <row r="64" s="1" customFormat="1" ht="12.75" customHeight="1">
      <c r="B64" s="287"/>
      <c r="C64" s="293"/>
      <c r="D64" s="293"/>
      <c r="E64" s="297"/>
      <c r="F64" s="293"/>
      <c r="G64" s="293"/>
      <c r="H64" s="293"/>
      <c r="I64" s="293"/>
      <c r="J64" s="293"/>
      <c r="K64" s="289"/>
    </row>
    <row r="65" s="1" customFormat="1" ht="15" customHeight="1">
      <c r="B65" s="287"/>
      <c r="C65" s="293"/>
      <c r="D65" s="291" t="s">
        <v>945</v>
      </c>
      <c r="E65" s="291"/>
      <c r="F65" s="291"/>
      <c r="G65" s="291"/>
      <c r="H65" s="291"/>
      <c r="I65" s="291"/>
      <c r="J65" s="291"/>
      <c r="K65" s="289"/>
    </row>
    <row r="66" s="1" customFormat="1" ht="15" customHeight="1">
      <c r="B66" s="287"/>
      <c r="C66" s="293"/>
      <c r="D66" s="296" t="s">
        <v>946</v>
      </c>
      <c r="E66" s="296"/>
      <c r="F66" s="296"/>
      <c r="G66" s="296"/>
      <c r="H66" s="296"/>
      <c r="I66" s="296"/>
      <c r="J66" s="296"/>
      <c r="K66" s="289"/>
    </row>
    <row r="67" s="1" customFormat="1" ht="15" customHeight="1">
      <c r="B67" s="287"/>
      <c r="C67" s="293"/>
      <c r="D67" s="291" t="s">
        <v>947</v>
      </c>
      <c r="E67" s="291"/>
      <c r="F67" s="291"/>
      <c r="G67" s="291"/>
      <c r="H67" s="291"/>
      <c r="I67" s="291"/>
      <c r="J67" s="291"/>
      <c r="K67" s="289"/>
    </row>
    <row r="68" s="1" customFormat="1" ht="15" customHeight="1">
      <c r="B68" s="287"/>
      <c r="C68" s="293"/>
      <c r="D68" s="291" t="s">
        <v>948</v>
      </c>
      <c r="E68" s="291"/>
      <c r="F68" s="291"/>
      <c r="G68" s="291"/>
      <c r="H68" s="291"/>
      <c r="I68" s="291"/>
      <c r="J68" s="291"/>
      <c r="K68" s="289"/>
    </row>
    <row r="69" s="1" customFormat="1" ht="15" customHeight="1">
      <c r="B69" s="287"/>
      <c r="C69" s="293"/>
      <c r="D69" s="291" t="s">
        <v>949</v>
      </c>
      <c r="E69" s="291"/>
      <c r="F69" s="291"/>
      <c r="G69" s="291"/>
      <c r="H69" s="291"/>
      <c r="I69" s="291"/>
      <c r="J69" s="291"/>
      <c r="K69" s="289"/>
    </row>
    <row r="70" s="1" customFormat="1" ht="15" customHeight="1">
      <c r="B70" s="287"/>
      <c r="C70" s="293"/>
      <c r="D70" s="291" t="s">
        <v>950</v>
      </c>
      <c r="E70" s="291"/>
      <c r="F70" s="291"/>
      <c r="G70" s="291"/>
      <c r="H70" s="291"/>
      <c r="I70" s="291"/>
      <c r="J70" s="291"/>
      <c r="K70" s="289"/>
    </row>
    <row r="71" s="1" customFormat="1" ht="12.75" customHeight="1">
      <c r="B71" s="298"/>
      <c r="C71" s="299"/>
      <c r="D71" s="299"/>
      <c r="E71" s="299"/>
      <c r="F71" s="299"/>
      <c r="G71" s="299"/>
      <c r="H71" s="299"/>
      <c r="I71" s="299"/>
      <c r="J71" s="299"/>
      <c r="K71" s="300"/>
    </row>
    <row r="72" s="1" customFormat="1" ht="18.75" customHeight="1">
      <c r="B72" s="301"/>
      <c r="C72" s="301"/>
      <c r="D72" s="301"/>
      <c r="E72" s="301"/>
      <c r="F72" s="301"/>
      <c r="G72" s="301"/>
      <c r="H72" s="301"/>
      <c r="I72" s="301"/>
      <c r="J72" s="301"/>
      <c r="K72" s="302"/>
    </row>
    <row r="73" s="1" customFormat="1" ht="18.75" customHeight="1">
      <c r="B73" s="302"/>
      <c r="C73" s="302"/>
      <c r="D73" s="302"/>
      <c r="E73" s="302"/>
      <c r="F73" s="302"/>
      <c r="G73" s="302"/>
      <c r="H73" s="302"/>
      <c r="I73" s="302"/>
      <c r="J73" s="302"/>
      <c r="K73" s="302"/>
    </row>
    <row r="74" s="1" customFormat="1" ht="7.5" customHeight="1">
      <c r="B74" s="303"/>
      <c r="C74" s="304"/>
      <c r="D74" s="304"/>
      <c r="E74" s="304"/>
      <c r="F74" s="304"/>
      <c r="G74" s="304"/>
      <c r="H74" s="304"/>
      <c r="I74" s="304"/>
      <c r="J74" s="304"/>
      <c r="K74" s="305"/>
    </row>
    <row r="75" s="1" customFormat="1" ht="45" customHeight="1">
      <c r="B75" s="306"/>
      <c r="C75" s="307" t="s">
        <v>951</v>
      </c>
      <c r="D75" s="307"/>
      <c r="E75" s="307"/>
      <c r="F75" s="307"/>
      <c r="G75" s="307"/>
      <c r="H75" s="307"/>
      <c r="I75" s="307"/>
      <c r="J75" s="307"/>
      <c r="K75" s="308"/>
    </row>
    <row r="76" s="1" customFormat="1" ht="17.25" customHeight="1">
      <c r="B76" s="306"/>
      <c r="C76" s="309" t="s">
        <v>952</v>
      </c>
      <c r="D76" s="309"/>
      <c r="E76" s="309"/>
      <c r="F76" s="309" t="s">
        <v>953</v>
      </c>
      <c r="G76" s="310"/>
      <c r="H76" s="309" t="s">
        <v>57</v>
      </c>
      <c r="I76" s="309" t="s">
        <v>60</v>
      </c>
      <c r="J76" s="309" t="s">
        <v>954</v>
      </c>
      <c r="K76" s="308"/>
    </row>
    <row r="77" s="1" customFormat="1" ht="17.25" customHeight="1">
      <c r="B77" s="306"/>
      <c r="C77" s="311" t="s">
        <v>955</v>
      </c>
      <c r="D77" s="311"/>
      <c r="E77" s="311"/>
      <c r="F77" s="312" t="s">
        <v>956</v>
      </c>
      <c r="G77" s="313"/>
      <c r="H77" s="311"/>
      <c r="I77" s="311"/>
      <c r="J77" s="311" t="s">
        <v>957</v>
      </c>
      <c r="K77" s="308"/>
    </row>
    <row r="78" s="1" customFormat="1" ht="5.25" customHeight="1">
      <c r="B78" s="306"/>
      <c r="C78" s="314"/>
      <c r="D78" s="314"/>
      <c r="E78" s="314"/>
      <c r="F78" s="314"/>
      <c r="G78" s="315"/>
      <c r="H78" s="314"/>
      <c r="I78" s="314"/>
      <c r="J78" s="314"/>
      <c r="K78" s="308"/>
    </row>
    <row r="79" s="1" customFormat="1" ht="15" customHeight="1">
      <c r="B79" s="306"/>
      <c r="C79" s="294" t="s">
        <v>56</v>
      </c>
      <c r="D79" s="316"/>
      <c r="E79" s="316"/>
      <c r="F79" s="317" t="s">
        <v>958</v>
      </c>
      <c r="G79" s="318"/>
      <c r="H79" s="294" t="s">
        <v>959</v>
      </c>
      <c r="I79" s="294" t="s">
        <v>960</v>
      </c>
      <c r="J79" s="294">
        <v>20</v>
      </c>
      <c r="K79" s="308"/>
    </row>
    <row r="80" s="1" customFormat="1" ht="15" customHeight="1">
      <c r="B80" s="306"/>
      <c r="C80" s="294" t="s">
        <v>961</v>
      </c>
      <c r="D80" s="294"/>
      <c r="E80" s="294"/>
      <c r="F80" s="317" t="s">
        <v>958</v>
      </c>
      <c r="G80" s="318"/>
      <c r="H80" s="294" t="s">
        <v>962</v>
      </c>
      <c r="I80" s="294" t="s">
        <v>960</v>
      </c>
      <c r="J80" s="294">
        <v>120</v>
      </c>
      <c r="K80" s="308"/>
    </row>
    <row r="81" s="1" customFormat="1" ht="15" customHeight="1">
      <c r="B81" s="319"/>
      <c r="C81" s="294" t="s">
        <v>963</v>
      </c>
      <c r="D81" s="294"/>
      <c r="E81" s="294"/>
      <c r="F81" s="317" t="s">
        <v>964</v>
      </c>
      <c r="G81" s="318"/>
      <c r="H81" s="294" t="s">
        <v>965</v>
      </c>
      <c r="I81" s="294" t="s">
        <v>960</v>
      </c>
      <c r="J81" s="294">
        <v>50</v>
      </c>
      <c r="K81" s="308"/>
    </row>
    <row r="82" s="1" customFormat="1" ht="15" customHeight="1">
      <c r="B82" s="319"/>
      <c r="C82" s="294" t="s">
        <v>966</v>
      </c>
      <c r="D82" s="294"/>
      <c r="E82" s="294"/>
      <c r="F82" s="317" t="s">
        <v>958</v>
      </c>
      <c r="G82" s="318"/>
      <c r="H82" s="294" t="s">
        <v>967</v>
      </c>
      <c r="I82" s="294" t="s">
        <v>968</v>
      </c>
      <c r="J82" s="294"/>
      <c r="K82" s="308"/>
    </row>
    <row r="83" s="1" customFormat="1" ht="15" customHeight="1">
      <c r="B83" s="319"/>
      <c r="C83" s="320" t="s">
        <v>969</v>
      </c>
      <c r="D83" s="320"/>
      <c r="E83" s="320"/>
      <c r="F83" s="321" t="s">
        <v>964</v>
      </c>
      <c r="G83" s="320"/>
      <c r="H83" s="320" t="s">
        <v>970</v>
      </c>
      <c r="I83" s="320" t="s">
        <v>960</v>
      </c>
      <c r="J83" s="320">
        <v>15</v>
      </c>
      <c r="K83" s="308"/>
    </row>
    <row r="84" s="1" customFormat="1" ht="15" customHeight="1">
      <c r="B84" s="319"/>
      <c r="C84" s="320" t="s">
        <v>971</v>
      </c>
      <c r="D84" s="320"/>
      <c r="E84" s="320"/>
      <c r="F84" s="321" t="s">
        <v>964</v>
      </c>
      <c r="G84" s="320"/>
      <c r="H84" s="320" t="s">
        <v>972</v>
      </c>
      <c r="I84" s="320" t="s">
        <v>960</v>
      </c>
      <c r="J84" s="320">
        <v>15</v>
      </c>
      <c r="K84" s="308"/>
    </row>
    <row r="85" s="1" customFormat="1" ht="15" customHeight="1">
      <c r="B85" s="319"/>
      <c r="C85" s="320" t="s">
        <v>973</v>
      </c>
      <c r="D85" s="320"/>
      <c r="E85" s="320"/>
      <c r="F85" s="321" t="s">
        <v>964</v>
      </c>
      <c r="G85" s="320"/>
      <c r="H85" s="320" t="s">
        <v>974</v>
      </c>
      <c r="I85" s="320" t="s">
        <v>960</v>
      </c>
      <c r="J85" s="320">
        <v>20</v>
      </c>
      <c r="K85" s="308"/>
    </row>
    <row r="86" s="1" customFormat="1" ht="15" customHeight="1">
      <c r="B86" s="319"/>
      <c r="C86" s="320" t="s">
        <v>975</v>
      </c>
      <c r="D86" s="320"/>
      <c r="E86" s="320"/>
      <c r="F86" s="321" t="s">
        <v>964</v>
      </c>
      <c r="G86" s="320"/>
      <c r="H86" s="320" t="s">
        <v>976</v>
      </c>
      <c r="I86" s="320" t="s">
        <v>960</v>
      </c>
      <c r="J86" s="320">
        <v>20</v>
      </c>
      <c r="K86" s="308"/>
    </row>
    <row r="87" s="1" customFormat="1" ht="15" customHeight="1">
      <c r="B87" s="319"/>
      <c r="C87" s="294" t="s">
        <v>977</v>
      </c>
      <c r="D87" s="294"/>
      <c r="E87" s="294"/>
      <c r="F87" s="317" t="s">
        <v>964</v>
      </c>
      <c r="G87" s="318"/>
      <c r="H87" s="294" t="s">
        <v>978</v>
      </c>
      <c r="I87" s="294" t="s">
        <v>960</v>
      </c>
      <c r="J87" s="294">
        <v>50</v>
      </c>
      <c r="K87" s="308"/>
    </row>
    <row r="88" s="1" customFormat="1" ht="15" customHeight="1">
      <c r="B88" s="319"/>
      <c r="C88" s="294" t="s">
        <v>979</v>
      </c>
      <c r="D88" s="294"/>
      <c r="E88" s="294"/>
      <c r="F88" s="317" t="s">
        <v>964</v>
      </c>
      <c r="G88" s="318"/>
      <c r="H88" s="294" t="s">
        <v>980</v>
      </c>
      <c r="I88" s="294" t="s">
        <v>960</v>
      </c>
      <c r="J88" s="294">
        <v>20</v>
      </c>
      <c r="K88" s="308"/>
    </row>
    <row r="89" s="1" customFormat="1" ht="15" customHeight="1">
      <c r="B89" s="319"/>
      <c r="C89" s="294" t="s">
        <v>981</v>
      </c>
      <c r="D89" s="294"/>
      <c r="E89" s="294"/>
      <c r="F89" s="317" t="s">
        <v>964</v>
      </c>
      <c r="G89" s="318"/>
      <c r="H89" s="294" t="s">
        <v>982</v>
      </c>
      <c r="I89" s="294" t="s">
        <v>960</v>
      </c>
      <c r="J89" s="294">
        <v>20</v>
      </c>
      <c r="K89" s="308"/>
    </row>
    <row r="90" s="1" customFormat="1" ht="15" customHeight="1">
      <c r="B90" s="319"/>
      <c r="C90" s="294" t="s">
        <v>983</v>
      </c>
      <c r="D90" s="294"/>
      <c r="E90" s="294"/>
      <c r="F90" s="317" t="s">
        <v>964</v>
      </c>
      <c r="G90" s="318"/>
      <c r="H90" s="294" t="s">
        <v>984</v>
      </c>
      <c r="I90" s="294" t="s">
        <v>960</v>
      </c>
      <c r="J90" s="294">
        <v>50</v>
      </c>
      <c r="K90" s="308"/>
    </row>
    <row r="91" s="1" customFormat="1" ht="15" customHeight="1">
      <c r="B91" s="319"/>
      <c r="C91" s="294" t="s">
        <v>985</v>
      </c>
      <c r="D91" s="294"/>
      <c r="E91" s="294"/>
      <c r="F91" s="317" t="s">
        <v>964</v>
      </c>
      <c r="G91" s="318"/>
      <c r="H91" s="294" t="s">
        <v>985</v>
      </c>
      <c r="I91" s="294" t="s">
        <v>960</v>
      </c>
      <c r="J91" s="294">
        <v>50</v>
      </c>
      <c r="K91" s="308"/>
    </row>
    <row r="92" s="1" customFormat="1" ht="15" customHeight="1">
      <c r="B92" s="319"/>
      <c r="C92" s="294" t="s">
        <v>986</v>
      </c>
      <c r="D92" s="294"/>
      <c r="E92" s="294"/>
      <c r="F92" s="317" t="s">
        <v>964</v>
      </c>
      <c r="G92" s="318"/>
      <c r="H92" s="294" t="s">
        <v>987</v>
      </c>
      <c r="I92" s="294" t="s">
        <v>960</v>
      </c>
      <c r="J92" s="294">
        <v>255</v>
      </c>
      <c r="K92" s="308"/>
    </row>
    <row r="93" s="1" customFormat="1" ht="15" customHeight="1">
      <c r="B93" s="319"/>
      <c r="C93" s="294" t="s">
        <v>988</v>
      </c>
      <c r="D93" s="294"/>
      <c r="E93" s="294"/>
      <c r="F93" s="317" t="s">
        <v>958</v>
      </c>
      <c r="G93" s="318"/>
      <c r="H93" s="294" t="s">
        <v>989</v>
      </c>
      <c r="I93" s="294" t="s">
        <v>990</v>
      </c>
      <c r="J93" s="294"/>
      <c r="K93" s="308"/>
    </row>
    <row r="94" s="1" customFormat="1" ht="15" customHeight="1">
      <c r="B94" s="319"/>
      <c r="C94" s="294" t="s">
        <v>991</v>
      </c>
      <c r="D94" s="294"/>
      <c r="E94" s="294"/>
      <c r="F94" s="317" t="s">
        <v>958</v>
      </c>
      <c r="G94" s="318"/>
      <c r="H94" s="294" t="s">
        <v>992</v>
      </c>
      <c r="I94" s="294" t="s">
        <v>993</v>
      </c>
      <c r="J94" s="294"/>
      <c r="K94" s="308"/>
    </row>
    <row r="95" s="1" customFormat="1" ht="15" customHeight="1">
      <c r="B95" s="319"/>
      <c r="C95" s="294" t="s">
        <v>994</v>
      </c>
      <c r="D95" s="294"/>
      <c r="E95" s="294"/>
      <c r="F95" s="317" t="s">
        <v>958</v>
      </c>
      <c r="G95" s="318"/>
      <c r="H95" s="294" t="s">
        <v>994</v>
      </c>
      <c r="I95" s="294" t="s">
        <v>993</v>
      </c>
      <c r="J95" s="294"/>
      <c r="K95" s="308"/>
    </row>
    <row r="96" s="1" customFormat="1" ht="15" customHeight="1">
      <c r="B96" s="319"/>
      <c r="C96" s="294" t="s">
        <v>41</v>
      </c>
      <c r="D96" s="294"/>
      <c r="E96" s="294"/>
      <c r="F96" s="317" t="s">
        <v>958</v>
      </c>
      <c r="G96" s="318"/>
      <c r="H96" s="294" t="s">
        <v>995</v>
      </c>
      <c r="I96" s="294" t="s">
        <v>993</v>
      </c>
      <c r="J96" s="294"/>
      <c r="K96" s="308"/>
    </row>
    <row r="97" s="1" customFormat="1" ht="15" customHeight="1">
      <c r="B97" s="319"/>
      <c r="C97" s="294" t="s">
        <v>51</v>
      </c>
      <c r="D97" s="294"/>
      <c r="E97" s="294"/>
      <c r="F97" s="317" t="s">
        <v>958</v>
      </c>
      <c r="G97" s="318"/>
      <c r="H97" s="294" t="s">
        <v>996</v>
      </c>
      <c r="I97" s="294" t="s">
        <v>993</v>
      </c>
      <c r="J97" s="294"/>
      <c r="K97" s="308"/>
    </row>
    <row r="98" s="1" customFormat="1" ht="15" customHeight="1">
      <c r="B98" s="322"/>
      <c r="C98" s="323"/>
      <c r="D98" s="323"/>
      <c r="E98" s="323"/>
      <c r="F98" s="323"/>
      <c r="G98" s="323"/>
      <c r="H98" s="323"/>
      <c r="I98" s="323"/>
      <c r="J98" s="323"/>
      <c r="K98" s="324"/>
    </row>
    <row r="99" s="1" customFormat="1" ht="18.75" customHeight="1">
      <c r="B99" s="325"/>
      <c r="C99" s="326"/>
      <c r="D99" s="326"/>
      <c r="E99" s="326"/>
      <c r="F99" s="326"/>
      <c r="G99" s="326"/>
      <c r="H99" s="326"/>
      <c r="I99" s="326"/>
      <c r="J99" s="326"/>
      <c r="K99" s="325"/>
    </row>
    <row r="100" s="1" customFormat="1" ht="18.75" customHeight="1">
      <c r="B100" s="302"/>
      <c r="C100" s="302"/>
      <c r="D100" s="302"/>
      <c r="E100" s="302"/>
      <c r="F100" s="302"/>
      <c r="G100" s="302"/>
      <c r="H100" s="302"/>
      <c r="I100" s="302"/>
      <c r="J100" s="302"/>
      <c r="K100" s="302"/>
    </row>
    <row r="101" s="1" customFormat="1" ht="7.5" customHeight="1">
      <c r="B101" s="303"/>
      <c r="C101" s="304"/>
      <c r="D101" s="304"/>
      <c r="E101" s="304"/>
      <c r="F101" s="304"/>
      <c r="G101" s="304"/>
      <c r="H101" s="304"/>
      <c r="I101" s="304"/>
      <c r="J101" s="304"/>
      <c r="K101" s="305"/>
    </row>
    <row r="102" s="1" customFormat="1" ht="45" customHeight="1">
      <c r="B102" s="306"/>
      <c r="C102" s="307" t="s">
        <v>997</v>
      </c>
      <c r="D102" s="307"/>
      <c r="E102" s="307"/>
      <c r="F102" s="307"/>
      <c r="G102" s="307"/>
      <c r="H102" s="307"/>
      <c r="I102" s="307"/>
      <c r="J102" s="307"/>
      <c r="K102" s="308"/>
    </row>
    <row r="103" s="1" customFormat="1" ht="17.25" customHeight="1">
      <c r="B103" s="306"/>
      <c r="C103" s="309" t="s">
        <v>952</v>
      </c>
      <c r="D103" s="309"/>
      <c r="E103" s="309"/>
      <c r="F103" s="309" t="s">
        <v>953</v>
      </c>
      <c r="G103" s="310"/>
      <c r="H103" s="309" t="s">
        <v>57</v>
      </c>
      <c r="I103" s="309" t="s">
        <v>60</v>
      </c>
      <c r="J103" s="309" t="s">
        <v>954</v>
      </c>
      <c r="K103" s="308"/>
    </row>
    <row r="104" s="1" customFormat="1" ht="17.25" customHeight="1">
      <c r="B104" s="306"/>
      <c r="C104" s="311" t="s">
        <v>955</v>
      </c>
      <c r="D104" s="311"/>
      <c r="E104" s="311"/>
      <c r="F104" s="312" t="s">
        <v>956</v>
      </c>
      <c r="G104" s="313"/>
      <c r="H104" s="311"/>
      <c r="I104" s="311"/>
      <c r="J104" s="311" t="s">
        <v>957</v>
      </c>
      <c r="K104" s="308"/>
    </row>
    <row r="105" s="1" customFormat="1" ht="5.25" customHeight="1">
      <c r="B105" s="306"/>
      <c r="C105" s="309"/>
      <c r="D105" s="309"/>
      <c r="E105" s="309"/>
      <c r="F105" s="309"/>
      <c r="G105" s="327"/>
      <c r="H105" s="309"/>
      <c r="I105" s="309"/>
      <c r="J105" s="309"/>
      <c r="K105" s="308"/>
    </row>
    <row r="106" s="1" customFormat="1" ht="15" customHeight="1">
      <c r="B106" s="306"/>
      <c r="C106" s="294" t="s">
        <v>56</v>
      </c>
      <c r="D106" s="316"/>
      <c r="E106" s="316"/>
      <c r="F106" s="317" t="s">
        <v>958</v>
      </c>
      <c r="G106" s="294"/>
      <c r="H106" s="294" t="s">
        <v>998</v>
      </c>
      <c r="I106" s="294" t="s">
        <v>960</v>
      </c>
      <c r="J106" s="294">
        <v>20</v>
      </c>
      <c r="K106" s="308"/>
    </row>
    <row r="107" s="1" customFormat="1" ht="15" customHeight="1">
      <c r="B107" s="306"/>
      <c r="C107" s="294" t="s">
        <v>961</v>
      </c>
      <c r="D107" s="294"/>
      <c r="E107" s="294"/>
      <c r="F107" s="317" t="s">
        <v>958</v>
      </c>
      <c r="G107" s="294"/>
      <c r="H107" s="294" t="s">
        <v>998</v>
      </c>
      <c r="I107" s="294" t="s">
        <v>960</v>
      </c>
      <c r="J107" s="294">
        <v>120</v>
      </c>
      <c r="K107" s="308"/>
    </row>
    <row r="108" s="1" customFormat="1" ht="15" customHeight="1">
      <c r="B108" s="319"/>
      <c r="C108" s="294" t="s">
        <v>963</v>
      </c>
      <c r="D108" s="294"/>
      <c r="E108" s="294"/>
      <c r="F108" s="317" t="s">
        <v>964</v>
      </c>
      <c r="G108" s="294"/>
      <c r="H108" s="294" t="s">
        <v>998</v>
      </c>
      <c r="I108" s="294" t="s">
        <v>960</v>
      </c>
      <c r="J108" s="294">
        <v>50</v>
      </c>
      <c r="K108" s="308"/>
    </row>
    <row r="109" s="1" customFormat="1" ht="15" customHeight="1">
      <c r="B109" s="319"/>
      <c r="C109" s="294" t="s">
        <v>966</v>
      </c>
      <c r="D109" s="294"/>
      <c r="E109" s="294"/>
      <c r="F109" s="317" t="s">
        <v>958</v>
      </c>
      <c r="G109" s="294"/>
      <c r="H109" s="294" t="s">
        <v>998</v>
      </c>
      <c r="I109" s="294" t="s">
        <v>968</v>
      </c>
      <c r="J109" s="294"/>
      <c r="K109" s="308"/>
    </row>
    <row r="110" s="1" customFormat="1" ht="15" customHeight="1">
      <c r="B110" s="319"/>
      <c r="C110" s="294" t="s">
        <v>977</v>
      </c>
      <c r="D110" s="294"/>
      <c r="E110" s="294"/>
      <c r="F110" s="317" t="s">
        <v>964</v>
      </c>
      <c r="G110" s="294"/>
      <c r="H110" s="294" t="s">
        <v>998</v>
      </c>
      <c r="I110" s="294" t="s">
        <v>960</v>
      </c>
      <c r="J110" s="294">
        <v>50</v>
      </c>
      <c r="K110" s="308"/>
    </row>
    <row r="111" s="1" customFormat="1" ht="15" customHeight="1">
      <c r="B111" s="319"/>
      <c r="C111" s="294" t="s">
        <v>985</v>
      </c>
      <c r="D111" s="294"/>
      <c r="E111" s="294"/>
      <c r="F111" s="317" t="s">
        <v>964</v>
      </c>
      <c r="G111" s="294"/>
      <c r="H111" s="294" t="s">
        <v>998</v>
      </c>
      <c r="I111" s="294" t="s">
        <v>960</v>
      </c>
      <c r="J111" s="294">
        <v>50</v>
      </c>
      <c r="K111" s="308"/>
    </row>
    <row r="112" s="1" customFormat="1" ht="15" customHeight="1">
      <c r="B112" s="319"/>
      <c r="C112" s="294" t="s">
        <v>983</v>
      </c>
      <c r="D112" s="294"/>
      <c r="E112" s="294"/>
      <c r="F112" s="317" t="s">
        <v>964</v>
      </c>
      <c r="G112" s="294"/>
      <c r="H112" s="294" t="s">
        <v>998</v>
      </c>
      <c r="I112" s="294" t="s">
        <v>960</v>
      </c>
      <c r="J112" s="294">
        <v>50</v>
      </c>
      <c r="K112" s="308"/>
    </row>
    <row r="113" s="1" customFormat="1" ht="15" customHeight="1">
      <c r="B113" s="319"/>
      <c r="C113" s="294" t="s">
        <v>56</v>
      </c>
      <c r="D113" s="294"/>
      <c r="E113" s="294"/>
      <c r="F113" s="317" t="s">
        <v>958</v>
      </c>
      <c r="G113" s="294"/>
      <c r="H113" s="294" t="s">
        <v>999</v>
      </c>
      <c r="I113" s="294" t="s">
        <v>960</v>
      </c>
      <c r="J113" s="294">
        <v>20</v>
      </c>
      <c r="K113" s="308"/>
    </row>
    <row r="114" s="1" customFormat="1" ht="15" customHeight="1">
      <c r="B114" s="319"/>
      <c r="C114" s="294" t="s">
        <v>1000</v>
      </c>
      <c r="D114" s="294"/>
      <c r="E114" s="294"/>
      <c r="F114" s="317" t="s">
        <v>958</v>
      </c>
      <c r="G114" s="294"/>
      <c r="H114" s="294" t="s">
        <v>1001</v>
      </c>
      <c r="I114" s="294" t="s">
        <v>960</v>
      </c>
      <c r="J114" s="294">
        <v>120</v>
      </c>
      <c r="K114" s="308"/>
    </row>
    <row r="115" s="1" customFormat="1" ht="15" customHeight="1">
      <c r="B115" s="319"/>
      <c r="C115" s="294" t="s">
        <v>41</v>
      </c>
      <c r="D115" s="294"/>
      <c r="E115" s="294"/>
      <c r="F115" s="317" t="s">
        <v>958</v>
      </c>
      <c r="G115" s="294"/>
      <c r="H115" s="294" t="s">
        <v>1002</v>
      </c>
      <c r="I115" s="294" t="s">
        <v>993</v>
      </c>
      <c r="J115" s="294"/>
      <c r="K115" s="308"/>
    </row>
    <row r="116" s="1" customFormat="1" ht="15" customHeight="1">
      <c r="B116" s="319"/>
      <c r="C116" s="294" t="s">
        <v>51</v>
      </c>
      <c r="D116" s="294"/>
      <c r="E116" s="294"/>
      <c r="F116" s="317" t="s">
        <v>958</v>
      </c>
      <c r="G116" s="294"/>
      <c r="H116" s="294" t="s">
        <v>1003</v>
      </c>
      <c r="I116" s="294" t="s">
        <v>993</v>
      </c>
      <c r="J116" s="294"/>
      <c r="K116" s="308"/>
    </row>
    <row r="117" s="1" customFormat="1" ht="15" customHeight="1">
      <c r="B117" s="319"/>
      <c r="C117" s="294" t="s">
        <v>60</v>
      </c>
      <c r="D117" s="294"/>
      <c r="E117" s="294"/>
      <c r="F117" s="317" t="s">
        <v>958</v>
      </c>
      <c r="G117" s="294"/>
      <c r="H117" s="294" t="s">
        <v>1004</v>
      </c>
      <c r="I117" s="294" t="s">
        <v>1005</v>
      </c>
      <c r="J117" s="294"/>
      <c r="K117" s="308"/>
    </row>
    <row r="118" s="1" customFormat="1" ht="15" customHeight="1">
      <c r="B118" s="322"/>
      <c r="C118" s="328"/>
      <c r="D118" s="328"/>
      <c r="E118" s="328"/>
      <c r="F118" s="328"/>
      <c r="G118" s="328"/>
      <c r="H118" s="328"/>
      <c r="I118" s="328"/>
      <c r="J118" s="328"/>
      <c r="K118" s="324"/>
    </row>
    <row r="119" s="1" customFormat="1" ht="18.75" customHeight="1">
      <c r="B119" s="329"/>
      <c r="C119" s="330"/>
      <c r="D119" s="330"/>
      <c r="E119" s="330"/>
      <c r="F119" s="331"/>
      <c r="G119" s="330"/>
      <c r="H119" s="330"/>
      <c r="I119" s="330"/>
      <c r="J119" s="330"/>
      <c r="K119" s="329"/>
    </row>
    <row r="120" s="1" customFormat="1" ht="18.75" customHeight="1">
      <c r="B120" s="302"/>
      <c r="C120" s="302"/>
      <c r="D120" s="302"/>
      <c r="E120" s="302"/>
      <c r="F120" s="302"/>
      <c r="G120" s="302"/>
      <c r="H120" s="302"/>
      <c r="I120" s="302"/>
      <c r="J120" s="302"/>
      <c r="K120" s="302"/>
    </row>
    <row r="121" s="1" customFormat="1" ht="7.5" customHeight="1">
      <c r="B121" s="332"/>
      <c r="C121" s="333"/>
      <c r="D121" s="333"/>
      <c r="E121" s="333"/>
      <c r="F121" s="333"/>
      <c r="G121" s="333"/>
      <c r="H121" s="333"/>
      <c r="I121" s="333"/>
      <c r="J121" s="333"/>
      <c r="K121" s="334"/>
    </row>
    <row r="122" s="1" customFormat="1" ht="45" customHeight="1">
      <c r="B122" s="335"/>
      <c r="C122" s="285" t="s">
        <v>1006</v>
      </c>
      <c r="D122" s="285"/>
      <c r="E122" s="285"/>
      <c r="F122" s="285"/>
      <c r="G122" s="285"/>
      <c r="H122" s="285"/>
      <c r="I122" s="285"/>
      <c r="J122" s="285"/>
      <c r="K122" s="336"/>
    </row>
    <row r="123" s="1" customFormat="1" ht="17.25" customHeight="1">
      <c r="B123" s="337"/>
      <c r="C123" s="309" t="s">
        <v>952</v>
      </c>
      <c r="D123" s="309"/>
      <c r="E123" s="309"/>
      <c r="F123" s="309" t="s">
        <v>953</v>
      </c>
      <c r="G123" s="310"/>
      <c r="H123" s="309" t="s">
        <v>57</v>
      </c>
      <c r="I123" s="309" t="s">
        <v>60</v>
      </c>
      <c r="J123" s="309" t="s">
        <v>954</v>
      </c>
      <c r="K123" s="338"/>
    </row>
    <row r="124" s="1" customFormat="1" ht="17.25" customHeight="1">
      <c r="B124" s="337"/>
      <c r="C124" s="311" t="s">
        <v>955</v>
      </c>
      <c r="D124" s="311"/>
      <c r="E124" s="311"/>
      <c r="F124" s="312" t="s">
        <v>956</v>
      </c>
      <c r="G124" s="313"/>
      <c r="H124" s="311"/>
      <c r="I124" s="311"/>
      <c r="J124" s="311" t="s">
        <v>957</v>
      </c>
      <c r="K124" s="338"/>
    </row>
    <row r="125" s="1" customFormat="1" ht="5.25" customHeight="1">
      <c r="B125" s="339"/>
      <c r="C125" s="314"/>
      <c r="D125" s="314"/>
      <c r="E125" s="314"/>
      <c r="F125" s="314"/>
      <c r="G125" s="340"/>
      <c r="H125" s="314"/>
      <c r="I125" s="314"/>
      <c r="J125" s="314"/>
      <c r="K125" s="341"/>
    </row>
    <row r="126" s="1" customFormat="1" ht="15" customHeight="1">
      <c r="B126" s="339"/>
      <c r="C126" s="294" t="s">
        <v>961</v>
      </c>
      <c r="D126" s="316"/>
      <c r="E126" s="316"/>
      <c r="F126" s="317" t="s">
        <v>958</v>
      </c>
      <c r="G126" s="294"/>
      <c r="H126" s="294" t="s">
        <v>998</v>
      </c>
      <c r="I126" s="294" t="s">
        <v>960</v>
      </c>
      <c r="J126" s="294">
        <v>120</v>
      </c>
      <c r="K126" s="342"/>
    </row>
    <row r="127" s="1" customFormat="1" ht="15" customHeight="1">
      <c r="B127" s="339"/>
      <c r="C127" s="294" t="s">
        <v>1007</v>
      </c>
      <c r="D127" s="294"/>
      <c r="E127" s="294"/>
      <c r="F127" s="317" t="s">
        <v>958</v>
      </c>
      <c r="G127" s="294"/>
      <c r="H127" s="294" t="s">
        <v>1008</v>
      </c>
      <c r="I127" s="294" t="s">
        <v>960</v>
      </c>
      <c r="J127" s="294" t="s">
        <v>1009</v>
      </c>
      <c r="K127" s="342"/>
    </row>
    <row r="128" s="1" customFormat="1" ht="15" customHeight="1">
      <c r="B128" s="339"/>
      <c r="C128" s="294" t="s">
        <v>91</v>
      </c>
      <c r="D128" s="294"/>
      <c r="E128" s="294"/>
      <c r="F128" s="317" t="s">
        <v>958</v>
      </c>
      <c r="G128" s="294"/>
      <c r="H128" s="294" t="s">
        <v>1010</v>
      </c>
      <c r="I128" s="294" t="s">
        <v>960</v>
      </c>
      <c r="J128" s="294" t="s">
        <v>1009</v>
      </c>
      <c r="K128" s="342"/>
    </row>
    <row r="129" s="1" customFormat="1" ht="15" customHeight="1">
      <c r="B129" s="339"/>
      <c r="C129" s="294" t="s">
        <v>969</v>
      </c>
      <c r="D129" s="294"/>
      <c r="E129" s="294"/>
      <c r="F129" s="317" t="s">
        <v>964</v>
      </c>
      <c r="G129" s="294"/>
      <c r="H129" s="294" t="s">
        <v>970</v>
      </c>
      <c r="I129" s="294" t="s">
        <v>960</v>
      </c>
      <c r="J129" s="294">
        <v>15</v>
      </c>
      <c r="K129" s="342"/>
    </row>
    <row r="130" s="1" customFormat="1" ht="15" customHeight="1">
      <c r="B130" s="339"/>
      <c r="C130" s="320" t="s">
        <v>971</v>
      </c>
      <c r="D130" s="320"/>
      <c r="E130" s="320"/>
      <c r="F130" s="321" t="s">
        <v>964</v>
      </c>
      <c r="G130" s="320"/>
      <c r="H130" s="320" t="s">
        <v>972</v>
      </c>
      <c r="I130" s="320" t="s">
        <v>960</v>
      </c>
      <c r="J130" s="320">
        <v>15</v>
      </c>
      <c r="K130" s="342"/>
    </row>
    <row r="131" s="1" customFormat="1" ht="15" customHeight="1">
      <c r="B131" s="339"/>
      <c r="C131" s="320" t="s">
        <v>973</v>
      </c>
      <c r="D131" s="320"/>
      <c r="E131" s="320"/>
      <c r="F131" s="321" t="s">
        <v>964</v>
      </c>
      <c r="G131" s="320"/>
      <c r="H131" s="320" t="s">
        <v>974</v>
      </c>
      <c r="I131" s="320" t="s">
        <v>960</v>
      </c>
      <c r="J131" s="320">
        <v>20</v>
      </c>
      <c r="K131" s="342"/>
    </row>
    <row r="132" s="1" customFormat="1" ht="15" customHeight="1">
      <c r="B132" s="339"/>
      <c r="C132" s="320" t="s">
        <v>975</v>
      </c>
      <c r="D132" s="320"/>
      <c r="E132" s="320"/>
      <c r="F132" s="321" t="s">
        <v>964</v>
      </c>
      <c r="G132" s="320"/>
      <c r="H132" s="320" t="s">
        <v>976</v>
      </c>
      <c r="I132" s="320" t="s">
        <v>960</v>
      </c>
      <c r="J132" s="320">
        <v>20</v>
      </c>
      <c r="K132" s="342"/>
    </row>
    <row r="133" s="1" customFormat="1" ht="15" customHeight="1">
      <c r="B133" s="339"/>
      <c r="C133" s="294" t="s">
        <v>963</v>
      </c>
      <c r="D133" s="294"/>
      <c r="E133" s="294"/>
      <c r="F133" s="317" t="s">
        <v>964</v>
      </c>
      <c r="G133" s="294"/>
      <c r="H133" s="294" t="s">
        <v>998</v>
      </c>
      <c r="I133" s="294" t="s">
        <v>960</v>
      </c>
      <c r="J133" s="294">
        <v>50</v>
      </c>
      <c r="K133" s="342"/>
    </row>
    <row r="134" s="1" customFormat="1" ht="15" customHeight="1">
      <c r="B134" s="339"/>
      <c r="C134" s="294" t="s">
        <v>977</v>
      </c>
      <c r="D134" s="294"/>
      <c r="E134" s="294"/>
      <c r="F134" s="317" t="s">
        <v>964</v>
      </c>
      <c r="G134" s="294"/>
      <c r="H134" s="294" t="s">
        <v>998</v>
      </c>
      <c r="I134" s="294" t="s">
        <v>960</v>
      </c>
      <c r="J134" s="294">
        <v>50</v>
      </c>
      <c r="K134" s="342"/>
    </row>
    <row r="135" s="1" customFormat="1" ht="15" customHeight="1">
      <c r="B135" s="339"/>
      <c r="C135" s="294" t="s">
        <v>983</v>
      </c>
      <c r="D135" s="294"/>
      <c r="E135" s="294"/>
      <c r="F135" s="317" t="s">
        <v>964</v>
      </c>
      <c r="G135" s="294"/>
      <c r="H135" s="294" t="s">
        <v>998</v>
      </c>
      <c r="I135" s="294" t="s">
        <v>960</v>
      </c>
      <c r="J135" s="294">
        <v>50</v>
      </c>
      <c r="K135" s="342"/>
    </row>
    <row r="136" s="1" customFormat="1" ht="15" customHeight="1">
      <c r="B136" s="339"/>
      <c r="C136" s="294" t="s">
        <v>985</v>
      </c>
      <c r="D136" s="294"/>
      <c r="E136" s="294"/>
      <c r="F136" s="317" t="s">
        <v>964</v>
      </c>
      <c r="G136" s="294"/>
      <c r="H136" s="294" t="s">
        <v>998</v>
      </c>
      <c r="I136" s="294" t="s">
        <v>960</v>
      </c>
      <c r="J136" s="294">
        <v>50</v>
      </c>
      <c r="K136" s="342"/>
    </row>
    <row r="137" s="1" customFormat="1" ht="15" customHeight="1">
      <c r="B137" s="339"/>
      <c r="C137" s="294" t="s">
        <v>986</v>
      </c>
      <c r="D137" s="294"/>
      <c r="E137" s="294"/>
      <c r="F137" s="317" t="s">
        <v>964</v>
      </c>
      <c r="G137" s="294"/>
      <c r="H137" s="294" t="s">
        <v>1011</v>
      </c>
      <c r="I137" s="294" t="s">
        <v>960</v>
      </c>
      <c r="J137" s="294">
        <v>255</v>
      </c>
      <c r="K137" s="342"/>
    </row>
    <row r="138" s="1" customFormat="1" ht="15" customHeight="1">
      <c r="B138" s="339"/>
      <c r="C138" s="294" t="s">
        <v>988</v>
      </c>
      <c r="D138" s="294"/>
      <c r="E138" s="294"/>
      <c r="F138" s="317" t="s">
        <v>958</v>
      </c>
      <c r="G138" s="294"/>
      <c r="H138" s="294" t="s">
        <v>1012</v>
      </c>
      <c r="I138" s="294" t="s">
        <v>990</v>
      </c>
      <c r="J138" s="294"/>
      <c r="K138" s="342"/>
    </row>
    <row r="139" s="1" customFormat="1" ht="15" customHeight="1">
      <c r="B139" s="339"/>
      <c r="C139" s="294" t="s">
        <v>991</v>
      </c>
      <c r="D139" s="294"/>
      <c r="E139" s="294"/>
      <c r="F139" s="317" t="s">
        <v>958</v>
      </c>
      <c r="G139" s="294"/>
      <c r="H139" s="294" t="s">
        <v>1013</v>
      </c>
      <c r="I139" s="294" t="s">
        <v>993</v>
      </c>
      <c r="J139" s="294"/>
      <c r="K139" s="342"/>
    </row>
    <row r="140" s="1" customFormat="1" ht="15" customHeight="1">
      <c r="B140" s="339"/>
      <c r="C140" s="294" t="s">
        <v>994</v>
      </c>
      <c r="D140" s="294"/>
      <c r="E140" s="294"/>
      <c r="F140" s="317" t="s">
        <v>958</v>
      </c>
      <c r="G140" s="294"/>
      <c r="H140" s="294" t="s">
        <v>994</v>
      </c>
      <c r="I140" s="294" t="s">
        <v>993</v>
      </c>
      <c r="J140" s="294"/>
      <c r="K140" s="342"/>
    </row>
    <row r="141" s="1" customFormat="1" ht="15" customHeight="1">
      <c r="B141" s="339"/>
      <c r="C141" s="294" t="s">
        <v>41</v>
      </c>
      <c r="D141" s="294"/>
      <c r="E141" s="294"/>
      <c r="F141" s="317" t="s">
        <v>958</v>
      </c>
      <c r="G141" s="294"/>
      <c r="H141" s="294" t="s">
        <v>1014</v>
      </c>
      <c r="I141" s="294" t="s">
        <v>993</v>
      </c>
      <c r="J141" s="294"/>
      <c r="K141" s="342"/>
    </row>
    <row r="142" s="1" customFormat="1" ht="15" customHeight="1">
      <c r="B142" s="339"/>
      <c r="C142" s="294" t="s">
        <v>1015</v>
      </c>
      <c r="D142" s="294"/>
      <c r="E142" s="294"/>
      <c r="F142" s="317" t="s">
        <v>958</v>
      </c>
      <c r="G142" s="294"/>
      <c r="H142" s="294" t="s">
        <v>1016</v>
      </c>
      <c r="I142" s="294" t="s">
        <v>993</v>
      </c>
      <c r="J142" s="294"/>
      <c r="K142" s="342"/>
    </row>
    <row r="143" s="1" customFormat="1" ht="15" customHeight="1">
      <c r="B143" s="343"/>
      <c r="C143" s="344"/>
      <c r="D143" s="344"/>
      <c r="E143" s="344"/>
      <c r="F143" s="344"/>
      <c r="G143" s="344"/>
      <c r="H143" s="344"/>
      <c r="I143" s="344"/>
      <c r="J143" s="344"/>
      <c r="K143" s="345"/>
    </row>
    <row r="144" s="1" customFormat="1" ht="18.75" customHeight="1">
      <c r="B144" s="330"/>
      <c r="C144" s="330"/>
      <c r="D144" s="330"/>
      <c r="E144" s="330"/>
      <c r="F144" s="331"/>
      <c r="G144" s="330"/>
      <c r="H144" s="330"/>
      <c r="I144" s="330"/>
      <c r="J144" s="330"/>
      <c r="K144" s="330"/>
    </row>
    <row r="145" s="1" customFormat="1" ht="18.75" customHeight="1">
      <c r="B145" s="302"/>
      <c r="C145" s="302"/>
      <c r="D145" s="302"/>
      <c r="E145" s="302"/>
      <c r="F145" s="302"/>
      <c r="G145" s="302"/>
      <c r="H145" s="302"/>
      <c r="I145" s="302"/>
      <c r="J145" s="302"/>
      <c r="K145" s="302"/>
    </row>
    <row r="146" s="1" customFormat="1" ht="7.5" customHeight="1">
      <c r="B146" s="303"/>
      <c r="C146" s="304"/>
      <c r="D146" s="304"/>
      <c r="E146" s="304"/>
      <c r="F146" s="304"/>
      <c r="G146" s="304"/>
      <c r="H146" s="304"/>
      <c r="I146" s="304"/>
      <c r="J146" s="304"/>
      <c r="K146" s="305"/>
    </row>
    <row r="147" s="1" customFormat="1" ht="45" customHeight="1">
      <c r="B147" s="306"/>
      <c r="C147" s="307" t="s">
        <v>1017</v>
      </c>
      <c r="D147" s="307"/>
      <c r="E147" s="307"/>
      <c r="F147" s="307"/>
      <c r="G147" s="307"/>
      <c r="H147" s="307"/>
      <c r="I147" s="307"/>
      <c r="J147" s="307"/>
      <c r="K147" s="308"/>
    </row>
    <row r="148" s="1" customFormat="1" ht="17.25" customHeight="1">
      <c r="B148" s="306"/>
      <c r="C148" s="309" t="s">
        <v>952</v>
      </c>
      <c r="D148" s="309"/>
      <c r="E148" s="309"/>
      <c r="F148" s="309" t="s">
        <v>953</v>
      </c>
      <c r="G148" s="310"/>
      <c r="H148" s="309" t="s">
        <v>57</v>
      </c>
      <c r="I148" s="309" t="s">
        <v>60</v>
      </c>
      <c r="J148" s="309" t="s">
        <v>954</v>
      </c>
      <c r="K148" s="308"/>
    </row>
    <row r="149" s="1" customFormat="1" ht="17.25" customHeight="1">
      <c r="B149" s="306"/>
      <c r="C149" s="311" t="s">
        <v>955</v>
      </c>
      <c r="D149" s="311"/>
      <c r="E149" s="311"/>
      <c r="F149" s="312" t="s">
        <v>956</v>
      </c>
      <c r="G149" s="313"/>
      <c r="H149" s="311"/>
      <c r="I149" s="311"/>
      <c r="J149" s="311" t="s">
        <v>957</v>
      </c>
      <c r="K149" s="308"/>
    </row>
    <row r="150" s="1" customFormat="1" ht="5.25" customHeight="1">
      <c r="B150" s="319"/>
      <c r="C150" s="314"/>
      <c r="D150" s="314"/>
      <c r="E150" s="314"/>
      <c r="F150" s="314"/>
      <c r="G150" s="315"/>
      <c r="H150" s="314"/>
      <c r="I150" s="314"/>
      <c r="J150" s="314"/>
      <c r="K150" s="342"/>
    </row>
    <row r="151" s="1" customFormat="1" ht="15" customHeight="1">
      <c r="B151" s="319"/>
      <c r="C151" s="346" t="s">
        <v>961</v>
      </c>
      <c r="D151" s="294"/>
      <c r="E151" s="294"/>
      <c r="F151" s="347" t="s">
        <v>958</v>
      </c>
      <c r="G151" s="294"/>
      <c r="H151" s="346" t="s">
        <v>998</v>
      </c>
      <c r="I151" s="346" t="s">
        <v>960</v>
      </c>
      <c r="J151" s="346">
        <v>120</v>
      </c>
      <c r="K151" s="342"/>
    </row>
    <row r="152" s="1" customFormat="1" ht="15" customHeight="1">
      <c r="B152" s="319"/>
      <c r="C152" s="346" t="s">
        <v>1007</v>
      </c>
      <c r="D152" s="294"/>
      <c r="E152" s="294"/>
      <c r="F152" s="347" t="s">
        <v>958</v>
      </c>
      <c r="G152" s="294"/>
      <c r="H152" s="346" t="s">
        <v>1018</v>
      </c>
      <c r="I152" s="346" t="s">
        <v>960</v>
      </c>
      <c r="J152" s="346" t="s">
        <v>1009</v>
      </c>
      <c r="K152" s="342"/>
    </row>
    <row r="153" s="1" customFormat="1" ht="15" customHeight="1">
      <c r="B153" s="319"/>
      <c r="C153" s="346" t="s">
        <v>91</v>
      </c>
      <c r="D153" s="294"/>
      <c r="E153" s="294"/>
      <c r="F153" s="347" t="s">
        <v>958</v>
      </c>
      <c r="G153" s="294"/>
      <c r="H153" s="346" t="s">
        <v>1019</v>
      </c>
      <c r="I153" s="346" t="s">
        <v>960</v>
      </c>
      <c r="J153" s="346" t="s">
        <v>1009</v>
      </c>
      <c r="K153" s="342"/>
    </row>
    <row r="154" s="1" customFormat="1" ht="15" customHeight="1">
      <c r="B154" s="319"/>
      <c r="C154" s="346" t="s">
        <v>963</v>
      </c>
      <c r="D154" s="294"/>
      <c r="E154" s="294"/>
      <c r="F154" s="347" t="s">
        <v>964</v>
      </c>
      <c r="G154" s="294"/>
      <c r="H154" s="346" t="s">
        <v>998</v>
      </c>
      <c r="I154" s="346" t="s">
        <v>960</v>
      </c>
      <c r="J154" s="346">
        <v>50</v>
      </c>
      <c r="K154" s="342"/>
    </row>
    <row r="155" s="1" customFormat="1" ht="15" customHeight="1">
      <c r="B155" s="319"/>
      <c r="C155" s="346" t="s">
        <v>966</v>
      </c>
      <c r="D155" s="294"/>
      <c r="E155" s="294"/>
      <c r="F155" s="347" t="s">
        <v>958</v>
      </c>
      <c r="G155" s="294"/>
      <c r="H155" s="346" t="s">
        <v>998</v>
      </c>
      <c r="I155" s="346" t="s">
        <v>968</v>
      </c>
      <c r="J155" s="346"/>
      <c r="K155" s="342"/>
    </row>
    <row r="156" s="1" customFormat="1" ht="15" customHeight="1">
      <c r="B156" s="319"/>
      <c r="C156" s="346" t="s">
        <v>977</v>
      </c>
      <c r="D156" s="294"/>
      <c r="E156" s="294"/>
      <c r="F156" s="347" t="s">
        <v>964</v>
      </c>
      <c r="G156" s="294"/>
      <c r="H156" s="346" t="s">
        <v>998</v>
      </c>
      <c r="I156" s="346" t="s">
        <v>960</v>
      </c>
      <c r="J156" s="346">
        <v>50</v>
      </c>
      <c r="K156" s="342"/>
    </row>
    <row r="157" s="1" customFormat="1" ht="15" customHeight="1">
      <c r="B157" s="319"/>
      <c r="C157" s="346" t="s">
        <v>985</v>
      </c>
      <c r="D157" s="294"/>
      <c r="E157" s="294"/>
      <c r="F157" s="347" t="s">
        <v>964</v>
      </c>
      <c r="G157" s="294"/>
      <c r="H157" s="346" t="s">
        <v>998</v>
      </c>
      <c r="I157" s="346" t="s">
        <v>960</v>
      </c>
      <c r="J157" s="346">
        <v>50</v>
      </c>
      <c r="K157" s="342"/>
    </row>
    <row r="158" s="1" customFormat="1" ht="15" customHeight="1">
      <c r="B158" s="319"/>
      <c r="C158" s="346" t="s">
        <v>983</v>
      </c>
      <c r="D158" s="294"/>
      <c r="E158" s="294"/>
      <c r="F158" s="347" t="s">
        <v>964</v>
      </c>
      <c r="G158" s="294"/>
      <c r="H158" s="346" t="s">
        <v>998</v>
      </c>
      <c r="I158" s="346" t="s">
        <v>960</v>
      </c>
      <c r="J158" s="346">
        <v>50</v>
      </c>
      <c r="K158" s="342"/>
    </row>
    <row r="159" s="1" customFormat="1" ht="15" customHeight="1">
      <c r="B159" s="319"/>
      <c r="C159" s="346" t="s">
        <v>121</v>
      </c>
      <c r="D159" s="294"/>
      <c r="E159" s="294"/>
      <c r="F159" s="347" t="s">
        <v>958</v>
      </c>
      <c r="G159" s="294"/>
      <c r="H159" s="346" t="s">
        <v>1020</v>
      </c>
      <c r="I159" s="346" t="s">
        <v>960</v>
      </c>
      <c r="J159" s="346" t="s">
        <v>1021</v>
      </c>
      <c r="K159" s="342"/>
    </row>
    <row r="160" s="1" customFormat="1" ht="15" customHeight="1">
      <c r="B160" s="319"/>
      <c r="C160" s="346" t="s">
        <v>1022</v>
      </c>
      <c r="D160" s="294"/>
      <c r="E160" s="294"/>
      <c r="F160" s="347" t="s">
        <v>958</v>
      </c>
      <c r="G160" s="294"/>
      <c r="H160" s="346" t="s">
        <v>1023</v>
      </c>
      <c r="I160" s="346" t="s">
        <v>993</v>
      </c>
      <c r="J160" s="346"/>
      <c r="K160" s="342"/>
    </row>
    <row r="161" s="1" customFormat="1" ht="15" customHeight="1">
      <c r="B161" s="348"/>
      <c r="C161" s="328"/>
      <c r="D161" s="328"/>
      <c r="E161" s="328"/>
      <c r="F161" s="328"/>
      <c r="G161" s="328"/>
      <c r="H161" s="328"/>
      <c r="I161" s="328"/>
      <c r="J161" s="328"/>
      <c r="K161" s="349"/>
    </row>
    <row r="162" s="1" customFormat="1" ht="18.75" customHeight="1">
      <c r="B162" s="330"/>
      <c r="C162" s="340"/>
      <c r="D162" s="340"/>
      <c r="E162" s="340"/>
      <c r="F162" s="350"/>
      <c r="G162" s="340"/>
      <c r="H162" s="340"/>
      <c r="I162" s="340"/>
      <c r="J162" s="340"/>
      <c r="K162" s="330"/>
    </row>
    <row r="163" s="1" customFormat="1" ht="18.75" customHeight="1">
      <c r="B163" s="302"/>
      <c r="C163" s="302"/>
      <c r="D163" s="302"/>
      <c r="E163" s="302"/>
      <c r="F163" s="302"/>
      <c r="G163" s="302"/>
      <c r="H163" s="302"/>
      <c r="I163" s="302"/>
      <c r="J163" s="302"/>
      <c r="K163" s="302"/>
    </row>
    <row r="164" s="1" customFormat="1" ht="7.5" customHeight="1">
      <c r="B164" s="281"/>
      <c r="C164" s="282"/>
      <c r="D164" s="282"/>
      <c r="E164" s="282"/>
      <c r="F164" s="282"/>
      <c r="G164" s="282"/>
      <c r="H164" s="282"/>
      <c r="I164" s="282"/>
      <c r="J164" s="282"/>
      <c r="K164" s="283"/>
    </row>
    <row r="165" s="1" customFormat="1" ht="45" customHeight="1">
      <c r="B165" s="284"/>
      <c r="C165" s="285" t="s">
        <v>1024</v>
      </c>
      <c r="D165" s="285"/>
      <c r="E165" s="285"/>
      <c r="F165" s="285"/>
      <c r="G165" s="285"/>
      <c r="H165" s="285"/>
      <c r="I165" s="285"/>
      <c r="J165" s="285"/>
      <c r="K165" s="286"/>
    </row>
    <row r="166" s="1" customFormat="1" ht="17.25" customHeight="1">
      <c r="B166" s="284"/>
      <c r="C166" s="309" t="s">
        <v>952</v>
      </c>
      <c r="D166" s="309"/>
      <c r="E166" s="309"/>
      <c r="F166" s="309" t="s">
        <v>953</v>
      </c>
      <c r="G166" s="351"/>
      <c r="H166" s="352" t="s">
        <v>57</v>
      </c>
      <c r="I166" s="352" t="s">
        <v>60</v>
      </c>
      <c r="J166" s="309" t="s">
        <v>954</v>
      </c>
      <c r="K166" s="286"/>
    </row>
    <row r="167" s="1" customFormat="1" ht="17.25" customHeight="1">
      <c r="B167" s="287"/>
      <c r="C167" s="311" t="s">
        <v>955</v>
      </c>
      <c r="D167" s="311"/>
      <c r="E167" s="311"/>
      <c r="F167" s="312" t="s">
        <v>956</v>
      </c>
      <c r="G167" s="353"/>
      <c r="H167" s="354"/>
      <c r="I167" s="354"/>
      <c r="J167" s="311" t="s">
        <v>957</v>
      </c>
      <c r="K167" s="289"/>
    </row>
    <row r="168" s="1" customFormat="1" ht="5.25" customHeight="1">
      <c r="B168" s="319"/>
      <c r="C168" s="314"/>
      <c r="D168" s="314"/>
      <c r="E168" s="314"/>
      <c r="F168" s="314"/>
      <c r="G168" s="315"/>
      <c r="H168" s="314"/>
      <c r="I168" s="314"/>
      <c r="J168" s="314"/>
      <c r="K168" s="342"/>
    </row>
    <row r="169" s="1" customFormat="1" ht="15" customHeight="1">
      <c r="B169" s="319"/>
      <c r="C169" s="294" t="s">
        <v>961</v>
      </c>
      <c r="D169" s="294"/>
      <c r="E169" s="294"/>
      <c r="F169" s="317" t="s">
        <v>958</v>
      </c>
      <c r="G169" s="294"/>
      <c r="H169" s="294" t="s">
        <v>998</v>
      </c>
      <c r="I169" s="294" t="s">
        <v>960</v>
      </c>
      <c r="J169" s="294">
        <v>120</v>
      </c>
      <c r="K169" s="342"/>
    </row>
    <row r="170" s="1" customFormat="1" ht="15" customHeight="1">
      <c r="B170" s="319"/>
      <c r="C170" s="294" t="s">
        <v>1007</v>
      </c>
      <c r="D170" s="294"/>
      <c r="E170" s="294"/>
      <c r="F170" s="317" t="s">
        <v>958</v>
      </c>
      <c r="G170" s="294"/>
      <c r="H170" s="294" t="s">
        <v>1008</v>
      </c>
      <c r="I170" s="294" t="s">
        <v>960</v>
      </c>
      <c r="J170" s="294" t="s">
        <v>1009</v>
      </c>
      <c r="K170" s="342"/>
    </row>
    <row r="171" s="1" customFormat="1" ht="15" customHeight="1">
      <c r="B171" s="319"/>
      <c r="C171" s="294" t="s">
        <v>91</v>
      </c>
      <c r="D171" s="294"/>
      <c r="E171" s="294"/>
      <c r="F171" s="317" t="s">
        <v>958</v>
      </c>
      <c r="G171" s="294"/>
      <c r="H171" s="294" t="s">
        <v>1025</v>
      </c>
      <c r="I171" s="294" t="s">
        <v>960</v>
      </c>
      <c r="J171" s="294" t="s">
        <v>1009</v>
      </c>
      <c r="K171" s="342"/>
    </row>
    <row r="172" s="1" customFormat="1" ht="15" customHeight="1">
      <c r="B172" s="319"/>
      <c r="C172" s="294" t="s">
        <v>963</v>
      </c>
      <c r="D172" s="294"/>
      <c r="E172" s="294"/>
      <c r="F172" s="317" t="s">
        <v>964</v>
      </c>
      <c r="G172" s="294"/>
      <c r="H172" s="294" t="s">
        <v>1025</v>
      </c>
      <c r="I172" s="294" t="s">
        <v>960</v>
      </c>
      <c r="J172" s="294">
        <v>50</v>
      </c>
      <c r="K172" s="342"/>
    </row>
    <row r="173" s="1" customFormat="1" ht="15" customHeight="1">
      <c r="B173" s="319"/>
      <c r="C173" s="294" t="s">
        <v>966</v>
      </c>
      <c r="D173" s="294"/>
      <c r="E173" s="294"/>
      <c r="F173" s="317" t="s">
        <v>958</v>
      </c>
      <c r="G173" s="294"/>
      <c r="H173" s="294" t="s">
        <v>1025</v>
      </c>
      <c r="I173" s="294" t="s">
        <v>968</v>
      </c>
      <c r="J173" s="294"/>
      <c r="K173" s="342"/>
    </row>
    <row r="174" s="1" customFormat="1" ht="15" customHeight="1">
      <c r="B174" s="319"/>
      <c r="C174" s="294" t="s">
        <v>977</v>
      </c>
      <c r="D174" s="294"/>
      <c r="E174" s="294"/>
      <c r="F174" s="317" t="s">
        <v>964</v>
      </c>
      <c r="G174" s="294"/>
      <c r="H174" s="294" t="s">
        <v>1025</v>
      </c>
      <c r="I174" s="294" t="s">
        <v>960</v>
      </c>
      <c r="J174" s="294">
        <v>50</v>
      </c>
      <c r="K174" s="342"/>
    </row>
    <row r="175" s="1" customFormat="1" ht="15" customHeight="1">
      <c r="B175" s="319"/>
      <c r="C175" s="294" t="s">
        <v>985</v>
      </c>
      <c r="D175" s="294"/>
      <c r="E175" s="294"/>
      <c r="F175" s="317" t="s">
        <v>964</v>
      </c>
      <c r="G175" s="294"/>
      <c r="H175" s="294" t="s">
        <v>1025</v>
      </c>
      <c r="I175" s="294" t="s">
        <v>960</v>
      </c>
      <c r="J175" s="294">
        <v>50</v>
      </c>
      <c r="K175" s="342"/>
    </row>
    <row r="176" s="1" customFormat="1" ht="15" customHeight="1">
      <c r="B176" s="319"/>
      <c r="C176" s="294" t="s">
        <v>983</v>
      </c>
      <c r="D176" s="294"/>
      <c r="E176" s="294"/>
      <c r="F176" s="317" t="s">
        <v>964</v>
      </c>
      <c r="G176" s="294"/>
      <c r="H176" s="294" t="s">
        <v>1025</v>
      </c>
      <c r="I176" s="294" t="s">
        <v>960</v>
      </c>
      <c r="J176" s="294">
        <v>50</v>
      </c>
      <c r="K176" s="342"/>
    </row>
    <row r="177" s="1" customFormat="1" ht="15" customHeight="1">
      <c r="B177" s="319"/>
      <c r="C177" s="294" t="s">
        <v>135</v>
      </c>
      <c r="D177" s="294"/>
      <c r="E177" s="294"/>
      <c r="F177" s="317" t="s">
        <v>958</v>
      </c>
      <c r="G177" s="294"/>
      <c r="H177" s="294" t="s">
        <v>1026</v>
      </c>
      <c r="I177" s="294" t="s">
        <v>1027</v>
      </c>
      <c r="J177" s="294"/>
      <c r="K177" s="342"/>
    </row>
    <row r="178" s="1" customFormat="1" ht="15" customHeight="1">
      <c r="B178" s="319"/>
      <c r="C178" s="294" t="s">
        <v>60</v>
      </c>
      <c r="D178" s="294"/>
      <c r="E178" s="294"/>
      <c r="F178" s="317" t="s">
        <v>958</v>
      </c>
      <c r="G178" s="294"/>
      <c r="H178" s="294" t="s">
        <v>1028</v>
      </c>
      <c r="I178" s="294" t="s">
        <v>1029</v>
      </c>
      <c r="J178" s="294">
        <v>1</v>
      </c>
      <c r="K178" s="342"/>
    </row>
    <row r="179" s="1" customFormat="1" ht="15" customHeight="1">
      <c r="B179" s="319"/>
      <c r="C179" s="294" t="s">
        <v>56</v>
      </c>
      <c r="D179" s="294"/>
      <c r="E179" s="294"/>
      <c r="F179" s="317" t="s">
        <v>958</v>
      </c>
      <c r="G179" s="294"/>
      <c r="H179" s="294" t="s">
        <v>1030</v>
      </c>
      <c r="I179" s="294" t="s">
        <v>960</v>
      </c>
      <c r="J179" s="294">
        <v>20</v>
      </c>
      <c r="K179" s="342"/>
    </row>
    <row r="180" s="1" customFormat="1" ht="15" customHeight="1">
      <c r="B180" s="319"/>
      <c r="C180" s="294" t="s">
        <v>57</v>
      </c>
      <c r="D180" s="294"/>
      <c r="E180" s="294"/>
      <c r="F180" s="317" t="s">
        <v>958</v>
      </c>
      <c r="G180" s="294"/>
      <c r="H180" s="294" t="s">
        <v>1031</v>
      </c>
      <c r="I180" s="294" t="s">
        <v>960</v>
      </c>
      <c r="J180" s="294">
        <v>255</v>
      </c>
      <c r="K180" s="342"/>
    </row>
    <row r="181" s="1" customFormat="1" ht="15" customHeight="1">
      <c r="B181" s="319"/>
      <c r="C181" s="294" t="s">
        <v>136</v>
      </c>
      <c r="D181" s="294"/>
      <c r="E181" s="294"/>
      <c r="F181" s="317" t="s">
        <v>958</v>
      </c>
      <c r="G181" s="294"/>
      <c r="H181" s="294" t="s">
        <v>922</v>
      </c>
      <c r="I181" s="294" t="s">
        <v>960</v>
      </c>
      <c r="J181" s="294">
        <v>10</v>
      </c>
      <c r="K181" s="342"/>
    </row>
    <row r="182" s="1" customFormat="1" ht="15" customHeight="1">
      <c r="B182" s="319"/>
      <c r="C182" s="294" t="s">
        <v>137</v>
      </c>
      <c r="D182" s="294"/>
      <c r="E182" s="294"/>
      <c r="F182" s="317" t="s">
        <v>958</v>
      </c>
      <c r="G182" s="294"/>
      <c r="H182" s="294" t="s">
        <v>1032</v>
      </c>
      <c r="I182" s="294" t="s">
        <v>993</v>
      </c>
      <c r="J182" s="294"/>
      <c r="K182" s="342"/>
    </row>
    <row r="183" s="1" customFormat="1" ht="15" customHeight="1">
      <c r="B183" s="319"/>
      <c r="C183" s="294" t="s">
        <v>1033</v>
      </c>
      <c r="D183" s="294"/>
      <c r="E183" s="294"/>
      <c r="F183" s="317" t="s">
        <v>958</v>
      </c>
      <c r="G183" s="294"/>
      <c r="H183" s="294" t="s">
        <v>1034</v>
      </c>
      <c r="I183" s="294" t="s">
        <v>993</v>
      </c>
      <c r="J183" s="294"/>
      <c r="K183" s="342"/>
    </row>
    <row r="184" s="1" customFormat="1" ht="15" customHeight="1">
      <c r="B184" s="319"/>
      <c r="C184" s="294" t="s">
        <v>1022</v>
      </c>
      <c r="D184" s="294"/>
      <c r="E184" s="294"/>
      <c r="F184" s="317" t="s">
        <v>958</v>
      </c>
      <c r="G184" s="294"/>
      <c r="H184" s="294" t="s">
        <v>1035</v>
      </c>
      <c r="I184" s="294" t="s">
        <v>993</v>
      </c>
      <c r="J184" s="294"/>
      <c r="K184" s="342"/>
    </row>
    <row r="185" s="1" customFormat="1" ht="15" customHeight="1">
      <c r="B185" s="319"/>
      <c r="C185" s="294" t="s">
        <v>139</v>
      </c>
      <c r="D185" s="294"/>
      <c r="E185" s="294"/>
      <c r="F185" s="317" t="s">
        <v>964</v>
      </c>
      <c r="G185" s="294"/>
      <c r="H185" s="294" t="s">
        <v>1036</v>
      </c>
      <c r="I185" s="294" t="s">
        <v>960</v>
      </c>
      <c r="J185" s="294">
        <v>50</v>
      </c>
      <c r="K185" s="342"/>
    </row>
    <row r="186" s="1" customFormat="1" ht="15" customHeight="1">
      <c r="B186" s="319"/>
      <c r="C186" s="294" t="s">
        <v>1037</v>
      </c>
      <c r="D186" s="294"/>
      <c r="E186" s="294"/>
      <c r="F186" s="317" t="s">
        <v>964</v>
      </c>
      <c r="G186" s="294"/>
      <c r="H186" s="294" t="s">
        <v>1038</v>
      </c>
      <c r="I186" s="294" t="s">
        <v>1039</v>
      </c>
      <c r="J186" s="294"/>
      <c r="K186" s="342"/>
    </row>
    <row r="187" s="1" customFormat="1" ht="15" customHeight="1">
      <c r="B187" s="319"/>
      <c r="C187" s="294" t="s">
        <v>1040</v>
      </c>
      <c r="D187" s="294"/>
      <c r="E187" s="294"/>
      <c r="F187" s="317" t="s">
        <v>964</v>
      </c>
      <c r="G187" s="294"/>
      <c r="H187" s="294" t="s">
        <v>1041</v>
      </c>
      <c r="I187" s="294" t="s">
        <v>1039</v>
      </c>
      <c r="J187" s="294"/>
      <c r="K187" s="342"/>
    </row>
    <row r="188" s="1" customFormat="1" ht="15" customHeight="1">
      <c r="B188" s="319"/>
      <c r="C188" s="294" t="s">
        <v>1042</v>
      </c>
      <c r="D188" s="294"/>
      <c r="E188" s="294"/>
      <c r="F188" s="317" t="s">
        <v>964</v>
      </c>
      <c r="G188" s="294"/>
      <c r="H188" s="294" t="s">
        <v>1043</v>
      </c>
      <c r="I188" s="294" t="s">
        <v>1039</v>
      </c>
      <c r="J188" s="294"/>
      <c r="K188" s="342"/>
    </row>
    <row r="189" s="1" customFormat="1" ht="15" customHeight="1">
      <c r="B189" s="319"/>
      <c r="C189" s="355" t="s">
        <v>1044</v>
      </c>
      <c r="D189" s="294"/>
      <c r="E189" s="294"/>
      <c r="F189" s="317" t="s">
        <v>964</v>
      </c>
      <c r="G189" s="294"/>
      <c r="H189" s="294" t="s">
        <v>1045</v>
      </c>
      <c r="I189" s="294" t="s">
        <v>1046</v>
      </c>
      <c r="J189" s="356" t="s">
        <v>1047</v>
      </c>
      <c r="K189" s="342"/>
    </row>
    <row r="190" s="1" customFormat="1" ht="15" customHeight="1">
      <c r="B190" s="319"/>
      <c r="C190" s="355" t="s">
        <v>45</v>
      </c>
      <c r="D190" s="294"/>
      <c r="E190" s="294"/>
      <c r="F190" s="317" t="s">
        <v>958</v>
      </c>
      <c r="G190" s="294"/>
      <c r="H190" s="291" t="s">
        <v>1048</v>
      </c>
      <c r="I190" s="294" t="s">
        <v>1049</v>
      </c>
      <c r="J190" s="294"/>
      <c r="K190" s="342"/>
    </row>
    <row r="191" s="1" customFormat="1" ht="15" customHeight="1">
      <c r="B191" s="319"/>
      <c r="C191" s="355" t="s">
        <v>1050</v>
      </c>
      <c r="D191" s="294"/>
      <c r="E191" s="294"/>
      <c r="F191" s="317" t="s">
        <v>958</v>
      </c>
      <c r="G191" s="294"/>
      <c r="H191" s="294" t="s">
        <v>1051</v>
      </c>
      <c r="I191" s="294" t="s">
        <v>993</v>
      </c>
      <c r="J191" s="294"/>
      <c r="K191" s="342"/>
    </row>
    <row r="192" s="1" customFormat="1" ht="15" customHeight="1">
      <c r="B192" s="319"/>
      <c r="C192" s="355" t="s">
        <v>1052</v>
      </c>
      <c r="D192" s="294"/>
      <c r="E192" s="294"/>
      <c r="F192" s="317" t="s">
        <v>958</v>
      </c>
      <c r="G192" s="294"/>
      <c r="H192" s="294" t="s">
        <v>1053</v>
      </c>
      <c r="I192" s="294" t="s">
        <v>993</v>
      </c>
      <c r="J192" s="294"/>
      <c r="K192" s="342"/>
    </row>
    <row r="193" s="1" customFormat="1" ht="15" customHeight="1">
      <c r="B193" s="319"/>
      <c r="C193" s="355" t="s">
        <v>1054</v>
      </c>
      <c r="D193" s="294"/>
      <c r="E193" s="294"/>
      <c r="F193" s="317" t="s">
        <v>964</v>
      </c>
      <c r="G193" s="294"/>
      <c r="H193" s="294" t="s">
        <v>1055</v>
      </c>
      <c r="I193" s="294" t="s">
        <v>993</v>
      </c>
      <c r="J193" s="294"/>
      <c r="K193" s="342"/>
    </row>
    <row r="194" s="1" customFormat="1" ht="15" customHeight="1">
      <c r="B194" s="348"/>
      <c r="C194" s="357"/>
      <c r="D194" s="328"/>
      <c r="E194" s="328"/>
      <c r="F194" s="328"/>
      <c r="G194" s="328"/>
      <c r="H194" s="328"/>
      <c r="I194" s="328"/>
      <c r="J194" s="328"/>
      <c r="K194" s="349"/>
    </row>
    <row r="195" s="1" customFormat="1" ht="18.75" customHeight="1">
      <c r="B195" s="330"/>
      <c r="C195" s="340"/>
      <c r="D195" s="340"/>
      <c r="E195" s="340"/>
      <c r="F195" s="350"/>
      <c r="G195" s="340"/>
      <c r="H195" s="340"/>
      <c r="I195" s="340"/>
      <c r="J195" s="340"/>
      <c r="K195" s="330"/>
    </row>
    <row r="196" s="1" customFormat="1" ht="18.75" customHeight="1">
      <c r="B196" s="330"/>
      <c r="C196" s="340"/>
      <c r="D196" s="340"/>
      <c r="E196" s="340"/>
      <c r="F196" s="350"/>
      <c r="G196" s="340"/>
      <c r="H196" s="340"/>
      <c r="I196" s="340"/>
      <c r="J196" s="340"/>
      <c r="K196" s="330"/>
    </row>
    <row r="197" s="1" customFormat="1" ht="18.75" customHeight="1">
      <c r="B197" s="302"/>
      <c r="C197" s="302"/>
      <c r="D197" s="302"/>
      <c r="E197" s="302"/>
      <c r="F197" s="302"/>
      <c r="G197" s="302"/>
      <c r="H197" s="302"/>
      <c r="I197" s="302"/>
      <c r="J197" s="302"/>
      <c r="K197" s="302"/>
    </row>
    <row r="198" s="1" customFormat="1" ht="13.5">
      <c r="B198" s="281"/>
      <c r="C198" s="282"/>
      <c r="D198" s="282"/>
      <c r="E198" s="282"/>
      <c r="F198" s="282"/>
      <c r="G198" s="282"/>
      <c r="H198" s="282"/>
      <c r="I198" s="282"/>
      <c r="J198" s="282"/>
      <c r="K198" s="283"/>
    </row>
    <row r="199" s="1" customFormat="1" ht="21">
      <c r="B199" s="284"/>
      <c r="C199" s="285" t="s">
        <v>1056</v>
      </c>
      <c r="D199" s="285"/>
      <c r="E199" s="285"/>
      <c r="F199" s="285"/>
      <c r="G199" s="285"/>
      <c r="H199" s="285"/>
      <c r="I199" s="285"/>
      <c r="J199" s="285"/>
      <c r="K199" s="286"/>
    </row>
    <row r="200" s="1" customFormat="1" ht="25.5" customHeight="1">
      <c r="B200" s="284"/>
      <c r="C200" s="358" t="s">
        <v>1057</v>
      </c>
      <c r="D200" s="358"/>
      <c r="E200" s="358"/>
      <c r="F200" s="358" t="s">
        <v>1058</v>
      </c>
      <c r="G200" s="359"/>
      <c r="H200" s="358" t="s">
        <v>1059</v>
      </c>
      <c r="I200" s="358"/>
      <c r="J200" s="358"/>
      <c r="K200" s="286"/>
    </row>
    <row r="201" s="1" customFormat="1" ht="5.25" customHeight="1">
      <c r="B201" s="319"/>
      <c r="C201" s="314"/>
      <c r="D201" s="314"/>
      <c r="E201" s="314"/>
      <c r="F201" s="314"/>
      <c r="G201" s="340"/>
      <c r="H201" s="314"/>
      <c r="I201" s="314"/>
      <c r="J201" s="314"/>
      <c r="K201" s="342"/>
    </row>
    <row r="202" s="1" customFormat="1" ht="15" customHeight="1">
      <c r="B202" s="319"/>
      <c r="C202" s="294" t="s">
        <v>1049</v>
      </c>
      <c r="D202" s="294"/>
      <c r="E202" s="294"/>
      <c r="F202" s="317" t="s">
        <v>46</v>
      </c>
      <c r="G202" s="294"/>
      <c r="H202" s="294" t="s">
        <v>1060</v>
      </c>
      <c r="I202" s="294"/>
      <c r="J202" s="294"/>
      <c r="K202" s="342"/>
    </row>
    <row r="203" s="1" customFormat="1" ht="15" customHeight="1">
      <c r="B203" s="319"/>
      <c r="C203" s="294"/>
      <c r="D203" s="294"/>
      <c r="E203" s="294"/>
      <c r="F203" s="317" t="s">
        <v>47</v>
      </c>
      <c r="G203" s="294"/>
      <c r="H203" s="294" t="s">
        <v>1061</v>
      </c>
      <c r="I203" s="294"/>
      <c r="J203" s="294"/>
      <c r="K203" s="342"/>
    </row>
    <row r="204" s="1" customFormat="1" ht="15" customHeight="1">
      <c r="B204" s="319"/>
      <c r="C204" s="294"/>
      <c r="D204" s="294"/>
      <c r="E204" s="294"/>
      <c r="F204" s="317" t="s">
        <v>50</v>
      </c>
      <c r="G204" s="294"/>
      <c r="H204" s="294" t="s">
        <v>1062</v>
      </c>
      <c r="I204" s="294"/>
      <c r="J204" s="294"/>
      <c r="K204" s="342"/>
    </row>
    <row r="205" s="1" customFormat="1" ht="15" customHeight="1">
      <c r="B205" s="319"/>
      <c r="C205" s="294"/>
      <c r="D205" s="294"/>
      <c r="E205" s="294"/>
      <c r="F205" s="317" t="s">
        <v>48</v>
      </c>
      <c r="G205" s="294"/>
      <c r="H205" s="294" t="s">
        <v>1063</v>
      </c>
      <c r="I205" s="294"/>
      <c r="J205" s="294"/>
      <c r="K205" s="342"/>
    </row>
    <row r="206" s="1" customFormat="1" ht="15" customHeight="1">
      <c r="B206" s="319"/>
      <c r="C206" s="294"/>
      <c r="D206" s="294"/>
      <c r="E206" s="294"/>
      <c r="F206" s="317" t="s">
        <v>49</v>
      </c>
      <c r="G206" s="294"/>
      <c r="H206" s="294" t="s">
        <v>1064</v>
      </c>
      <c r="I206" s="294"/>
      <c r="J206" s="294"/>
      <c r="K206" s="342"/>
    </row>
    <row r="207" s="1" customFormat="1" ht="15" customHeight="1">
      <c r="B207" s="319"/>
      <c r="C207" s="294"/>
      <c r="D207" s="294"/>
      <c r="E207" s="294"/>
      <c r="F207" s="317"/>
      <c r="G207" s="294"/>
      <c r="H207" s="294"/>
      <c r="I207" s="294"/>
      <c r="J207" s="294"/>
      <c r="K207" s="342"/>
    </row>
    <row r="208" s="1" customFormat="1" ht="15" customHeight="1">
      <c r="B208" s="319"/>
      <c r="C208" s="294" t="s">
        <v>1005</v>
      </c>
      <c r="D208" s="294"/>
      <c r="E208" s="294"/>
      <c r="F208" s="317" t="s">
        <v>82</v>
      </c>
      <c r="G208" s="294"/>
      <c r="H208" s="294" t="s">
        <v>1065</v>
      </c>
      <c r="I208" s="294"/>
      <c r="J208" s="294"/>
      <c r="K208" s="342"/>
    </row>
    <row r="209" s="1" customFormat="1" ht="15" customHeight="1">
      <c r="B209" s="319"/>
      <c r="C209" s="294"/>
      <c r="D209" s="294"/>
      <c r="E209" s="294"/>
      <c r="F209" s="317" t="s">
        <v>901</v>
      </c>
      <c r="G209" s="294"/>
      <c r="H209" s="294" t="s">
        <v>902</v>
      </c>
      <c r="I209" s="294"/>
      <c r="J209" s="294"/>
      <c r="K209" s="342"/>
    </row>
    <row r="210" s="1" customFormat="1" ht="15" customHeight="1">
      <c r="B210" s="319"/>
      <c r="C210" s="294"/>
      <c r="D210" s="294"/>
      <c r="E210" s="294"/>
      <c r="F210" s="317" t="s">
        <v>899</v>
      </c>
      <c r="G210" s="294"/>
      <c r="H210" s="294" t="s">
        <v>1066</v>
      </c>
      <c r="I210" s="294"/>
      <c r="J210" s="294"/>
      <c r="K210" s="342"/>
    </row>
    <row r="211" s="1" customFormat="1" ht="15" customHeight="1">
      <c r="B211" s="360"/>
      <c r="C211" s="294"/>
      <c r="D211" s="294"/>
      <c r="E211" s="294"/>
      <c r="F211" s="317" t="s">
        <v>903</v>
      </c>
      <c r="G211" s="355"/>
      <c r="H211" s="346" t="s">
        <v>904</v>
      </c>
      <c r="I211" s="346"/>
      <c r="J211" s="346"/>
      <c r="K211" s="361"/>
    </row>
    <row r="212" s="1" customFormat="1" ht="15" customHeight="1">
      <c r="B212" s="360"/>
      <c r="C212" s="294"/>
      <c r="D212" s="294"/>
      <c r="E212" s="294"/>
      <c r="F212" s="317" t="s">
        <v>905</v>
      </c>
      <c r="G212" s="355"/>
      <c r="H212" s="346" t="s">
        <v>1067</v>
      </c>
      <c r="I212" s="346"/>
      <c r="J212" s="346"/>
      <c r="K212" s="361"/>
    </row>
    <row r="213" s="1" customFormat="1" ht="15" customHeight="1">
      <c r="B213" s="360"/>
      <c r="C213" s="294"/>
      <c r="D213" s="294"/>
      <c r="E213" s="294"/>
      <c r="F213" s="317"/>
      <c r="G213" s="355"/>
      <c r="H213" s="346"/>
      <c r="I213" s="346"/>
      <c r="J213" s="346"/>
      <c r="K213" s="361"/>
    </row>
    <row r="214" s="1" customFormat="1" ht="15" customHeight="1">
      <c r="B214" s="360"/>
      <c r="C214" s="294" t="s">
        <v>1029</v>
      </c>
      <c r="D214" s="294"/>
      <c r="E214" s="294"/>
      <c r="F214" s="317">
        <v>1</v>
      </c>
      <c r="G214" s="355"/>
      <c r="H214" s="346" t="s">
        <v>1068</v>
      </c>
      <c r="I214" s="346"/>
      <c r="J214" s="346"/>
      <c r="K214" s="361"/>
    </row>
    <row r="215" s="1" customFormat="1" ht="15" customHeight="1">
      <c r="B215" s="360"/>
      <c r="C215" s="294"/>
      <c r="D215" s="294"/>
      <c r="E215" s="294"/>
      <c r="F215" s="317">
        <v>2</v>
      </c>
      <c r="G215" s="355"/>
      <c r="H215" s="346" t="s">
        <v>1069</v>
      </c>
      <c r="I215" s="346"/>
      <c r="J215" s="346"/>
      <c r="K215" s="361"/>
    </row>
    <row r="216" s="1" customFormat="1" ht="15" customHeight="1">
      <c r="B216" s="360"/>
      <c r="C216" s="294"/>
      <c r="D216" s="294"/>
      <c r="E216" s="294"/>
      <c r="F216" s="317">
        <v>3</v>
      </c>
      <c r="G216" s="355"/>
      <c r="H216" s="346" t="s">
        <v>1070</v>
      </c>
      <c r="I216" s="346"/>
      <c r="J216" s="346"/>
      <c r="K216" s="361"/>
    </row>
    <row r="217" s="1" customFormat="1" ht="15" customHeight="1">
      <c r="B217" s="360"/>
      <c r="C217" s="294"/>
      <c r="D217" s="294"/>
      <c r="E217" s="294"/>
      <c r="F217" s="317">
        <v>4</v>
      </c>
      <c r="G217" s="355"/>
      <c r="H217" s="346" t="s">
        <v>1071</v>
      </c>
      <c r="I217" s="346"/>
      <c r="J217" s="346"/>
      <c r="K217" s="361"/>
    </row>
    <row r="218" s="1" customFormat="1" ht="12.75" customHeight="1">
      <c r="B218" s="362"/>
      <c r="C218" s="363"/>
      <c r="D218" s="363"/>
      <c r="E218" s="363"/>
      <c r="F218" s="363"/>
      <c r="G218" s="363"/>
      <c r="H218" s="363"/>
      <c r="I218" s="363"/>
      <c r="J218" s="363"/>
      <c r="K218" s="36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85</v>
      </c>
    </row>
    <row r="4" s="1" customFormat="1" ht="24.96" customHeight="1">
      <c r="B4" s="21"/>
      <c r="D4" s="141" t="s">
        <v>117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Splašková kanalizace Štěpánov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118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119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6. 9. 2023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">
        <v>27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">
        <v>28</v>
      </c>
      <c r="F15" s="39"/>
      <c r="G15" s="39"/>
      <c r="H15" s="39"/>
      <c r="I15" s="143" t="s">
        <v>29</v>
      </c>
      <c r="J15" s="134" t="s">
        <v>19</v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30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29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32</v>
      </c>
      <c r="E20" s="39"/>
      <c r="F20" s="39"/>
      <c r="G20" s="39"/>
      <c r="H20" s="39"/>
      <c r="I20" s="143" t="s">
        <v>26</v>
      </c>
      <c r="J20" s="134" t="s">
        <v>33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">
        <v>34</v>
      </c>
      <c r="F21" s="39"/>
      <c r="G21" s="39"/>
      <c r="H21" s="39"/>
      <c r="I21" s="143" t="s">
        <v>29</v>
      </c>
      <c r="J21" s="134" t="s">
        <v>35</v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37</v>
      </c>
      <c r="E23" s="39"/>
      <c r="F23" s="39"/>
      <c r="G23" s="39"/>
      <c r="H23" s="39"/>
      <c r="I23" s="143" t="s">
        <v>26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">
        <v>38</v>
      </c>
      <c r="F24" s="39"/>
      <c r="G24" s="39"/>
      <c r="H24" s="39"/>
      <c r="I24" s="143" t="s">
        <v>29</v>
      </c>
      <c r="J24" s="134" t="s">
        <v>19</v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39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8"/>
      <c r="B27" s="149"/>
      <c r="C27" s="148"/>
      <c r="D27" s="148"/>
      <c r="E27" s="150" t="s">
        <v>19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41</v>
      </c>
      <c r="E30" s="39"/>
      <c r="F30" s="39"/>
      <c r="G30" s="39"/>
      <c r="H30" s="39"/>
      <c r="I30" s="39"/>
      <c r="J30" s="154">
        <f>ROUND(J89,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43</v>
      </c>
      <c r="G32" s="39"/>
      <c r="H32" s="39"/>
      <c r="I32" s="155" t="s">
        <v>42</v>
      </c>
      <c r="J32" s="155" t="s">
        <v>44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45</v>
      </c>
      <c r="E33" s="143" t="s">
        <v>46</v>
      </c>
      <c r="F33" s="157">
        <f>ROUND((SUM(BE89:BE257)),  2)</f>
        <v>0</v>
      </c>
      <c r="G33" s="39"/>
      <c r="H33" s="39"/>
      <c r="I33" s="158">
        <v>0.20999999999999999</v>
      </c>
      <c r="J33" s="157">
        <f>ROUND(((SUM(BE89:BE257))*I33),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47</v>
      </c>
      <c r="F34" s="157">
        <f>ROUND((SUM(BF89:BF257)),  2)</f>
        <v>0</v>
      </c>
      <c r="G34" s="39"/>
      <c r="H34" s="39"/>
      <c r="I34" s="158">
        <v>0.14999999999999999</v>
      </c>
      <c r="J34" s="157">
        <f>ROUND(((SUM(BF89:BF257))*I34),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48</v>
      </c>
      <c r="F35" s="157">
        <f>ROUND((SUM(BG89:BG257)),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49</v>
      </c>
      <c r="F36" s="157">
        <f>ROUND((SUM(BH89:BH257)),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50</v>
      </c>
      <c r="F37" s="157">
        <f>ROUND((SUM(BI89:BI257)),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51</v>
      </c>
      <c r="E39" s="161"/>
      <c r="F39" s="161"/>
      <c r="G39" s="162" t="s">
        <v>52</v>
      </c>
      <c r="H39" s="163" t="s">
        <v>53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120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Splašková kanalizace Štěpánov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118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grav_KP - Gravitační kanalizační přípojky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6. 9. 2023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40.05" customHeight="1">
      <c r="A54" s="39"/>
      <c r="B54" s="40"/>
      <c r="C54" s="33" t="s">
        <v>25</v>
      </c>
      <c r="D54" s="41"/>
      <c r="E54" s="41"/>
      <c r="F54" s="28" t="str">
        <f>E15</f>
        <v>Město Přelouč, Československé armády 1665, Přelouč</v>
      </c>
      <c r="G54" s="41"/>
      <c r="H54" s="41"/>
      <c r="I54" s="33" t="s">
        <v>32</v>
      </c>
      <c r="J54" s="37" t="str">
        <f>E21</f>
        <v>IKKO Hradec Králové,s.r.o., Bratří Štefanů 238, HK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37</v>
      </c>
      <c r="J55" s="37" t="str">
        <f>E24</f>
        <v>K. Hlaváčková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121</v>
      </c>
      <c r="D57" s="172"/>
      <c r="E57" s="172"/>
      <c r="F57" s="172"/>
      <c r="G57" s="172"/>
      <c r="H57" s="172"/>
      <c r="I57" s="172"/>
      <c r="J57" s="173" t="s">
        <v>122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73</v>
      </c>
      <c r="D59" s="41"/>
      <c r="E59" s="41"/>
      <c r="F59" s="41"/>
      <c r="G59" s="41"/>
      <c r="H59" s="41"/>
      <c r="I59" s="41"/>
      <c r="J59" s="103">
        <f>J89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123</v>
      </c>
    </row>
    <row r="60" s="9" customFormat="1" ht="24.96" customHeight="1">
      <c r="A60" s="9"/>
      <c r="B60" s="175"/>
      <c r="C60" s="176"/>
      <c r="D60" s="177" t="s">
        <v>124</v>
      </c>
      <c r="E60" s="178"/>
      <c r="F60" s="178"/>
      <c r="G60" s="178"/>
      <c r="H60" s="178"/>
      <c r="I60" s="178"/>
      <c r="J60" s="179">
        <f>J90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1"/>
      <c r="C61" s="126"/>
      <c r="D61" s="182" t="s">
        <v>125</v>
      </c>
      <c r="E61" s="183"/>
      <c r="F61" s="183"/>
      <c r="G61" s="183"/>
      <c r="H61" s="183"/>
      <c r="I61" s="183"/>
      <c r="J61" s="184">
        <f>J91</f>
        <v>0</v>
      </c>
      <c r="K61" s="126"/>
      <c r="L61" s="18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1"/>
      <c r="C62" s="126"/>
      <c r="D62" s="182" t="s">
        <v>126</v>
      </c>
      <c r="E62" s="183"/>
      <c r="F62" s="183"/>
      <c r="G62" s="183"/>
      <c r="H62" s="183"/>
      <c r="I62" s="183"/>
      <c r="J62" s="184">
        <f>J180</f>
        <v>0</v>
      </c>
      <c r="K62" s="126"/>
      <c r="L62" s="18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1"/>
      <c r="C63" s="126"/>
      <c r="D63" s="182" t="s">
        <v>127</v>
      </c>
      <c r="E63" s="183"/>
      <c r="F63" s="183"/>
      <c r="G63" s="183"/>
      <c r="H63" s="183"/>
      <c r="I63" s="183"/>
      <c r="J63" s="184">
        <f>J189</f>
        <v>0</v>
      </c>
      <c r="K63" s="126"/>
      <c r="L63" s="18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1"/>
      <c r="C64" s="126"/>
      <c r="D64" s="182" t="s">
        <v>128</v>
      </c>
      <c r="E64" s="183"/>
      <c r="F64" s="183"/>
      <c r="G64" s="183"/>
      <c r="H64" s="183"/>
      <c r="I64" s="183"/>
      <c r="J64" s="184">
        <f>J197</f>
        <v>0</v>
      </c>
      <c r="K64" s="126"/>
      <c r="L64" s="18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1"/>
      <c r="C65" s="126"/>
      <c r="D65" s="182" t="s">
        <v>129</v>
      </c>
      <c r="E65" s="183"/>
      <c r="F65" s="183"/>
      <c r="G65" s="183"/>
      <c r="H65" s="183"/>
      <c r="I65" s="183"/>
      <c r="J65" s="184">
        <f>J242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130</v>
      </c>
      <c r="E66" s="183"/>
      <c r="F66" s="183"/>
      <c r="G66" s="183"/>
      <c r="H66" s="183"/>
      <c r="I66" s="183"/>
      <c r="J66" s="184">
        <f>J248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131</v>
      </c>
      <c r="E67" s="183"/>
      <c r="F67" s="183"/>
      <c r="G67" s="183"/>
      <c r="H67" s="183"/>
      <c r="I67" s="183"/>
      <c r="J67" s="184">
        <f>J251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5"/>
      <c r="C68" s="176"/>
      <c r="D68" s="177" t="s">
        <v>132</v>
      </c>
      <c r="E68" s="178"/>
      <c r="F68" s="178"/>
      <c r="G68" s="178"/>
      <c r="H68" s="178"/>
      <c r="I68" s="178"/>
      <c r="J68" s="179">
        <f>J254</f>
        <v>0</v>
      </c>
      <c r="K68" s="176"/>
      <c r="L68" s="18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1"/>
      <c r="C69" s="126"/>
      <c r="D69" s="182" t="s">
        <v>133</v>
      </c>
      <c r="E69" s="183"/>
      <c r="F69" s="183"/>
      <c r="G69" s="183"/>
      <c r="H69" s="183"/>
      <c r="I69" s="183"/>
      <c r="J69" s="184">
        <f>J255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134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70" t="str">
        <f>E7</f>
        <v>Splašková kanalizace Štěpánov</v>
      </c>
      <c r="F79" s="33"/>
      <c r="G79" s="33"/>
      <c r="H79" s="33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118</v>
      </c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E9</f>
        <v>grav_KP - Gravitační kanalizační přípojky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F12</f>
        <v xml:space="preserve"> </v>
      </c>
      <c r="G83" s="41"/>
      <c r="H83" s="41"/>
      <c r="I83" s="33" t="s">
        <v>23</v>
      </c>
      <c r="J83" s="73" t="str">
        <f>IF(J12="","",J12)</f>
        <v>6. 9. 2023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40.05" customHeight="1">
      <c r="A85" s="39"/>
      <c r="B85" s="40"/>
      <c r="C85" s="33" t="s">
        <v>25</v>
      </c>
      <c r="D85" s="41"/>
      <c r="E85" s="41"/>
      <c r="F85" s="28" t="str">
        <f>E15</f>
        <v>Město Přelouč, Československé armády 1665, Přelouč</v>
      </c>
      <c r="G85" s="41"/>
      <c r="H85" s="41"/>
      <c r="I85" s="33" t="s">
        <v>32</v>
      </c>
      <c r="J85" s="37" t="str">
        <f>E21</f>
        <v>IKKO Hradec Králové,s.r.o., Bratří Štefanů 238, HK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30</v>
      </c>
      <c r="D86" s="41"/>
      <c r="E86" s="41"/>
      <c r="F86" s="28" t="str">
        <f>IF(E18="","",E18)</f>
        <v>Vyplň údaj</v>
      </c>
      <c r="G86" s="41"/>
      <c r="H86" s="41"/>
      <c r="I86" s="33" t="s">
        <v>37</v>
      </c>
      <c r="J86" s="37" t="str">
        <f>E24</f>
        <v>K. Hlaváčková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86"/>
      <c r="B88" s="187"/>
      <c r="C88" s="188" t="s">
        <v>135</v>
      </c>
      <c r="D88" s="189" t="s">
        <v>60</v>
      </c>
      <c r="E88" s="189" t="s">
        <v>56</v>
      </c>
      <c r="F88" s="189" t="s">
        <v>57</v>
      </c>
      <c r="G88" s="189" t="s">
        <v>136</v>
      </c>
      <c r="H88" s="189" t="s">
        <v>137</v>
      </c>
      <c r="I88" s="189" t="s">
        <v>138</v>
      </c>
      <c r="J88" s="189" t="s">
        <v>122</v>
      </c>
      <c r="K88" s="190" t="s">
        <v>139</v>
      </c>
      <c r="L88" s="191"/>
      <c r="M88" s="93" t="s">
        <v>19</v>
      </c>
      <c r="N88" s="94" t="s">
        <v>45</v>
      </c>
      <c r="O88" s="94" t="s">
        <v>140</v>
      </c>
      <c r="P88" s="94" t="s">
        <v>141</v>
      </c>
      <c r="Q88" s="94" t="s">
        <v>142</v>
      </c>
      <c r="R88" s="94" t="s">
        <v>143</v>
      </c>
      <c r="S88" s="94" t="s">
        <v>144</v>
      </c>
      <c r="T88" s="95" t="s">
        <v>145</v>
      </c>
      <c r="U88" s="186"/>
      <c r="V88" s="186"/>
      <c r="W88" s="186"/>
      <c r="X88" s="186"/>
      <c r="Y88" s="186"/>
      <c r="Z88" s="186"/>
      <c r="AA88" s="186"/>
      <c r="AB88" s="186"/>
      <c r="AC88" s="186"/>
      <c r="AD88" s="186"/>
      <c r="AE88" s="186"/>
    </row>
    <row r="89" s="2" customFormat="1" ht="22.8" customHeight="1">
      <c r="A89" s="39"/>
      <c r="B89" s="40"/>
      <c r="C89" s="100" t="s">
        <v>146</v>
      </c>
      <c r="D89" s="41"/>
      <c r="E89" s="41"/>
      <c r="F89" s="41"/>
      <c r="G89" s="41"/>
      <c r="H89" s="41"/>
      <c r="I89" s="41"/>
      <c r="J89" s="192">
        <f>BK89</f>
        <v>0</v>
      </c>
      <c r="K89" s="41"/>
      <c r="L89" s="45"/>
      <c r="M89" s="96"/>
      <c r="N89" s="193"/>
      <c r="O89" s="97"/>
      <c r="P89" s="194">
        <f>P90+P254</f>
        <v>0</v>
      </c>
      <c r="Q89" s="97"/>
      <c r="R89" s="194">
        <f>R90+R254</f>
        <v>31.33261104</v>
      </c>
      <c r="S89" s="97"/>
      <c r="T89" s="195">
        <f>T90+T254</f>
        <v>4.5099999999999998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74</v>
      </c>
      <c r="AU89" s="18" t="s">
        <v>123</v>
      </c>
      <c r="BK89" s="196">
        <f>BK90+BK254</f>
        <v>0</v>
      </c>
    </row>
    <row r="90" s="12" customFormat="1" ht="25.92" customHeight="1">
      <c r="A90" s="12"/>
      <c r="B90" s="197"/>
      <c r="C90" s="198"/>
      <c r="D90" s="199" t="s">
        <v>74</v>
      </c>
      <c r="E90" s="200" t="s">
        <v>147</v>
      </c>
      <c r="F90" s="200" t="s">
        <v>148</v>
      </c>
      <c r="G90" s="198"/>
      <c r="H90" s="198"/>
      <c r="I90" s="201"/>
      <c r="J90" s="202">
        <f>BK90</f>
        <v>0</v>
      </c>
      <c r="K90" s="198"/>
      <c r="L90" s="203"/>
      <c r="M90" s="204"/>
      <c r="N90" s="205"/>
      <c r="O90" s="205"/>
      <c r="P90" s="206">
        <f>P91+P180+P189+P197+P242+P248+P251</f>
        <v>0</v>
      </c>
      <c r="Q90" s="205"/>
      <c r="R90" s="206">
        <f>R91+R180+R189+R197+R242+R248+R251</f>
        <v>31.315511040000001</v>
      </c>
      <c r="S90" s="205"/>
      <c r="T90" s="207">
        <f>T91+T180+T189+T197+T242+T248+T251</f>
        <v>4.5099999999999998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83</v>
      </c>
      <c r="AT90" s="209" t="s">
        <v>74</v>
      </c>
      <c r="AU90" s="209" t="s">
        <v>75</v>
      </c>
      <c r="AY90" s="208" t="s">
        <v>149</v>
      </c>
      <c r="BK90" s="210">
        <f>BK91+BK180+BK189+BK197+BK242+BK248+BK251</f>
        <v>0</v>
      </c>
    </row>
    <row r="91" s="12" customFormat="1" ht="22.8" customHeight="1">
      <c r="A91" s="12"/>
      <c r="B91" s="197"/>
      <c r="C91" s="198"/>
      <c r="D91" s="199" t="s">
        <v>74</v>
      </c>
      <c r="E91" s="211" t="s">
        <v>83</v>
      </c>
      <c r="F91" s="211" t="s">
        <v>150</v>
      </c>
      <c r="G91" s="198"/>
      <c r="H91" s="198"/>
      <c r="I91" s="201"/>
      <c r="J91" s="212">
        <f>BK91</f>
        <v>0</v>
      </c>
      <c r="K91" s="198"/>
      <c r="L91" s="203"/>
      <c r="M91" s="204"/>
      <c r="N91" s="205"/>
      <c r="O91" s="205"/>
      <c r="P91" s="206">
        <f>SUM(P92:P179)</f>
        <v>0</v>
      </c>
      <c r="Q91" s="205"/>
      <c r="R91" s="206">
        <f>SUM(R92:R179)</f>
        <v>5.2537010400000002</v>
      </c>
      <c r="S91" s="205"/>
      <c r="T91" s="207">
        <f>SUM(T92:T179)</f>
        <v>4.5099999999999998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8" t="s">
        <v>83</v>
      </c>
      <c r="AT91" s="209" t="s">
        <v>74</v>
      </c>
      <c r="AU91" s="209" t="s">
        <v>83</v>
      </c>
      <c r="AY91" s="208" t="s">
        <v>149</v>
      </c>
      <c r="BK91" s="210">
        <f>SUM(BK92:BK179)</f>
        <v>0</v>
      </c>
    </row>
    <row r="92" s="2" customFormat="1" ht="24.15" customHeight="1">
      <c r="A92" s="39"/>
      <c r="B92" s="40"/>
      <c r="C92" s="213" t="s">
        <v>83</v>
      </c>
      <c r="D92" s="213" t="s">
        <v>151</v>
      </c>
      <c r="E92" s="214" t="s">
        <v>152</v>
      </c>
      <c r="F92" s="215" t="s">
        <v>153</v>
      </c>
      <c r="G92" s="216" t="s">
        <v>154</v>
      </c>
      <c r="H92" s="217">
        <v>22</v>
      </c>
      <c r="I92" s="218"/>
      <c r="J92" s="219">
        <f>ROUND(I92*H92,2)</f>
        <v>0</v>
      </c>
      <c r="K92" s="215" t="s">
        <v>155</v>
      </c>
      <c r="L92" s="45"/>
      <c r="M92" s="220" t="s">
        <v>19</v>
      </c>
      <c r="N92" s="221" t="s">
        <v>46</v>
      </c>
      <c r="O92" s="85"/>
      <c r="P92" s="222">
        <f>O92*H92</f>
        <v>0</v>
      </c>
      <c r="Q92" s="222">
        <v>0</v>
      </c>
      <c r="R92" s="222">
        <f>Q92*H92</f>
        <v>0</v>
      </c>
      <c r="S92" s="222">
        <v>0.20499999999999999</v>
      </c>
      <c r="T92" s="223">
        <f>S92*H92</f>
        <v>4.5099999999999998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4" t="s">
        <v>156</v>
      </c>
      <c r="AT92" s="224" t="s">
        <v>151</v>
      </c>
      <c r="AU92" s="224" t="s">
        <v>85</v>
      </c>
      <c r="AY92" s="18" t="s">
        <v>149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18" t="s">
        <v>83</v>
      </c>
      <c r="BK92" s="225">
        <f>ROUND(I92*H92,2)</f>
        <v>0</v>
      </c>
      <c r="BL92" s="18" t="s">
        <v>156</v>
      </c>
      <c r="BM92" s="224" t="s">
        <v>157</v>
      </c>
    </row>
    <row r="93" s="2" customFormat="1">
      <c r="A93" s="39"/>
      <c r="B93" s="40"/>
      <c r="C93" s="41"/>
      <c r="D93" s="226" t="s">
        <v>158</v>
      </c>
      <c r="E93" s="41"/>
      <c r="F93" s="227" t="s">
        <v>159</v>
      </c>
      <c r="G93" s="41"/>
      <c r="H93" s="41"/>
      <c r="I93" s="228"/>
      <c r="J93" s="41"/>
      <c r="K93" s="41"/>
      <c r="L93" s="45"/>
      <c r="M93" s="229"/>
      <c r="N93" s="230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158</v>
      </c>
      <c r="AU93" s="18" t="s">
        <v>85</v>
      </c>
    </row>
    <row r="94" s="2" customFormat="1">
      <c r="A94" s="39"/>
      <c r="B94" s="40"/>
      <c r="C94" s="41"/>
      <c r="D94" s="231" t="s">
        <v>160</v>
      </c>
      <c r="E94" s="41"/>
      <c r="F94" s="232" t="s">
        <v>161</v>
      </c>
      <c r="G94" s="41"/>
      <c r="H94" s="41"/>
      <c r="I94" s="228"/>
      <c r="J94" s="41"/>
      <c r="K94" s="41"/>
      <c r="L94" s="45"/>
      <c r="M94" s="229"/>
      <c r="N94" s="230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160</v>
      </c>
      <c r="AU94" s="18" t="s">
        <v>85</v>
      </c>
    </row>
    <row r="95" s="13" customFormat="1">
      <c r="A95" s="13"/>
      <c r="B95" s="233"/>
      <c r="C95" s="234"/>
      <c r="D95" s="231" t="s">
        <v>162</v>
      </c>
      <c r="E95" s="235" t="s">
        <v>19</v>
      </c>
      <c r="F95" s="236" t="s">
        <v>163</v>
      </c>
      <c r="G95" s="234"/>
      <c r="H95" s="237">
        <v>22</v>
      </c>
      <c r="I95" s="238"/>
      <c r="J95" s="234"/>
      <c r="K95" s="234"/>
      <c r="L95" s="239"/>
      <c r="M95" s="240"/>
      <c r="N95" s="241"/>
      <c r="O95" s="241"/>
      <c r="P95" s="241"/>
      <c r="Q95" s="241"/>
      <c r="R95" s="241"/>
      <c r="S95" s="241"/>
      <c r="T95" s="242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3" t="s">
        <v>162</v>
      </c>
      <c r="AU95" s="243" t="s">
        <v>85</v>
      </c>
      <c r="AV95" s="13" t="s">
        <v>85</v>
      </c>
      <c r="AW95" s="13" t="s">
        <v>36</v>
      </c>
      <c r="AX95" s="13" t="s">
        <v>83</v>
      </c>
      <c r="AY95" s="243" t="s">
        <v>149</v>
      </c>
    </row>
    <row r="96" s="2" customFormat="1" ht="49.05" customHeight="1">
      <c r="A96" s="39"/>
      <c r="B96" s="40"/>
      <c r="C96" s="213" t="s">
        <v>85</v>
      </c>
      <c r="D96" s="213" t="s">
        <v>151</v>
      </c>
      <c r="E96" s="214" t="s">
        <v>164</v>
      </c>
      <c r="F96" s="215" t="s">
        <v>165</v>
      </c>
      <c r="G96" s="216" t="s">
        <v>154</v>
      </c>
      <c r="H96" s="217">
        <v>29.699999999999999</v>
      </c>
      <c r="I96" s="218"/>
      <c r="J96" s="219">
        <f>ROUND(I96*H96,2)</f>
        <v>0</v>
      </c>
      <c r="K96" s="215" t="s">
        <v>155</v>
      </c>
      <c r="L96" s="45"/>
      <c r="M96" s="220" t="s">
        <v>19</v>
      </c>
      <c r="N96" s="221" t="s">
        <v>46</v>
      </c>
      <c r="O96" s="85"/>
      <c r="P96" s="222">
        <f>O96*H96</f>
        <v>0</v>
      </c>
      <c r="Q96" s="222">
        <v>0.036900000000000002</v>
      </c>
      <c r="R96" s="222">
        <f>Q96*H96</f>
        <v>1.0959300000000001</v>
      </c>
      <c r="S96" s="222">
        <v>0</v>
      </c>
      <c r="T96" s="22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156</v>
      </c>
      <c r="AT96" s="224" t="s">
        <v>151</v>
      </c>
      <c r="AU96" s="224" t="s">
        <v>85</v>
      </c>
      <c r="AY96" s="18" t="s">
        <v>149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83</v>
      </c>
      <c r="BK96" s="225">
        <f>ROUND(I96*H96,2)</f>
        <v>0</v>
      </c>
      <c r="BL96" s="18" t="s">
        <v>156</v>
      </c>
      <c r="BM96" s="224" t="s">
        <v>166</v>
      </c>
    </row>
    <row r="97" s="2" customFormat="1">
      <c r="A97" s="39"/>
      <c r="B97" s="40"/>
      <c r="C97" s="41"/>
      <c r="D97" s="226" t="s">
        <v>158</v>
      </c>
      <c r="E97" s="41"/>
      <c r="F97" s="227" t="s">
        <v>167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158</v>
      </c>
      <c r="AU97" s="18" t="s">
        <v>85</v>
      </c>
    </row>
    <row r="98" s="13" customFormat="1">
      <c r="A98" s="13"/>
      <c r="B98" s="233"/>
      <c r="C98" s="234"/>
      <c r="D98" s="231" t="s">
        <v>162</v>
      </c>
      <c r="E98" s="235" t="s">
        <v>19</v>
      </c>
      <c r="F98" s="236" t="s">
        <v>168</v>
      </c>
      <c r="G98" s="234"/>
      <c r="H98" s="237">
        <v>29.699999999999999</v>
      </c>
      <c r="I98" s="238"/>
      <c r="J98" s="234"/>
      <c r="K98" s="234"/>
      <c r="L98" s="239"/>
      <c r="M98" s="240"/>
      <c r="N98" s="241"/>
      <c r="O98" s="241"/>
      <c r="P98" s="241"/>
      <c r="Q98" s="241"/>
      <c r="R98" s="241"/>
      <c r="S98" s="241"/>
      <c r="T98" s="24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3" t="s">
        <v>162</v>
      </c>
      <c r="AU98" s="243" t="s">
        <v>85</v>
      </c>
      <c r="AV98" s="13" t="s">
        <v>85</v>
      </c>
      <c r="AW98" s="13" t="s">
        <v>36</v>
      </c>
      <c r="AX98" s="13" t="s">
        <v>83</v>
      </c>
      <c r="AY98" s="243" t="s">
        <v>149</v>
      </c>
    </row>
    <row r="99" s="2" customFormat="1" ht="49.05" customHeight="1">
      <c r="A99" s="39"/>
      <c r="B99" s="40"/>
      <c r="C99" s="213" t="s">
        <v>169</v>
      </c>
      <c r="D99" s="213" t="s">
        <v>151</v>
      </c>
      <c r="E99" s="214" t="s">
        <v>170</v>
      </c>
      <c r="F99" s="215" t="s">
        <v>171</v>
      </c>
      <c r="G99" s="216" t="s">
        <v>154</v>
      </c>
      <c r="H99" s="217">
        <v>17.100000000000001</v>
      </c>
      <c r="I99" s="218"/>
      <c r="J99" s="219">
        <f>ROUND(I99*H99,2)</f>
        <v>0</v>
      </c>
      <c r="K99" s="215" t="s">
        <v>155</v>
      </c>
      <c r="L99" s="45"/>
      <c r="M99" s="220" t="s">
        <v>19</v>
      </c>
      <c r="N99" s="221" t="s">
        <v>46</v>
      </c>
      <c r="O99" s="85"/>
      <c r="P99" s="222">
        <f>O99*H99</f>
        <v>0</v>
      </c>
      <c r="Q99" s="222">
        <v>0.01269</v>
      </c>
      <c r="R99" s="222">
        <f>Q99*H99</f>
        <v>0.21699900000000003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156</v>
      </c>
      <c r="AT99" s="224" t="s">
        <v>151</v>
      </c>
      <c r="AU99" s="224" t="s">
        <v>85</v>
      </c>
      <c r="AY99" s="18" t="s">
        <v>149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83</v>
      </c>
      <c r="BK99" s="225">
        <f>ROUND(I99*H99,2)</f>
        <v>0</v>
      </c>
      <c r="BL99" s="18" t="s">
        <v>156</v>
      </c>
      <c r="BM99" s="224" t="s">
        <v>172</v>
      </c>
    </row>
    <row r="100" s="2" customFormat="1">
      <c r="A100" s="39"/>
      <c r="B100" s="40"/>
      <c r="C100" s="41"/>
      <c r="D100" s="226" t="s">
        <v>158</v>
      </c>
      <c r="E100" s="41"/>
      <c r="F100" s="227" t="s">
        <v>173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158</v>
      </c>
      <c r="AU100" s="18" t="s">
        <v>85</v>
      </c>
    </row>
    <row r="101" s="13" customFormat="1">
      <c r="A101" s="13"/>
      <c r="B101" s="233"/>
      <c r="C101" s="234"/>
      <c r="D101" s="231" t="s">
        <v>162</v>
      </c>
      <c r="E101" s="235" t="s">
        <v>19</v>
      </c>
      <c r="F101" s="236" t="s">
        <v>174</v>
      </c>
      <c r="G101" s="234"/>
      <c r="H101" s="237">
        <v>17.100000000000001</v>
      </c>
      <c r="I101" s="238"/>
      <c r="J101" s="234"/>
      <c r="K101" s="234"/>
      <c r="L101" s="239"/>
      <c r="M101" s="240"/>
      <c r="N101" s="241"/>
      <c r="O101" s="241"/>
      <c r="P101" s="241"/>
      <c r="Q101" s="241"/>
      <c r="R101" s="241"/>
      <c r="S101" s="241"/>
      <c r="T101" s="24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3" t="s">
        <v>162</v>
      </c>
      <c r="AU101" s="243" t="s">
        <v>85</v>
      </c>
      <c r="AV101" s="13" t="s">
        <v>85</v>
      </c>
      <c r="AW101" s="13" t="s">
        <v>36</v>
      </c>
      <c r="AX101" s="13" t="s">
        <v>83</v>
      </c>
      <c r="AY101" s="243" t="s">
        <v>149</v>
      </c>
    </row>
    <row r="102" s="2" customFormat="1" ht="49.05" customHeight="1">
      <c r="A102" s="39"/>
      <c r="B102" s="40"/>
      <c r="C102" s="213" t="s">
        <v>156</v>
      </c>
      <c r="D102" s="213" t="s">
        <v>151</v>
      </c>
      <c r="E102" s="214" t="s">
        <v>175</v>
      </c>
      <c r="F102" s="215" t="s">
        <v>176</v>
      </c>
      <c r="G102" s="216" t="s">
        <v>154</v>
      </c>
      <c r="H102" s="217">
        <v>48.600000000000001</v>
      </c>
      <c r="I102" s="218"/>
      <c r="J102" s="219">
        <f>ROUND(I102*H102,2)</f>
        <v>0</v>
      </c>
      <c r="K102" s="215" t="s">
        <v>155</v>
      </c>
      <c r="L102" s="45"/>
      <c r="M102" s="220" t="s">
        <v>19</v>
      </c>
      <c r="N102" s="221" t="s">
        <v>46</v>
      </c>
      <c r="O102" s="85"/>
      <c r="P102" s="222">
        <f>O102*H102</f>
        <v>0</v>
      </c>
      <c r="Q102" s="222">
        <v>0.036900000000000002</v>
      </c>
      <c r="R102" s="222">
        <f>Q102*H102</f>
        <v>1.7933400000000002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156</v>
      </c>
      <c r="AT102" s="224" t="s">
        <v>151</v>
      </c>
      <c r="AU102" s="224" t="s">
        <v>85</v>
      </c>
      <c r="AY102" s="18" t="s">
        <v>149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83</v>
      </c>
      <c r="BK102" s="225">
        <f>ROUND(I102*H102,2)</f>
        <v>0</v>
      </c>
      <c r="BL102" s="18" t="s">
        <v>156</v>
      </c>
      <c r="BM102" s="224" t="s">
        <v>177</v>
      </c>
    </row>
    <row r="103" s="2" customFormat="1">
      <c r="A103" s="39"/>
      <c r="B103" s="40"/>
      <c r="C103" s="41"/>
      <c r="D103" s="226" t="s">
        <v>158</v>
      </c>
      <c r="E103" s="41"/>
      <c r="F103" s="227" t="s">
        <v>178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158</v>
      </c>
      <c r="AU103" s="18" t="s">
        <v>85</v>
      </c>
    </row>
    <row r="104" s="13" customFormat="1">
      <c r="A104" s="13"/>
      <c r="B104" s="233"/>
      <c r="C104" s="234"/>
      <c r="D104" s="231" t="s">
        <v>162</v>
      </c>
      <c r="E104" s="235" t="s">
        <v>19</v>
      </c>
      <c r="F104" s="236" t="s">
        <v>179</v>
      </c>
      <c r="G104" s="234"/>
      <c r="H104" s="237">
        <v>48.600000000000001</v>
      </c>
      <c r="I104" s="238"/>
      <c r="J104" s="234"/>
      <c r="K104" s="234"/>
      <c r="L104" s="239"/>
      <c r="M104" s="240"/>
      <c r="N104" s="241"/>
      <c r="O104" s="241"/>
      <c r="P104" s="241"/>
      <c r="Q104" s="241"/>
      <c r="R104" s="241"/>
      <c r="S104" s="241"/>
      <c r="T104" s="24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3" t="s">
        <v>162</v>
      </c>
      <c r="AU104" s="243" t="s">
        <v>85</v>
      </c>
      <c r="AV104" s="13" t="s">
        <v>85</v>
      </c>
      <c r="AW104" s="13" t="s">
        <v>36</v>
      </c>
      <c r="AX104" s="13" t="s">
        <v>83</v>
      </c>
      <c r="AY104" s="243" t="s">
        <v>149</v>
      </c>
    </row>
    <row r="105" s="2" customFormat="1" ht="24.15" customHeight="1">
      <c r="A105" s="39"/>
      <c r="B105" s="40"/>
      <c r="C105" s="213" t="s">
        <v>180</v>
      </c>
      <c r="D105" s="213" t="s">
        <v>151</v>
      </c>
      <c r="E105" s="214" t="s">
        <v>181</v>
      </c>
      <c r="F105" s="215" t="s">
        <v>182</v>
      </c>
      <c r="G105" s="216" t="s">
        <v>183</v>
      </c>
      <c r="H105" s="217">
        <v>176.618</v>
      </c>
      <c r="I105" s="218"/>
      <c r="J105" s="219">
        <f>ROUND(I105*H105,2)</f>
        <v>0</v>
      </c>
      <c r="K105" s="215" t="s">
        <v>155</v>
      </c>
      <c r="L105" s="45"/>
      <c r="M105" s="220" t="s">
        <v>19</v>
      </c>
      <c r="N105" s="221" t="s">
        <v>46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156</v>
      </c>
      <c r="AT105" s="224" t="s">
        <v>151</v>
      </c>
      <c r="AU105" s="224" t="s">
        <v>85</v>
      </c>
      <c r="AY105" s="18" t="s">
        <v>149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83</v>
      </c>
      <c r="BK105" s="225">
        <f>ROUND(I105*H105,2)</f>
        <v>0</v>
      </c>
      <c r="BL105" s="18" t="s">
        <v>156</v>
      </c>
      <c r="BM105" s="224" t="s">
        <v>184</v>
      </c>
    </row>
    <row r="106" s="2" customFormat="1">
      <c r="A106" s="39"/>
      <c r="B106" s="40"/>
      <c r="C106" s="41"/>
      <c r="D106" s="226" t="s">
        <v>158</v>
      </c>
      <c r="E106" s="41"/>
      <c r="F106" s="227" t="s">
        <v>185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158</v>
      </c>
      <c r="AU106" s="18" t="s">
        <v>85</v>
      </c>
    </row>
    <row r="107" s="13" customFormat="1">
      <c r="A107" s="13"/>
      <c r="B107" s="233"/>
      <c r="C107" s="234"/>
      <c r="D107" s="231" t="s">
        <v>162</v>
      </c>
      <c r="E107" s="235" t="s">
        <v>19</v>
      </c>
      <c r="F107" s="236" t="s">
        <v>186</v>
      </c>
      <c r="G107" s="234"/>
      <c r="H107" s="237">
        <v>176.618</v>
      </c>
      <c r="I107" s="238"/>
      <c r="J107" s="234"/>
      <c r="K107" s="234"/>
      <c r="L107" s="239"/>
      <c r="M107" s="240"/>
      <c r="N107" s="241"/>
      <c r="O107" s="241"/>
      <c r="P107" s="241"/>
      <c r="Q107" s="241"/>
      <c r="R107" s="241"/>
      <c r="S107" s="241"/>
      <c r="T107" s="24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3" t="s">
        <v>162</v>
      </c>
      <c r="AU107" s="243" t="s">
        <v>85</v>
      </c>
      <c r="AV107" s="13" t="s">
        <v>85</v>
      </c>
      <c r="AW107" s="13" t="s">
        <v>36</v>
      </c>
      <c r="AX107" s="13" t="s">
        <v>83</v>
      </c>
      <c r="AY107" s="243" t="s">
        <v>149</v>
      </c>
    </row>
    <row r="108" s="2" customFormat="1" ht="24.15" customHeight="1">
      <c r="A108" s="39"/>
      <c r="B108" s="40"/>
      <c r="C108" s="213" t="s">
        <v>187</v>
      </c>
      <c r="D108" s="213" t="s">
        <v>151</v>
      </c>
      <c r="E108" s="214" t="s">
        <v>188</v>
      </c>
      <c r="F108" s="215" t="s">
        <v>189</v>
      </c>
      <c r="G108" s="216" t="s">
        <v>183</v>
      </c>
      <c r="H108" s="217">
        <v>53.609999999999999</v>
      </c>
      <c r="I108" s="218"/>
      <c r="J108" s="219">
        <f>ROUND(I108*H108,2)</f>
        <v>0</v>
      </c>
      <c r="K108" s="215" t="s">
        <v>155</v>
      </c>
      <c r="L108" s="45"/>
      <c r="M108" s="220" t="s">
        <v>19</v>
      </c>
      <c r="N108" s="221" t="s">
        <v>46</v>
      </c>
      <c r="O108" s="85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156</v>
      </c>
      <c r="AT108" s="224" t="s">
        <v>151</v>
      </c>
      <c r="AU108" s="224" t="s">
        <v>85</v>
      </c>
      <c r="AY108" s="18" t="s">
        <v>149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83</v>
      </c>
      <c r="BK108" s="225">
        <f>ROUND(I108*H108,2)</f>
        <v>0</v>
      </c>
      <c r="BL108" s="18" t="s">
        <v>156</v>
      </c>
      <c r="BM108" s="224" t="s">
        <v>190</v>
      </c>
    </row>
    <row r="109" s="2" customFormat="1">
      <c r="A109" s="39"/>
      <c r="B109" s="40"/>
      <c r="C109" s="41"/>
      <c r="D109" s="226" t="s">
        <v>158</v>
      </c>
      <c r="E109" s="41"/>
      <c r="F109" s="227" t="s">
        <v>191</v>
      </c>
      <c r="G109" s="41"/>
      <c r="H109" s="41"/>
      <c r="I109" s="228"/>
      <c r="J109" s="41"/>
      <c r="K109" s="41"/>
      <c r="L109" s="45"/>
      <c r="M109" s="229"/>
      <c r="N109" s="230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158</v>
      </c>
      <c r="AU109" s="18" t="s">
        <v>85</v>
      </c>
    </row>
    <row r="110" s="13" customFormat="1">
      <c r="A110" s="13"/>
      <c r="B110" s="233"/>
      <c r="C110" s="234"/>
      <c r="D110" s="231" t="s">
        <v>162</v>
      </c>
      <c r="E110" s="235" t="s">
        <v>19</v>
      </c>
      <c r="F110" s="236" t="s">
        <v>192</v>
      </c>
      <c r="G110" s="234"/>
      <c r="H110" s="237">
        <v>53.609999999999999</v>
      </c>
      <c r="I110" s="238"/>
      <c r="J110" s="234"/>
      <c r="K110" s="234"/>
      <c r="L110" s="239"/>
      <c r="M110" s="240"/>
      <c r="N110" s="241"/>
      <c r="O110" s="241"/>
      <c r="P110" s="241"/>
      <c r="Q110" s="241"/>
      <c r="R110" s="241"/>
      <c r="S110" s="241"/>
      <c r="T110" s="242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3" t="s">
        <v>162</v>
      </c>
      <c r="AU110" s="243" t="s">
        <v>85</v>
      </c>
      <c r="AV110" s="13" t="s">
        <v>85</v>
      </c>
      <c r="AW110" s="13" t="s">
        <v>36</v>
      </c>
      <c r="AX110" s="13" t="s">
        <v>83</v>
      </c>
      <c r="AY110" s="243" t="s">
        <v>149</v>
      </c>
    </row>
    <row r="111" s="2" customFormat="1" ht="24.15" customHeight="1">
      <c r="A111" s="39"/>
      <c r="B111" s="40"/>
      <c r="C111" s="213" t="s">
        <v>193</v>
      </c>
      <c r="D111" s="213" t="s">
        <v>151</v>
      </c>
      <c r="E111" s="214" t="s">
        <v>194</v>
      </c>
      <c r="F111" s="215" t="s">
        <v>195</v>
      </c>
      <c r="G111" s="216" t="s">
        <v>183</v>
      </c>
      <c r="H111" s="217">
        <v>41.697000000000003</v>
      </c>
      <c r="I111" s="218"/>
      <c r="J111" s="219">
        <f>ROUND(I111*H111,2)</f>
        <v>0</v>
      </c>
      <c r="K111" s="215" t="s">
        <v>155</v>
      </c>
      <c r="L111" s="45"/>
      <c r="M111" s="220" t="s">
        <v>19</v>
      </c>
      <c r="N111" s="221" t="s">
        <v>46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156</v>
      </c>
      <c r="AT111" s="224" t="s">
        <v>151</v>
      </c>
      <c r="AU111" s="224" t="s">
        <v>85</v>
      </c>
      <c r="AY111" s="18" t="s">
        <v>149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83</v>
      </c>
      <c r="BK111" s="225">
        <f>ROUND(I111*H111,2)</f>
        <v>0</v>
      </c>
      <c r="BL111" s="18" t="s">
        <v>156</v>
      </c>
      <c r="BM111" s="224" t="s">
        <v>196</v>
      </c>
    </row>
    <row r="112" s="2" customFormat="1">
      <c r="A112" s="39"/>
      <c r="B112" s="40"/>
      <c r="C112" s="41"/>
      <c r="D112" s="226" t="s">
        <v>158</v>
      </c>
      <c r="E112" s="41"/>
      <c r="F112" s="227" t="s">
        <v>197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158</v>
      </c>
      <c r="AU112" s="18" t="s">
        <v>85</v>
      </c>
    </row>
    <row r="113" s="13" customFormat="1">
      <c r="A113" s="13"/>
      <c r="B113" s="233"/>
      <c r="C113" s="234"/>
      <c r="D113" s="231" t="s">
        <v>162</v>
      </c>
      <c r="E113" s="235" t="s">
        <v>19</v>
      </c>
      <c r="F113" s="236" t="s">
        <v>198</v>
      </c>
      <c r="G113" s="234"/>
      <c r="H113" s="237">
        <v>41.697000000000003</v>
      </c>
      <c r="I113" s="238"/>
      <c r="J113" s="234"/>
      <c r="K113" s="234"/>
      <c r="L113" s="239"/>
      <c r="M113" s="240"/>
      <c r="N113" s="241"/>
      <c r="O113" s="241"/>
      <c r="P113" s="241"/>
      <c r="Q113" s="241"/>
      <c r="R113" s="241"/>
      <c r="S113" s="241"/>
      <c r="T113" s="24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3" t="s">
        <v>162</v>
      </c>
      <c r="AU113" s="243" t="s">
        <v>85</v>
      </c>
      <c r="AV113" s="13" t="s">
        <v>85</v>
      </c>
      <c r="AW113" s="13" t="s">
        <v>36</v>
      </c>
      <c r="AX113" s="13" t="s">
        <v>83</v>
      </c>
      <c r="AY113" s="243" t="s">
        <v>149</v>
      </c>
    </row>
    <row r="114" s="2" customFormat="1" ht="24.15" customHeight="1">
      <c r="A114" s="39"/>
      <c r="B114" s="40"/>
      <c r="C114" s="213" t="s">
        <v>199</v>
      </c>
      <c r="D114" s="213" t="s">
        <v>151</v>
      </c>
      <c r="E114" s="214" t="s">
        <v>200</v>
      </c>
      <c r="F114" s="215" t="s">
        <v>201</v>
      </c>
      <c r="G114" s="216" t="s">
        <v>183</v>
      </c>
      <c r="H114" s="217">
        <v>23.827000000000002</v>
      </c>
      <c r="I114" s="218"/>
      <c r="J114" s="219">
        <f>ROUND(I114*H114,2)</f>
        <v>0</v>
      </c>
      <c r="K114" s="215" t="s">
        <v>155</v>
      </c>
      <c r="L114" s="45"/>
      <c r="M114" s="220" t="s">
        <v>19</v>
      </c>
      <c r="N114" s="221" t="s">
        <v>46</v>
      </c>
      <c r="O114" s="85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156</v>
      </c>
      <c r="AT114" s="224" t="s">
        <v>151</v>
      </c>
      <c r="AU114" s="224" t="s">
        <v>85</v>
      </c>
      <c r="AY114" s="18" t="s">
        <v>149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83</v>
      </c>
      <c r="BK114" s="225">
        <f>ROUND(I114*H114,2)</f>
        <v>0</v>
      </c>
      <c r="BL114" s="18" t="s">
        <v>156</v>
      </c>
      <c r="BM114" s="224" t="s">
        <v>202</v>
      </c>
    </row>
    <row r="115" s="2" customFormat="1">
      <c r="A115" s="39"/>
      <c r="B115" s="40"/>
      <c r="C115" s="41"/>
      <c r="D115" s="226" t="s">
        <v>158</v>
      </c>
      <c r="E115" s="41"/>
      <c r="F115" s="227" t="s">
        <v>203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158</v>
      </c>
      <c r="AU115" s="18" t="s">
        <v>85</v>
      </c>
    </row>
    <row r="116" s="13" customFormat="1">
      <c r="A116" s="13"/>
      <c r="B116" s="233"/>
      <c r="C116" s="234"/>
      <c r="D116" s="231" t="s">
        <v>162</v>
      </c>
      <c r="E116" s="235" t="s">
        <v>19</v>
      </c>
      <c r="F116" s="236" t="s">
        <v>204</v>
      </c>
      <c r="G116" s="234"/>
      <c r="H116" s="237">
        <v>23.827000000000002</v>
      </c>
      <c r="I116" s="238"/>
      <c r="J116" s="234"/>
      <c r="K116" s="234"/>
      <c r="L116" s="239"/>
      <c r="M116" s="240"/>
      <c r="N116" s="241"/>
      <c r="O116" s="241"/>
      <c r="P116" s="241"/>
      <c r="Q116" s="241"/>
      <c r="R116" s="241"/>
      <c r="S116" s="241"/>
      <c r="T116" s="24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3" t="s">
        <v>162</v>
      </c>
      <c r="AU116" s="243" t="s">
        <v>85</v>
      </c>
      <c r="AV116" s="13" t="s">
        <v>85</v>
      </c>
      <c r="AW116" s="13" t="s">
        <v>36</v>
      </c>
      <c r="AX116" s="13" t="s">
        <v>83</v>
      </c>
      <c r="AY116" s="243" t="s">
        <v>149</v>
      </c>
    </row>
    <row r="117" s="2" customFormat="1" ht="24.15" customHeight="1">
      <c r="A117" s="39"/>
      <c r="B117" s="40"/>
      <c r="C117" s="213" t="s">
        <v>205</v>
      </c>
      <c r="D117" s="213" t="s">
        <v>151</v>
      </c>
      <c r="E117" s="214" t="s">
        <v>206</v>
      </c>
      <c r="F117" s="215" t="s">
        <v>207</v>
      </c>
      <c r="G117" s="216" t="s">
        <v>183</v>
      </c>
      <c r="H117" s="217">
        <v>145.08500000000001</v>
      </c>
      <c r="I117" s="218"/>
      <c r="J117" s="219">
        <f>ROUND(I117*H117,2)</f>
        <v>0</v>
      </c>
      <c r="K117" s="215" t="s">
        <v>155</v>
      </c>
      <c r="L117" s="45"/>
      <c r="M117" s="220" t="s">
        <v>19</v>
      </c>
      <c r="N117" s="221" t="s">
        <v>46</v>
      </c>
      <c r="O117" s="85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156</v>
      </c>
      <c r="AT117" s="224" t="s">
        <v>151</v>
      </c>
      <c r="AU117" s="224" t="s">
        <v>85</v>
      </c>
      <c r="AY117" s="18" t="s">
        <v>149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83</v>
      </c>
      <c r="BK117" s="225">
        <f>ROUND(I117*H117,2)</f>
        <v>0</v>
      </c>
      <c r="BL117" s="18" t="s">
        <v>156</v>
      </c>
      <c r="BM117" s="224" t="s">
        <v>208</v>
      </c>
    </row>
    <row r="118" s="2" customFormat="1">
      <c r="A118" s="39"/>
      <c r="B118" s="40"/>
      <c r="C118" s="41"/>
      <c r="D118" s="226" t="s">
        <v>158</v>
      </c>
      <c r="E118" s="41"/>
      <c r="F118" s="227" t="s">
        <v>209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158</v>
      </c>
      <c r="AU118" s="18" t="s">
        <v>85</v>
      </c>
    </row>
    <row r="119" s="13" customFormat="1">
      <c r="A119" s="13"/>
      <c r="B119" s="233"/>
      <c r="C119" s="234"/>
      <c r="D119" s="231" t="s">
        <v>162</v>
      </c>
      <c r="E119" s="235" t="s">
        <v>19</v>
      </c>
      <c r="F119" s="236" t="s">
        <v>210</v>
      </c>
      <c r="G119" s="234"/>
      <c r="H119" s="237">
        <v>145.08500000000001</v>
      </c>
      <c r="I119" s="238"/>
      <c r="J119" s="234"/>
      <c r="K119" s="234"/>
      <c r="L119" s="239"/>
      <c r="M119" s="240"/>
      <c r="N119" s="241"/>
      <c r="O119" s="241"/>
      <c r="P119" s="241"/>
      <c r="Q119" s="241"/>
      <c r="R119" s="241"/>
      <c r="S119" s="241"/>
      <c r="T119" s="24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3" t="s">
        <v>162</v>
      </c>
      <c r="AU119" s="243" t="s">
        <v>85</v>
      </c>
      <c r="AV119" s="13" t="s">
        <v>85</v>
      </c>
      <c r="AW119" s="13" t="s">
        <v>36</v>
      </c>
      <c r="AX119" s="13" t="s">
        <v>83</v>
      </c>
      <c r="AY119" s="243" t="s">
        <v>149</v>
      </c>
    </row>
    <row r="120" s="2" customFormat="1" ht="24.15" customHeight="1">
      <c r="A120" s="39"/>
      <c r="B120" s="40"/>
      <c r="C120" s="213" t="s">
        <v>211</v>
      </c>
      <c r="D120" s="213" t="s">
        <v>151</v>
      </c>
      <c r="E120" s="214" t="s">
        <v>212</v>
      </c>
      <c r="F120" s="215" t="s">
        <v>213</v>
      </c>
      <c r="G120" s="216" t="s">
        <v>183</v>
      </c>
      <c r="H120" s="217">
        <v>112.84399999999999</v>
      </c>
      <c r="I120" s="218"/>
      <c r="J120" s="219">
        <f>ROUND(I120*H120,2)</f>
        <v>0</v>
      </c>
      <c r="K120" s="215" t="s">
        <v>155</v>
      </c>
      <c r="L120" s="45"/>
      <c r="M120" s="220" t="s">
        <v>19</v>
      </c>
      <c r="N120" s="221" t="s">
        <v>46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156</v>
      </c>
      <c r="AT120" s="224" t="s">
        <v>151</v>
      </c>
      <c r="AU120" s="224" t="s">
        <v>85</v>
      </c>
      <c r="AY120" s="18" t="s">
        <v>149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83</v>
      </c>
      <c r="BK120" s="225">
        <f>ROUND(I120*H120,2)</f>
        <v>0</v>
      </c>
      <c r="BL120" s="18" t="s">
        <v>156</v>
      </c>
      <c r="BM120" s="224" t="s">
        <v>214</v>
      </c>
    </row>
    <row r="121" s="2" customFormat="1">
      <c r="A121" s="39"/>
      <c r="B121" s="40"/>
      <c r="C121" s="41"/>
      <c r="D121" s="226" t="s">
        <v>158</v>
      </c>
      <c r="E121" s="41"/>
      <c r="F121" s="227" t="s">
        <v>215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158</v>
      </c>
      <c r="AU121" s="18" t="s">
        <v>85</v>
      </c>
    </row>
    <row r="122" s="13" customFormat="1">
      <c r="A122" s="13"/>
      <c r="B122" s="233"/>
      <c r="C122" s="234"/>
      <c r="D122" s="231" t="s">
        <v>162</v>
      </c>
      <c r="E122" s="235" t="s">
        <v>19</v>
      </c>
      <c r="F122" s="236" t="s">
        <v>216</v>
      </c>
      <c r="G122" s="234"/>
      <c r="H122" s="237">
        <v>112.84399999999999</v>
      </c>
      <c r="I122" s="238"/>
      <c r="J122" s="234"/>
      <c r="K122" s="234"/>
      <c r="L122" s="239"/>
      <c r="M122" s="240"/>
      <c r="N122" s="241"/>
      <c r="O122" s="241"/>
      <c r="P122" s="241"/>
      <c r="Q122" s="241"/>
      <c r="R122" s="241"/>
      <c r="S122" s="241"/>
      <c r="T122" s="24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3" t="s">
        <v>162</v>
      </c>
      <c r="AU122" s="243" t="s">
        <v>85</v>
      </c>
      <c r="AV122" s="13" t="s">
        <v>85</v>
      </c>
      <c r="AW122" s="13" t="s">
        <v>36</v>
      </c>
      <c r="AX122" s="13" t="s">
        <v>83</v>
      </c>
      <c r="AY122" s="243" t="s">
        <v>149</v>
      </c>
    </row>
    <row r="123" s="2" customFormat="1" ht="24.15" customHeight="1">
      <c r="A123" s="39"/>
      <c r="B123" s="40"/>
      <c r="C123" s="213" t="s">
        <v>217</v>
      </c>
      <c r="D123" s="213" t="s">
        <v>151</v>
      </c>
      <c r="E123" s="214" t="s">
        <v>218</v>
      </c>
      <c r="F123" s="215" t="s">
        <v>219</v>
      </c>
      <c r="G123" s="216" t="s">
        <v>183</v>
      </c>
      <c r="H123" s="217">
        <v>64.481999999999999</v>
      </c>
      <c r="I123" s="218"/>
      <c r="J123" s="219">
        <f>ROUND(I123*H123,2)</f>
        <v>0</v>
      </c>
      <c r="K123" s="215" t="s">
        <v>155</v>
      </c>
      <c r="L123" s="45"/>
      <c r="M123" s="220" t="s">
        <v>19</v>
      </c>
      <c r="N123" s="221" t="s">
        <v>46</v>
      </c>
      <c r="O123" s="85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156</v>
      </c>
      <c r="AT123" s="224" t="s">
        <v>151</v>
      </c>
      <c r="AU123" s="224" t="s">
        <v>85</v>
      </c>
      <c r="AY123" s="18" t="s">
        <v>149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8" t="s">
        <v>83</v>
      </c>
      <c r="BK123" s="225">
        <f>ROUND(I123*H123,2)</f>
        <v>0</v>
      </c>
      <c r="BL123" s="18" t="s">
        <v>156</v>
      </c>
      <c r="BM123" s="224" t="s">
        <v>220</v>
      </c>
    </row>
    <row r="124" s="2" customFormat="1">
      <c r="A124" s="39"/>
      <c r="B124" s="40"/>
      <c r="C124" s="41"/>
      <c r="D124" s="226" t="s">
        <v>158</v>
      </c>
      <c r="E124" s="41"/>
      <c r="F124" s="227" t="s">
        <v>221</v>
      </c>
      <c r="G124" s="41"/>
      <c r="H124" s="41"/>
      <c r="I124" s="228"/>
      <c r="J124" s="41"/>
      <c r="K124" s="41"/>
      <c r="L124" s="45"/>
      <c r="M124" s="229"/>
      <c r="N124" s="23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158</v>
      </c>
      <c r="AU124" s="18" t="s">
        <v>85</v>
      </c>
    </row>
    <row r="125" s="13" customFormat="1">
      <c r="A125" s="13"/>
      <c r="B125" s="233"/>
      <c r="C125" s="234"/>
      <c r="D125" s="231" t="s">
        <v>162</v>
      </c>
      <c r="E125" s="235" t="s">
        <v>19</v>
      </c>
      <c r="F125" s="236" t="s">
        <v>222</v>
      </c>
      <c r="G125" s="234"/>
      <c r="H125" s="237">
        <v>64.481999999999999</v>
      </c>
      <c r="I125" s="238"/>
      <c r="J125" s="234"/>
      <c r="K125" s="234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162</v>
      </c>
      <c r="AU125" s="243" t="s">
        <v>85</v>
      </c>
      <c r="AV125" s="13" t="s">
        <v>85</v>
      </c>
      <c r="AW125" s="13" t="s">
        <v>36</v>
      </c>
      <c r="AX125" s="13" t="s">
        <v>83</v>
      </c>
      <c r="AY125" s="243" t="s">
        <v>149</v>
      </c>
    </row>
    <row r="126" s="2" customFormat="1" ht="16.5" customHeight="1">
      <c r="A126" s="39"/>
      <c r="B126" s="40"/>
      <c r="C126" s="213" t="s">
        <v>223</v>
      </c>
      <c r="D126" s="213" t="s">
        <v>151</v>
      </c>
      <c r="E126" s="214" t="s">
        <v>224</v>
      </c>
      <c r="F126" s="215" t="s">
        <v>225</v>
      </c>
      <c r="G126" s="216" t="s">
        <v>154</v>
      </c>
      <c r="H126" s="217">
        <v>39</v>
      </c>
      <c r="I126" s="218"/>
      <c r="J126" s="219">
        <f>ROUND(I126*H126,2)</f>
        <v>0</v>
      </c>
      <c r="K126" s="215" t="s">
        <v>19</v>
      </c>
      <c r="L126" s="45"/>
      <c r="M126" s="220" t="s">
        <v>19</v>
      </c>
      <c r="N126" s="221" t="s">
        <v>46</v>
      </c>
      <c r="O126" s="85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156</v>
      </c>
      <c r="AT126" s="224" t="s">
        <v>151</v>
      </c>
      <c r="AU126" s="224" t="s">
        <v>85</v>
      </c>
      <c r="AY126" s="18" t="s">
        <v>149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83</v>
      </c>
      <c r="BK126" s="225">
        <f>ROUND(I126*H126,2)</f>
        <v>0</v>
      </c>
      <c r="BL126" s="18" t="s">
        <v>156</v>
      </c>
      <c r="BM126" s="224" t="s">
        <v>226</v>
      </c>
    </row>
    <row r="127" s="2" customFormat="1" ht="16.5" customHeight="1">
      <c r="A127" s="39"/>
      <c r="B127" s="40"/>
      <c r="C127" s="213" t="s">
        <v>227</v>
      </c>
      <c r="D127" s="213" t="s">
        <v>151</v>
      </c>
      <c r="E127" s="214" t="s">
        <v>228</v>
      </c>
      <c r="F127" s="215" t="s">
        <v>229</v>
      </c>
      <c r="G127" s="216" t="s">
        <v>230</v>
      </c>
      <c r="H127" s="217">
        <v>828</v>
      </c>
      <c r="I127" s="218"/>
      <c r="J127" s="219">
        <f>ROUND(I127*H127,2)</f>
        <v>0</v>
      </c>
      <c r="K127" s="215" t="s">
        <v>155</v>
      </c>
      <c r="L127" s="45"/>
      <c r="M127" s="220" t="s">
        <v>19</v>
      </c>
      <c r="N127" s="221" t="s">
        <v>46</v>
      </c>
      <c r="O127" s="85"/>
      <c r="P127" s="222">
        <f>O127*H127</f>
        <v>0</v>
      </c>
      <c r="Q127" s="222">
        <v>0.00199</v>
      </c>
      <c r="R127" s="222">
        <f>Q127*H127</f>
        <v>1.6477200000000001</v>
      </c>
      <c r="S127" s="222">
        <v>0</v>
      </c>
      <c r="T127" s="223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4" t="s">
        <v>156</v>
      </c>
      <c r="AT127" s="224" t="s">
        <v>151</v>
      </c>
      <c r="AU127" s="224" t="s">
        <v>85</v>
      </c>
      <c r="AY127" s="18" t="s">
        <v>149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8" t="s">
        <v>83</v>
      </c>
      <c r="BK127" s="225">
        <f>ROUND(I127*H127,2)</f>
        <v>0</v>
      </c>
      <c r="BL127" s="18" t="s">
        <v>156</v>
      </c>
      <c r="BM127" s="224" t="s">
        <v>231</v>
      </c>
    </row>
    <row r="128" s="2" customFormat="1">
      <c r="A128" s="39"/>
      <c r="B128" s="40"/>
      <c r="C128" s="41"/>
      <c r="D128" s="226" t="s">
        <v>158</v>
      </c>
      <c r="E128" s="41"/>
      <c r="F128" s="227" t="s">
        <v>232</v>
      </c>
      <c r="G128" s="41"/>
      <c r="H128" s="41"/>
      <c r="I128" s="228"/>
      <c r="J128" s="41"/>
      <c r="K128" s="41"/>
      <c r="L128" s="45"/>
      <c r="M128" s="229"/>
      <c r="N128" s="230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158</v>
      </c>
      <c r="AU128" s="18" t="s">
        <v>85</v>
      </c>
    </row>
    <row r="129" s="13" customFormat="1">
      <c r="A129" s="13"/>
      <c r="B129" s="233"/>
      <c r="C129" s="234"/>
      <c r="D129" s="231" t="s">
        <v>162</v>
      </c>
      <c r="E129" s="235" t="s">
        <v>19</v>
      </c>
      <c r="F129" s="236" t="s">
        <v>233</v>
      </c>
      <c r="G129" s="234"/>
      <c r="H129" s="237">
        <v>828</v>
      </c>
      <c r="I129" s="238"/>
      <c r="J129" s="234"/>
      <c r="K129" s="234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162</v>
      </c>
      <c r="AU129" s="243" t="s">
        <v>85</v>
      </c>
      <c r="AV129" s="13" t="s">
        <v>85</v>
      </c>
      <c r="AW129" s="13" t="s">
        <v>36</v>
      </c>
      <c r="AX129" s="13" t="s">
        <v>83</v>
      </c>
      <c r="AY129" s="243" t="s">
        <v>149</v>
      </c>
    </row>
    <row r="130" s="2" customFormat="1" ht="16.5" customHeight="1">
      <c r="A130" s="39"/>
      <c r="B130" s="40"/>
      <c r="C130" s="213" t="s">
        <v>234</v>
      </c>
      <c r="D130" s="213" t="s">
        <v>151</v>
      </c>
      <c r="E130" s="214" t="s">
        <v>235</v>
      </c>
      <c r="F130" s="215" t="s">
        <v>236</v>
      </c>
      <c r="G130" s="216" t="s">
        <v>230</v>
      </c>
      <c r="H130" s="217">
        <v>52.200000000000003</v>
      </c>
      <c r="I130" s="218"/>
      <c r="J130" s="219">
        <f>ROUND(I130*H130,2)</f>
        <v>0</v>
      </c>
      <c r="K130" s="215" t="s">
        <v>155</v>
      </c>
      <c r="L130" s="45"/>
      <c r="M130" s="220" t="s">
        <v>19</v>
      </c>
      <c r="N130" s="221" t="s">
        <v>46</v>
      </c>
      <c r="O130" s="85"/>
      <c r="P130" s="222">
        <f>O130*H130</f>
        <v>0</v>
      </c>
      <c r="Q130" s="222">
        <v>0.0020100000000000001</v>
      </c>
      <c r="R130" s="222">
        <f>Q130*H130</f>
        <v>0.10492200000000002</v>
      </c>
      <c r="S130" s="222">
        <v>0</v>
      </c>
      <c r="T130" s="22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4" t="s">
        <v>156</v>
      </c>
      <c r="AT130" s="224" t="s">
        <v>151</v>
      </c>
      <c r="AU130" s="224" t="s">
        <v>85</v>
      </c>
      <c r="AY130" s="18" t="s">
        <v>149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8" t="s">
        <v>83</v>
      </c>
      <c r="BK130" s="225">
        <f>ROUND(I130*H130,2)</f>
        <v>0</v>
      </c>
      <c r="BL130" s="18" t="s">
        <v>156</v>
      </c>
      <c r="BM130" s="224" t="s">
        <v>237</v>
      </c>
    </row>
    <row r="131" s="2" customFormat="1">
      <c r="A131" s="39"/>
      <c r="B131" s="40"/>
      <c r="C131" s="41"/>
      <c r="D131" s="226" t="s">
        <v>158</v>
      </c>
      <c r="E131" s="41"/>
      <c r="F131" s="227" t="s">
        <v>238</v>
      </c>
      <c r="G131" s="41"/>
      <c r="H131" s="41"/>
      <c r="I131" s="228"/>
      <c r="J131" s="41"/>
      <c r="K131" s="41"/>
      <c r="L131" s="45"/>
      <c r="M131" s="229"/>
      <c r="N131" s="230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158</v>
      </c>
      <c r="AU131" s="18" t="s">
        <v>85</v>
      </c>
    </row>
    <row r="132" s="13" customFormat="1">
      <c r="A132" s="13"/>
      <c r="B132" s="233"/>
      <c r="C132" s="234"/>
      <c r="D132" s="231" t="s">
        <v>162</v>
      </c>
      <c r="E132" s="235" t="s">
        <v>19</v>
      </c>
      <c r="F132" s="236" t="s">
        <v>239</v>
      </c>
      <c r="G132" s="234"/>
      <c r="H132" s="237">
        <v>52.200000000000003</v>
      </c>
      <c r="I132" s="238"/>
      <c r="J132" s="234"/>
      <c r="K132" s="234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162</v>
      </c>
      <c r="AU132" s="243" t="s">
        <v>85</v>
      </c>
      <c r="AV132" s="13" t="s">
        <v>85</v>
      </c>
      <c r="AW132" s="13" t="s">
        <v>36</v>
      </c>
      <c r="AX132" s="13" t="s">
        <v>83</v>
      </c>
      <c r="AY132" s="243" t="s">
        <v>149</v>
      </c>
    </row>
    <row r="133" s="2" customFormat="1" ht="24.15" customHeight="1">
      <c r="A133" s="39"/>
      <c r="B133" s="40"/>
      <c r="C133" s="213" t="s">
        <v>8</v>
      </c>
      <c r="D133" s="213" t="s">
        <v>151</v>
      </c>
      <c r="E133" s="214" t="s">
        <v>240</v>
      </c>
      <c r="F133" s="215" t="s">
        <v>241</v>
      </c>
      <c r="G133" s="216" t="s">
        <v>230</v>
      </c>
      <c r="H133" s="217">
        <v>828</v>
      </c>
      <c r="I133" s="218"/>
      <c r="J133" s="219">
        <f>ROUND(I133*H133,2)</f>
        <v>0</v>
      </c>
      <c r="K133" s="215" t="s">
        <v>155</v>
      </c>
      <c r="L133" s="45"/>
      <c r="M133" s="220" t="s">
        <v>19</v>
      </c>
      <c r="N133" s="221" t="s">
        <v>46</v>
      </c>
      <c r="O133" s="85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4" t="s">
        <v>156</v>
      </c>
      <c r="AT133" s="224" t="s">
        <v>151</v>
      </c>
      <c r="AU133" s="224" t="s">
        <v>85</v>
      </c>
      <c r="AY133" s="18" t="s">
        <v>149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8" t="s">
        <v>83</v>
      </c>
      <c r="BK133" s="225">
        <f>ROUND(I133*H133,2)</f>
        <v>0</v>
      </c>
      <c r="BL133" s="18" t="s">
        <v>156</v>
      </c>
      <c r="BM133" s="224" t="s">
        <v>242</v>
      </c>
    </row>
    <row r="134" s="2" customFormat="1">
      <c r="A134" s="39"/>
      <c r="B134" s="40"/>
      <c r="C134" s="41"/>
      <c r="D134" s="226" t="s">
        <v>158</v>
      </c>
      <c r="E134" s="41"/>
      <c r="F134" s="227" t="s">
        <v>243</v>
      </c>
      <c r="G134" s="41"/>
      <c r="H134" s="41"/>
      <c r="I134" s="228"/>
      <c r="J134" s="41"/>
      <c r="K134" s="41"/>
      <c r="L134" s="45"/>
      <c r="M134" s="229"/>
      <c r="N134" s="230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158</v>
      </c>
      <c r="AU134" s="18" t="s">
        <v>85</v>
      </c>
    </row>
    <row r="135" s="2" customFormat="1" ht="24.15" customHeight="1">
      <c r="A135" s="39"/>
      <c r="B135" s="40"/>
      <c r="C135" s="213" t="s">
        <v>244</v>
      </c>
      <c r="D135" s="213" t="s">
        <v>151</v>
      </c>
      <c r="E135" s="214" t="s">
        <v>245</v>
      </c>
      <c r="F135" s="215" t="s">
        <v>246</v>
      </c>
      <c r="G135" s="216" t="s">
        <v>230</v>
      </c>
      <c r="H135" s="217">
        <v>52.200000000000003</v>
      </c>
      <c r="I135" s="218"/>
      <c r="J135" s="219">
        <f>ROUND(I135*H135,2)</f>
        <v>0</v>
      </c>
      <c r="K135" s="215" t="s">
        <v>155</v>
      </c>
      <c r="L135" s="45"/>
      <c r="M135" s="220" t="s">
        <v>19</v>
      </c>
      <c r="N135" s="221" t="s">
        <v>46</v>
      </c>
      <c r="O135" s="85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156</v>
      </c>
      <c r="AT135" s="224" t="s">
        <v>151</v>
      </c>
      <c r="AU135" s="224" t="s">
        <v>85</v>
      </c>
      <c r="AY135" s="18" t="s">
        <v>149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8" t="s">
        <v>83</v>
      </c>
      <c r="BK135" s="225">
        <f>ROUND(I135*H135,2)</f>
        <v>0</v>
      </c>
      <c r="BL135" s="18" t="s">
        <v>156</v>
      </c>
      <c r="BM135" s="224" t="s">
        <v>247</v>
      </c>
    </row>
    <row r="136" s="2" customFormat="1">
      <c r="A136" s="39"/>
      <c r="B136" s="40"/>
      <c r="C136" s="41"/>
      <c r="D136" s="226" t="s">
        <v>158</v>
      </c>
      <c r="E136" s="41"/>
      <c r="F136" s="227" t="s">
        <v>248</v>
      </c>
      <c r="G136" s="41"/>
      <c r="H136" s="41"/>
      <c r="I136" s="228"/>
      <c r="J136" s="41"/>
      <c r="K136" s="41"/>
      <c r="L136" s="45"/>
      <c r="M136" s="229"/>
      <c r="N136" s="230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158</v>
      </c>
      <c r="AU136" s="18" t="s">
        <v>85</v>
      </c>
    </row>
    <row r="137" s="2" customFormat="1" ht="16.5" customHeight="1">
      <c r="A137" s="39"/>
      <c r="B137" s="40"/>
      <c r="C137" s="213" t="s">
        <v>249</v>
      </c>
      <c r="D137" s="213" t="s">
        <v>151</v>
      </c>
      <c r="E137" s="214" t="s">
        <v>250</v>
      </c>
      <c r="F137" s="215" t="s">
        <v>251</v>
      </c>
      <c r="G137" s="216" t="s">
        <v>230</v>
      </c>
      <c r="H137" s="217">
        <v>156.22</v>
      </c>
      <c r="I137" s="218"/>
      <c r="J137" s="219">
        <f>ROUND(I137*H137,2)</f>
        <v>0</v>
      </c>
      <c r="K137" s="215" t="s">
        <v>155</v>
      </c>
      <c r="L137" s="45"/>
      <c r="M137" s="220" t="s">
        <v>19</v>
      </c>
      <c r="N137" s="221" t="s">
        <v>46</v>
      </c>
      <c r="O137" s="85"/>
      <c r="P137" s="222">
        <f>O137*H137</f>
        <v>0</v>
      </c>
      <c r="Q137" s="222">
        <v>0.00149</v>
      </c>
      <c r="R137" s="222">
        <f>Q137*H137</f>
        <v>0.2327678</v>
      </c>
      <c r="S137" s="222">
        <v>0</v>
      </c>
      <c r="T137" s="22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156</v>
      </c>
      <c r="AT137" s="224" t="s">
        <v>151</v>
      </c>
      <c r="AU137" s="224" t="s">
        <v>85</v>
      </c>
      <c r="AY137" s="18" t="s">
        <v>149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8" t="s">
        <v>83</v>
      </c>
      <c r="BK137" s="225">
        <f>ROUND(I137*H137,2)</f>
        <v>0</v>
      </c>
      <c r="BL137" s="18" t="s">
        <v>156</v>
      </c>
      <c r="BM137" s="224" t="s">
        <v>252</v>
      </c>
    </row>
    <row r="138" s="2" customFormat="1">
      <c r="A138" s="39"/>
      <c r="B138" s="40"/>
      <c r="C138" s="41"/>
      <c r="D138" s="226" t="s">
        <v>158</v>
      </c>
      <c r="E138" s="41"/>
      <c r="F138" s="227" t="s">
        <v>253</v>
      </c>
      <c r="G138" s="41"/>
      <c r="H138" s="41"/>
      <c r="I138" s="228"/>
      <c r="J138" s="41"/>
      <c r="K138" s="41"/>
      <c r="L138" s="45"/>
      <c r="M138" s="229"/>
      <c r="N138" s="230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158</v>
      </c>
      <c r="AU138" s="18" t="s">
        <v>85</v>
      </c>
    </row>
    <row r="139" s="13" customFormat="1">
      <c r="A139" s="13"/>
      <c r="B139" s="233"/>
      <c r="C139" s="234"/>
      <c r="D139" s="231" t="s">
        <v>162</v>
      </c>
      <c r="E139" s="235" t="s">
        <v>19</v>
      </c>
      <c r="F139" s="236" t="s">
        <v>254</v>
      </c>
      <c r="G139" s="234"/>
      <c r="H139" s="237">
        <v>156.22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162</v>
      </c>
      <c r="AU139" s="243" t="s">
        <v>85</v>
      </c>
      <c r="AV139" s="13" t="s">
        <v>85</v>
      </c>
      <c r="AW139" s="13" t="s">
        <v>36</v>
      </c>
      <c r="AX139" s="13" t="s">
        <v>83</v>
      </c>
      <c r="AY139" s="243" t="s">
        <v>149</v>
      </c>
    </row>
    <row r="140" s="2" customFormat="1" ht="24.15" customHeight="1">
      <c r="A140" s="39"/>
      <c r="B140" s="40"/>
      <c r="C140" s="213" t="s">
        <v>255</v>
      </c>
      <c r="D140" s="213" t="s">
        <v>151</v>
      </c>
      <c r="E140" s="214" t="s">
        <v>256</v>
      </c>
      <c r="F140" s="215" t="s">
        <v>257</v>
      </c>
      <c r="G140" s="216" t="s">
        <v>230</v>
      </c>
      <c r="H140" s="217">
        <v>156.22</v>
      </c>
      <c r="I140" s="218"/>
      <c r="J140" s="219">
        <f>ROUND(I140*H140,2)</f>
        <v>0</v>
      </c>
      <c r="K140" s="215" t="s">
        <v>155</v>
      </c>
      <c r="L140" s="45"/>
      <c r="M140" s="220" t="s">
        <v>19</v>
      </c>
      <c r="N140" s="221" t="s">
        <v>46</v>
      </c>
      <c r="O140" s="85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4" t="s">
        <v>156</v>
      </c>
      <c r="AT140" s="224" t="s">
        <v>151</v>
      </c>
      <c r="AU140" s="224" t="s">
        <v>85</v>
      </c>
      <c r="AY140" s="18" t="s">
        <v>149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8" t="s">
        <v>83</v>
      </c>
      <c r="BK140" s="225">
        <f>ROUND(I140*H140,2)</f>
        <v>0</v>
      </c>
      <c r="BL140" s="18" t="s">
        <v>156</v>
      </c>
      <c r="BM140" s="224" t="s">
        <v>258</v>
      </c>
    </row>
    <row r="141" s="2" customFormat="1">
      <c r="A141" s="39"/>
      <c r="B141" s="40"/>
      <c r="C141" s="41"/>
      <c r="D141" s="226" t="s">
        <v>158</v>
      </c>
      <c r="E141" s="41"/>
      <c r="F141" s="227" t="s">
        <v>259</v>
      </c>
      <c r="G141" s="41"/>
      <c r="H141" s="41"/>
      <c r="I141" s="228"/>
      <c r="J141" s="41"/>
      <c r="K141" s="41"/>
      <c r="L141" s="45"/>
      <c r="M141" s="229"/>
      <c r="N141" s="230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158</v>
      </c>
      <c r="AU141" s="18" t="s">
        <v>85</v>
      </c>
    </row>
    <row r="142" s="2" customFormat="1" ht="21.75" customHeight="1">
      <c r="A142" s="39"/>
      <c r="B142" s="40"/>
      <c r="C142" s="213" t="s">
        <v>260</v>
      </c>
      <c r="D142" s="213" t="s">
        <v>151</v>
      </c>
      <c r="E142" s="214" t="s">
        <v>261</v>
      </c>
      <c r="F142" s="215" t="s">
        <v>262</v>
      </c>
      <c r="G142" s="216" t="s">
        <v>183</v>
      </c>
      <c r="H142" s="217">
        <v>119.134</v>
      </c>
      <c r="I142" s="218"/>
      <c r="J142" s="219">
        <f>ROUND(I142*H142,2)</f>
        <v>0</v>
      </c>
      <c r="K142" s="215" t="s">
        <v>155</v>
      </c>
      <c r="L142" s="45"/>
      <c r="M142" s="220" t="s">
        <v>19</v>
      </c>
      <c r="N142" s="221" t="s">
        <v>46</v>
      </c>
      <c r="O142" s="85"/>
      <c r="P142" s="222">
        <f>O142*H142</f>
        <v>0</v>
      </c>
      <c r="Q142" s="222">
        <v>0.0013600000000000001</v>
      </c>
      <c r="R142" s="222">
        <f>Q142*H142</f>
        <v>0.16202224000000001</v>
      </c>
      <c r="S142" s="222">
        <v>0</v>
      </c>
      <c r="T142" s="22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156</v>
      </c>
      <c r="AT142" s="224" t="s">
        <v>151</v>
      </c>
      <c r="AU142" s="224" t="s">
        <v>85</v>
      </c>
      <c r="AY142" s="18" t="s">
        <v>149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8" t="s">
        <v>83</v>
      </c>
      <c r="BK142" s="225">
        <f>ROUND(I142*H142,2)</f>
        <v>0</v>
      </c>
      <c r="BL142" s="18" t="s">
        <v>156</v>
      </c>
      <c r="BM142" s="224" t="s">
        <v>263</v>
      </c>
    </row>
    <row r="143" s="2" customFormat="1">
      <c r="A143" s="39"/>
      <c r="B143" s="40"/>
      <c r="C143" s="41"/>
      <c r="D143" s="226" t="s">
        <v>158</v>
      </c>
      <c r="E143" s="41"/>
      <c r="F143" s="227" t="s">
        <v>264</v>
      </c>
      <c r="G143" s="41"/>
      <c r="H143" s="41"/>
      <c r="I143" s="228"/>
      <c r="J143" s="41"/>
      <c r="K143" s="41"/>
      <c r="L143" s="45"/>
      <c r="M143" s="229"/>
      <c r="N143" s="23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158</v>
      </c>
      <c r="AU143" s="18" t="s">
        <v>85</v>
      </c>
    </row>
    <row r="144" s="2" customFormat="1" ht="24.15" customHeight="1">
      <c r="A144" s="39"/>
      <c r="B144" s="40"/>
      <c r="C144" s="213" t="s">
        <v>265</v>
      </c>
      <c r="D144" s="213" t="s">
        <v>151</v>
      </c>
      <c r="E144" s="214" t="s">
        <v>266</v>
      </c>
      <c r="F144" s="215" t="s">
        <v>267</v>
      </c>
      <c r="G144" s="216" t="s">
        <v>183</v>
      </c>
      <c r="H144" s="217">
        <v>119.134</v>
      </c>
      <c r="I144" s="218"/>
      <c r="J144" s="219">
        <f>ROUND(I144*H144,2)</f>
        <v>0</v>
      </c>
      <c r="K144" s="215" t="s">
        <v>155</v>
      </c>
      <c r="L144" s="45"/>
      <c r="M144" s="220" t="s">
        <v>19</v>
      </c>
      <c r="N144" s="221" t="s">
        <v>46</v>
      </c>
      <c r="O144" s="85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4" t="s">
        <v>156</v>
      </c>
      <c r="AT144" s="224" t="s">
        <v>151</v>
      </c>
      <c r="AU144" s="224" t="s">
        <v>85</v>
      </c>
      <c r="AY144" s="18" t="s">
        <v>149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8" t="s">
        <v>83</v>
      </c>
      <c r="BK144" s="225">
        <f>ROUND(I144*H144,2)</f>
        <v>0</v>
      </c>
      <c r="BL144" s="18" t="s">
        <v>156</v>
      </c>
      <c r="BM144" s="224" t="s">
        <v>268</v>
      </c>
    </row>
    <row r="145" s="2" customFormat="1">
      <c r="A145" s="39"/>
      <c r="B145" s="40"/>
      <c r="C145" s="41"/>
      <c r="D145" s="226" t="s">
        <v>158</v>
      </c>
      <c r="E145" s="41"/>
      <c r="F145" s="227" t="s">
        <v>269</v>
      </c>
      <c r="G145" s="41"/>
      <c r="H145" s="41"/>
      <c r="I145" s="228"/>
      <c r="J145" s="41"/>
      <c r="K145" s="41"/>
      <c r="L145" s="45"/>
      <c r="M145" s="229"/>
      <c r="N145" s="230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158</v>
      </c>
      <c r="AU145" s="18" t="s">
        <v>85</v>
      </c>
    </row>
    <row r="146" s="2" customFormat="1" ht="37.8" customHeight="1">
      <c r="A146" s="39"/>
      <c r="B146" s="40"/>
      <c r="C146" s="213" t="s">
        <v>7</v>
      </c>
      <c r="D146" s="213" t="s">
        <v>151</v>
      </c>
      <c r="E146" s="214" t="s">
        <v>270</v>
      </c>
      <c r="F146" s="215" t="s">
        <v>271</v>
      </c>
      <c r="G146" s="216" t="s">
        <v>183</v>
      </c>
      <c r="H146" s="217">
        <v>353.23500000000001</v>
      </c>
      <c r="I146" s="218"/>
      <c r="J146" s="219">
        <f>ROUND(I146*H146,2)</f>
        <v>0</v>
      </c>
      <c r="K146" s="215" t="s">
        <v>155</v>
      </c>
      <c r="L146" s="45"/>
      <c r="M146" s="220" t="s">
        <v>19</v>
      </c>
      <c r="N146" s="221" t="s">
        <v>46</v>
      </c>
      <c r="O146" s="85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4" t="s">
        <v>156</v>
      </c>
      <c r="AT146" s="224" t="s">
        <v>151</v>
      </c>
      <c r="AU146" s="224" t="s">
        <v>85</v>
      </c>
      <c r="AY146" s="18" t="s">
        <v>149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8" t="s">
        <v>83</v>
      </c>
      <c r="BK146" s="225">
        <f>ROUND(I146*H146,2)</f>
        <v>0</v>
      </c>
      <c r="BL146" s="18" t="s">
        <v>156</v>
      </c>
      <c r="BM146" s="224" t="s">
        <v>272</v>
      </c>
    </row>
    <row r="147" s="2" customFormat="1">
      <c r="A147" s="39"/>
      <c r="B147" s="40"/>
      <c r="C147" s="41"/>
      <c r="D147" s="226" t="s">
        <v>158</v>
      </c>
      <c r="E147" s="41"/>
      <c r="F147" s="227" t="s">
        <v>273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158</v>
      </c>
      <c r="AU147" s="18" t="s">
        <v>85</v>
      </c>
    </row>
    <row r="148" s="13" customFormat="1">
      <c r="A148" s="13"/>
      <c r="B148" s="233"/>
      <c r="C148" s="234"/>
      <c r="D148" s="231" t="s">
        <v>162</v>
      </c>
      <c r="E148" s="235" t="s">
        <v>19</v>
      </c>
      <c r="F148" s="236" t="s">
        <v>274</v>
      </c>
      <c r="G148" s="234"/>
      <c r="H148" s="237">
        <v>164.666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162</v>
      </c>
      <c r="AU148" s="243" t="s">
        <v>85</v>
      </c>
      <c r="AV148" s="13" t="s">
        <v>85</v>
      </c>
      <c r="AW148" s="13" t="s">
        <v>36</v>
      </c>
      <c r="AX148" s="13" t="s">
        <v>75</v>
      </c>
      <c r="AY148" s="243" t="s">
        <v>149</v>
      </c>
    </row>
    <row r="149" s="13" customFormat="1">
      <c r="A149" s="13"/>
      <c r="B149" s="233"/>
      <c r="C149" s="234"/>
      <c r="D149" s="231" t="s">
        <v>162</v>
      </c>
      <c r="E149" s="235" t="s">
        <v>19</v>
      </c>
      <c r="F149" s="236" t="s">
        <v>275</v>
      </c>
      <c r="G149" s="234"/>
      <c r="H149" s="237">
        <v>-88.308999999999998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162</v>
      </c>
      <c r="AU149" s="243" t="s">
        <v>85</v>
      </c>
      <c r="AV149" s="13" t="s">
        <v>85</v>
      </c>
      <c r="AW149" s="13" t="s">
        <v>36</v>
      </c>
      <c r="AX149" s="13" t="s">
        <v>75</v>
      </c>
      <c r="AY149" s="243" t="s">
        <v>149</v>
      </c>
    </row>
    <row r="150" s="14" customFormat="1">
      <c r="A150" s="14"/>
      <c r="B150" s="244"/>
      <c r="C150" s="245"/>
      <c r="D150" s="231" t="s">
        <v>162</v>
      </c>
      <c r="E150" s="246" t="s">
        <v>19</v>
      </c>
      <c r="F150" s="247" t="s">
        <v>276</v>
      </c>
      <c r="G150" s="245"/>
      <c r="H150" s="248">
        <v>76.356999999999999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162</v>
      </c>
      <c r="AU150" s="254" t="s">
        <v>85</v>
      </c>
      <c r="AV150" s="14" t="s">
        <v>169</v>
      </c>
      <c r="AW150" s="14" t="s">
        <v>36</v>
      </c>
      <c r="AX150" s="14" t="s">
        <v>75</v>
      </c>
      <c r="AY150" s="254" t="s">
        <v>149</v>
      </c>
    </row>
    <row r="151" s="13" customFormat="1">
      <c r="A151" s="13"/>
      <c r="B151" s="233"/>
      <c r="C151" s="234"/>
      <c r="D151" s="231" t="s">
        <v>162</v>
      </c>
      <c r="E151" s="235" t="s">
        <v>19</v>
      </c>
      <c r="F151" s="236" t="s">
        <v>277</v>
      </c>
      <c r="G151" s="234"/>
      <c r="H151" s="237">
        <v>138.43899999999999</v>
      </c>
      <c r="I151" s="238"/>
      <c r="J151" s="234"/>
      <c r="K151" s="234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162</v>
      </c>
      <c r="AU151" s="243" t="s">
        <v>85</v>
      </c>
      <c r="AV151" s="13" t="s">
        <v>85</v>
      </c>
      <c r="AW151" s="13" t="s">
        <v>36</v>
      </c>
      <c r="AX151" s="13" t="s">
        <v>75</v>
      </c>
      <c r="AY151" s="243" t="s">
        <v>149</v>
      </c>
    </row>
    <row r="152" s="13" customFormat="1">
      <c r="A152" s="13"/>
      <c r="B152" s="233"/>
      <c r="C152" s="234"/>
      <c r="D152" s="231" t="s">
        <v>162</v>
      </c>
      <c r="E152" s="235" t="s">
        <v>19</v>
      </c>
      <c r="F152" s="236" t="s">
        <v>278</v>
      </c>
      <c r="G152" s="234"/>
      <c r="H152" s="237">
        <v>138.43899999999999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162</v>
      </c>
      <c r="AU152" s="243" t="s">
        <v>85</v>
      </c>
      <c r="AV152" s="13" t="s">
        <v>85</v>
      </c>
      <c r="AW152" s="13" t="s">
        <v>36</v>
      </c>
      <c r="AX152" s="13" t="s">
        <v>75</v>
      </c>
      <c r="AY152" s="243" t="s">
        <v>149</v>
      </c>
    </row>
    <row r="153" s="15" customFormat="1">
      <c r="A153" s="15"/>
      <c r="B153" s="255"/>
      <c r="C153" s="256"/>
      <c r="D153" s="231" t="s">
        <v>162</v>
      </c>
      <c r="E153" s="257" t="s">
        <v>19</v>
      </c>
      <c r="F153" s="258" t="s">
        <v>279</v>
      </c>
      <c r="G153" s="256"/>
      <c r="H153" s="259">
        <v>353.23500000000001</v>
      </c>
      <c r="I153" s="260"/>
      <c r="J153" s="256"/>
      <c r="K153" s="256"/>
      <c r="L153" s="261"/>
      <c r="M153" s="262"/>
      <c r="N153" s="263"/>
      <c r="O153" s="263"/>
      <c r="P153" s="263"/>
      <c r="Q153" s="263"/>
      <c r="R153" s="263"/>
      <c r="S153" s="263"/>
      <c r="T153" s="264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5" t="s">
        <v>162</v>
      </c>
      <c r="AU153" s="265" t="s">
        <v>85</v>
      </c>
      <c r="AV153" s="15" t="s">
        <v>156</v>
      </c>
      <c r="AW153" s="15" t="s">
        <v>36</v>
      </c>
      <c r="AX153" s="15" t="s">
        <v>83</v>
      </c>
      <c r="AY153" s="265" t="s">
        <v>149</v>
      </c>
    </row>
    <row r="154" s="2" customFormat="1" ht="37.8" customHeight="1">
      <c r="A154" s="39"/>
      <c r="B154" s="40"/>
      <c r="C154" s="213" t="s">
        <v>280</v>
      </c>
      <c r="D154" s="213" t="s">
        <v>151</v>
      </c>
      <c r="E154" s="214" t="s">
        <v>281</v>
      </c>
      <c r="F154" s="215" t="s">
        <v>282</v>
      </c>
      <c r="G154" s="216" t="s">
        <v>183</v>
      </c>
      <c r="H154" s="217">
        <v>88.308999999999998</v>
      </c>
      <c r="I154" s="218"/>
      <c r="J154" s="219">
        <f>ROUND(I154*H154,2)</f>
        <v>0</v>
      </c>
      <c r="K154" s="215" t="s">
        <v>155</v>
      </c>
      <c r="L154" s="45"/>
      <c r="M154" s="220" t="s">
        <v>19</v>
      </c>
      <c r="N154" s="221" t="s">
        <v>46</v>
      </c>
      <c r="O154" s="85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4" t="s">
        <v>156</v>
      </c>
      <c r="AT154" s="224" t="s">
        <v>151</v>
      </c>
      <c r="AU154" s="224" t="s">
        <v>85</v>
      </c>
      <c r="AY154" s="18" t="s">
        <v>149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8" t="s">
        <v>83</v>
      </c>
      <c r="BK154" s="225">
        <f>ROUND(I154*H154,2)</f>
        <v>0</v>
      </c>
      <c r="BL154" s="18" t="s">
        <v>156</v>
      </c>
      <c r="BM154" s="224" t="s">
        <v>283</v>
      </c>
    </row>
    <row r="155" s="2" customFormat="1">
      <c r="A155" s="39"/>
      <c r="B155" s="40"/>
      <c r="C155" s="41"/>
      <c r="D155" s="226" t="s">
        <v>158</v>
      </c>
      <c r="E155" s="41"/>
      <c r="F155" s="227" t="s">
        <v>284</v>
      </c>
      <c r="G155" s="41"/>
      <c r="H155" s="41"/>
      <c r="I155" s="228"/>
      <c r="J155" s="41"/>
      <c r="K155" s="41"/>
      <c r="L155" s="45"/>
      <c r="M155" s="229"/>
      <c r="N155" s="230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158</v>
      </c>
      <c r="AU155" s="18" t="s">
        <v>85</v>
      </c>
    </row>
    <row r="156" s="2" customFormat="1" ht="24.15" customHeight="1">
      <c r="A156" s="39"/>
      <c r="B156" s="40"/>
      <c r="C156" s="213" t="s">
        <v>285</v>
      </c>
      <c r="D156" s="213" t="s">
        <v>151</v>
      </c>
      <c r="E156" s="214" t="s">
        <v>286</v>
      </c>
      <c r="F156" s="215" t="s">
        <v>287</v>
      </c>
      <c r="G156" s="216" t="s">
        <v>183</v>
      </c>
      <c r="H156" s="217">
        <v>138.47900000000001</v>
      </c>
      <c r="I156" s="218"/>
      <c r="J156" s="219">
        <f>ROUND(I156*H156,2)</f>
        <v>0</v>
      </c>
      <c r="K156" s="215" t="s">
        <v>155</v>
      </c>
      <c r="L156" s="45"/>
      <c r="M156" s="220" t="s">
        <v>19</v>
      </c>
      <c r="N156" s="221" t="s">
        <v>46</v>
      </c>
      <c r="O156" s="85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4" t="s">
        <v>156</v>
      </c>
      <c r="AT156" s="224" t="s">
        <v>151</v>
      </c>
      <c r="AU156" s="224" t="s">
        <v>85</v>
      </c>
      <c r="AY156" s="18" t="s">
        <v>149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8" t="s">
        <v>83</v>
      </c>
      <c r="BK156" s="225">
        <f>ROUND(I156*H156,2)</f>
        <v>0</v>
      </c>
      <c r="BL156" s="18" t="s">
        <v>156</v>
      </c>
      <c r="BM156" s="224" t="s">
        <v>288</v>
      </c>
    </row>
    <row r="157" s="2" customFormat="1">
      <c r="A157" s="39"/>
      <c r="B157" s="40"/>
      <c r="C157" s="41"/>
      <c r="D157" s="226" t="s">
        <v>158</v>
      </c>
      <c r="E157" s="41"/>
      <c r="F157" s="227" t="s">
        <v>289</v>
      </c>
      <c r="G157" s="41"/>
      <c r="H157" s="41"/>
      <c r="I157" s="228"/>
      <c r="J157" s="41"/>
      <c r="K157" s="41"/>
      <c r="L157" s="45"/>
      <c r="M157" s="229"/>
      <c r="N157" s="230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158</v>
      </c>
      <c r="AU157" s="18" t="s">
        <v>85</v>
      </c>
    </row>
    <row r="158" s="13" customFormat="1">
      <c r="A158" s="13"/>
      <c r="B158" s="233"/>
      <c r="C158" s="234"/>
      <c r="D158" s="231" t="s">
        <v>162</v>
      </c>
      <c r="E158" s="235" t="s">
        <v>19</v>
      </c>
      <c r="F158" s="236" t="s">
        <v>290</v>
      </c>
      <c r="G158" s="234"/>
      <c r="H158" s="237">
        <v>138.47900000000001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162</v>
      </c>
      <c r="AU158" s="243" t="s">
        <v>85</v>
      </c>
      <c r="AV158" s="13" t="s">
        <v>85</v>
      </c>
      <c r="AW158" s="13" t="s">
        <v>36</v>
      </c>
      <c r="AX158" s="13" t="s">
        <v>83</v>
      </c>
      <c r="AY158" s="243" t="s">
        <v>149</v>
      </c>
    </row>
    <row r="159" s="2" customFormat="1" ht="24.15" customHeight="1">
      <c r="A159" s="39"/>
      <c r="B159" s="40"/>
      <c r="C159" s="213" t="s">
        <v>291</v>
      </c>
      <c r="D159" s="213" t="s">
        <v>151</v>
      </c>
      <c r="E159" s="214" t="s">
        <v>292</v>
      </c>
      <c r="F159" s="215" t="s">
        <v>293</v>
      </c>
      <c r="G159" s="216" t="s">
        <v>183</v>
      </c>
      <c r="H159" s="217">
        <v>303.10500000000002</v>
      </c>
      <c r="I159" s="218"/>
      <c r="J159" s="219">
        <f>ROUND(I159*H159,2)</f>
        <v>0</v>
      </c>
      <c r="K159" s="215" t="s">
        <v>19</v>
      </c>
      <c r="L159" s="45"/>
      <c r="M159" s="220" t="s">
        <v>19</v>
      </c>
      <c r="N159" s="221" t="s">
        <v>46</v>
      </c>
      <c r="O159" s="85"/>
      <c r="P159" s="222">
        <f>O159*H159</f>
        <v>0</v>
      </c>
      <c r="Q159" s="222">
        <v>0</v>
      </c>
      <c r="R159" s="222">
        <f>Q159*H159</f>
        <v>0</v>
      </c>
      <c r="S159" s="222">
        <v>0</v>
      </c>
      <c r="T159" s="22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4" t="s">
        <v>156</v>
      </c>
      <c r="AT159" s="224" t="s">
        <v>151</v>
      </c>
      <c r="AU159" s="224" t="s">
        <v>85</v>
      </c>
      <c r="AY159" s="18" t="s">
        <v>149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8" t="s">
        <v>83</v>
      </c>
      <c r="BK159" s="225">
        <f>ROUND(I159*H159,2)</f>
        <v>0</v>
      </c>
      <c r="BL159" s="18" t="s">
        <v>156</v>
      </c>
      <c r="BM159" s="224" t="s">
        <v>294</v>
      </c>
    </row>
    <row r="160" s="13" customFormat="1">
      <c r="A160" s="13"/>
      <c r="B160" s="233"/>
      <c r="C160" s="234"/>
      <c r="D160" s="231" t="s">
        <v>162</v>
      </c>
      <c r="E160" s="235" t="s">
        <v>19</v>
      </c>
      <c r="F160" s="236" t="s">
        <v>295</v>
      </c>
      <c r="G160" s="234"/>
      <c r="H160" s="237">
        <v>164.666</v>
      </c>
      <c r="I160" s="238"/>
      <c r="J160" s="234"/>
      <c r="K160" s="234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162</v>
      </c>
      <c r="AU160" s="243" t="s">
        <v>85</v>
      </c>
      <c r="AV160" s="13" t="s">
        <v>85</v>
      </c>
      <c r="AW160" s="13" t="s">
        <v>36</v>
      </c>
      <c r="AX160" s="13" t="s">
        <v>75</v>
      </c>
      <c r="AY160" s="243" t="s">
        <v>149</v>
      </c>
    </row>
    <row r="161" s="13" customFormat="1">
      <c r="A161" s="13"/>
      <c r="B161" s="233"/>
      <c r="C161" s="234"/>
      <c r="D161" s="231" t="s">
        <v>162</v>
      </c>
      <c r="E161" s="235" t="s">
        <v>19</v>
      </c>
      <c r="F161" s="236" t="s">
        <v>296</v>
      </c>
      <c r="G161" s="234"/>
      <c r="H161" s="237">
        <v>138.43899999999999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162</v>
      </c>
      <c r="AU161" s="243" t="s">
        <v>85</v>
      </c>
      <c r="AV161" s="13" t="s">
        <v>85</v>
      </c>
      <c r="AW161" s="13" t="s">
        <v>36</v>
      </c>
      <c r="AX161" s="13" t="s">
        <v>75</v>
      </c>
      <c r="AY161" s="243" t="s">
        <v>149</v>
      </c>
    </row>
    <row r="162" s="15" customFormat="1">
      <c r="A162" s="15"/>
      <c r="B162" s="255"/>
      <c r="C162" s="256"/>
      <c r="D162" s="231" t="s">
        <v>162</v>
      </c>
      <c r="E162" s="257" t="s">
        <v>19</v>
      </c>
      <c r="F162" s="258" t="s">
        <v>279</v>
      </c>
      <c r="G162" s="256"/>
      <c r="H162" s="259">
        <v>303.10500000000002</v>
      </c>
      <c r="I162" s="260"/>
      <c r="J162" s="256"/>
      <c r="K162" s="256"/>
      <c r="L162" s="261"/>
      <c r="M162" s="262"/>
      <c r="N162" s="263"/>
      <c r="O162" s="263"/>
      <c r="P162" s="263"/>
      <c r="Q162" s="263"/>
      <c r="R162" s="263"/>
      <c r="S162" s="263"/>
      <c r="T162" s="264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5" t="s">
        <v>162</v>
      </c>
      <c r="AU162" s="265" t="s">
        <v>85</v>
      </c>
      <c r="AV162" s="15" t="s">
        <v>156</v>
      </c>
      <c r="AW162" s="15" t="s">
        <v>36</v>
      </c>
      <c r="AX162" s="15" t="s">
        <v>83</v>
      </c>
      <c r="AY162" s="265" t="s">
        <v>149</v>
      </c>
    </row>
    <row r="163" s="2" customFormat="1" ht="24.15" customHeight="1">
      <c r="A163" s="39"/>
      <c r="B163" s="40"/>
      <c r="C163" s="213" t="s">
        <v>297</v>
      </c>
      <c r="D163" s="213" t="s">
        <v>151</v>
      </c>
      <c r="E163" s="214" t="s">
        <v>298</v>
      </c>
      <c r="F163" s="215" t="s">
        <v>299</v>
      </c>
      <c r="G163" s="216" t="s">
        <v>300</v>
      </c>
      <c r="H163" s="217">
        <v>545.58900000000006</v>
      </c>
      <c r="I163" s="218"/>
      <c r="J163" s="219">
        <f>ROUND(I163*H163,2)</f>
        <v>0</v>
      </c>
      <c r="K163" s="215" t="s">
        <v>155</v>
      </c>
      <c r="L163" s="45"/>
      <c r="M163" s="220" t="s">
        <v>19</v>
      </c>
      <c r="N163" s="221" t="s">
        <v>46</v>
      </c>
      <c r="O163" s="85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4" t="s">
        <v>156</v>
      </c>
      <c r="AT163" s="224" t="s">
        <v>151</v>
      </c>
      <c r="AU163" s="224" t="s">
        <v>85</v>
      </c>
      <c r="AY163" s="18" t="s">
        <v>149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8" t="s">
        <v>83</v>
      </c>
      <c r="BK163" s="225">
        <f>ROUND(I163*H163,2)</f>
        <v>0</v>
      </c>
      <c r="BL163" s="18" t="s">
        <v>156</v>
      </c>
      <c r="BM163" s="224" t="s">
        <v>301</v>
      </c>
    </row>
    <row r="164" s="2" customFormat="1">
      <c r="A164" s="39"/>
      <c r="B164" s="40"/>
      <c r="C164" s="41"/>
      <c r="D164" s="226" t="s">
        <v>158</v>
      </c>
      <c r="E164" s="41"/>
      <c r="F164" s="227" t="s">
        <v>302</v>
      </c>
      <c r="G164" s="41"/>
      <c r="H164" s="41"/>
      <c r="I164" s="228"/>
      <c r="J164" s="41"/>
      <c r="K164" s="41"/>
      <c r="L164" s="45"/>
      <c r="M164" s="229"/>
      <c r="N164" s="230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158</v>
      </c>
      <c r="AU164" s="18" t="s">
        <v>85</v>
      </c>
    </row>
    <row r="165" s="13" customFormat="1">
      <c r="A165" s="13"/>
      <c r="B165" s="233"/>
      <c r="C165" s="234"/>
      <c r="D165" s="231" t="s">
        <v>162</v>
      </c>
      <c r="E165" s="234"/>
      <c r="F165" s="236" t="s">
        <v>303</v>
      </c>
      <c r="G165" s="234"/>
      <c r="H165" s="237">
        <v>545.58900000000006</v>
      </c>
      <c r="I165" s="238"/>
      <c r="J165" s="234"/>
      <c r="K165" s="234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162</v>
      </c>
      <c r="AU165" s="243" t="s">
        <v>85</v>
      </c>
      <c r="AV165" s="13" t="s">
        <v>85</v>
      </c>
      <c r="AW165" s="13" t="s">
        <v>4</v>
      </c>
      <c r="AX165" s="13" t="s">
        <v>83</v>
      </c>
      <c r="AY165" s="243" t="s">
        <v>149</v>
      </c>
    </row>
    <row r="166" s="2" customFormat="1" ht="24.15" customHeight="1">
      <c r="A166" s="39"/>
      <c r="B166" s="40"/>
      <c r="C166" s="213" t="s">
        <v>304</v>
      </c>
      <c r="D166" s="213" t="s">
        <v>151</v>
      </c>
      <c r="E166" s="214" t="s">
        <v>305</v>
      </c>
      <c r="F166" s="215" t="s">
        <v>306</v>
      </c>
      <c r="G166" s="216" t="s">
        <v>183</v>
      </c>
      <c r="H166" s="217">
        <v>276.87799999999999</v>
      </c>
      <c r="I166" s="218"/>
      <c r="J166" s="219">
        <f>ROUND(I166*H166,2)</f>
        <v>0</v>
      </c>
      <c r="K166" s="215" t="s">
        <v>19</v>
      </c>
      <c r="L166" s="45"/>
      <c r="M166" s="220" t="s">
        <v>19</v>
      </c>
      <c r="N166" s="221" t="s">
        <v>46</v>
      </c>
      <c r="O166" s="85"/>
      <c r="P166" s="222">
        <f>O166*H166</f>
        <v>0</v>
      </c>
      <c r="Q166" s="222">
        <v>0</v>
      </c>
      <c r="R166" s="222">
        <f>Q166*H166</f>
        <v>0</v>
      </c>
      <c r="S166" s="222">
        <v>0</v>
      </c>
      <c r="T166" s="223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4" t="s">
        <v>156</v>
      </c>
      <c r="AT166" s="224" t="s">
        <v>151</v>
      </c>
      <c r="AU166" s="224" t="s">
        <v>85</v>
      </c>
      <c r="AY166" s="18" t="s">
        <v>149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8" t="s">
        <v>83</v>
      </c>
      <c r="BK166" s="225">
        <f>ROUND(I166*H166,2)</f>
        <v>0</v>
      </c>
      <c r="BL166" s="18" t="s">
        <v>156</v>
      </c>
      <c r="BM166" s="224" t="s">
        <v>307</v>
      </c>
    </row>
    <row r="167" s="13" customFormat="1">
      <c r="A167" s="13"/>
      <c r="B167" s="233"/>
      <c r="C167" s="234"/>
      <c r="D167" s="231" t="s">
        <v>162</v>
      </c>
      <c r="E167" s="235" t="s">
        <v>19</v>
      </c>
      <c r="F167" s="236" t="s">
        <v>308</v>
      </c>
      <c r="G167" s="234"/>
      <c r="H167" s="237">
        <v>441.54399999999998</v>
      </c>
      <c r="I167" s="238"/>
      <c r="J167" s="234"/>
      <c r="K167" s="234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162</v>
      </c>
      <c r="AU167" s="243" t="s">
        <v>85</v>
      </c>
      <c r="AV167" s="13" t="s">
        <v>85</v>
      </c>
      <c r="AW167" s="13" t="s">
        <v>36</v>
      </c>
      <c r="AX167" s="13" t="s">
        <v>75</v>
      </c>
      <c r="AY167" s="243" t="s">
        <v>149</v>
      </c>
    </row>
    <row r="168" s="13" customFormat="1">
      <c r="A168" s="13"/>
      <c r="B168" s="233"/>
      <c r="C168" s="234"/>
      <c r="D168" s="231" t="s">
        <v>162</v>
      </c>
      <c r="E168" s="235" t="s">
        <v>19</v>
      </c>
      <c r="F168" s="236" t="s">
        <v>309</v>
      </c>
      <c r="G168" s="234"/>
      <c r="H168" s="237">
        <v>-164.666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162</v>
      </c>
      <c r="AU168" s="243" t="s">
        <v>85</v>
      </c>
      <c r="AV168" s="13" t="s">
        <v>85</v>
      </c>
      <c r="AW168" s="13" t="s">
        <v>36</v>
      </c>
      <c r="AX168" s="13" t="s">
        <v>75</v>
      </c>
      <c r="AY168" s="243" t="s">
        <v>149</v>
      </c>
    </row>
    <row r="169" s="15" customFormat="1">
      <c r="A169" s="15"/>
      <c r="B169" s="255"/>
      <c r="C169" s="256"/>
      <c r="D169" s="231" t="s">
        <v>162</v>
      </c>
      <c r="E169" s="257" t="s">
        <v>19</v>
      </c>
      <c r="F169" s="258" t="s">
        <v>279</v>
      </c>
      <c r="G169" s="256"/>
      <c r="H169" s="259">
        <v>276.87799999999999</v>
      </c>
      <c r="I169" s="260"/>
      <c r="J169" s="256"/>
      <c r="K169" s="256"/>
      <c r="L169" s="261"/>
      <c r="M169" s="262"/>
      <c r="N169" s="263"/>
      <c r="O169" s="263"/>
      <c r="P169" s="263"/>
      <c r="Q169" s="263"/>
      <c r="R169" s="263"/>
      <c r="S169" s="263"/>
      <c r="T169" s="264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5" t="s">
        <v>162</v>
      </c>
      <c r="AU169" s="265" t="s">
        <v>85</v>
      </c>
      <c r="AV169" s="15" t="s">
        <v>156</v>
      </c>
      <c r="AW169" s="15" t="s">
        <v>36</v>
      </c>
      <c r="AX169" s="15" t="s">
        <v>83</v>
      </c>
      <c r="AY169" s="265" t="s">
        <v>149</v>
      </c>
    </row>
    <row r="170" s="2" customFormat="1" ht="16.5" customHeight="1">
      <c r="A170" s="39"/>
      <c r="B170" s="40"/>
      <c r="C170" s="266" t="s">
        <v>310</v>
      </c>
      <c r="D170" s="266" t="s">
        <v>311</v>
      </c>
      <c r="E170" s="267" t="s">
        <v>312</v>
      </c>
      <c r="F170" s="268" t="s">
        <v>313</v>
      </c>
      <c r="G170" s="269" t="s">
        <v>300</v>
      </c>
      <c r="H170" s="270">
        <v>263.03399999999999</v>
      </c>
      <c r="I170" s="271"/>
      <c r="J170" s="272">
        <f>ROUND(I170*H170,2)</f>
        <v>0</v>
      </c>
      <c r="K170" s="268" t="s">
        <v>155</v>
      </c>
      <c r="L170" s="273"/>
      <c r="M170" s="274" t="s">
        <v>19</v>
      </c>
      <c r="N170" s="275" t="s">
        <v>46</v>
      </c>
      <c r="O170" s="85"/>
      <c r="P170" s="222">
        <f>O170*H170</f>
        <v>0</v>
      </c>
      <c r="Q170" s="222">
        <v>0</v>
      </c>
      <c r="R170" s="222">
        <f>Q170*H170</f>
        <v>0</v>
      </c>
      <c r="S170" s="222">
        <v>0</v>
      </c>
      <c r="T170" s="223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4" t="s">
        <v>199</v>
      </c>
      <c r="AT170" s="224" t="s">
        <v>311</v>
      </c>
      <c r="AU170" s="224" t="s">
        <v>85</v>
      </c>
      <c r="AY170" s="18" t="s">
        <v>149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8" t="s">
        <v>83</v>
      </c>
      <c r="BK170" s="225">
        <f>ROUND(I170*H170,2)</f>
        <v>0</v>
      </c>
      <c r="BL170" s="18" t="s">
        <v>156</v>
      </c>
      <c r="BM170" s="224" t="s">
        <v>314</v>
      </c>
    </row>
    <row r="171" s="13" customFormat="1">
      <c r="A171" s="13"/>
      <c r="B171" s="233"/>
      <c r="C171" s="234"/>
      <c r="D171" s="231" t="s">
        <v>162</v>
      </c>
      <c r="E171" s="235" t="s">
        <v>19</v>
      </c>
      <c r="F171" s="236" t="s">
        <v>315</v>
      </c>
      <c r="G171" s="234"/>
      <c r="H171" s="237">
        <v>138.43899999999999</v>
      </c>
      <c r="I171" s="238"/>
      <c r="J171" s="234"/>
      <c r="K171" s="234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162</v>
      </c>
      <c r="AU171" s="243" t="s">
        <v>85</v>
      </c>
      <c r="AV171" s="13" t="s">
        <v>85</v>
      </c>
      <c r="AW171" s="13" t="s">
        <v>36</v>
      </c>
      <c r="AX171" s="13" t="s">
        <v>83</v>
      </c>
      <c r="AY171" s="243" t="s">
        <v>149</v>
      </c>
    </row>
    <row r="172" s="13" customFormat="1">
      <c r="A172" s="13"/>
      <c r="B172" s="233"/>
      <c r="C172" s="234"/>
      <c r="D172" s="231" t="s">
        <v>162</v>
      </c>
      <c r="E172" s="234"/>
      <c r="F172" s="236" t="s">
        <v>316</v>
      </c>
      <c r="G172" s="234"/>
      <c r="H172" s="237">
        <v>263.03399999999999</v>
      </c>
      <c r="I172" s="238"/>
      <c r="J172" s="234"/>
      <c r="K172" s="234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162</v>
      </c>
      <c r="AU172" s="243" t="s">
        <v>85</v>
      </c>
      <c r="AV172" s="13" t="s">
        <v>85</v>
      </c>
      <c r="AW172" s="13" t="s">
        <v>4</v>
      </c>
      <c r="AX172" s="13" t="s">
        <v>83</v>
      </c>
      <c r="AY172" s="243" t="s">
        <v>149</v>
      </c>
    </row>
    <row r="173" s="2" customFormat="1" ht="37.8" customHeight="1">
      <c r="A173" s="39"/>
      <c r="B173" s="40"/>
      <c r="C173" s="213" t="s">
        <v>317</v>
      </c>
      <c r="D173" s="213" t="s">
        <v>151</v>
      </c>
      <c r="E173" s="214" t="s">
        <v>318</v>
      </c>
      <c r="F173" s="215" t="s">
        <v>319</v>
      </c>
      <c r="G173" s="216" t="s">
        <v>183</v>
      </c>
      <c r="H173" s="217">
        <v>111.91800000000001</v>
      </c>
      <c r="I173" s="218"/>
      <c r="J173" s="219">
        <f>ROUND(I173*H173,2)</f>
        <v>0</v>
      </c>
      <c r="K173" s="215" t="s">
        <v>19</v>
      </c>
      <c r="L173" s="45"/>
      <c r="M173" s="220" t="s">
        <v>19</v>
      </c>
      <c r="N173" s="221" t="s">
        <v>46</v>
      </c>
      <c r="O173" s="85"/>
      <c r="P173" s="222">
        <f>O173*H173</f>
        <v>0</v>
      </c>
      <c r="Q173" s="222">
        <v>0</v>
      </c>
      <c r="R173" s="222">
        <f>Q173*H173</f>
        <v>0</v>
      </c>
      <c r="S173" s="222">
        <v>0</v>
      </c>
      <c r="T173" s="223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4" t="s">
        <v>156</v>
      </c>
      <c r="AT173" s="224" t="s">
        <v>151</v>
      </c>
      <c r="AU173" s="224" t="s">
        <v>85</v>
      </c>
      <c r="AY173" s="18" t="s">
        <v>149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8" t="s">
        <v>83</v>
      </c>
      <c r="BK173" s="225">
        <f>ROUND(I173*H173,2)</f>
        <v>0</v>
      </c>
      <c r="BL173" s="18" t="s">
        <v>156</v>
      </c>
      <c r="BM173" s="224" t="s">
        <v>320</v>
      </c>
    </row>
    <row r="174" s="13" customFormat="1">
      <c r="A174" s="13"/>
      <c r="B174" s="233"/>
      <c r="C174" s="234"/>
      <c r="D174" s="231" t="s">
        <v>162</v>
      </c>
      <c r="E174" s="235" t="s">
        <v>19</v>
      </c>
      <c r="F174" s="236" t="s">
        <v>321</v>
      </c>
      <c r="G174" s="234"/>
      <c r="H174" s="237">
        <v>111.91800000000001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162</v>
      </c>
      <c r="AU174" s="243" t="s">
        <v>85</v>
      </c>
      <c r="AV174" s="13" t="s">
        <v>85</v>
      </c>
      <c r="AW174" s="13" t="s">
        <v>36</v>
      </c>
      <c r="AX174" s="13" t="s">
        <v>83</v>
      </c>
      <c r="AY174" s="243" t="s">
        <v>149</v>
      </c>
    </row>
    <row r="175" s="2" customFormat="1" ht="16.5" customHeight="1">
      <c r="A175" s="39"/>
      <c r="B175" s="40"/>
      <c r="C175" s="266" t="s">
        <v>322</v>
      </c>
      <c r="D175" s="266" t="s">
        <v>311</v>
      </c>
      <c r="E175" s="267" t="s">
        <v>323</v>
      </c>
      <c r="F175" s="268" t="s">
        <v>324</v>
      </c>
      <c r="G175" s="269" t="s">
        <v>300</v>
      </c>
      <c r="H175" s="270">
        <v>223.83600000000001</v>
      </c>
      <c r="I175" s="271"/>
      <c r="J175" s="272">
        <f>ROUND(I175*H175,2)</f>
        <v>0</v>
      </c>
      <c r="K175" s="268" t="s">
        <v>19</v>
      </c>
      <c r="L175" s="273"/>
      <c r="M175" s="274" t="s">
        <v>19</v>
      </c>
      <c r="N175" s="275" t="s">
        <v>46</v>
      </c>
      <c r="O175" s="85"/>
      <c r="P175" s="222">
        <f>O175*H175</f>
        <v>0</v>
      </c>
      <c r="Q175" s="222">
        <v>0</v>
      </c>
      <c r="R175" s="222">
        <f>Q175*H175</f>
        <v>0</v>
      </c>
      <c r="S175" s="222">
        <v>0</v>
      </c>
      <c r="T175" s="223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4" t="s">
        <v>199</v>
      </c>
      <c r="AT175" s="224" t="s">
        <v>311</v>
      </c>
      <c r="AU175" s="224" t="s">
        <v>85</v>
      </c>
      <c r="AY175" s="18" t="s">
        <v>149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8" t="s">
        <v>83</v>
      </c>
      <c r="BK175" s="225">
        <f>ROUND(I175*H175,2)</f>
        <v>0</v>
      </c>
      <c r="BL175" s="18" t="s">
        <v>156</v>
      </c>
      <c r="BM175" s="224" t="s">
        <v>325</v>
      </c>
    </row>
    <row r="176" s="13" customFormat="1">
      <c r="A176" s="13"/>
      <c r="B176" s="233"/>
      <c r="C176" s="234"/>
      <c r="D176" s="231" t="s">
        <v>162</v>
      </c>
      <c r="E176" s="234"/>
      <c r="F176" s="236" t="s">
        <v>326</v>
      </c>
      <c r="G176" s="234"/>
      <c r="H176" s="237">
        <v>223.83600000000001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162</v>
      </c>
      <c r="AU176" s="243" t="s">
        <v>85</v>
      </c>
      <c r="AV176" s="13" t="s">
        <v>85</v>
      </c>
      <c r="AW176" s="13" t="s">
        <v>4</v>
      </c>
      <c r="AX176" s="13" t="s">
        <v>83</v>
      </c>
      <c r="AY176" s="243" t="s">
        <v>149</v>
      </c>
    </row>
    <row r="177" s="2" customFormat="1" ht="33" customHeight="1">
      <c r="A177" s="39"/>
      <c r="B177" s="40"/>
      <c r="C177" s="213" t="s">
        <v>327</v>
      </c>
      <c r="D177" s="213" t="s">
        <v>151</v>
      </c>
      <c r="E177" s="214" t="s">
        <v>328</v>
      </c>
      <c r="F177" s="215" t="s">
        <v>329</v>
      </c>
      <c r="G177" s="216" t="s">
        <v>230</v>
      </c>
      <c r="H177" s="217">
        <v>288.5</v>
      </c>
      <c r="I177" s="218"/>
      <c r="J177" s="219">
        <f>ROUND(I177*H177,2)</f>
        <v>0</v>
      </c>
      <c r="K177" s="215" t="s">
        <v>155</v>
      </c>
      <c r="L177" s="45"/>
      <c r="M177" s="220" t="s">
        <v>19</v>
      </c>
      <c r="N177" s="221" t="s">
        <v>46</v>
      </c>
      <c r="O177" s="85"/>
      <c r="P177" s="222">
        <f>O177*H177</f>
        <v>0</v>
      </c>
      <c r="Q177" s="222">
        <v>0</v>
      </c>
      <c r="R177" s="222">
        <f>Q177*H177</f>
        <v>0</v>
      </c>
      <c r="S177" s="222">
        <v>0</v>
      </c>
      <c r="T177" s="223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4" t="s">
        <v>156</v>
      </c>
      <c r="AT177" s="224" t="s">
        <v>151</v>
      </c>
      <c r="AU177" s="224" t="s">
        <v>85</v>
      </c>
      <c r="AY177" s="18" t="s">
        <v>149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8" t="s">
        <v>83</v>
      </c>
      <c r="BK177" s="225">
        <f>ROUND(I177*H177,2)</f>
        <v>0</v>
      </c>
      <c r="BL177" s="18" t="s">
        <v>156</v>
      </c>
      <c r="BM177" s="224" t="s">
        <v>330</v>
      </c>
    </row>
    <row r="178" s="2" customFormat="1">
      <c r="A178" s="39"/>
      <c r="B178" s="40"/>
      <c r="C178" s="41"/>
      <c r="D178" s="226" t="s">
        <v>158</v>
      </c>
      <c r="E178" s="41"/>
      <c r="F178" s="227" t="s">
        <v>331</v>
      </c>
      <c r="G178" s="41"/>
      <c r="H178" s="41"/>
      <c r="I178" s="228"/>
      <c r="J178" s="41"/>
      <c r="K178" s="41"/>
      <c r="L178" s="45"/>
      <c r="M178" s="229"/>
      <c r="N178" s="230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158</v>
      </c>
      <c r="AU178" s="18" t="s">
        <v>85</v>
      </c>
    </row>
    <row r="179" s="13" customFormat="1">
      <c r="A179" s="13"/>
      <c r="B179" s="233"/>
      <c r="C179" s="234"/>
      <c r="D179" s="231" t="s">
        <v>162</v>
      </c>
      <c r="E179" s="235" t="s">
        <v>19</v>
      </c>
      <c r="F179" s="236" t="s">
        <v>332</v>
      </c>
      <c r="G179" s="234"/>
      <c r="H179" s="237">
        <v>288.5</v>
      </c>
      <c r="I179" s="238"/>
      <c r="J179" s="234"/>
      <c r="K179" s="234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162</v>
      </c>
      <c r="AU179" s="243" t="s">
        <v>85</v>
      </c>
      <c r="AV179" s="13" t="s">
        <v>85</v>
      </c>
      <c r="AW179" s="13" t="s">
        <v>36</v>
      </c>
      <c r="AX179" s="13" t="s">
        <v>83</v>
      </c>
      <c r="AY179" s="243" t="s">
        <v>149</v>
      </c>
    </row>
    <row r="180" s="12" customFormat="1" ht="22.8" customHeight="1">
      <c r="A180" s="12"/>
      <c r="B180" s="197"/>
      <c r="C180" s="198"/>
      <c r="D180" s="199" t="s">
        <v>74</v>
      </c>
      <c r="E180" s="211" t="s">
        <v>169</v>
      </c>
      <c r="F180" s="211" t="s">
        <v>333</v>
      </c>
      <c r="G180" s="198"/>
      <c r="H180" s="198"/>
      <c r="I180" s="201"/>
      <c r="J180" s="212">
        <f>BK180</f>
        <v>0</v>
      </c>
      <c r="K180" s="198"/>
      <c r="L180" s="203"/>
      <c r="M180" s="204"/>
      <c r="N180" s="205"/>
      <c r="O180" s="205"/>
      <c r="P180" s="206">
        <f>SUM(P181:P188)</f>
        <v>0</v>
      </c>
      <c r="Q180" s="205"/>
      <c r="R180" s="206">
        <f>SUM(R181:R188)</f>
        <v>0</v>
      </c>
      <c r="S180" s="205"/>
      <c r="T180" s="207">
        <f>SUM(T181:T188)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08" t="s">
        <v>83</v>
      </c>
      <c r="AT180" s="209" t="s">
        <v>74</v>
      </c>
      <c r="AU180" s="209" t="s">
        <v>83</v>
      </c>
      <c r="AY180" s="208" t="s">
        <v>149</v>
      </c>
      <c r="BK180" s="210">
        <f>SUM(BK181:BK188)</f>
        <v>0</v>
      </c>
    </row>
    <row r="181" s="2" customFormat="1" ht="21.75" customHeight="1">
      <c r="A181" s="39"/>
      <c r="B181" s="40"/>
      <c r="C181" s="213" t="s">
        <v>334</v>
      </c>
      <c r="D181" s="213" t="s">
        <v>151</v>
      </c>
      <c r="E181" s="214" t="s">
        <v>335</v>
      </c>
      <c r="F181" s="215" t="s">
        <v>336</v>
      </c>
      <c r="G181" s="216" t="s">
        <v>183</v>
      </c>
      <c r="H181" s="217">
        <v>0.27500000000000002</v>
      </c>
      <c r="I181" s="218"/>
      <c r="J181" s="219">
        <f>ROUND(I181*H181,2)</f>
        <v>0</v>
      </c>
      <c r="K181" s="215" t="s">
        <v>19</v>
      </c>
      <c r="L181" s="45"/>
      <c r="M181" s="220" t="s">
        <v>19</v>
      </c>
      <c r="N181" s="221" t="s">
        <v>46</v>
      </c>
      <c r="O181" s="85"/>
      <c r="P181" s="222">
        <f>O181*H181</f>
        <v>0</v>
      </c>
      <c r="Q181" s="222">
        <v>0</v>
      </c>
      <c r="R181" s="222">
        <f>Q181*H181</f>
        <v>0</v>
      </c>
      <c r="S181" s="222">
        <v>0</v>
      </c>
      <c r="T181" s="223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4" t="s">
        <v>156</v>
      </c>
      <c r="AT181" s="224" t="s">
        <v>151</v>
      </c>
      <c r="AU181" s="224" t="s">
        <v>85</v>
      </c>
      <c r="AY181" s="18" t="s">
        <v>149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8" t="s">
        <v>83</v>
      </c>
      <c r="BK181" s="225">
        <f>ROUND(I181*H181,2)</f>
        <v>0</v>
      </c>
      <c r="BL181" s="18" t="s">
        <v>156</v>
      </c>
      <c r="BM181" s="224" t="s">
        <v>337</v>
      </c>
    </row>
    <row r="182" s="13" customFormat="1">
      <c r="A182" s="13"/>
      <c r="B182" s="233"/>
      <c r="C182" s="234"/>
      <c r="D182" s="231" t="s">
        <v>162</v>
      </c>
      <c r="E182" s="235" t="s">
        <v>19</v>
      </c>
      <c r="F182" s="236" t="s">
        <v>338</v>
      </c>
      <c r="G182" s="234"/>
      <c r="H182" s="237">
        <v>0.27500000000000002</v>
      </c>
      <c r="I182" s="238"/>
      <c r="J182" s="234"/>
      <c r="K182" s="234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162</v>
      </c>
      <c r="AU182" s="243" t="s">
        <v>85</v>
      </c>
      <c r="AV182" s="13" t="s">
        <v>85</v>
      </c>
      <c r="AW182" s="13" t="s">
        <v>36</v>
      </c>
      <c r="AX182" s="13" t="s">
        <v>83</v>
      </c>
      <c r="AY182" s="243" t="s">
        <v>149</v>
      </c>
    </row>
    <row r="183" s="2" customFormat="1" ht="16.5" customHeight="1">
      <c r="A183" s="39"/>
      <c r="B183" s="40"/>
      <c r="C183" s="213" t="s">
        <v>339</v>
      </c>
      <c r="D183" s="213" t="s">
        <v>151</v>
      </c>
      <c r="E183" s="214" t="s">
        <v>340</v>
      </c>
      <c r="F183" s="215" t="s">
        <v>341</v>
      </c>
      <c r="G183" s="216" t="s">
        <v>154</v>
      </c>
      <c r="H183" s="217">
        <v>324</v>
      </c>
      <c r="I183" s="218"/>
      <c r="J183" s="219">
        <f>ROUND(I183*H183,2)</f>
        <v>0</v>
      </c>
      <c r="K183" s="215" t="s">
        <v>155</v>
      </c>
      <c r="L183" s="45"/>
      <c r="M183" s="220" t="s">
        <v>19</v>
      </c>
      <c r="N183" s="221" t="s">
        <v>46</v>
      </c>
      <c r="O183" s="85"/>
      <c r="P183" s="222">
        <f>O183*H183</f>
        <v>0</v>
      </c>
      <c r="Q183" s="222">
        <v>0</v>
      </c>
      <c r="R183" s="222">
        <f>Q183*H183</f>
        <v>0</v>
      </c>
      <c r="S183" s="222">
        <v>0</v>
      </c>
      <c r="T183" s="223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4" t="s">
        <v>156</v>
      </c>
      <c r="AT183" s="224" t="s">
        <v>151</v>
      </c>
      <c r="AU183" s="224" t="s">
        <v>85</v>
      </c>
      <c r="AY183" s="18" t="s">
        <v>149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8" t="s">
        <v>83</v>
      </c>
      <c r="BK183" s="225">
        <f>ROUND(I183*H183,2)</f>
        <v>0</v>
      </c>
      <c r="BL183" s="18" t="s">
        <v>156</v>
      </c>
      <c r="BM183" s="224" t="s">
        <v>342</v>
      </c>
    </row>
    <row r="184" s="2" customFormat="1">
      <c r="A184" s="39"/>
      <c r="B184" s="40"/>
      <c r="C184" s="41"/>
      <c r="D184" s="226" t="s">
        <v>158</v>
      </c>
      <c r="E184" s="41"/>
      <c r="F184" s="227" t="s">
        <v>343</v>
      </c>
      <c r="G184" s="41"/>
      <c r="H184" s="41"/>
      <c r="I184" s="228"/>
      <c r="J184" s="41"/>
      <c r="K184" s="41"/>
      <c r="L184" s="45"/>
      <c r="M184" s="229"/>
      <c r="N184" s="230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158</v>
      </c>
      <c r="AU184" s="18" t="s">
        <v>85</v>
      </c>
    </row>
    <row r="185" s="13" customFormat="1">
      <c r="A185" s="13"/>
      <c r="B185" s="233"/>
      <c r="C185" s="234"/>
      <c r="D185" s="231" t="s">
        <v>162</v>
      </c>
      <c r="E185" s="235" t="s">
        <v>19</v>
      </c>
      <c r="F185" s="236" t="s">
        <v>344</v>
      </c>
      <c r="G185" s="234"/>
      <c r="H185" s="237">
        <v>324</v>
      </c>
      <c r="I185" s="238"/>
      <c r="J185" s="234"/>
      <c r="K185" s="234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162</v>
      </c>
      <c r="AU185" s="243" t="s">
        <v>85</v>
      </c>
      <c r="AV185" s="13" t="s">
        <v>85</v>
      </c>
      <c r="AW185" s="13" t="s">
        <v>36</v>
      </c>
      <c r="AX185" s="13" t="s">
        <v>83</v>
      </c>
      <c r="AY185" s="243" t="s">
        <v>149</v>
      </c>
    </row>
    <row r="186" s="2" customFormat="1" ht="16.5" customHeight="1">
      <c r="A186" s="39"/>
      <c r="B186" s="40"/>
      <c r="C186" s="213" t="s">
        <v>345</v>
      </c>
      <c r="D186" s="213" t="s">
        <v>151</v>
      </c>
      <c r="E186" s="214" t="s">
        <v>346</v>
      </c>
      <c r="F186" s="215" t="s">
        <v>347</v>
      </c>
      <c r="G186" s="216" t="s">
        <v>154</v>
      </c>
      <c r="H186" s="217">
        <v>324</v>
      </c>
      <c r="I186" s="218"/>
      <c r="J186" s="219">
        <f>ROUND(I186*H186,2)</f>
        <v>0</v>
      </c>
      <c r="K186" s="215" t="s">
        <v>155</v>
      </c>
      <c r="L186" s="45"/>
      <c r="M186" s="220" t="s">
        <v>19</v>
      </c>
      <c r="N186" s="221" t="s">
        <v>46</v>
      </c>
      <c r="O186" s="85"/>
      <c r="P186" s="222">
        <f>O186*H186</f>
        <v>0</v>
      </c>
      <c r="Q186" s="222">
        <v>0</v>
      </c>
      <c r="R186" s="222">
        <f>Q186*H186</f>
        <v>0</v>
      </c>
      <c r="S186" s="222">
        <v>0</v>
      </c>
      <c r="T186" s="223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4" t="s">
        <v>156</v>
      </c>
      <c r="AT186" s="224" t="s">
        <v>151</v>
      </c>
      <c r="AU186" s="224" t="s">
        <v>85</v>
      </c>
      <c r="AY186" s="18" t="s">
        <v>149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8" t="s">
        <v>83</v>
      </c>
      <c r="BK186" s="225">
        <f>ROUND(I186*H186,2)</f>
        <v>0</v>
      </c>
      <c r="BL186" s="18" t="s">
        <v>156</v>
      </c>
      <c r="BM186" s="224" t="s">
        <v>348</v>
      </c>
    </row>
    <row r="187" s="2" customFormat="1">
      <c r="A187" s="39"/>
      <c r="B187" s="40"/>
      <c r="C187" s="41"/>
      <c r="D187" s="226" t="s">
        <v>158</v>
      </c>
      <c r="E187" s="41"/>
      <c r="F187" s="227" t="s">
        <v>349</v>
      </c>
      <c r="G187" s="41"/>
      <c r="H187" s="41"/>
      <c r="I187" s="228"/>
      <c r="J187" s="41"/>
      <c r="K187" s="41"/>
      <c r="L187" s="45"/>
      <c r="M187" s="229"/>
      <c r="N187" s="230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158</v>
      </c>
      <c r="AU187" s="18" t="s">
        <v>85</v>
      </c>
    </row>
    <row r="188" s="13" customFormat="1">
      <c r="A188" s="13"/>
      <c r="B188" s="233"/>
      <c r="C188" s="234"/>
      <c r="D188" s="231" t="s">
        <v>162</v>
      </c>
      <c r="E188" s="235" t="s">
        <v>19</v>
      </c>
      <c r="F188" s="236" t="s">
        <v>344</v>
      </c>
      <c r="G188" s="234"/>
      <c r="H188" s="237">
        <v>324</v>
      </c>
      <c r="I188" s="238"/>
      <c r="J188" s="234"/>
      <c r="K188" s="234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162</v>
      </c>
      <c r="AU188" s="243" t="s">
        <v>85</v>
      </c>
      <c r="AV188" s="13" t="s">
        <v>85</v>
      </c>
      <c r="AW188" s="13" t="s">
        <v>36</v>
      </c>
      <c r="AX188" s="13" t="s">
        <v>83</v>
      </c>
      <c r="AY188" s="243" t="s">
        <v>149</v>
      </c>
    </row>
    <row r="189" s="12" customFormat="1" ht="22.8" customHeight="1">
      <c r="A189" s="12"/>
      <c r="B189" s="197"/>
      <c r="C189" s="198"/>
      <c r="D189" s="199" t="s">
        <v>74</v>
      </c>
      <c r="E189" s="211" t="s">
        <v>156</v>
      </c>
      <c r="F189" s="211" t="s">
        <v>350</v>
      </c>
      <c r="G189" s="198"/>
      <c r="H189" s="198"/>
      <c r="I189" s="201"/>
      <c r="J189" s="212">
        <f>BK189</f>
        <v>0</v>
      </c>
      <c r="K189" s="198"/>
      <c r="L189" s="203"/>
      <c r="M189" s="204"/>
      <c r="N189" s="205"/>
      <c r="O189" s="205"/>
      <c r="P189" s="206">
        <f>SUM(P190:P196)</f>
        <v>0</v>
      </c>
      <c r="Q189" s="205"/>
      <c r="R189" s="206">
        <f>SUM(R190:R196)</f>
        <v>1.1347800000000001</v>
      </c>
      <c r="S189" s="205"/>
      <c r="T189" s="207">
        <f>SUM(T190:T196)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8" t="s">
        <v>83</v>
      </c>
      <c r="AT189" s="209" t="s">
        <v>74</v>
      </c>
      <c r="AU189" s="209" t="s">
        <v>83</v>
      </c>
      <c r="AY189" s="208" t="s">
        <v>149</v>
      </c>
      <c r="BK189" s="210">
        <f>SUM(BK190:BK196)</f>
        <v>0</v>
      </c>
    </row>
    <row r="190" s="2" customFormat="1" ht="21.75" customHeight="1">
      <c r="A190" s="39"/>
      <c r="B190" s="40"/>
      <c r="C190" s="213" t="s">
        <v>351</v>
      </c>
      <c r="D190" s="213" t="s">
        <v>151</v>
      </c>
      <c r="E190" s="214" t="s">
        <v>352</v>
      </c>
      <c r="F190" s="215" t="s">
        <v>353</v>
      </c>
      <c r="G190" s="216" t="s">
        <v>183</v>
      </c>
      <c r="H190" s="217">
        <v>33.027999999999999</v>
      </c>
      <c r="I190" s="218"/>
      <c r="J190" s="219">
        <f>ROUND(I190*H190,2)</f>
        <v>0</v>
      </c>
      <c r="K190" s="215" t="s">
        <v>155</v>
      </c>
      <c r="L190" s="45"/>
      <c r="M190" s="220" t="s">
        <v>19</v>
      </c>
      <c r="N190" s="221" t="s">
        <v>46</v>
      </c>
      <c r="O190" s="85"/>
      <c r="P190" s="222">
        <f>O190*H190</f>
        <v>0</v>
      </c>
      <c r="Q190" s="222">
        <v>0</v>
      </c>
      <c r="R190" s="222">
        <f>Q190*H190</f>
        <v>0</v>
      </c>
      <c r="S190" s="222">
        <v>0</v>
      </c>
      <c r="T190" s="223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4" t="s">
        <v>156</v>
      </c>
      <c r="AT190" s="224" t="s">
        <v>151</v>
      </c>
      <c r="AU190" s="224" t="s">
        <v>85</v>
      </c>
      <c r="AY190" s="18" t="s">
        <v>149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8" t="s">
        <v>83</v>
      </c>
      <c r="BK190" s="225">
        <f>ROUND(I190*H190,2)</f>
        <v>0</v>
      </c>
      <c r="BL190" s="18" t="s">
        <v>156</v>
      </c>
      <c r="BM190" s="224" t="s">
        <v>354</v>
      </c>
    </row>
    <row r="191" s="2" customFormat="1">
      <c r="A191" s="39"/>
      <c r="B191" s="40"/>
      <c r="C191" s="41"/>
      <c r="D191" s="226" t="s">
        <v>158</v>
      </c>
      <c r="E191" s="41"/>
      <c r="F191" s="227" t="s">
        <v>355</v>
      </c>
      <c r="G191" s="41"/>
      <c r="H191" s="41"/>
      <c r="I191" s="228"/>
      <c r="J191" s="41"/>
      <c r="K191" s="41"/>
      <c r="L191" s="45"/>
      <c r="M191" s="229"/>
      <c r="N191" s="230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158</v>
      </c>
      <c r="AU191" s="18" t="s">
        <v>85</v>
      </c>
    </row>
    <row r="192" s="13" customFormat="1">
      <c r="A192" s="13"/>
      <c r="B192" s="233"/>
      <c r="C192" s="234"/>
      <c r="D192" s="231" t="s">
        <v>162</v>
      </c>
      <c r="E192" s="235" t="s">
        <v>19</v>
      </c>
      <c r="F192" s="236" t="s">
        <v>356</v>
      </c>
      <c r="G192" s="234"/>
      <c r="H192" s="237">
        <v>33.027999999999999</v>
      </c>
      <c r="I192" s="238"/>
      <c r="J192" s="234"/>
      <c r="K192" s="234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162</v>
      </c>
      <c r="AU192" s="243" t="s">
        <v>85</v>
      </c>
      <c r="AV192" s="13" t="s">
        <v>85</v>
      </c>
      <c r="AW192" s="13" t="s">
        <v>36</v>
      </c>
      <c r="AX192" s="13" t="s">
        <v>83</v>
      </c>
      <c r="AY192" s="243" t="s">
        <v>149</v>
      </c>
    </row>
    <row r="193" s="2" customFormat="1" ht="16.5" customHeight="1">
      <c r="A193" s="39"/>
      <c r="B193" s="40"/>
      <c r="C193" s="213" t="s">
        <v>357</v>
      </c>
      <c r="D193" s="213" t="s">
        <v>151</v>
      </c>
      <c r="E193" s="214" t="s">
        <v>358</v>
      </c>
      <c r="F193" s="215" t="s">
        <v>359</v>
      </c>
      <c r="G193" s="216" t="s">
        <v>360</v>
      </c>
      <c r="H193" s="217">
        <v>9</v>
      </c>
      <c r="I193" s="218"/>
      <c r="J193" s="219">
        <f>ROUND(I193*H193,2)</f>
        <v>0</v>
      </c>
      <c r="K193" s="215" t="s">
        <v>155</v>
      </c>
      <c r="L193" s="45"/>
      <c r="M193" s="220" t="s">
        <v>19</v>
      </c>
      <c r="N193" s="221" t="s">
        <v>46</v>
      </c>
      <c r="O193" s="85"/>
      <c r="P193" s="222">
        <f>O193*H193</f>
        <v>0</v>
      </c>
      <c r="Q193" s="222">
        <v>0.087419999999999998</v>
      </c>
      <c r="R193" s="222">
        <f>Q193*H193</f>
        <v>0.78678000000000003</v>
      </c>
      <c r="S193" s="222">
        <v>0</v>
      </c>
      <c r="T193" s="223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4" t="s">
        <v>156</v>
      </c>
      <c r="AT193" s="224" t="s">
        <v>151</v>
      </c>
      <c r="AU193" s="224" t="s">
        <v>85</v>
      </c>
      <c r="AY193" s="18" t="s">
        <v>149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8" t="s">
        <v>83</v>
      </c>
      <c r="BK193" s="225">
        <f>ROUND(I193*H193,2)</f>
        <v>0</v>
      </c>
      <c r="BL193" s="18" t="s">
        <v>156</v>
      </c>
      <c r="BM193" s="224" t="s">
        <v>361</v>
      </c>
    </row>
    <row r="194" s="2" customFormat="1">
      <c r="A194" s="39"/>
      <c r="B194" s="40"/>
      <c r="C194" s="41"/>
      <c r="D194" s="226" t="s">
        <v>158</v>
      </c>
      <c r="E194" s="41"/>
      <c r="F194" s="227" t="s">
        <v>362</v>
      </c>
      <c r="G194" s="41"/>
      <c r="H194" s="41"/>
      <c r="I194" s="228"/>
      <c r="J194" s="41"/>
      <c r="K194" s="41"/>
      <c r="L194" s="45"/>
      <c r="M194" s="229"/>
      <c r="N194" s="230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158</v>
      </c>
      <c r="AU194" s="18" t="s">
        <v>85</v>
      </c>
    </row>
    <row r="195" s="2" customFormat="1" ht="16.5" customHeight="1">
      <c r="A195" s="39"/>
      <c r="B195" s="40"/>
      <c r="C195" s="266" t="s">
        <v>363</v>
      </c>
      <c r="D195" s="266" t="s">
        <v>311</v>
      </c>
      <c r="E195" s="267" t="s">
        <v>364</v>
      </c>
      <c r="F195" s="268" t="s">
        <v>365</v>
      </c>
      <c r="G195" s="269" t="s">
        <v>360</v>
      </c>
      <c r="H195" s="270">
        <v>1</v>
      </c>
      <c r="I195" s="271"/>
      <c r="J195" s="272">
        <f>ROUND(I195*H195,2)</f>
        <v>0</v>
      </c>
      <c r="K195" s="268" t="s">
        <v>155</v>
      </c>
      <c r="L195" s="273"/>
      <c r="M195" s="274" t="s">
        <v>19</v>
      </c>
      <c r="N195" s="275" t="s">
        <v>46</v>
      </c>
      <c r="O195" s="85"/>
      <c r="P195" s="222">
        <f>O195*H195</f>
        <v>0</v>
      </c>
      <c r="Q195" s="222">
        <v>0.028000000000000001</v>
      </c>
      <c r="R195" s="222">
        <f>Q195*H195</f>
        <v>0.028000000000000001</v>
      </c>
      <c r="S195" s="222">
        <v>0</v>
      </c>
      <c r="T195" s="223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4" t="s">
        <v>199</v>
      </c>
      <c r="AT195" s="224" t="s">
        <v>311</v>
      </c>
      <c r="AU195" s="224" t="s">
        <v>85</v>
      </c>
      <c r="AY195" s="18" t="s">
        <v>149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8" t="s">
        <v>83</v>
      </c>
      <c r="BK195" s="225">
        <f>ROUND(I195*H195,2)</f>
        <v>0</v>
      </c>
      <c r="BL195" s="18" t="s">
        <v>156</v>
      </c>
      <c r="BM195" s="224" t="s">
        <v>366</v>
      </c>
    </row>
    <row r="196" s="2" customFormat="1" ht="16.5" customHeight="1">
      <c r="A196" s="39"/>
      <c r="B196" s="40"/>
      <c r="C196" s="266" t="s">
        <v>367</v>
      </c>
      <c r="D196" s="266" t="s">
        <v>311</v>
      </c>
      <c r="E196" s="267" t="s">
        <v>368</v>
      </c>
      <c r="F196" s="268" t="s">
        <v>369</v>
      </c>
      <c r="G196" s="269" t="s">
        <v>360</v>
      </c>
      <c r="H196" s="270">
        <v>8</v>
      </c>
      <c r="I196" s="271"/>
      <c r="J196" s="272">
        <f>ROUND(I196*H196,2)</f>
        <v>0</v>
      </c>
      <c r="K196" s="268" t="s">
        <v>155</v>
      </c>
      <c r="L196" s="273"/>
      <c r="M196" s="274" t="s">
        <v>19</v>
      </c>
      <c r="N196" s="275" t="s">
        <v>46</v>
      </c>
      <c r="O196" s="85"/>
      <c r="P196" s="222">
        <f>O196*H196</f>
        <v>0</v>
      </c>
      <c r="Q196" s="222">
        <v>0.040000000000000001</v>
      </c>
      <c r="R196" s="222">
        <f>Q196*H196</f>
        <v>0.32000000000000001</v>
      </c>
      <c r="S196" s="222">
        <v>0</v>
      </c>
      <c r="T196" s="223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4" t="s">
        <v>199</v>
      </c>
      <c r="AT196" s="224" t="s">
        <v>311</v>
      </c>
      <c r="AU196" s="224" t="s">
        <v>85</v>
      </c>
      <c r="AY196" s="18" t="s">
        <v>149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8" t="s">
        <v>83</v>
      </c>
      <c r="BK196" s="225">
        <f>ROUND(I196*H196,2)</f>
        <v>0</v>
      </c>
      <c r="BL196" s="18" t="s">
        <v>156</v>
      </c>
      <c r="BM196" s="224" t="s">
        <v>370</v>
      </c>
    </row>
    <row r="197" s="12" customFormat="1" ht="22.8" customHeight="1">
      <c r="A197" s="12"/>
      <c r="B197" s="197"/>
      <c r="C197" s="198"/>
      <c r="D197" s="199" t="s">
        <v>74</v>
      </c>
      <c r="E197" s="211" t="s">
        <v>199</v>
      </c>
      <c r="F197" s="211" t="s">
        <v>371</v>
      </c>
      <c r="G197" s="198"/>
      <c r="H197" s="198"/>
      <c r="I197" s="201"/>
      <c r="J197" s="212">
        <f>BK197</f>
        <v>0</v>
      </c>
      <c r="K197" s="198"/>
      <c r="L197" s="203"/>
      <c r="M197" s="204"/>
      <c r="N197" s="205"/>
      <c r="O197" s="205"/>
      <c r="P197" s="206">
        <f>SUM(P198:P241)</f>
        <v>0</v>
      </c>
      <c r="Q197" s="205"/>
      <c r="R197" s="206">
        <f>SUM(R198:R241)</f>
        <v>22.078030000000002</v>
      </c>
      <c r="S197" s="205"/>
      <c r="T197" s="207">
        <f>SUM(T198:T241)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08" t="s">
        <v>83</v>
      </c>
      <c r="AT197" s="209" t="s">
        <v>74</v>
      </c>
      <c r="AU197" s="209" t="s">
        <v>83</v>
      </c>
      <c r="AY197" s="208" t="s">
        <v>149</v>
      </c>
      <c r="BK197" s="210">
        <f>SUM(BK198:BK241)</f>
        <v>0</v>
      </c>
    </row>
    <row r="198" s="2" customFormat="1" ht="24.15" customHeight="1">
      <c r="A198" s="39"/>
      <c r="B198" s="40"/>
      <c r="C198" s="213" t="s">
        <v>372</v>
      </c>
      <c r="D198" s="213" t="s">
        <v>151</v>
      </c>
      <c r="E198" s="214" t="s">
        <v>373</v>
      </c>
      <c r="F198" s="215" t="s">
        <v>374</v>
      </c>
      <c r="G198" s="216" t="s">
        <v>154</v>
      </c>
      <c r="H198" s="217">
        <v>321</v>
      </c>
      <c r="I198" s="218"/>
      <c r="J198" s="219">
        <f>ROUND(I198*H198,2)</f>
        <v>0</v>
      </c>
      <c r="K198" s="215" t="s">
        <v>155</v>
      </c>
      <c r="L198" s="45"/>
      <c r="M198" s="220" t="s">
        <v>19</v>
      </c>
      <c r="N198" s="221" t="s">
        <v>46</v>
      </c>
      <c r="O198" s="85"/>
      <c r="P198" s="222">
        <f>O198*H198</f>
        <v>0</v>
      </c>
      <c r="Q198" s="222">
        <v>0.0027599999999999999</v>
      </c>
      <c r="R198" s="222">
        <f>Q198*H198</f>
        <v>0.88595999999999997</v>
      </c>
      <c r="S198" s="222">
        <v>0</v>
      </c>
      <c r="T198" s="223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4" t="s">
        <v>156</v>
      </c>
      <c r="AT198" s="224" t="s">
        <v>151</v>
      </c>
      <c r="AU198" s="224" t="s">
        <v>85</v>
      </c>
      <c r="AY198" s="18" t="s">
        <v>149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8" t="s">
        <v>83</v>
      </c>
      <c r="BK198" s="225">
        <f>ROUND(I198*H198,2)</f>
        <v>0</v>
      </c>
      <c r="BL198" s="18" t="s">
        <v>156</v>
      </c>
      <c r="BM198" s="224" t="s">
        <v>375</v>
      </c>
    </row>
    <row r="199" s="2" customFormat="1">
      <c r="A199" s="39"/>
      <c r="B199" s="40"/>
      <c r="C199" s="41"/>
      <c r="D199" s="226" t="s">
        <v>158</v>
      </c>
      <c r="E199" s="41"/>
      <c r="F199" s="227" t="s">
        <v>376</v>
      </c>
      <c r="G199" s="41"/>
      <c r="H199" s="41"/>
      <c r="I199" s="228"/>
      <c r="J199" s="41"/>
      <c r="K199" s="41"/>
      <c r="L199" s="45"/>
      <c r="M199" s="229"/>
      <c r="N199" s="230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158</v>
      </c>
      <c r="AU199" s="18" t="s">
        <v>85</v>
      </c>
    </row>
    <row r="200" s="2" customFormat="1" ht="24.15" customHeight="1">
      <c r="A200" s="39"/>
      <c r="B200" s="40"/>
      <c r="C200" s="213" t="s">
        <v>377</v>
      </c>
      <c r="D200" s="213" t="s">
        <v>151</v>
      </c>
      <c r="E200" s="214" t="s">
        <v>378</v>
      </c>
      <c r="F200" s="215" t="s">
        <v>379</v>
      </c>
      <c r="G200" s="216" t="s">
        <v>154</v>
      </c>
      <c r="H200" s="217">
        <v>3</v>
      </c>
      <c r="I200" s="218"/>
      <c r="J200" s="219">
        <f>ROUND(I200*H200,2)</f>
        <v>0</v>
      </c>
      <c r="K200" s="215" t="s">
        <v>155</v>
      </c>
      <c r="L200" s="45"/>
      <c r="M200" s="220" t="s">
        <v>19</v>
      </c>
      <c r="N200" s="221" t="s">
        <v>46</v>
      </c>
      <c r="O200" s="85"/>
      <c r="P200" s="222">
        <f>O200*H200</f>
        <v>0</v>
      </c>
      <c r="Q200" s="222">
        <v>0.0044000000000000003</v>
      </c>
      <c r="R200" s="222">
        <f>Q200*H200</f>
        <v>0.0132</v>
      </c>
      <c r="S200" s="222">
        <v>0</v>
      </c>
      <c r="T200" s="223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4" t="s">
        <v>156</v>
      </c>
      <c r="AT200" s="224" t="s">
        <v>151</v>
      </c>
      <c r="AU200" s="224" t="s">
        <v>85</v>
      </c>
      <c r="AY200" s="18" t="s">
        <v>149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8" t="s">
        <v>83</v>
      </c>
      <c r="BK200" s="225">
        <f>ROUND(I200*H200,2)</f>
        <v>0</v>
      </c>
      <c r="BL200" s="18" t="s">
        <v>156</v>
      </c>
      <c r="BM200" s="224" t="s">
        <v>380</v>
      </c>
    </row>
    <row r="201" s="2" customFormat="1">
      <c r="A201" s="39"/>
      <c r="B201" s="40"/>
      <c r="C201" s="41"/>
      <c r="D201" s="226" t="s">
        <v>158</v>
      </c>
      <c r="E201" s="41"/>
      <c r="F201" s="227" t="s">
        <v>381</v>
      </c>
      <c r="G201" s="41"/>
      <c r="H201" s="41"/>
      <c r="I201" s="228"/>
      <c r="J201" s="41"/>
      <c r="K201" s="41"/>
      <c r="L201" s="45"/>
      <c r="M201" s="229"/>
      <c r="N201" s="230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158</v>
      </c>
      <c r="AU201" s="18" t="s">
        <v>85</v>
      </c>
    </row>
    <row r="202" s="2" customFormat="1" ht="24.15" customHeight="1">
      <c r="A202" s="39"/>
      <c r="B202" s="40"/>
      <c r="C202" s="213" t="s">
        <v>382</v>
      </c>
      <c r="D202" s="213" t="s">
        <v>151</v>
      </c>
      <c r="E202" s="214" t="s">
        <v>383</v>
      </c>
      <c r="F202" s="215" t="s">
        <v>384</v>
      </c>
      <c r="G202" s="216" t="s">
        <v>360</v>
      </c>
      <c r="H202" s="217">
        <v>71</v>
      </c>
      <c r="I202" s="218"/>
      <c r="J202" s="219">
        <f>ROUND(I202*H202,2)</f>
        <v>0</v>
      </c>
      <c r="K202" s="215" t="s">
        <v>155</v>
      </c>
      <c r="L202" s="45"/>
      <c r="M202" s="220" t="s">
        <v>19</v>
      </c>
      <c r="N202" s="221" t="s">
        <v>46</v>
      </c>
      <c r="O202" s="85"/>
      <c r="P202" s="222">
        <f>O202*H202</f>
        <v>0</v>
      </c>
      <c r="Q202" s="222">
        <v>0</v>
      </c>
      <c r="R202" s="222">
        <f>Q202*H202</f>
        <v>0</v>
      </c>
      <c r="S202" s="222">
        <v>0</v>
      </c>
      <c r="T202" s="223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4" t="s">
        <v>156</v>
      </c>
      <c r="AT202" s="224" t="s">
        <v>151</v>
      </c>
      <c r="AU202" s="224" t="s">
        <v>85</v>
      </c>
      <c r="AY202" s="18" t="s">
        <v>149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8" t="s">
        <v>83</v>
      </c>
      <c r="BK202" s="225">
        <f>ROUND(I202*H202,2)</f>
        <v>0</v>
      </c>
      <c r="BL202" s="18" t="s">
        <v>156</v>
      </c>
      <c r="BM202" s="224" t="s">
        <v>385</v>
      </c>
    </row>
    <row r="203" s="2" customFormat="1">
      <c r="A203" s="39"/>
      <c r="B203" s="40"/>
      <c r="C203" s="41"/>
      <c r="D203" s="226" t="s">
        <v>158</v>
      </c>
      <c r="E203" s="41"/>
      <c r="F203" s="227" t="s">
        <v>386</v>
      </c>
      <c r="G203" s="41"/>
      <c r="H203" s="41"/>
      <c r="I203" s="228"/>
      <c r="J203" s="41"/>
      <c r="K203" s="41"/>
      <c r="L203" s="45"/>
      <c r="M203" s="229"/>
      <c r="N203" s="230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158</v>
      </c>
      <c r="AU203" s="18" t="s">
        <v>85</v>
      </c>
    </row>
    <row r="204" s="2" customFormat="1" ht="16.5" customHeight="1">
      <c r="A204" s="39"/>
      <c r="B204" s="40"/>
      <c r="C204" s="266" t="s">
        <v>387</v>
      </c>
      <c r="D204" s="266" t="s">
        <v>311</v>
      </c>
      <c r="E204" s="267" t="s">
        <v>388</v>
      </c>
      <c r="F204" s="268" t="s">
        <v>389</v>
      </c>
      <c r="G204" s="269" t="s">
        <v>360</v>
      </c>
      <c r="H204" s="270">
        <v>38</v>
      </c>
      <c r="I204" s="271"/>
      <c r="J204" s="272">
        <f>ROUND(I204*H204,2)</f>
        <v>0</v>
      </c>
      <c r="K204" s="268" t="s">
        <v>155</v>
      </c>
      <c r="L204" s="273"/>
      <c r="M204" s="274" t="s">
        <v>19</v>
      </c>
      <c r="N204" s="275" t="s">
        <v>46</v>
      </c>
      <c r="O204" s="85"/>
      <c r="P204" s="222">
        <f>O204*H204</f>
        <v>0</v>
      </c>
      <c r="Q204" s="222">
        <v>0.00064999999999999997</v>
      </c>
      <c r="R204" s="222">
        <f>Q204*H204</f>
        <v>0.0247</v>
      </c>
      <c r="S204" s="222">
        <v>0</v>
      </c>
      <c r="T204" s="223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4" t="s">
        <v>199</v>
      </c>
      <c r="AT204" s="224" t="s">
        <v>311</v>
      </c>
      <c r="AU204" s="224" t="s">
        <v>85</v>
      </c>
      <c r="AY204" s="18" t="s">
        <v>149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8" t="s">
        <v>83</v>
      </c>
      <c r="BK204" s="225">
        <f>ROUND(I204*H204,2)</f>
        <v>0</v>
      </c>
      <c r="BL204" s="18" t="s">
        <v>156</v>
      </c>
      <c r="BM204" s="224" t="s">
        <v>390</v>
      </c>
    </row>
    <row r="205" s="2" customFormat="1" ht="16.5" customHeight="1">
      <c r="A205" s="39"/>
      <c r="B205" s="40"/>
      <c r="C205" s="266" t="s">
        <v>391</v>
      </c>
      <c r="D205" s="266" t="s">
        <v>311</v>
      </c>
      <c r="E205" s="267" t="s">
        <v>392</v>
      </c>
      <c r="F205" s="268" t="s">
        <v>393</v>
      </c>
      <c r="G205" s="269" t="s">
        <v>360</v>
      </c>
      <c r="H205" s="270">
        <v>33</v>
      </c>
      <c r="I205" s="271"/>
      <c r="J205" s="272">
        <f>ROUND(I205*H205,2)</f>
        <v>0</v>
      </c>
      <c r="K205" s="268" t="s">
        <v>155</v>
      </c>
      <c r="L205" s="273"/>
      <c r="M205" s="274" t="s">
        <v>19</v>
      </c>
      <c r="N205" s="275" t="s">
        <v>46</v>
      </c>
      <c r="O205" s="85"/>
      <c r="P205" s="222">
        <f>O205*H205</f>
        <v>0</v>
      </c>
      <c r="Q205" s="222">
        <v>0.00029</v>
      </c>
      <c r="R205" s="222">
        <f>Q205*H205</f>
        <v>0.0095700000000000004</v>
      </c>
      <c r="S205" s="222">
        <v>0</v>
      </c>
      <c r="T205" s="223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4" t="s">
        <v>199</v>
      </c>
      <c r="AT205" s="224" t="s">
        <v>311</v>
      </c>
      <c r="AU205" s="224" t="s">
        <v>85</v>
      </c>
      <c r="AY205" s="18" t="s">
        <v>149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18" t="s">
        <v>83</v>
      </c>
      <c r="BK205" s="225">
        <f>ROUND(I205*H205,2)</f>
        <v>0</v>
      </c>
      <c r="BL205" s="18" t="s">
        <v>156</v>
      </c>
      <c r="BM205" s="224" t="s">
        <v>394</v>
      </c>
    </row>
    <row r="206" s="2" customFormat="1" ht="24.15" customHeight="1">
      <c r="A206" s="39"/>
      <c r="B206" s="40"/>
      <c r="C206" s="213" t="s">
        <v>395</v>
      </c>
      <c r="D206" s="213" t="s">
        <v>151</v>
      </c>
      <c r="E206" s="214" t="s">
        <v>396</v>
      </c>
      <c r="F206" s="215" t="s">
        <v>397</v>
      </c>
      <c r="G206" s="216" t="s">
        <v>360</v>
      </c>
      <c r="H206" s="217">
        <v>2</v>
      </c>
      <c r="I206" s="218"/>
      <c r="J206" s="219">
        <f>ROUND(I206*H206,2)</f>
        <v>0</v>
      </c>
      <c r="K206" s="215" t="s">
        <v>155</v>
      </c>
      <c r="L206" s="45"/>
      <c r="M206" s="220" t="s">
        <v>19</v>
      </c>
      <c r="N206" s="221" t="s">
        <v>46</v>
      </c>
      <c r="O206" s="85"/>
      <c r="P206" s="222">
        <f>O206*H206</f>
        <v>0</v>
      </c>
      <c r="Q206" s="222">
        <v>0</v>
      </c>
      <c r="R206" s="222">
        <f>Q206*H206</f>
        <v>0</v>
      </c>
      <c r="S206" s="222">
        <v>0</v>
      </c>
      <c r="T206" s="223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4" t="s">
        <v>156</v>
      </c>
      <c r="AT206" s="224" t="s">
        <v>151</v>
      </c>
      <c r="AU206" s="224" t="s">
        <v>85</v>
      </c>
      <c r="AY206" s="18" t="s">
        <v>149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8" t="s">
        <v>83</v>
      </c>
      <c r="BK206" s="225">
        <f>ROUND(I206*H206,2)</f>
        <v>0</v>
      </c>
      <c r="BL206" s="18" t="s">
        <v>156</v>
      </c>
      <c r="BM206" s="224" t="s">
        <v>398</v>
      </c>
    </row>
    <row r="207" s="2" customFormat="1">
      <c r="A207" s="39"/>
      <c r="B207" s="40"/>
      <c r="C207" s="41"/>
      <c r="D207" s="226" t="s">
        <v>158</v>
      </c>
      <c r="E207" s="41"/>
      <c r="F207" s="227" t="s">
        <v>399</v>
      </c>
      <c r="G207" s="41"/>
      <c r="H207" s="41"/>
      <c r="I207" s="228"/>
      <c r="J207" s="41"/>
      <c r="K207" s="41"/>
      <c r="L207" s="45"/>
      <c r="M207" s="229"/>
      <c r="N207" s="230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158</v>
      </c>
      <c r="AU207" s="18" t="s">
        <v>85</v>
      </c>
    </row>
    <row r="208" s="2" customFormat="1" ht="16.5" customHeight="1">
      <c r="A208" s="39"/>
      <c r="B208" s="40"/>
      <c r="C208" s="266" t="s">
        <v>400</v>
      </c>
      <c r="D208" s="266" t="s">
        <v>311</v>
      </c>
      <c r="E208" s="267" t="s">
        <v>401</v>
      </c>
      <c r="F208" s="268" t="s">
        <v>402</v>
      </c>
      <c r="G208" s="269" t="s">
        <v>360</v>
      </c>
      <c r="H208" s="270">
        <v>1</v>
      </c>
      <c r="I208" s="271"/>
      <c r="J208" s="272">
        <f>ROUND(I208*H208,2)</f>
        <v>0</v>
      </c>
      <c r="K208" s="268" t="s">
        <v>155</v>
      </c>
      <c r="L208" s="273"/>
      <c r="M208" s="274" t="s">
        <v>19</v>
      </c>
      <c r="N208" s="275" t="s">
        <v>46</v>
      </c>
      <c r="O208" s="85"/>
      <c r="P208" s="222">
        <f>O208*H208</f>
        <v>0</v>
      </c>
      <c r="Q208" s="222">
        <v>0.0014</v>
      </c>
      <c r="R208" s="222">
        <f>Q208*H208</f>
        <v>0.0014</v>
      </c>
      <c r="S208" s="222">
        <v>0</v>
      </c>
      <c r="T208" s="223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4" t="s">
        <v>199</v>
      </c>
      <c r="AT208" s="224" t="s">
        <v>311</v>
      </c>
      <c r="AU208" s="224" t="s">
        <v>85</v>
      </c>
      <c r="AY208" s="18" t="s">
        <v>149</v>
      </c>
      <c r="BE208" s="225">
        <f>IF(N208="základní",J208,0)</f>
        <v>0</v>
      </c>
      <c r="BF208" s="225">
        <f>IF(N208="snížená",J208,0)</f>
        <v>0</v>
      </c>
      <c r="BG208" s="225">
        <f>IF(N208="zákl. přenesená",J208,0)</f>
        <v>0</v>
      </c>
      <c r="BH208" s="225">
        <f>IF(N208="sníž. přenesená",J208,0)</f>
        <v>0</v>
      </c>
      <c r="BI208" s="225">
        <f>IF(N208="nulová",J208,0)</f>
        <v>0</v>
      </c>
      <c r="BJ208" s="18" t="s">
        <v>83</v>
      </c>
      <c r="BK208" s="225">
        <f>ROUND(I208*H208,2)</f>
        <v>0</v>
      </c>
      <c r="BL208" s="18" t="s">
        <v>156</v>
      </c>
      <c r="BM208" s="224" t="s">
        <v>403</v>
      </c>
    </row>
    <row r="209" s="2" customFormat="1" ht="16.5" customHeight="1">
      <c r="A209" s="39"/>
      <c r="B209" s="40"/>
      <c r="C209" s="266" t="s">
        <v>404</v>
      </c>
      <c r="D209" s="266" t="s">
        <v>311</v>
      </c>
      <c r="E209" s="267" t="s">
        <v>405</v>
      </c>
      <c r="F209" s="268" t="s">
        <v>406</v>
      </c>
      <c r="G209" s="269" t="s">
        <v>360</v>
      </c>
      <c r="H209" s="270">
        <v>1</v>
      </c>
      <c r="I209" s="271"/>
      <c r="J209" s="272">
        <f>ROUND(I209*H209,2)</f>
        <v>0</v>
      </c>
      <c r="K209" s="268" t="s">
        <v>155</v>
      </c>
      <c r="L209" s="273"/>
      <c r="M209" s="274" t="s">
        <v>19</v>
      </c>
      <c r="N209" s="275" t="s">
        <v>46</v>
      </c>
      <c r="O209" s="85"/>
      <c r="P209" s="222">
        <f>O209*H209</f>
        <v>0</v>
      </c>
      <c r="Q209" s="222">
        <v>0.00051999999999999995</v>
      </c>
      <c r="R209" s="222">
        <f>Q209*H209</f>
        <v>0.00051999999999999995</v>
      </c>
      <c r="S209" s="222">
        <v>0</v>
      </c>
      <c r="T209" s="223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4" t="s">
        <v>199</v>
      </c>
      <c r="AT209" s="224" t="s">
        <v>311</v>
      </c>
      <c r="AU209" s="224" t="s">
        <v>85</v>
      </c>
      <c r="AY209" s="18" t="s">
        <v>149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18" t="s">
        <v>83</v>
      </c>
      <c r="BK209" s="225">
        <f>ROUND(I209*H209,2)</f>
        <v>0</v>
      </c>
      <c r="BL209" s="18" t="s">
        <v>156</v>
      </c>
      <c r="BM209" s="224" t="s">
        <v>407</v>
      </c>
    </row>
    <row r="210" s="2" customFormat="1" ht="16.5" customHeight="1">
      <c r="A210" s="39"/>
      <c r="B210" s="40"/>
      <c r="C210" s="213" t="s">
        <v>408</v>
      </c>
      <c r="D210" s="213" t="s">
        <v>151</v>
      </c>
      <c r="E210" s="214" t="s">
        <v>409</v>
      </c>
      <c r="F210" s="215" t="s">
        <v>410</v>
      </c>
      <c r="G210" s="216" t="s">
        <v>154</v>
      </c>
      <c r="H210" s="217">
        <v>324</v>
      </c>
      <c r="I210" s="218"/>
      <c r="J210" s="219">
        <f>ROUND(I210*H210,2)</f>
        <v>0</v>
      </c>
      <c r="K210" s="215" t="s">
        <v>155</v>
      </c>
      <c r="L210" s="45"/>
      <c r="M210" s="220" t="s">
        <v>19</v>
      </c>
      <c r="N210" s="221" t="s">
        <v>46</v>
      </c>
      <c r="O210" s="85"/>
      <c r="P210" s="222">
        <f>O210*H210</f>
        <v>0</v>
      </c>
      <c r="Q210" s="222">
        <v>0</v>
      </c>
      <c r="R210" s="222">
        <f>Q210*H210</f>
        <v>0</v>
      </c>
      <c r="S210" s="222">
        <v>0</v>
      </c>
      <c r="T210" s="223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4" t="s">
        <v>156</v>
      </c>
      <c r="AT210" s="224" t="s">
        <v>151</v>
      </c>
      <c r="AU210" s="224" t="s">
        <v>85</v>
      </c>
      <c r="AY210" s="18" t="s">
        <v>149</v>
      </c>
      <c r="BE210" s="225">
        <f>IF(N210="základní",J210,0)</f>
        <v>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18" t="s">
        <v>83</v>
      </c>
      <c r="BK210" s="225">
        <f>ROUND(I210*H210,2)</f>
        <v>0</v>
      </c>
      <c r="BL210" s="18" t="s">
        <v>156</v>
      </c>
      <c r="BM210" s="224" t="s">
        <v>411</v>
      </c>
    </row>
    <row r="211" s="2" customFormat="1">
      <c r="A211" s="39"/>
      <c r="B211" s="40"/>
      <c r="C211" s="41"/>
      <c r="D211" s="226" t="s">
        <v>158</v>
      </c>
      <c r="E211" s="41"/>
      <c r="F211" s="227" t="s">
        <v>412</v>
      </c>
      <c r="G211" s="41"/>
      <c r="H211" s="41"/>
      <c r="I211" s="228"/>
      <c r="J211" s="41"/>
      <c r="K211" s="41"/>
      <c r="L211" s="45"/>
      <c r="M211" s="229"/>
      <c r="N211" s="230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158</v>
      </c>
      <c r="AU211" s="18" t="s">
        <v>85</v>
      </c>
    </row>
    <row r="212" s="13" customFormat="1">
      <c r="A212" s="13"/>
      <c r="B212" s="233"/>
      <c r="C212" s="234"/>
      <c r="D212" s="231" t="s">
        <v>162</v>
      </c>
      <c r="E212" s="235" t="s">
        <v>19</v>
      </c>
      <c r="F212" s="236" t="s">
        <v>413</v>
      </c>
      <c r="G212" s="234"/>
      <c r="H212" s="237">
        <v>324</v>
      </c>
      <c r="I212" s="238"/>
      <c r="J212" s="234"/>
      <c r="K212" s="234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162</v>
      </c>
      <c r="AU212" s="243" t="s">
        <v>85</v>
      </c>
      <c r="AV212" s="13" t="s">
        <v>85</v>
      </c>
      <c r="AW212" s="13" t="s">
        <v>36</v>
      </c>
      <c r="AX212" s="13" t="s">
        <v>83</v>
      </c>
      <c r="AY212" s="243" t="s">
        <v>149</v>
      </c>
    </row>
    <row r="213" s="2" customFormat="1" ht="16.5" customHeight="1">
      <c r="A213" s="39"/>
      <c r="B213" s="40"/>
      <c r="C213" s="213" t="s">
        <v>414</v>
      </c>
      <c r="D213" s="213" t="s">
        <v>151</v>
      </c>
      <c r="E213" s="214" t="s">
        <v>415</v>
      </c>
      <c r="F213" s="215" t="s">
        <v>416</v>
      </c>
      <c r="G213" s="216" t="s">
        <v>360</v>
      </c>
      <c r="H213" s="217">
        <v>5</v>
      </c>
      <c r="I213" s="218"/>
      <c r="J213" s="219">
        <f>ROUND(I213*H213,2)</f>
        <v>0</v>
      </c>
      <c r="K213" s="215" t="s">
        <v>155</v>
      </c>
      <c r="L213" s="45"/>
      <c r="M213" s="220" t="s">
        <v>19</v>
      </c>
      <c r="N213" s="221" t="s">
        <v>46</v>
      </c>
      <c r="O213" s="85"/>
      <c r="P213" s="222">
        <f>O213*H213</f>
        <v>0</v>
      </c>
      <c r="Q213" s="222">
        <v>0.41488999999999998</v>
      </c>
      <c r="R213" s="222">
        <f>Q213*H213</f>
        <v>2.0744499999999997</v>
      </c>
      <c r="S213" s="222">
        <v>0</v>
      </c>
      <c r="T213" s="223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4" t="s">
        <v>156</v>
      </c>
      <c r="AT213" s="224" t="s">
        <v>151</v>
      </c>
      <c r="AU213" s="224" t="s">
        <v>85</v>
      </c>
      <c r="AY213" s="18" t="s">
        <v>149</v>
      </c>
      <c r="BE213" s="225">
        <f>IF(N213="základní",J213,0)</f>
        <v>0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18" t="s">
        <v>83</v>
      </c>
      <c r="BK213" s="225">
        <f>ROUND(I213*H213,2)</f>
        <v>0</v>
      </c>
      <c r="BL213" s="18" t="s">
        <v>156</v>
      </c>
      <c r="BM213" s="224" t="s">
        <v>417</v>
      </c>
    </row>
    <row r="214" s="2" customFormat="1">
      <c r="A214" s="39"/>
      <c r="B214" s="40"/>
      <c r="C214" s="41"/>
      <c r="D214" s="226" t="s">
        <v>158</v>
      </c>
      <c r="E214" s="41"/>
      <c r="F214" s="227" t="s">
        <v>418</v>
      </c>
      <c r="G214" s="41"/>
      <c r="H214" s="41"/>
      <c r="I214" s="228"/>
      <c r="J214" s="41"/>
      <c r="K214" s="41"/>
      <c r="L214" s="45"/>
      <c r="M214" s="229"/>
      <c r="N214" s="230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158</v>
      </c>
      <c r="AU214" s="18" t="s">
        <v>85</v>
      </c>
    </row>
    <row r="215" s="2" customFormat="1" ht="16.5" customHeight="1">
      <c r="A215" s="39"/>
      <c r="B215" s="40"/>
      <c r="C215" s="266" t="s">
        <v>419</v>
      </c>
      <c r="D215" s="266" t="s">
        <v>311</v>
      </c>
      <c r="E215" s="267" t="s">
        <v>420</v>
      </c>
      <c r="F215" s="268" t="s">
        <v>421</v>
      </c>
      <c r="G215" s="269" t="s">
        <v>360</v>
      </c>
      <c r="H215" s="270">
        <v>5</v>
      </c>
      <c r="I215" s="271"/>
      <c r="J215" s="272">
        <f>ROUND(I215*H215,2)</f>
        <v>0</v>
      </c>
      <c r="K215" s="268" t="s">
        <v>155</v>
      </c>
      <c r="L215" s="273"/>
      <c r="M215" s="274" t="s">
        <v>19</v>
      </c>
      <c r="N215" s="275" t="s">
        <v>46</v>
      </c>
      <c r="O215" s="85"/>
      <c r="P215" s="222">
        <f>O215*H215</f>
        <v>0</v>
      </c>
      <c r="Q215" s="222">
        <v>1.6000000000000001</v>
      </c>
      <c r="R215" s="222">
        <f>Q215*H215</f>
        <v>8</v>
      </c>
      <c r="S215" s="222">
        <v>0</v>
      </c>
      <c r="T215" s="223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24" t="s">
        <v>199</v>
      </c>
      <c r="AT215" s="224" t="s">
        <v>311</v>
      </c>
      <c r="AU215" s="224" t="s">
        <v>85</v>
      </c>
      <c r="AY215" s="18" t="s">
        <v>149</v>
      </c>
      <c r="BE215" s="225">
        <f>IF(N215="základní",J215,0)</f>
        <v>0</v>
      </c>
      <c r="BF215" s="225">
        <f>IF(N215="snížená",J215,0)</f>
        <v>0</v>
      </c>
      <c r="BG215" s="225">
        <f>IF(N215="zákl. přenesená",J215,0)</f>
        <v>0</v>
      </c>
      <c r="BH215" s="225">
        <f>IF(N215="sníž. přenesená",J215,0)</f>
        <v>0</v>
      </c>
      <c r="BI215" s="225">
        <f>IF(N215="nulová",J215,0)</f>
        <v>0</v>
      </c>
      <c r="BJ215" s="18" t="s">
        <v>83</v>
      </c>
      <c r="BK215" s="225">
        <f>ROUND(I215*H215,2)</f>
        <v>0</v>
      </c>
      <c r="BL215" s="18" t="s">
        <v>156</v>
      </c>
      <c r="BM215" s="224" t="s">
        <v>422</v>
      </c>
    </row>
    <row r="216" s="2" customFormat="1" ht="16.5" customHeight="1">
      <c r="A216" s="39"/>
      <c r="B216" s="40"/>
      <c r="C216" s="266" t="s">
        <v>423</v>
      </c>
      <c r="D216" s="266" t="s">
        <v>311</v>
      </c>
      <c r="E216" s="267" t="s">
        <v>424</v>
      </c>
      <c r="F216" s="268" t="s">
        <v>425</v>
      </c>
      <c r="G216" s="269" t="s">
        <v>360</v>
      </c>
      <c r="H216" s="270">
        <v>5</v>
      </c>
      <c r="I216" s="271"/>
      <c r="J216" s="272">
        <f>ROUND(I216*H216,2)</f>
        <v>0</v>
      </c>
      <c r="K216" s="268" t="s">
        <v>155</v>
      </c>
      <c r="L216" s="273"/>
      <c r="M216" s="274" t="s">
        <v>19</v>
      </c>
      <c r="N216" s="275" t="s">
        <v>46</v>
      </c>
      <c r="O216" s="85"/>
      <c r="P216" s="222">
        <f>O216*H216</f>
        <v>0</v>
      </c>
      <c r="Q216" s="222">
        <v>0.002</v>
      </c>
      <c r="R216" s="222">
        <f>Q216*H216</f>
        <v>0.01</v>
      </c>
      <c r="S216" s="222">
        <v>0</v>
      </c>
      <c r="T216" s="223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4" t="s">
        <v>199</v>
      </c>
      <c r="AT216" s="224" t="s">
        <v>311</v>
      </c>
      <c r="AU216" s="224" t="s">
        <v>85</v>
      </c>
      <c r="AY216" s="18" t="s">
        <v>149</v>
      </c>
      <c r="BE216" s="225">
        <f>IF(N216="základní",J216,0)</f>
        <v>0</v>
      </c>
      <c r="BF216" s="225">
        <f>IF(N216="snížená",J216,0)</f>
        <v>0</v>
      </c>
      <c r="BG216" s="225">
        <f>IF(N216="zákl. přenesená",J216,0)</f>
        <v>0</v>
      </c>
      <c r="BH216" s="225">
        <f>IF(N216="sníž. přenesená",J216,0)</f>
        <v>0</v>
      </c>
      <c r="BI216" s="225">
        <f>IF(N216="nulová",J216,0)</f>
        <v>0</v>
      </c>
      <c r="BJ216" s="18" t="s">
        <v>83</v>
      </c>
      <c r="BK216" s="225">
        <f>ROUND(I216*H216,2)</f>
        <v>0</v>
      </c>
      <c r="BL216" s="18" t="s">
        <v>156</v>
      </c>
      <c r="BM216" s="224" t="s">
        <v>426</v>
      </c>
    </row>
    <row r="217" s="2" customFormat="1" ht="16.5" customHeight="1">
      <c r="A217" s="39"/>
      <c r="B217" s="40"/>
      <c r="C217" s="213" t="s">
        <v>427</v>
      </c>
      <c r="D217" s="213" t="s">
        <v>151</v>
      </c>
      <c r="E217" s="214" t="s">
        <v>428</v>
      </c>
      <c r="F217" s="215" t="s">
        <v>429</v>
      </c>
      <c r="G217" s="216" t="s">
        <v>360</v>
      </c>
      <c r="H217" s="217">
        <v>5</v>
      </c>
      <c r="I217" s="218"/>
      <c r="J217" s="219">
        <f>ROUND(I217*H217,2)</f>
        <v>0</v>
      </c>
      <c r="K217" s="215" t="s">
        <v>155</v>
      </c>
      <c r="L217" s="45"/>
      <c r="M217" s="220" t="s">
        <v>19</v>
      </c>
      <c r="N217" s="221" t="s">
        <v>46</v>
      </c>
      <c r="O217" s="85"/>
      <c r="P217" s="222">
        <f>O217*H217</f>
        <v>0</v>
      </c>
      <c r="Q217" s="222">
        <v>0.0098899999999999995</v>
      </c>
      <c r="R217" s="222">
        <f>Q217*H217</f>
        <v>0.049449999999999994</v>
      </c>
      <c r="S217" s="222">
        <v>0</v>
      </c>
      <c r="T217" s="223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24" t="s">
        <v>156</v>
      </c>
      <c r="AT217" s="224" t="s">
        <v>151</v>
      </c>
      <c r="AU217" s="224" t="s">
        <v>85</v>
      </c>
      <c r="AY217" s="18" t="s">
        <v>149</v>
      </c>
      <c r="BE217" s="225">
        <f>IF(N217="základní",J217,0)</f>
        <v>0</v>
      </c>
      <c r="BF217" s="225">
        <f>IF(N217="snížená",J217,0)</f>
        <v>0</v>
      </c>
      <c r="BG217" s="225">
        <f>IF(N217="zákl. přenesená",J217,0)</f>
        <v>0</v>
      </c>
      <c r="BH217" s="225">
        <f>IF(N217="sníž. přenesená",J217,0)</f>
        <v>0</v>
      </c>
      <c r="BI217" s="225">
        <f>IF(N217="nulová",J217,0)</f>
        <v>0</v>
      </c>
      <c r="BJ217" s="18" t="s">
        <v>83</v>
      </c>
      <c r="BK217" s="225">
        <f>ROUND(I217*H217,2)</f>
        <v>0</v>
      </c>
      <c r="BL217" s="18" t="s">
        <v>156</v>
      </c>
      <c r="BM217" s="224" t="s">
        <v>430</v>
      </c>
    </row>
    <row r="218" s="2" customFormat="1">
      <c r="A218" s="39"/>
      <c r="B218" s="40"/>
      <c r="C218" s="41"/>
      <c r="D218" s="226" t="s">
        <v>158</v>
      </c>
      <c r="E218" s="41"/>
      <c r="F218" s="227" t="s">
        <v>431</v>
      </c>
      <c r="G218" s="41"/>
      <c r="H218" s="41"/>
      <c r="I218" s="228"/>
      <c r="J218" s="41"/>
      <c r="K218" s="41"/>
      <c r="L218" s="45"/>
      <c r="M218" s="229"/>
      <c r="N218" s="230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158</v>
      </c>
      <c r="AU218" s="18" t="s">
        <v>85</v>
      </c>
    </row>
    <row r="219" s="2" customFormat="1" ht="16.5" customHeight="1">
      <c r="A219" s="39"/>
      <c r="B219" s="40"/>
      <c r="C219" s="266" t="s">
        <v>432</v>
      </c>
      <c r="D219" s="266" t="s">
        <v>311</v>
      </c>
      <c r="E219" s="267" t="s">
        <v>433</v>
      </c>
      <c r="F219" s="268" t="s">
        <v>434</v>
      </c>
      <c r="G219" s="269" t="s">
        <v>360</v>
      </c>
      <c r="H219" s="270">
        <v>5</v>
      </c>
      <c r="I219" s="271"/>
      <c r="J219" s="272">
        <f>ROUND(I219*H219,2)</f>
        <v>0</v>
      </c>
      <c r="K219" s="268" t="s">
        <v>155</v>
      </c>
      <c r="L219" s="273"/>
      <c r="M219" s="274" t="s">
        <v>19</v>
      </c>
      <c r="N219" s="275" t="s">
        <v>46</v>
      </c>
      <c r="O219" s="85"/>
      <c r="P219" s="222">
        <f>O219*H219</f>
        <v>0</v>
      </c>
      <c r="Q219" s="222">
        <v>1.0540000000000001</v>
      </c>
      <c r="R219" s="222">
        <f>Q219*H219</f>
        <v>5.2700000000000005</v>
      </c>
      <c r="S219" s="222">
        <v>0</v>
      </c>
      <c r="T219" s="223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4" t="s">
        <v>199</v>
      </c>
      <c r="AT219" s="224" t="s">
        <v>311</v>
      </c>
      <c r="AU219" s="224" t="s">
        <v>85</v>
      </c>
      <c r="AY219" s="18" t="s">
        <v>149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18" t="s">
        <v>83</v>
      </c>
      <c r="BK219" s="225">
        <f>ROUND(I219*H219,2)</f>
        <v>0</v>
      </c>
      <c r="BL219" s="18" t="s">
        <v>156</v>
      </c>
      <c r="BM219" s="224" t="s">
        <v>435</v>
      </c>
    </row>
    <row r="220" s="2" customFormat="1" ht="24.15" customHeight="1">
      <c r="A220" s="39"/>
      <c r="B220" s="40"/>
      <c r="C220" s="213" t="s">
        <v>436</v>
      </c>
      <c r="D220" s="213" t="s">
        <v>151</v>
      </c>
      <c r="E220" s="214" t="s">
        <v>437</v>
      </c>
      <c r="F220" s="215" t="s">
        <v>438</v>
      </c>
      <c r="G220" s="216" t="s">
        <v>360</v>
      </c>
      <c r="H220" s="217">
        <v>33</v>
      </c>
      <c r="I220" s="218"/>
      <c r="J220" s="219">
        <f>ROUND(I220*H220,2)</f>
        <v>0</v>
      </c>
      <c r="K220" s="215" t="s">
        <v>155</v>
      </c>
      <c r="L220" s="45"/>
      <c r="M220" s="220" t="s">
        <v>19</v>
      </c>
      <c r="N220" s="221" t="s">
        <v>46</v>
      </c>
      <c r="O220" s="85"/>
      <c r="P220" s="222">
        <f>O220*H220</f>
        <v>0</v>
      </c>
      <c r="Q220" s="222">
        <v>0.058029999999999998</v>
      </c>
      <c r="R220" s="222">
        <f>Q220*H220</f>
        <v>1.91499</v>
      </c>
      <c r="S220" s="222">
        <v>0</v>
      </c>
      <c r="T220" s="223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4" t="s">
        <v>156</v>
      </c>
      <c r="AT220" s="224" t="s">
        <v>151</v>
      </c>
      <c r="AU220" s="224" t="s">
        <v>85</v>
      </c>
      <c r="AY220" s="18" t="s">
        <v>149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18" t="s">
        <v>83</v>
      </c>
      <c r="BK220" s="225">
        <f>ROUND(I220*H220,2)</f>
        <v>0</v>
      </c>
      <c r="BL220" s="18" t="s">
        <v>156</v>
      </c>
      <c r="BM220" s="224" t="s">
        <v>439</v>
      </c>
    </row>
    <row r="221" s="2" customFormat="1">
      <c r="A221" s="39"/>
      <c r="B221" s="40"/>
      <c r="C221" s="41"/>
      <c r="D221" s="226" t="s">
        <v>158</v>
      </c>
      <c r="E221" s="41"/>
      <c r="F221" s="227" t="s">
        <v>440</v>
      </c>
      <c r="G221" s="41"/>
      <c r="H221" s="41"/>
      <c r="I221" s="228"/>
      <c r="J221" s="41"/>
      <c r="K221" s="41"/>
      <c r="L221" s="45"/>
      <c r="M221" s="229"/>
      <c r="N221" s="230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158</v>
      </c>
      <c r="AU221" s="18" t="s">
        <v>85</v>
      </c>
    </row>
    <row r="222" s="2" customFormat="1" ht="24.15" customHeight="1">
      <c r="A222" s="39"/>
      <c r="B222" s="40"/>
      <c r="C222" s="213" t="s">
        <v>441</v>
      </c>
      <c r="D222" s="213" t="s">
        <v>151</v>
      </c>
      <c r="E222" s="214" t="s">
        <v>442</v>
      </c>
      <c r="F222" s="215" t="s">
        <v>443</v>
      </c>
      <c r="G222" s="216" t="s">
        <v>360</v>
      </c>
      <c r="H222" s="217">
        <v>4</v>
      </c>
      <c r="I222" s="218"/>
      <c r="J222" s="219">
        <f>ROUND(I222*H222,2)</f>
        <v>0</v>
      </c>
      <c r="K222" s="215" t="s">
        <v>155</v>
      </c>
      <c r="L222" s="45"/>
      <c r="M222" s="220" t="s">
        <v>19</v>
      </c>
      <c r="N222" s="221" t="s">
        <v>46</v>
      </c>
      <c r="O222" s="85"/>
      <c r="P222" s="222">
        <f>O222*H222</f>
        <v>0</v>
      </c>
      <c r="Q222" s="222">
        <v>0.068959999999999994</v>
      </c>
      <c r="R222" s="222">
        <f>Q222*H222</f>
        <v>0.27583999999999997</v>
      </c>
      <c r="S222" s="222">
        <v>0</v>
      </c>
      <c r="T222" s="223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4" t="s">
        <v>156</v>
      </c>
      <c r="AT222" s="224" t="s">
        <v>151</v>
      </c>
      <c r="AU222" s="224" t="s">
        <v>85</v>
      </c>
      <c r="AY222" s="18" t="s">
        <v>149</v>
      </c>
      <c r="BE222" s="225">
        <f>IF(N222="základní",J222,0)</f>
        <v>0</v>
      </c>
      <c r="BF222" s="225">
        <f>IF(N222="snížená",J222,0)</f>
        <v>0</v>
      </c>
      <c r="BG222" s="225">
        <f>IF(N222="zákl. přenesená",J222,0)</f>
        <v>0</v>
      </c>
      <c r="BH222" s="225">
        <f>IF(N222="sníž. přenesená",J222,0)</f>
        <v>0</v>
      </c>
      <c r="BI222" s="225">
        <f>IF(N222="nulová",J222,0)</f>
        <v>0</v>
      </c>
      <c r="BJ222" s="18" t="s">
        <v>83</v>
      </c>
      <c r="BK222" s="225">
        <f>ROUND(I222*H222,2)</f>
        <v>0</v>
      </c>
      <c r="BL222" s="18" t="s">
        <v>156</v>
      </c>
      <c r="BM222" s="224" t="s">
        <v>444</v>
      </c>
    </row>
    <row r="223" s="2" customFormat="1">
      <c r="A223" s="39"/>
      <c r="B223" s="40"/>
      <c r="C223" s="41"/>
      <c r="D223" s="226" t="s">
        <v>158</v>
      </c>
      <c r="E223" s="41"/>
      <c r="F223" s="227" t="s">
        <v>445</v>
      </c>
      <c r="G223" s="41"/>
      <c r="H223" s="41"/>
      <c r="I223" s="228"/>
      <c r="J223" s="41"/>
      <c r="K223" s="41"/>
      <c r="L223" s="45"/>
      <c r="M223" s="229"/>
      <c r="N223" s="230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158</v>
      </c>
      <c r="AU223" s="18" t="s">
        <v>85</v>
      </c>
    </row>
    <row r="224" s="2" customFormat="1" ht="24.15" customHeight="1">
      <c r="A224" s="39"/>
      <c r="B224" s="40"/>
      <c r="C224" s="213" t="s">
        <v>446</v>
      </c>
      <c r="D224" s="213" t="s">
        <v>151</v>
      </c>
      <c r="E224" s="214" t="s">
        <v>447</v>
      </c>
      <c r="F224" s="215" t="s">
        <v>448</v>
      </c>
      <c r="G224" s="216" t="s">
        <v>360</v>
      </c>
      <c r="H224" s="217">
        <v>1</v>
      </c>
      <c r="I224" s="218"/>
      <c r="J224" s="219">
        <f>ROUND(I224*H224,2)</f>
        <v>0</v>
      </c>
      <c r="K224" s="215" t="s">
        <v>155</v>
      </c>
      <c r="L224" s="45"/>
      <c r="M224" s="220" t="s">
        <v>19</v>
      </c>
      <c r="N224" s="221" t="s">
        <v>46</v>
      </c>
      <c r="O224" s="85"/>
      <c r="P224" s="222">
        <f>O224*H224</f>
        <v>0</v>
      </c>
      <c r="Q224" s="222">
        <v>0.064509999999999998</v>
      </c>
      <c r="R224" s="222">
        <f>Q224*H224</f>
        <v>0.064509999999999998</v>
      </c>
      <c r="S224" s="222">
        <v>0</v>
      </c>
      <c r="T224" s="223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4" t="s">
        <v>156</v>
      </c>
      <c r="AT224" s="224" t="s">
        <v>151</v>
      </c>
      <c r="AU224" s="224" t="s">
        <v>85</v>
      </c>
      <c r="AY224" s="18" t="s">
        <v>149</v>
      </c>
      <c r="BE224" s="225">
        <f>IF(N224="základní",J224,0)</f>
        <v>0</v>
      </c>
      <c r="BF224" s="225">
        <f>IF(N224="snížená",J224,0)</f>
        <v>0</v>
      </c>
      <c r="BG224" s="225">
        <f>IF(N224="zákl. přenesená",J224,0)</f>
        <v>0</v>
      </c>
      <c r="BH224" s="225">
        <f>IF(N224="sníž. přenesená",J224,0)</f>
        <v>0</v>
      </c>
      <c r="BI224" s="225">
        <f>IF(N224="nulová",J224,0)</f>
        <v>0</v>
      </c>
      <c r="BJ224" s="18" t="s">
        <v>83</v>
      </c>
      <c r="BK224" s="225">
        <f>ROUND(I224*H224,2)</f>
        <v>0</v>
      </c>
      <c r="BL224" s="18" t="s">
        <v>156</v>
      </c>
      <c r="BM224" s="224" t="s">
        <v>449</v>
      </c>
    </row>
    <row r="225" s="2" customFormat="1">
      <c r="A225" s="39"/>
      <c r="B225" s="40"/>
      <c r="C225" s="41"/>
      <c r="D225" s="226" t="s">
        <v>158</v>
      </c>
      <c r="E225" s="41"/>
      <c r="F225" s="227" t="s">
        <v>450</v>
      </c>
      <c r="G225" s="41"/>
      <c r="H225" s="41"/>
      <c r="I225" s="228"/>
      <c r="J225" s="41"/>
      <c r="K225" s="41"/>
      <c r="L225" s="45"/>
      <c r="M225" s="229"/>
      <c r="N225" s="230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158</v>
      </c>
      <c r="AU225" s="18" t="s">
        <v>85</v>
      </c>
    </row>
    <row r="226" s="2" customFormat="1" ht="24.15" customHeight="1">
      <c r="A226" s="39"/>
      <c r="B226" s="40"/>
      <c r="C226" s="213" t="s">
        <v>451</v>
      </c>
      <c r="D226" s="213" t="s">
        <v>151</v>
      </c>
      <c r="E226" s="214" t="s">
        <v>452</v>
      </c>
      <c r="F226" s="215" t="s">
        <v>453</v>
      </c>
      <c r="G226" s="216" t="s">
        <v>360</v>
      </c>
      <c r="H226" s="217">
        <v>38</v>
      </c>
      <c r="I226" s="218"/>
      <c r="J226" s="219">
        <f>ROUND(I226*H226,2)</f>
        <v>0</v>
      </c>
      <c r="K226" s="215" t="s">
        <v>155</v>
      </c>
      <c r="L226" s="45"/>
      <c r="M226" s="220" t="s">
        <v>19</v>
      </c>
      <c r="N226" s="221" t="s">
        <v>46</v>
      </c>
      <c r="O226" s="85"/>
      <c r="P226" s="222">
        <f>O226*H226</f>
        <v>0</v>
      </c>
      <c r="Q226" s="222">
        <v>0.01136</v>
      </c>
      <c r="R226" s="222">
        <f>Q226*H226</f>
        <v>0.43168000000000001</v>
      </c>
      <c r="S226" s="222">
        <v>0</v>
      </c>
      <c r="T226" s="223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4" t="s">
        <v>156</v>
      </c>
      <c r="AT226" s="224" t="s">
        <v>151</v>
      </c>
      <c r="AU226" s="224" t="s">
        <v>85</v>
      </c>
      <c r="AY226" s="18" t="s">
        <v>149</v>
      </c>
      <c r="BE226" s="225">
        <f>IF(N226="základní",J226,0)</f>
        <v>0</v>
      </c>
      <c r="BF226" s="225">
        <f>IF(N226="snížená",J226,0)</f>
        <v>0</v>
      </c>
      <c r="BG226" s="225">
        <f>IF(N226="zákl. přenesená",J226,0)</f>
        <v>0</v>
      </c>
      <c r="BH226" s="225">
        <f>IF(N226="sníž. přenesená",J226,0)</f>
        <v>0</v>
      </c>
      <c r="BI226" s="225">
        <f>IF(N226="nulová",J226,0)</f>
        <v>0</v>
      </c>
      <c r="BJ226" s="18" t="s">
        <v>83</v>
      </c>
      <c r="BK226" s="225">
        <f>ROUND(I226*H226,2)</f>
        <v>0</v>
      </c>
      <c r="BL226" s="18" t="s">
        <v>156</v>
      </c>
      <c r="BM226" s="224" t="s">
        <v>454</v>
      </c>
    </row>
    <row r="227" s="2" customFormat="1">
      <c r="A227" s="39"/>
      <c r="B227" s="40"/>
      <c r="C227" s="41"/>
      <c r="D227" s="226" t="s">
        <v>158</v>
      </c>
      <c r="E227" s="41"/>
      <c r="F227" s="227" t="s">
        <v>455</v>
      </c>
      <c r="G227" s="41"/>
      <c r="H227" s="41"/>
      <c r="I227" s="228"/>
      <c r="J227" s="41"/>
      <c r="K227" s="41"/>
      <c r="L227" s="45"/>
      <c r="M227" s="229"/>
      <c r="N227" s="230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158</v>
      </c>
      <c r="AU227" s="18" t="s">
        <v>85</v>
      </c>
    </row>
    <row r="228" s="2" customFormat="1" ht="24.15" customHeight="1">
      <c r="A228" s="39"/>
      <c r="B228" s="40"/>
      <c r="C228" s="213" t="s">
        <v>456</v>
      </c>
      <c r="D228" s="213" t="s">
        <v>151</v>
      </c>
      <c r="E228" s="214" t="s">
        <v>457</v>
      </c>
      <c r="F228" s="215" t="s">
        <v>458</v>
      </c>
      <c r="G228" s="216" t="s">
        <v>360</v>
      </c>
      <c r="H228" s="217">
        <v>38</v>
      </c>
      <c r="I228" s="218"/>
      <c r="J228" s="219">
        <f>ROUND(I228*H228,2)</f>
        <v>0</v>
      </c>
      <c r="K228" s="215" t="s">
        <v>155</v>
      </c>
      <c r="L228" s="45"/>
      <c r="M228" s="220" t="s">
        <v>19</v>
      </c>
      <c r="N228" s="221" t="s">
        <v>46</v>
      </c>
      <c r="O228" s="85"/>
      <c r="P228" s="222">
        <f>O228*H228</f>
        <v>0</v>
      </c>
      <c r="Q228" s="222">
        <v>0.0062199999999999998</v>
      </c>
      <c r="R228" s="222">
        <f>Q228*H228</f>
        <v>0.23635999999999999</v>
      </c>
      <c r="S228" s="222">
        <v>0</v>
      </c>
      <c r="T228" s="223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4" t="s">
        <v>156</v>
      </c>
      <c r="AT228" s="224" t="s">
        <v>151</v>
      </c>
      <c r="AU228" s="224" t="s">
        <v>85</v>
      </c>
      <c r="AY228" s="18" t="s">
        <v>149</v>
      </c>
      <c r="BE228" s="225">
        <f>IF(N228="základní",J228,0)</f>
        <v>0</v>
      </c>
      <c r="BF228" s="225">
        <f>IF(N228="snížená",J228,0)</f>
        <v>0</v>
      </c>
      <c r="BG228" s="225">
        <f>IF(N228="zákl. přenesená",J228,0)</f>
        <v>0</v>
      </c>
      <c r="BH228" s="225">
        <f>IF(N228="sníž. přenesená",J228,0)</f>
        <v>0</v>
      </c>
      <c r="BI228" s="225">
        <f>IF(N228="nulová",J228,0)</f>
        <v>0</v>
      </c>
      <c r="BJ228" s="18" t="s">
        <v>83</v>
      </c>
      <c r="BK228" s="225">
        <f>ROUND(I228*H228,2)</f>
        <v>0</v>
      </c>
      <c r="BL228" s="18" t="s">
        <v>156</v>
      </c>
      <c r="BM228" s="224" t="s">
        <v>459</v>
      </c>
    </row>
    <row r="229" s="2" customFormat="1">
      <c r="A229" s="39"/>
      <c r="B229" s="40"/>
      <c r="C229" s="41"/>
      <c r="D229" s="226" t="s">
        <v>158</v>
      </c>
      <c r="E229" s="41"/>
      <c r="F229" s="227" t="s">
        <v>460</v>
      </c>
      <c r="G229" s="41"/>
      <c r="H229" s="41"/>
      <c r="I229" s="228"/>
      <c r="J229" s="41"/>
      <c r="K229" s="41"/>
      <c r="L229" s="45"/>
      <c r="M229" s="229"/>
      <c r="N229" s="230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158</v>
      </c>
      <c r="AU229" s="18" t="s">
        <v>85</v>
      </c>
    </row>
    <row r="230" s="2" customFormat="1" ht="24.15" customHeight="1">
      <c r="A230" s="39"/>
      <c r="B230" s="40"/>
      <c r="C230" s="213" t="s">
        <v>461</v>
      </c>
      <c r="D230" s="213" t="s">
        <v>151</v>
      </c>
      <c r="E230" s="214" t="s">
        <v>462</v>
      </c>
      <c r="F230" s="215" t="s">
        <v>463</v>
      </c>
      <c r="G230" s="216" t="s">
        <v>360</v>
      </c>
      <c r="H230" s="217">
        <v>38</v>
      </c>
      <c r="I230" s="218"/>
      <c r="J230" s="219">
        <f>ROUND(I230*H230,2)</f>
        <v>0</v>
      </c>
      <c r="K230" s="215" t="s">
        <v>155</v>
      </c>
      <c r="L230" s="45"/>
      <c r="M230" s="220" t="s">
        <v>19</v>
      </c>
      <c r="N230" s="221" t="s">
        <v>46</v>
      </c>
      <c r="O230" s="85"/>
      <c r="P230" s="222">
        <f>O230*H230</f>
        <v>0</v>
      </c>
      <c r="Q230" s="222">
        <v>0</v>
      </c>
      <c r="R230" s="222">
        <f>Q230*H230</f>
        <v>0</v>
      </c>
      <c r="S230" s="222">
        <v>0</v>
      </c>
      <c r="T230" s="223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4" t="s">
        <v>156</v>
      </c>
      <c r="AT230" s="224" t="s">
        <v>151</v>
      </c>
      <c r="AU230" s="224" t="s">
        <v>85</v>
      </c>
      <c r="AY230" s="18" t="s">
        <v>149</v>
      </c>
      <c r="BE230" s="225">
        <f>IF(N230="základní",J230,0)</f>
        <v>0</v>
      </c>
      <c r="BF230" s="225">
        <f>IF(N230="snížená",J230,0)</f>
        <v>0</v>
      </c>
      <c r="BG230" s="225">
        <f>IF(N230="zákl. přenesená",J230,0)</f>
        <v>0</v>
      </c>
      <c r="BH230" s="225">
        <f>IF(N230="sníž. přenesená",J230,0)</f>
        <v>0</v>
      </c>
      <c r="BI230" s="225">
        <f>IF(N230="nulová",J230,0)</f>
        <v>0</v>
      </c>
      <c r="BJ230" s="18" t="s">
        <v>83</v>
      </c>
      <c r="BK230" s="225">
        <f>ROUND(I230*H230,2)</f>
        <v>0</v>
      </c>
      <c r="BL230" s="18" t="s">
        <v>156</v>
      </c>
      <c r="BM230" s="224" t="s">
        <v>464</v>
      </c>
    </row>
    <row r="231" s="2" customFormat="1">
      <c r="A231" s="39"/>
      <c r="B231" s="40"/>
      <c r="C231" s="41"/>
      <c r="D231" s="226" t="s">
        <v>158</v>
      </c>
      <c r="E231" s="41"/>
      <c r="F231" s="227" t="s">
        <v>465</v>
      </c>
      <c r="G231" s="41"/>
      <c r="H231" s="41"/>
      <c r="I231" s="228"/>
      <c r="J231" s="41"/>
      <c r="K231" s="41"/>
      <c r="L231" s="45"/>
      <c r="M231" s="229"/>
      <c r="N231" s="230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158</v>
      </c>
      <c r="AU231" s="18" t="s">
        <v>85</v>
      </c>
    </row>
    <row r="232" s="2" customFormat="1" ht="24.15" customHeight="1">
      <c r="A232" s="39"/>
      <c r="B232" s="40"/>
      <c r="C232" s="213" t="s">
        <v>466</v>
      </c>
      <c r="D232" s="213" t="s">
        <v>151</v>
      </c>
      <c r="E232" s="214" t="s">
        <v>467</v>
      </c>
      <c r="F232" s="215" t="s">
        <v>468</v>
      </c>
      <c r="G232" s="216" t="s">
        <v>360</v>
      </c>
      <c r="H232" s="217">
        <v>38</v>
      </c>
      <c r="I232" s="218"/>
      <c r="J232" s="219">
        <f>ROUND(I232*H232,2)</f>
        <v>0</v>
      </c>
      <c r="K232" s="215" t="s">
        <v>155</v>
      </c>
      <c r="L232" s="45"/>
      <c r="M232" s="220" t="s">
        <v>19</v>
      </c>
      <c r="N232" s="221" t="s">
        <v>46</v>
      </c>
      <c r="O232" s="85"/>
      <c r="P232" s="222">
        <f>O232*H232</f>
        <v>0</v>
      </c>
      <c r="Q232" s="222">
        <v>0.054539999999999998</v>
      </c>
      <c r="R232" s="222">
        <f>Q232*H232</f>
        <v>2.0725199999999999</v>
      </c>
      <c r="S232" s="222">
        <v>0</v>
      </c>
      <c r="T232" s="223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4" t="s">
        <v>156</v>
      </c>
      <c r="AT232" s="224" t="s">
        <v>151</v>
      </c>
      <c r="AU232" s="224" t="s">
        <v>85</v>
      </c>
      <c r="AY232" s="18" t="s">
        <v>149</v>
      </c>
      <c r="BE232" s="225">
        <f>IF(N232="základní",J232,0)</f>
        <v>0</v>
      </c>
      <c r="BF232" s="225">
        <f>IF(N232="snížená",J232,0)</f>
        <v>0</v>
      </c>
      <c r="BG232" s="225">
        <f>IF(N232="zákl. přenesená",J232,0)</f>
        <v>0</v>
      </c>
      <c r="BH232" s="225">
        <f>IF(N232="sníž. přenesená",J232,0)</f>
        <v>0</v>
      </c>
      <c r="BI232" s="225">
        <f>IF(N232="nulová",J232,0)</f>
        <v>0</v>
      </c>
      <c r="BJ232" s="18" t="s">
        <v>83</v>
      </c>
      <c r="BK232" s="225">
        <f>ROUND(I232*H232,2)</f>
        <v>0</v>
      </c>
      <c r="BL232" s="18" t="s">
        <v>156</v>
      </c>
      <c r="BM232" s="224" t="s">
        <v>469</v>
      </c>
    </row>
    <row r="233" s="2" customFormat="1">
      <c r="A233" s="39"/>
      <c r="B233" s="40"/>
      <c r="C233" s="41"/>
      <c r="D233" s="226" t="s">
        <v>158</v>
      </c>
      <c r="E233" s="41"/>
      <c r="F233" s="227" t="s">
        <v>470</v>
      </c>
      <c r="G233" s="41"/>
      <c r="H233" s="41"/>
      <c r="I233" s="228"/>
      <c r="J233" s="41"/>
      <c r="K233" s="41"/>
      <c r="L233" s="45"/>
      <c r="M233" s="229"/>
      <c r="N233" s="230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158</v>
      </c>
      <c r="AU233" s="18" t="s">
        <v>85</v>
      </c>
    </row>
    <row r="234" s="2" customFormat="1" ht="21.75" customHeight="1">
      <c r="A234" s="39"/>
      <c r="B234" s="40"/>
      <c r="C234" s="213" t="s">
        <v>471</v>
      </c>
      <c r="D234" s="213" t="s">
        <v>151</v>
      </c>
      <c r="E234" s="214" t="s">
        <v>472</v>
      </c>
      <c r="F234" s="215" t="s">
        <v>473</v>
      </c>
      <c r="G234" s="216" t="s">
        <v>360</v>
      </c>
      <c r="H234" s="217">
        <v>5</v>
      </c>
      <c r="I234" s="218"/>
      <c r="J234" s="219">
        <f>ROUND(I234*H234,2)</f>
        <v>0</v>
      </c>
      <c r="K234" s="215" t="s">
        <v>155</v>
      </c>
      <c r="L234" s="45"/>
      <c r="M234" s="220" t="s">
        <v>19</v>
      </c>
      <c r="N234" s="221" t="s">
        <v>46</v>
      </c>
      <c r="O234" s="85"/>
      <c r="P234" s="222">
        <f>O234*H234</f>
        <v>0</v>
      </c>
      <c r="Q234" s="222">
        <v>0.089999999999999997</v>
      </c>
      <c r="R234" s="222">
        <f>Q234*H234</f>
        <v>0.44999999999999996</v>
      </c>
      <c r="S234" s="222">
        <v>0</v>
      </c>
      <c r="T234" s="223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4" t="s">
        <v>156</v>
      </c>
      <c r="AT234" s="224" t="s">
        <v>151</v>
      </c>
      <c r="AU234" s="224" t="s">
        <v>85</v>
      </c>
      <c r="AY234" s="18" t="s">
        <v>149</v>
      </c>
      <c r="BE234" s="225">
        <f>IF(N234="základní",J234,0)</f>
        <v>0</v>
      </c>
      <c r="BF234" s="225">
        <f>IF(N234="snížená",J234,0)</f>
        <v>0</v>
      </c>
      <c r="BG234" s="225">
        <f>IF(N234="zákl. přenesená",J234,0)</f>
        <v>0</v>
      </c>
      <c r="BH234" s="225">
        <f>IF(N234="sníž. přenesená",J234,0)</f>
        <v>0</v>
      </c>
      <c r="BI234" s="225">
        <f>IF(N234="nulová",J234,0)</f>
        <v>0</v>
      </c>
      <c r="BJ234" s="18" t="s">
        <v>83</v>
      </c>
      <c r="BK234" s="225">
        <f>ROUND(I234*H234,2)</f>
        <v>0</v>
      </c>
      <c r="BL234" s="18" t="s">
        <v>156</v>
      </c>
      <c r="BM234" s="224" t="s">
        <v>474</v>
      </c>
    </row>
    <row r="235" s="2" customFormat="1">
      <c r="A235" s="39"/>
      <c r="B235" s="40"/>
      <c r="C235" s="41"/>
      <c r="D235" s="226" t="s">
        <v>158</v>
      </c>
      <c r="E235" s="41"/>
      <c r="F235" s="227" t="s">
        <v>475</v>
      </c>
      <c r="G235" s="41"/>
      <c r="H235" s="41"/>
      <c r="I235" s="228"/>
      <c r="J235" s="41"/>
      <c r="K235" s="41"/>
      <c r="L235" s="45"/>
      <c r="M235" s="229"/>
      <c r="N235" s="230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158</v>
      </c>
      <c r="AU235" s="18" t="s">
        <v>85</v>
      </c>
    </row>
    <row r="236" s="2" customFormat="1" ht="16.5" customHeight="1">
      <c r="A236" s="39"/>
      <c r="B236" s="40"/>
      <c r="C236" s="266" t="s">
        <v>476</v>
      </c>
      <c r="D236" s="266" t="s">
        <v>311</v>
      </c>
      <c r="E236" s="267" t="s">
        <v>477</v>
      </c>
      <c r="F236" s="268" t="s">
        <v>478</v>
      </c>
      <c r="G236" s="269" t="s">
        <v>360</v>
      </c>
      <c r="H236" s="270">
        <v>5</v>
      </c>
      <c r="I236" s="271"/>
      <c r="J236" s="272">
        <f>ROUND(I236*H236,2)</f>
        <v>0</v>
      </c>
      <c r="K236" s="268" t="s">
        <v>155</v>
      </c>
      <c r="L236" s="273"/>
      <c r="M236" s="274" t="s">
        <v>19</v>
      </c>
      <c r="N236" s="275" t="s">
        <v>46</v>
      </c>
      <c r="O236" s="85"/>
      <c r="P236" s="222">
        <f>O236*H236</f>
        <v>0</v>
      </c>
      <c r="Q236" s="222">
        <v>0.054600000000000003</v>
      </c>
      <c r="R236" s="222">
        <f>Q236*H236</f>
        <v>0.27300000000000002</v>
      </c>
      <c r="S236" s="222">
        <v>0</v>
      </c>
      <c r="T236" s="223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24" t="s">
        <v>199</v>
      </c>
      <c r="AT236" s="224" t="s">
        <v>311</v>
      </c>
      <c r="AU236" s="224" t="s">
        <v>85</v>
      </c>
      <c r="AY236" s="18" t="s">
        <v>149</v>
      </c>
      <c r="BE236" s="225">
        <f>IF(N236="základní",J236,0)</f>
        <v>0</v>
      </c>
      <c r="BF236" s="225">
        <f>IF(N236="snížená",J236,0)</f>
        <v>0</v>
      </c>
      <c r="BG236" s="225">
        <f>IF(N236="zákl. přenesená",J236,0)</f>
        <v>0</v>
      </c>
      <c r="BH236" s="225">
        <f>IF(N236="sníž. přenesená",J236,0)</f>
        <v>0</v>
      </c>
      <c r="BI236" s="225">
        <f>IF(N236="nulová",J236,0)</f>
        <v>0</v>
      </c>
      <c r="BJ236" s="18" t="s">
        <v>83</v>
      </c>
      <c r="BK236" s="225">
        <f>ROUND(I236*H236,2)</f>
        <v>0</v>
      </c>
      <c r="BL236" s="18" t="s">
        <v>156</v>
      </c>
      <c r="BM236" s="224" t="s">
        <v>479</v>
      </c>
    </row>
    <row r="237" s="2" customFormat="1" ht="16.5" customHeight="1">
      <c r="A237" s="39"/>
      <c r="B237" s="40"/>
      <c r="C237" s="213" t="s">
        <v>480</v>
      </c>
      <c r="D237" s="213" t="s">
        <v>151</v>
      </c>
      <c r="E237" s="214" t="s">
        <v>481</v>
      </c>
      <c r="F237" s="215" t="s">
        <v>482</v>
      </c>
      <c r="G237" s="216" t="s">
        <v>154</v>
      </c>
      <c r="H237" s="217">
        <v>284</v>
      </c>
      <c r="I237" s="218"/>
      <c r="J237" s="219">
        <f>ROUND(I237*H237,2)</f>
        <v>0</v>
      </c>
      <c r="K237" s="215" t="s">
        <v>155</v>
      </c>
      <c r="L237" s="45"/>
      <c r="M237" s="220" t="s">
        <v>19</v>
      </c>
      <c r="N237" s="221" t="s">
        <v>46</v>
      </c>
      <c r="O237" s="85"/>
      <c r="P237" s="222">
        <f>O237*H237</f>
        <v>0</v>
      </c>
      <c r="Q237" s="222">
        <v>6.9999999999999994E-05</v>
      </c>
      <c r="R237" s="222">
        <f>Q237*H237</f>
        <v>0.019879999999999998</v>
      </c>
      <c r="S237" s="222">
        <v>0</v>
      </c>
      <c r="T237" s="223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24" t="s">
        <v>156</v>
      </c>
      <c r="AT237" s="224" t="s">
        <v>151</v>
      </c>
      <c r="AU237" s="224" t="s">
        <v>85</v>
      </c>
      <c r="AY237" s="18" t="s">
        <v>149</v>
      </c>
      <c r="BE237" s="225">
        <f>IF(N237="základní",J237,0)</f>
        <v>0</v>
      </c>
      <c r="BF237" s="225">
        <f>IF(N237="snížená",J237,0)</f>
        <v>0</v>
      </c>
      <c r="BG237" s="225">
        <f>IF(N237="zákl. přenesená",J237,0)</f>
        <v>0</v>
      </c>
      <c r="BH237" s="225">
        <f>IF(N237="sníž. přenesená",J237,0)</f>
        <v>0</v>
      </c>
      <c r="BI237" s="225">
        <f>IF(N237="nulová",J237,0)</f>
        <v>0</v>
      </c>
      <c r="BJ237" s="18" t="s">
        <v>83</v>
      </c>
      <c r="BK237" s="225">
        <f>ROUND(I237*H237,2)</f>
        <v>0</v>
      </c>
      <c r="BL237" s="18" t="s">
        <v>156</v>
      </c>
      <c r="BM237" s="224" t="s">
        <v>483</v>
      </c>
    </row>
    <row r="238" s="2" customFormat="1">
      <c r="A238" s="39"/>
      <c r="B238" s="40"/>
      <c r="C238" s="41"/>
      <c r="D238" s="226" t="s">
        <v>158</v>
      </c>
      <c r="E238" s="41"/>
      <c r="F238" s="227" t="s">
        <v>484</v>
      </c>
      <c r="G238" s="41"/>
      <c r="H238" s="41"/>
      <c r="I238" s="228"/>
      <c r="J238" s="41"/>
      <c r="K238" s="41"/>
      <c r="L238" s="45"/>
      <c r="M238" s="229"/>
      <c r="N238" s="230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158</v>
      </c>
      <c r="AU238" s="18" t="s">
        <v>85</v>
      </c>
    </row>
    <row r="239" s="13" customFormat="1">
      <c r="A239" s="13"/>
      <c r="B239" s="233"/>
      <c r="C239" s="234"/>
      <c r="D239" s="231" t="s">
        <v>162</v>
      </c>
      <c r="E239" s="235" t="s">
        <v>19</v>
      </c>
      <c r="F239" s="236" t="s">
        <v>485</v>
      </c>
      <c r="G239" s="234"/>
      <c r="H239" s="237">
        <v>282</v>
      </c>
      <c r="I239" s="238"/>
      <c r="J239" s="234"/>
      <c r="K239" s="234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162</v>
      </c>
      <c r="AU239" s="243" t="s">
        <v>85</v>
      </c>
      <c r="AV239" s="13" t="s">
        <v>85</v>
      </c>
      <c r="AW239" s="13" t="s">
        <v>36</v>
      </c>
      <c r="AX239" s="13" t="s">
        <v>75</v>
      </c>
      <c r="AY239" s="243" t="s">
        <v>149</v>
      </c>
    </row>
    <row r="240" s="13" customFormat="1">
      <c r="A240" s="13"/>
      <c r="B240" s="233"/>
      <c r="C240" s="234"/>
      <c r="D240" s="231" t="s">
        <v>162</v>
      </c>
      <c r="E240" s="235" t="s">
        <v>19</v>
      </c>
      <c r="F240" s="236" t="s">
        <v>486</v>
      </c>
      <c r="G240" s="234"/>
      <c r="H240" s="237">
        <v>2</v>
      </c>
      <c r="I240" s="238"/>
      <c r="J240" s="234"/>
      <c r="K240" s="234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162</v>
      </c>
      <c r="AU240" s="243" t="s">
        <v>85</v>
      </c>
      <c r="AV240" s="13" t="s">
        <v>85</v>
      </c>
      <c r="AW240" s="13" t="s">
        <v>36</v>
      </c>
      <c r="AX240" s="13" t="s">
        <v>75</v>
      </c>
      <c r="AY240" s="243" t="s">
        <v>149</v>
      </c>
    </row>
    <row r="241" s="15" customFormat="1">
      <c r="A241" s="15"/>
      <c r="B241" s="255"/>
      <c r="C241" s="256"/>
      <c r="D241" s="231" t="s">
        <v>162</v>
      </c>
      <c r="E241" s="257" t="s">
        <v>19</v>
      </c>
      <c r="F241" s="258" t="s">
        <v>279</v>
      </c>
      <c r="G241" s="256"/>
      <c r="H241" s="259">
        <v>284</v>
      </c>
      <c r="I241" s="260"/>
      <c r="J241" s="256"/>
      <c r="K241" s="256"/>
      <c r="L241" s="261"/>
      <c r="M241" s="262"/>
      <c r="N241" s="263"/>
      <c r="O241" s="263"/>
      <c r="P241" s="263"/>
      <c r="Q241" s="263"/>
      <c r="R241" s="263"/>
      <c r="S241" s="263"/>
      <c r="T241" s="264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65" t="s">
        <v>162</v>
      </c>
      <c r="AU241" s="265" t="s">
        <v>85</v>
      </c>
      <c r="AV241" s="15" t="s">
        <v>156</v>
      </c>
      <c r="AW241" s="15" t="s">
        <v>36</v>
      </c>
      <c r="AX241" s="15" t="s">
        <v>83</v>
      </c>
      <c r="AY241" s="265" t="s">
        <v>149</v>
      </c>
    </row>
    <row r="242" s="12" customFormat="1" ht="22.8" customHeight="1">
      <c r="A242" s="12"/>
      <c r="B242" s="197"/>
      <c r="C242" s="198"/>
      <c r="D242" s="199" t="s">
        <v>74</v>
      </c>
      <c r="E242" s="211" t="s">
        <v>205</v>
      </c>
      <c r="F242" s="211" t="s">
        <v>487</v>
      </c>
      <c r="G242" s="198"/>
      <c r="H242" s="198"/>
      <c r="I242" s="201"/>
      <c r="J242" s="212">
        <f>BK242</f>
        <v>0</v>
      </c>
      <c r="K242" s="198"/>
      <c r="L242" s="203"/>
      <c r="M242" s="204"/>
      <c r="N242" s="205"/>
      <c r="O242" s="205"/>
      <c r="P242" s="206">
        <f>SUM(P243:P247)</f>
        <v>0</v>
      </c>
      <c r="Q242" s="205"/>
      <c r="R242" s="206">
        <f>SUM(R243:R247)</f>
        <v>2.8490000000000002</v>
      </c>
      <c r="S242" s="205"/>
      <c r="T242" s="207">
        <f>SUM(T243:T247)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08" t="s">
        <v>83</v>
      </c>
      <c r="AT242" s="209" t="s">
        <v>74</v>
      </c>
      <c r="AU242" s="209" t="s">
        <v>83</v>
      </c>
      <c r="AY242" s="208" t="s">
        <v>149</v>
      </c>
      <c r="BK242" s="210">
        <f>SUM(BK243:BK247)</f>
        <v>0</v>
      </c>
    </row>
    <row r="243" s="2" customFormat="1" ht="24.15" customHeight="1">
      <c r="A243" s="39"/>
      <c r="B243" s="40"/>
      <c r="C243" s="213" t="s">
        <v>488</v>
      </c>
      <c r="D243" s="213" t="s">
        <v>151</v>
      </c>
      <c r="E243" s="214" t="s">
        <v>489</v>
      </c>
      <c r="F243" s="215" t="s">
        <v>490</v>
      </c>
      <c r="G243" s="216" t="s">
        <v>154</v>
      </c>
      <c r="H243" s="217">
        <v>22</v>
      </c>
      <c r="I243" s="218"/>
      <c r="J243" s="219">
        <f>ROUND(I243*H243,2)</f>
        <v>0</v>
      </c>
      <c r="K243" s="215" t="s">
        <v>155</v>
      </c>
      <c r="L243" s="45"/>
      <c r="M243" s="220" t="s">
        <v>19</v>
      </c>
      <c r="N243" s="221" t="s">
        <v>46</v>
      </c>
      <c r="O243" s="85"/>
      <c r="P243" s="222">
        <f>O243*H243</f>
        <v>0</v>
      </c>
      <c r="Q243" s="222">
        <v>0.1295</v>
      </c>
      <c r="R243" s="222">
        <f>Q243*H243</f>
        <v>2.8490000000000002</v>
      </c>
      <c r="S243" s="222">
        <v>0</v>
      </c>
      <c r="T243" s="223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24" t="s">
        <v>156</v>
      </c>
      <c r="AT243" s="224" t="s">
        <v>151</v>
      </c>
      <c r="AU243" s="224" t="s">
        <v>85</v>
      </c>
      <c r="AY243" s="18" t="s">
        <v>149</v>
      </c>
      <c r="BE243" s="225">
        <f>IF(N243="základní",J243,0)</f>
        <v>0</v>
      </c>
      <c r="BF243" s="225">
        <f>IF(N243="snížená",J243,0)</f>
        <v>0</v>
      </c>
      <c r="BG243" s="225">
        <f>IF(N243="zákl. přenesená",J243,0)</f>
        <v>0</v>
      </c>
      <c r="BH243" s="225">
        <f>IF(N243="sníž. přenesená",J243,0)</f>
        <v>0</v>
      </c>
      <c r="BI243" s="225">
        <f>IF(N243="nulová",J243,0)</f>
        <v>0</v>
      </c>
      <c r="BJ243" s="18" t="s">
        <v>83</v>
      </c>
      <c r="BK243" s="225">
        <f>ROUND(I243*H243,2)</f>
        <v>0</v>
      </c>
      <c r="BL243" s="18" t="s">
        <v>156</v>
      </c>
      <c r="BM243" s="224" t="s">
        <v>491</v>
      </c>
    </row>
    <row r="244" s="2" customFormat="1">
      <c r="A244" s="39"/>
      <c r="B244" s="40"/>
      <c r="C244" s="41"/>
      <c r="D244" s="226" t="s">
        <v>158</v>
      </c>
      <c r="E244" s="41"/>
      <c r="F244" s="227" t="s">
        <v>492</v>
      </c>
      <c r="G244" s="41"/>
      <c r="H244" s="41"/>
      <c r="I244" s="228"/>
      <c r="J244" s="41"/>
      <c r="K244" s="41"/>
      <c r="L244" s="45"/>
      <c r="M244" s="229"/>
      <c r="N244" s="230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158</v>
      </c>
      <c r="AU244" s="18" t="s">
        <v>85</v>
      </c>
    </row>
    <row r="245" s="2" customFormat="1">
      <c r="A245" s="39"/>
      <c r="B245" s="40"/>
      <c r="C245" s="41"/>
      <c r="D245" s="231" t="s">
        <v>160</v>
      </c>
      <c r="E245" s="41"/>
      <c r="F245" s="232" t="s">
        <v>493</v>
      </c>
      <c r="G245" s="41"/>
      <c r="H245" s="41"/>
      <c r="I245" s="228"/>
      <c r="J245" s="41"/>
      <c r="K245" s="41"/>
      <c r="L245" s="45"/>
      <c r="M245" s="229"/>
      <c r="N245" s="230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160</v>
      </c>
      <c r="AU245" s="18" t="s">
        <v>85</v>
      </c>
    </row>
    <row r="246" s="2" customFormat="1" ht="37.8" customHeight="1">
      <c r="A246" s="39"/>
      <c r="B246" s="40"/>
      <c r="C246" s="213" t="s">
        <v>494</v>
      </c>
      <c r="D246" s="213" t="s">
        <v>151</v>
      </c>
      <c r="E246" s="214" t="s">
        <v>495</v>
      </c>
      <c r="F246" s="215" t="s">
        <v>496</v>
      </c>
      <c r="G246" s="216" t="s">
        <v>154</v>
      </c>
      <c r="H246" s="217">
        <v>22</v>
      </c>
      <c r="I246" s="218"/>
      <c r="J246" s="219">
        <f>ROUND(I246*H246,2)</f>
        <v>0</v>
      </c>
      <c r="K246" s="215" t="s">
        <v>155</v>
      </c>
      <c r="L246" s="45"/>
      <c r="M246" s="220" t="s">
        <v>19</v>
      </c>
      <c r="N246" s="221" t="s">
        <v>46</v>
      </c>
      <c r="O246" s="85"/>
      <c r="P246" s="222">
        <f>O246*H246</f>
        <v>0</v>
      </c>
      <c r="Q246" s="222">
        <v>0</v>
      </c>
      <c r="R246" s="222">
        <f>Q246*H246</f>
        <v>0</v>
      </c>
      <c r="S246" s="222">
        <v>0</v>
      </c>
      <c r="T246" s="223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4" t="s">
        <v>156</v>
      </c>
      <c r="AT246" s="224" t="s">
        <v>151</v>
      </c>
      <c r="AU246" s="224" t="s">
        <v>85</v>
      </c>
      <c r="AY246" s="18" t="s">
        <v>149</v>
      </c>
      <c r="BE246" s="225">
        <f>IF(N246="základní",J246,0)</f>
        <v>0</v>
      </c>
      <c r="BF246" s="225">
        <f>IF(N246="snížená",J246,0)</f>
        <v>0</v>
      </c>
      <c r="BG246" s="225">
        <f>IF(N246="zákl. přenesená",J246,0)</f>
        <v>0</v>
      </c>
      <c r="BH246" s="225">
        <f>IF(N246="sníž. přenesená",J246,0)</f>
        <v>0</v>
      </c>
      <c r="BI246" s="225">
        <f>IF(N246="nulová",J246,0)</f>
        <v>0</v>
      </c>
      <c r="BJ246" s="18" t="s">
        <v>83</v>
      </c>
      <c r="BK246" s="225">
        <f>ROUND(I246*H246,2)</f>
        <v>0</v>
      </c>
      <c r="BL246" s="18" t="s">
        <v>156</v>
      </c>
      <c r="BM246" s="224" t="s">
        <v>497</v>
      </c>
    </row>
    <row r="247" s="2" customFormat="1">
      <c r="A247" s="39"/>
      <c r="B247" s="40"/>
      <c r="C247" s="41"/>
      <c r="D247" s="226" t="s">
        <v>158</v>
      </c>
      <c r="E247" s="41"/>
      <c r="F247" s="227" t="s">
        <v>498</v>
      </c>
      <c r="G247" s="41"/>
      <c r="H247" s="41"/>
      <c r="I247" s="228"/>
      <c r="J247" s="41"/>
      <c r="K247" s="41"/>
      <c r="L247" s="45"/>
      <c r="M247" s="229"/>
      <c r="N247" s="230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158</v>
      </c>
      <c r="AU247" s="18" t="s">
        <v>85</v>
      </c>
    </row>
    <row r="248" s="12" customFormat="1" ht="22.8" customHeight="1">
      <c r="A248" s="12"/>
      <c r="B248" s="197"/>
      <c r="C248" s="198"/>
      <c r="D248" s="199" t="s">
        <v>74</v>
      </c>
      <c r="E248" s="211" t="s">
        <v>499</v>
      </c>
      <c r="F248" s="211" t="s">
        <v>500</v>
      </c>
      <c r="G248" s="198"/>
      <c r="H248" s="198"/>
      <c r="I248" s="201"/>
      <c r="J248" s="212">
        <f>BK248</f>
        <v>0</v>
      </c>
      <c r="K248" s="198"/>
      <c r="L248" s="203"/>
      <c r="M248" s="204"/>
      <c r="N248" s="205"/>
      <c r="O248" s="205"/>
      <c r="P248" s="206">
        <f>SUM(P249:P250)</f>
        <v>0</v>
      </c>
      <c r="Q248" s="205"/>
      <c r="R248" s="206">
        <f>SUM(R249:R250)</f>
        <v>0</v>
      </c>
      <c r="S248" s="205"/>
      <c r="T248" s="207">
        <f>SUM(T249:T250)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08" t="s">
        <v>83</v>
      </c>
      <c r="AT248" s="209" t="s">
        <v>74</v>
      </c>
      <c r="AU248" s="209" t="s">
        <v>83</v>
      </c>
      <c r="AY248" s="208" t="s">
        <v>149</v>
      </c>
      <c r="BK248" s="210">
        <f>SUM(BK249:BK250)</f>
        <v>0</v>
      </c>
    </row>
    <row r="249" s="2" customFormat="1" ht="24.15" customHeight="1">
      <c r="A249" s="39"/>
      <c r="B249" s="40"/>
      <c r="C249" s="213" t="s">
        <v>501</v>
      </c>
      <c r="D249" s="213" t="s">
        <v>151</v>
      </c>
      <c r="E249" s="214" t="s">
        <v>502</v>
      </c>
      <c r="F249" s="215" t="s">
        <v>503</v>
      </c>
      <c r="G249" s="216" t="s">
        <v>300</v>
      </c>
      <c r="H249" s="217">
        <v>4.5099999999999998</v>
      </c>
      <c r="I249" s="218"/>
      <c r="J249" s="219">
        <f>ROUND(I249*H249,2)</f>
        <v>0</v>
      </c>
      <c r="K249" s="215" t="s">
        <v>155</v>
      </c>
      <c r="L249" s="45"/>
      <c r="M249" s="220" t="s">
        <v>19</v>
      </c>
      <c r="N249" s="221" t="s">
        <v>46</v>
      </c>
      <c r="O249" s="85"/>
      <c r="P249" s="222">
        <f>O249*H249</f>
        <v>0</v>
      </c>
      <c r="Q249" s="222">
        <v>0</v>
      </c>
      <c r="R249" s="222">
        <f>Q249*H249</f>
        <v>0</v>
      </c>
      <c r="S249" s="222">
        <v>0</v>
      </c>
      <c r="T249" s="223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24" t="s">
        <v>156</v>
      </c>
      <c r="AT249" s="224" t="s">
        <v>151</v>
      </c>
      <c r="AU249" s="224" t="s">
        <v>85</v>
      </c>
      <c r="AY249" s="18" t="s">
        <v>149</v>
      </c>
      <c r="BE249" s="225">
        <f>IF(N249="základní",J249,0)</f>
        <v>0</v>
      </c>
      <c r="BF249" s="225">
        <f>IF(N249="snížená",J249,0)</f>
        <v>0</v>
      </c>
      <c r="BG249" s="225">
        <f>IF(N249="zákl. přenesená",J249,0)</f>
        <v>0</v>
      </c>
      <c r="BH249" s="225">
        <f>IF(N249="sníž. přenesená",J249,0)</f>
        <v>0</v>
      </c>
      <c r="BI249" s="225">
        <f>IF(N249="nulová",J249,0)</f>
        <v>0</v>
      </c>
      <c r="BJ249" s="18" t="s">
        <v>83</v>
      </c>
      <c r="BK249" s="225">
        <f>ROUND(I249*H249,2)</f>
        <v>0</v>
      </c>
      <c r="BL249" s="18" t="s">
        <v>156</v>
      </c>
      <c r="BM249" s="224" t="s">
        <v>504</v>
      </c>
    </row>
    <row r="250" s="2" customFormat="1">
      <c r="A250" s="39"/>
      <c r="B250" s="40"/>
      <c r="C250" s="41"/>
      <c r="D250" s="226" t="s">
        <v>158</v>
      </c>
      <c r="E250" s="41"/>
      <c r="F250" s="227" t="s">
        <v>505</v>
      </c>
      <c r="G250" s="41"/>
      <c r="H250" s="41"/>
      <c r="I250" s="228"/>
      <c r="J250" s="41"/>
      <c r="K250" s="41"/>
      <c r="L250" s="45"/>
      <c r="M250" s="229"/>
      <c r="N250" s="230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158</v>
      </c>
      <c r="AU250" s="18" t="s">
        <v>85</v>
      </c>
    </row>
    <row r="251" s="12" customFormat="1" ht="22.8" customHeight="1">
      <c r="A251" s="12"/>
      <c r="B251" s="197"/>
      <c r="C251" s="198"/>
      <c r="D251" s="199" t="s">
        <v>74</v>
      </c>
      <c r="E251" s="211" t="s">
        <v>506</v>
      </c>
      <c r="F251" s="211" t="s">
        <v>507</v>
      </c>
      <c r="G251" s="198"/>
      <c r="H251" s="198"/>
      <c r="I251" s="201"/>
      <c r="J251" s="212">
        <f>BK251</f>
        <v>0</v>
      </c>
      <c r="K251" s="198"/>
      <c r="L251" s="203"/>
      <c r="M251" s="204"/>
      <c r="N251" s="205"/>
      <c r="O251" s="205"/>
      <c r="P251" s="206">
        <f>SUM(P252:P253)</f>
        <v>0</v>
      </c>
      <c r="Q251" s="205"/>
      <c r="R251" s="206">
        <f>SUM(R252:R253)</f>
        <v>0</v>
      </c>
      <c r="S251" s="205"/>
      <c r="T251" s="207">
        <f>SUM(T252:T253)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08" t="s">
        <v>83</v>
      </c>
      <c r="AT251" s="209" t="s">
        <v>74</v>
      </c>
      <c r="AU251" s="209" t="s">
        <v>83</v>
      </c>
      <c r="AY251" s="208" t="s">
        <v>149</v>
      </c>
      <c r="BK251" s="210">
        <f>SUM(BK252:BK253)</f>
        <v>0</v>
      </c>
    </row>
    <row r="252" s="2" customFormat="1" ht="24.15" customHeight="1">
      <c r="A252" s="39"/>
      <c r="B252" s="40"/>
      <c r="C252" s="213" t="s">
        <v>508</v>
      </c>
      <c r="D252" s="213" t="s">
        <v>151</v>
      </c>
      <c r="E252" s="214" t="s">
        <v>509</v>
      </c>
      <c r="F252" s="215" t="s">
        <v>510</v>
      </c>
      <c r="G252" s="216" t="s">
        <v>300</v>
      </c>
      <c r="H252" s="217">
        <v>31.315999999999999</v>
      </c>
      <c r="I252" s="218"/>
      <c r="J252" s="219">
        <f>ROUND(I252*H252,2)</f>
        <v>0</v>
      </c>
      <c r="K252" s="215" t="s">
        <v>155</v>
      </c>
      <c r="L252" s="45"/>
      <c r="M252" s="220" t="s">
        <v>19</v>
      </c>
      <c r="N252" s="221" t="s">
        <v>46</v>
      </c>
      <c r="O252" s="85"/>
      <c r="P252" s="222">
        <f>O252*H252</f>
        <v>0</v>
      </c>
      <c r="Q252" s="222">
        <v>0</v>
      </c>
      <c r="R252" s="222">
        <f>Q252*H252</f>
        <v>0</v>
      </c>
      <c r="S252" s="222">
        <v>0</v>
      </c>
      <c r="T252" s="223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24" t="s">
        <v>156</v>
      </c>
      <c r="AT252" s="224" t="s">
        <v>151</v>
      </c>
      <c r="AU252" s="224" t="s">
        <v>85</v>
      </c>
      <c r="AY252" s="18" t="s">
        <v>149</v>
      </c>
      <c r="BE252" s="225">
        <f>IF(N252="základní",J252,0)</f>
        <v>0</v>
      </c>
      <c r="BF252" s="225">
        <f>IF(N252="snížená",J252,0)</f>
        <v>0</v>
      </c>
      <c r="BG252" s="225">
        <f>IF(N252="zákl. přenesená",J252,0)</f>
        <v>0</v>
      </c>
      <c r="BH252" s="225">
        <f>IF(N252="sníž. přenesená",J252,0)</f>
        <v>0</v>
      </c>
      <c r="BI252" s="225">
        <f>IF(N252="nulová",J252,0)</f>
        <v>0</v>
      </c>
      <c r="BJ252" s="18" t="s">
        <v>83</v>
      </c>
      <c r="BK252" s="225">
        <f>ROUND(I252*H252,2)</f>
        <v>0</v>
      </c>
      <c r="BL252" s="18" t="s">
        <v>156</v>
      </c>
      <c r="BM252" s="224" t="s">
        <v>511</v>
      </c>
    </row>
    <row r="253" s="2" customFormat="1">
      <c r="A253" s="39"/>
      <c r="B253" s="40"/>
      <c r="C253" s="41"/>
      <c r="D253" s="226" t="s">
        <v>158</v>
      </c>
      <c r="E253" s="41"/>
      <c r="F253" s="227" t="s">
        <v>512</v>
      </c>
      <c r="G253" s="41"/>
      <c r="H253" s="41"/>
      <c r="I253" s="228"/>
      <c r="J253" s="41"/>
      <c r="K253" s="41"/>
      <c r="L253" s="45"/>
      <c r="M253" s="229"/>
      <c r="N253" s="230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158</v>
      </c>
      <c r="AU253" s="18" t="s">
        <v>85</v>
      </c>
    </row>
    <row r="254" s="12" customFormat="1" ht="25.92" customHeight="1">
      <c r="A254" s="12"/>
      <c r="B254" s="197"/>
      <c r="C254" s="198"/>
      <c r="D254" s="199" t="s">
        <v>74</v>
      </c>
      <c r="E254" s="200" t="s">
        <v>513</v>
      </c>
      <c r="F254" s="200" t="s">
        <v>514</v>
      </c>
      <c r="G254" s="198"/>
      <c r="H254" s="198"/>
      <c r="I254" s="201"/>
      <c r="J254" s="202">
        <f>BK254</f>
        <v>0</v>
      </c>
      <c r="K254" s="198"/>
      <c r="L254" s="203"/>
      <c r="M254" s="204"/>
      <c r="N254" s="205"/>
      <c r="O254" s="205"/>
      <c r="P254" s="206">
        <f>P255</f>
        <v>0</v>
      </c>
      <c r="Q254" s="205"/>
      <c r="R254" s="206">
        <f>R255</f>
        <v>0.017100000000000001</v>
      </c>
      <c r="S254" s="205"/>
      <c r="T254" s="207">
        <f>T255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08" t="s">
        <v>85</v>
      </c>
      <c r="AT254" s="209" t="s">
        <v>74</v>
      </c>
      <c r="AU254" s="209" t="s">
        <v>75</v>
      </c>
      <c r="AY254" s="208" t="s">
        <v>149</v>
      </c>
      <c r="BK254" s="210">
        <f>BK255</f>
        <v>0</v>
      </c>
    </row>
    <row r="255" s="12" customFormat="1" ht="22.8" customHeight="1">
      <c r="A255" s="12"/>
      <c r="B255" s="197"/>
      <c r="C255" s="198"/>
      <c r="D255" s="199" t="s">
        <v>74</v>
      </c>
      <c r="E255" s="211" t="s">
        <v>515</v>
      </c>
      <c r="F255" s="211" t="s">
        <v>516</v>
      </c>
      <c r="G255" s="198"/>
      <c r="H255" s="198"/>
      <c r="I255" s="201"/>
      <c r="J255" s="212">
        <f>BK255</f>
        <v>0</v>
      </c>
      <c r="K255" s="198"/>
      <c r="L255" s="203"/>
      <c r="M255" s="204"/>
      <c r="N255" s="205"/>
      <c r="O255" s="205"/>
      <c r="P255" s="206">
        <f>SUM(P256:P257)</f>
        <v>0</v>
      </c>
      <c r="Q255" s="205"/>
      <c r="R255" s="206">
        <f>SUM(R256:R257)</f>
        <v>0.017100000000000001</v>
      </c>
      <c r="S255" s="205"/>
      <c r="T255" s="207">
        <f>SUM(T256:T257)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08" t="s">
        <v>85</v>
      </c>
      <c r="AT255" s="209" t="s">
        <v>74</v>
      </c>
      <c r="AU255" s="209" t="s">
        <v>83</v>
      </c>
      <c r="AY255" s="208" t="s">
        <v>149</v>
      </c>
      <c r="BK255" s="210">
        <f>SUM(BK256:BK257)</f>
        <v>0</v>
      </c>
    </row>
    <row r="256" s="2" customFormat="1" ht="16.5" customHeight="1">
      <c r="A256" s="39"/>
      <c r="B256" s="40"/>
      <c r="C256" s="213" t="s">
        <v>517</v>
      </c>
      <c r="D256" s="213" t="s">
        <v>151</v>
      </c>
      <c r="E256" s="214" t="s">
        <v>518</v>
      </c>
      <c r="F256" s="215" t="s">
        <v>519</v>
      </c>
      <c r="G256" s="216" t="s">
        <v>360</v>
      </c>
      <c r="H256" s="217">
        <v>5</v>
      </c>
      <c r="I256" s="218"/>
      <c r="J256" s="219">
        <f>ROUND(I256*H256,2)</f>
        <v>0</v>
      </c>
      <c r="K256" s="215" t="s">
        <v>155</v>
      </c>
      <c r="L256" s="45"/>
      <c r="M256" s="220" t="s">
        <v>19</v>
      </c>
      <c r="N256" s="221" t="s">
        <v>46</v>
      </c>
      <c r="O256" s="85"/>
      <c r="P256" s="222">
        <f>O256*H256</f>
        <v>0</v>
      </c>
      <c r="Q256" s="222">
        <v>0.0034199999999999999</v>
      </c>
      <c r="R256" s="222">
        <f>Q256*H256</f>
        <v>0.017100000000000001</v>
      </c>
      <c r="S256" s="222">
        <v>0</v>
      </c>
      <c r="T256" s="223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24" t="s">
        <v>244</v>
      </c>
      <c r="AT256" s="224" t="s">
        <v>151</v>
      </c>
      <c r="AU256" s="224" t="s">
        <v>85</v>
      </c>
      <c r="AY256" s="18" t="s">
        <v>149</v>
      </c>
      <c r="BE256" s="225">
        <f>IF(N256="základní",J256,0)</f>
        <v>0</v>
      </c>
      <c r="BF256" s="225">
        <f>IF(N256="snížená",J256,0)</f>
        <v>0</v>
      </c>
      <c r="BG256" s="225">
        <f>IF(N256="zákl. přenesená",J256,0)</f>
        <v>0</v>
      </c>
      <c r="BH256" s="225">
        <f>IF(N256="sníž. přenesená",J256,0)</f>
        <v>0</v>
      </c>
      <c r="BI256" s="225">
        <f>IF(N256="nulová",J256,0)</f>
        <v>0</v>
      </c>
      <c r="BJ256" s="18" t="s">
        <v>83</v>
      </c>
      <c r="BK256" s="225">
        <f>ROUND(I256*H256,2)</f>
        <v>0</v>
      </c>
      <c r="BL256" s="18" t="s">
        <v>244</v>
      </c>
      <c r="BM256" s="224" t="s">
        <v>520</v>
      </c>
    </row>
    <row r="257" s="2" customFormat="1">
      <c r="A257" s="39"/>
      <c r="B257" s="40"/>
      <c r="C257" s="41"/>
      <c r="D257" s="226" t="s">
        <v>158</v>
      </c>
      <c r="E257" s="41"/>
      <c r="F257" s="227" t="s">
        <v>521</v>
      </c>
      <c r="G257" s="41"/>
      <c r="H257" s="41"/>
      <c r="I257" s="228"/>
      <c r="J257" s="41"/>
      <c r="K257" s="41"/>
      <c r="L257" s="45"/>
      <c r="M257" s="276"/>
      <c r="N257" s="277"/>
      <c r="O257" s="278"/>
      <c r="P257" s="278"/>
      <c r="Q257" s="278"/>
      <c r="R257" s="278"/>
      <c r="S257" s="278"/>
      <c r="T257" s="279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158</v>
      </c>
      <c r="AU257" s="18" t="s">
        <v>85</v>
      </c>
    </row>
    <row r="258" s="2" customFormat="1" ht="6.96" customHeight="1">
      <c r="A258" s="39"/>
      <c r="B258" s="60"/>
      <c r="C258" s="61"/>
      <c r="D258" s="61"/>
      <c r="E258" s="61"/>
      <c r="F258" s="61"/>
      <c r="G258" s="61"/>
      <c r="H258" s="61"/>
      <c r="I258" s="61"/>
      <c r="J258" s="61"/>
      <c r="K258" s="61"/>
      <c r="L258" s="45"/>
      <c r="M258" s="39"/>
      <c r="O258" s="39"/>
      <c r="P258" s="39"/>
      <c r="Q258" s="39"/>
      <c r="R258" s="39"/>
      <c r="S258" s="39"/>
      <c r="T258" s="39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</row>
  </sheetData>
  <sheetProtection sheet="1" autoFilter="0" formatColumns="0" formatRows="0" objects="1" scenarios="1" spinCount="100000" saltValue="lS/97xeygYMI4cq43kBNJULahiXoF7xAXGaXjWQZAd5mU0gZWd32oypH3R8UpLOeFI++Z80hCXRuHhFvZGxS0A==" hashValue="RTvCkX1DtM6qCEuz4kjTOiFK7gNBTU9Lq+pz5YVZI5LXIRo/RmcCoAU0DY0bNJ1pLoxQ9u0eSvVfYZiW8Dy7Cg==" algorithmName="SHA-512" password="CC35"/>
  <autoFilter ref="C88:K257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3_02/113202111"/>
    <hyperlink ref="F97" r:id="rId2" display="https://podminky.urs.cz/item/CS_URS_2023_02/119001405"/>
    <hyperlink ref="F100" r:id="rId3" display="https://podminky.urs.cz/item/CS_URS_2023_02/119001412"/>
    <hyperlink ref="F103" r:id="rId4" display="https://podminky.urs.cz/item/CS_URS_2023_02/119001421"/>
    <hyperlink ref="F106" r:id="rId5" display="https://podminky.urs.cz/item/CS_URS_2023_02/129001101"/>
    <hyperlink ref="F109" r:id="rId6" display="https://podminky.urs.cz/item/CS_URS_2023_02/131151203"/>
    <hyperlink ref="F112" r:id="rId7" display="https://podminky.urs.cz/item/CS_URS_2023_02/131251202"/>
    <hyperlink ref="F115" r:id="rId8" display="https://podminky.urs.cz/item/CS_URS_2023_02/131351202"/>
    <hyperlink ref="F118" r:id="rId9" display="https://podminky.urs.cz/item/CS_URS_2023_02/132154204"/>
    <hyperlink ref="F121" r:id="rId10" display="https://podminky.urs.cz/item/CS_URS_2023_02/132254204"/>
    <hyperlink ref="F124" r:id="rId11" display="https://podminky.urs.cz/item/CS_URS_2023_02/132354203"/>
    <hyperlink ref="F128" r:id="rId12" display="https://podminky.urs.cz/item/CS_URS_2023_02/151201101"/>
    <hyperlink ref="F131" r:id="rId13" display="https://podminky.urs.cz/item/CS_URS_2023_02/151201102"/>
    <hyperlink ref="F134" r:id="rId14" display="https://podminky.urs.cz/item/CS_URS_2023_02/151201111"/>
    <hyperlink ref="F136" r:id="rId15" display="https://podminky.urs.cz/item/CS_URS_2023_02/151201112"/>
    <hyperlink ref="F138" r:id="rId16" display="https://podminky.urs.cz/item/CS_URS_2023_02/151201201"/>
    <hyperlink ref="F141" r:id="rId17" display="https://podminky.urs.cz/item/CS_URS_2023_02/151201211"/>
    <hyperlink ref="F143" r:id="rId18" display="https://podminky.urs.cz/item/CS_URS_2023_02/151201301"/>
    <hyperlink ref="F145" r:id="rId19" display="https://podminky.urs.cz/item/CS_URS_2023_02/151201311"/>
    <hyperlink ref="F147" r:id="rId20" display="https://podminky.urs.cz/item/CS_URS_2023_02/162751117"/>
    <hyperlink ref="F155" r:id="rId21" display="https://podminky.urs.cz/item/CS_URS_2023_02/162751137"/>
    <hyperlink ref="F157" r:id="rId22" display="https://podminky.urs.cz/item/CS_URS_2023_02/167151111"/>
    <hyperlink ref="F164" r:id="rId23" display="https://podminky.urs.cz/item/CS_URS_2023_02/171201231"/>
    <hyperlink ref="F178" r:id="rId24" display="https://podminky.urs.cz/item/CS_URS_2023_02/181111111"/>
    <hyperlink ref="F184" r:id="rId25" display="https://podminky.urs.cz/item/CS_URS_2023_02/359901111"/>
    <hyperlink ref="F187" r:id="rId26" display="https://podminky.urs.cz/item/CS_URS_2023_02/359901211"/>
    <hyperlink ref="F191" r:id="rId27" display="https://podminky.urs.cz/item/CS_URS_2023_02/451572111"/>
    <hyperlink ref="F194" r:id="rId28" display="https://podminky.urs.cz/item/CS_URS_2023_02/452112112"/>
    <hyperlink ref="F199" r:id="rId29" display="https://podminky.urs.cz/item/CS_URS_2023_02/871315221"/>
    <hyperlink ref="F201" r:id="rId30" display="https://podminky.urs.cz/item/CS_URS_2023_02/871355221"/>
    <hyperlink ref="F203" r:id="rId31" display="https://podminky.urs.cz/item/CS_URS_2023_02/877310310"/>
    <hyperlink ref="F207" r:id="rId32" display="https://podminky.urs.cz/item/CS_URS_2023_02/877350310"/>
    <hyperlink ref="F211" r:id="rId33" display="https://podminky.urs.cz/item/CS_URS_2023_02/892351111"/>
    <hyperlink ref="F214" r:id="rId34" display="https://podminky.urs.cz/item/CS_URS_2023_02/894410101"/>
    <hyperlink ref="F218" r:id="rId35" display="https://podminky.urs.cz/item/CS_URS_2023_02/894410213"/>
    <hyperlink ref="F221" r:id="rId36" display="https://podminky.urs.cz/item/CS_URS_2023_02/894812201"/>
    <hyperlink ref="F223" r:id="rId37" display="https://podminky.urs.cz/item/CS_URS_2023_02/894812202"/>
    <hyperlink ref="F225" r:id="rId38" display="https://podminky.urs.cz/item/CS_URS_2023_02/894812205"/>
    <hyperlink ref="F227" r:id="rId39" display="https://podminky.urs.cz/item/CS_URS_2023_02/894812231"/>
    <hyperlink ref="F229" r:id="rId40" display="https://podminky.urs.cz/item/CS_URS_2023_02/894812241"/>
    <hyperlink ref="F231" r:id="rId41" display="https://podminky.urs.cz/item/CS_URS_2023_02/894812249"/>
    <hyperlink ref="F233" r:id="rId42" display="https://podminky.urs.cz/item/CS_URS_2023_02/894812262"/>
    <hyperlink ref="F235" r:id="rId43" display="https://podminky.urs.cz/item/CS_URS_2023_02/899104112"/>
    <hyperlink ref="F238" r:id="rId44" display="https://podminky.urs.cz/item/CS_URS_2023_02/899722112"/>
    <hyperlink ref="F244" r:id="rId45" display="https://podminky.urs.cz/item/CS_URS_2023_02/916231213"/>
    <hyperlink ref="F247" r:id="rId46" display="https://podminky.urs.cz/item/CS_URS_2023_02/979024443"/>
    <hyperlink ref="F250" r:id="rId47" display="https://podminky.urs.cz/item/CS_URS_2023_02/997221571"/>
    <hyperlink ref="F253" r:id="rId48" display="https://podminky.urs.cz/item/CS_URS_2023_02/998276101"/>
    <hyperlink ref="F257" r:id="rId49" display="https://podminky.urs.cz/item/CS_URS_2023_02/72126312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85</v>
      </c>
    </row>
    <row r="4" s="1" customFormat="1" ht="24.96" customHeight="1">
      <c r="B4" s="21"/>
      <c r="D4" s="141" t="s">
        <v>117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Splašková kanalizace Štěpánov</v>
      </c>
      <c r="F7" s="143"/>
      <c r="G7" s="143"/>
      <c r="H7" s="143"/>
      <c r="L7" s="21"/>
    </row>
    <row r="8" s="1" customFormat="1" ht="12" customHeight="1">
      <c r="B8" s="21"/>
      <c r="D8" s="143" t="s">
        <v>118</v>
      </c>
      <c r="L8" s="21"/>
    </row>
    <row r="9" s="2" customFormat="1" ht="16.5" customHeight="1">
      <c r="A9" s="39"/>
      <c r="B9" s="45"/>
      <c r="C9" s="39"/>
      <c r="D9" s="39"/>
      <c r="E9" s="144" t="s">
        <v>522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523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524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6. 9. 2023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30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32</v>
      </c>
      <c r="E22" s="39"/>
      <c r="F22" s="39"/>
      <c r="G22" s="39"/>
      <c r="H22" s="39"/>
      <c r="I22" s="143" t="s">
        <v>26</v>
      </c>
      <c r="J22" s="134" t="s">
        <v>33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34</v>
      </c>
      <c r="F23" s="39"/>
      <c r="G23" s="39"/>
      <c r="H23" s="39"/>
      <c r="I23" s="143" t="s">
        <v>29</v>
      </c>
      <c r="J23" s="134" t="s">
        <v>35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37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38</v>
      </c>
      <c r="F26" s="39"/>
      <c r="G26" s="39"/>
      <c r="H26" s="39"/>
      <c r="I26" s="143" t="s">
        <v>29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39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41</v>
      </c>
      <c r="E32" s="39"/>
      <c r="F32" s="39"/>
      <c r="G32" s="39"/>
      <c r="H32" s="39"/>
      <c r="I32" s="39"/>
      <c r="J32" s="154">
        <f>ROUND(J92,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43</v>
      </c>
      <c r="G34" s="39"/>
      <c r="H34" s="39"/>
      <c r="I34" s="155" t="s">
        <v>42</v>
      </c>
      <c r="J34" s="155" t="s">
        <v>44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45</v>
      </c>
      <c r="E35" s="143" t="s">
        <v>46</v>
      </c>
      <c r="F35" s="157">
        <f>ROUND((SUM(BE92:BE230)),  2)</f>
        <v>0</v>
      </c>
      <c r="G35" s="39"/>
      <c r="H35" s="39"/>
      <c r="I35" s="158">
        <v>0.20999999999999999</v>
      </c>
      <c r="J35" s="157">
        <f>ROUND(((SUM(BE92:BE230))*I35),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47</v>
      </c>
      <c r="F36" s="157">
        <f>ROUND((SUM(BF92:BF230)),  2)</f>
        <v>0</v>
      </c>
      <c r="G36" s="39"/>
      <c r="H36" s="39"/>
      <c r="I36" s="158">
        <v>0.14999999999999999</v>
      </c>
      <c r="J36" s="157">
        <f>ROUND(((SUM(BF92:BF230))*I36),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57">
        <f>ROUND((SUM(BG92:BG230)),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49</v>
      </c>
      <c r="F38" s="157">
        <f>ROUND((SUM(BH92:BH230)),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50</v>
      </c>
      <c r="F39" s="157">
        <f>ROUND((SUM(BI92:BI230)),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51</v>
      </c>
      <c r="E41" s="161"/>
      <c r="F41" s="161"/>
      <c r="G41" s="162" t="s">
        <v>52</v>
      </c>
      <c r="H41" s="163" t="s">
        <v>53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120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Splašková kanalizace Štěpánov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118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522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523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01 - Kanalizační přípojka tlaková - č.p. 30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6. 9. 2023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40.05" customHeight="1">
      <c r="A58" s="39"/>
      <c r="B58" s="40"/>
      <c r="C58" s="33" t="s">
        <v>25</v>
      </c>
      <c r="D58" s="41"/>
      <c r="E58" s="41"/>
      <c r="F58" s="28" t="str">
        <f>E17</f>
        <v>Město Přelouč, Československé armády 1665, Přelouč</v>
      </c>
      <c r="G58" s="41"/>
      <c r="H58" s="41"/>
      <c r="I58" s="33" t="s">
        <v>32</v>
      </c>
      <c r="J58" s="37" t="str">
        <f>E23</f>
        <v>IKKO Hradec Králové,s.r.o., Bratří Štefanů 238, HK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30</v>
      </c>
      <c r="D59" s="41"/>
      <c r="E59" s="41"/>
      <c r="F59" s="28" t="str">
        <f>IF(E20="","",E20)</f>
        <v>Vyplň údaj</v>
      </c>
      <c r="G59" s="41"/>
      <c r="H59" s="41"/>
      <c r="I59" s="33" t="s">
        <v>37</v>
      </c>
      <c r="J59" s="37" t="str">
        <f>E26</f>
        <v>K. Hlaváčková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121</v>
      </c>
      <c r="D61" s="172"/>
      <c r="E61" s="172"/>
      <c r="F61" s="172"/>
      <c r="G61" s="172"/>
      <c r="H61" s="172"/>
      <c r="I61" s="172"/>
      <c r="J61" s="173" t="s">
        <v>122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73</v>
      </c>
      <c r="D63" s="41"/>
      <c r="E63" s="41"/>
      <c r="F63" s="41"/>
      <c r="G63" s="41"/>
      <c r="H63" s="41"/>
      <c r="I63" s="41"/>
      <c r="J63" s="103">
        <f>J92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123</v>
      </c>
    </row>
    <row r="64" s="9" customFormat="1" ht="24.96" customHeight="1">
      <c r="A64" s="9"/>
      <c r="B64" s="175"/>
      <c r="C64" s="176"/>
      <c r="D64" s="177" t="s">
        <v>124</v>
      </c>
      <c r="E64" s="178"/>
      <c r="F64" s="178"/>
      <c r="G64" s="178"/>
      <c r="H64" s="178"/>
      <c r="I64" s="178"/>
      <c r="J64" s="179">
        <f>J93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125</v>
      </c>
      <c r="E65" s="183"/>
      <c r="F65" s="183"/>
      <c r="G65" s="183"/>
      <c r="H65" s="183"/>
      <c r="I65" s="183"/>
      <c r="J65" s="184">
        <f>J94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127</v>
      </c>
      <c r="E66" s="183"/>
      <c r="F66" s="183"/>
      <c r="G66" s="183"/>
      <c r="H66" s="183"/>
      <c r="I66" s="183"/>
      <c r="J66" s="184">
        <f>J181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128</v>
      </c>
      <c r="E67" s="183"/>
      <c r="F67" s="183"/>
      <c r="G67" s="183"/>
      <c r="H67" s="183"/>
      <c r="I67" s="183"/>
      <c r="J67" s="184">
        <f>J197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129</v>
      </c>
      <c r="E68" s="183"/>
      <c r="F68" s="183"/>
      <c r="G68" s="183"/>
      <c r="H68" s="183"/>
      <c r="I68" s="183"/>
      <c r="J68" s="184">
        <f>J216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130</v>
      </c>
      <c r="E69" s="183"/>
      <c r="F69" s="183"/>
      <c r="G69" s="183"/>
      <c r="H69" s="183"/>
      <c r="I69" s="183"/>
      <c r="J69" s="184">
        <f>J225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1"/>
      <c r="C70" s="126"/>
      <c r="D70" s="182" t="s">
        <v>131</v>
      </c>
      <c r="E70" s="183"/>
      <c r="F70" s="183"/>
      <c r="G70" s="183"/>
      <c r="H70" s="183"/>
      <c r="I70" s="183"/>
      <c r="J70" s="184">
        <f>J228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134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70" t="str">
        <f>E7</f>
        <v>Splašková kanalizace Štěpánov</v>
      </c>
      <c r="F80" s="33"/>
      <c r="G80" s="33"/>
      <c r="H80" s="33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" customFormat="1" ht="12" customHeight="1">
      <c r="B81" s="22"/>
      <c r="C81" s="33" t="s">
        <v>118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2" customFormat="1" ht="16.5" customHeight="1">
      <c r="A82" s="39"/>
      <c r="B82" s="40"/>
      <c r="C82" s="41"/>
      <c r="D82" s="41"/>
      <c r="E82" s="170" t="s">
        <v>522</v>
      </c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523</v>
      </c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E11</f>
        <v>01 - Kanalizační přípojka tlaková - č.p. 30</v>
      </c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F14</f>
        <v xml:space="preserve"> </v>
      </c>
      <c r="G86" s="41"/>
      <c r="H86" s="41"/>
      <c r="I86" s="33" t="s">
        <v>23</v>
      </c>
      <c r="J86" s="73" t="str">
        <f>IF(J14="","",J14)</f>
        <v>6. 9. 2023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40.05" customHeight="1">
      <c r="A88" s="39"/>
      <c r="B88" s="40"/>
      <c r="C88" s="33" t="s">
        <v>25</v>
      </c>
      <c r="D88" s="41"/>
      <c r="E88" s="41"/>
      <c r="F88" s="28" t="str">
        <f>E17</f>
        <v>Město Přelouč, Československé armády 1665, Přelouč</v>
      </c>
      <c r="G88" s="41"/>
      <c r="H88" s="41"/>
      <c r="I88" s="33" t="s">
        <v>32</v>
      </c>
      <c r="J88" s="37" t="str">
        <f>E23</f>
        <v>IKKO Hradec Králové,s.r.o., Bratří Štefanů 238, HK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30</v>
      </c>
      <c r="D89" s="41"/>
      <c r="E89" s="41"/>
      <c r="F89" s="28" t="str">
        <f>IF(E20="","",E20)</f>
        <v>Vyplň údaj</v>
      </c>
      <c r="G89" s="41"/>
      <c r="H89" s="41"/>
      <c r="I89" s="33" t="s">
        <v>37</v>
      </c>
      <c r="J89" s="37" t="str">
        <f>E26</f>
        <v>K. Hlaváčková</v>
      </c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86"/>
      <c r="B91" s="187"/>
      <c r="C91" s="188" t="s">
        <v>135</v>
      </c>
      <c r="D91" s="189" t="s">
        <v>60</v>
      </c>
      <c r="E91" s="189" t="s">
        <v>56</v>
      </c>
      <c r="F91" s="189" t="s">
        <v>57</v>
      </c>
      <c r="G91" s="189" t="s">
        <v>136</v>
      </c>
      <c r="H91" s="189" t="s">
        <v>137</v>
      </c>
      <c r="I91" s="189" t="s">
        <v>138</v>
      </c>
      <c r="J91" s="189" t="s">
        <v>122</v>
      </c>
      <c r="K91" s="190" t="s">
        <v>139</v>
      </c>
      <c r="L91" s="191"/>
      <c r="M91" s="93" t="s">
        <v>19</v>
      </c>
      <c r="N91" s="94" t="s">
        <v>45</v>
      </c>
      <c r="O91" s="94" t="s">
        <v>140</v>
      </c>
      <c r="P91" s="94" t="s">
        <v>141</v>
      </c>
      <c r="Q91" s="94" t="s">
        <v>142</v>
      </c>
      <c r="R91" s="94" t="s">
        <v>143</v>
      </c>
      <c r="S91" s="94" t="s">
        <v>144</v>
      </c>
      <c r="T91" s="95" t="s">
        <v>145</v>
      </c>
      <c r="U91" s="186"/>
      <c r="V91" s="186"/>
      <c r="W91" s="186"/>
      <c r="X91" s="186"/>
      <c r="Y91" s="186"/>
      <c r="Z91" s="186"/>
      <c r="AA91" s="186"/>
      <c r="AB91" s="186"/>
      <c r="AC91" s="186"/>
      <c r="AD91" s="186"/>
      <c r="AE91" s="186"/>
    </row>
    <row r="92" s="2" customFormat="1" ht="22.8" customHeight="1">
      <c r="A92" s="39"/>
      <c r="B92" s="40"/>
      <c r="C92" s="100" t="s">
        <v>146</v>
      </c>
      <c r="D92" s="41"/>
      <c r="E92" s="41"/>
      <c r="F92" s="41"/>
      <c r="G92" s="41"/>
      <c r="H92" s="41"/>
      <c r="I92" s="41"/>
      <c r="J92" s="192">
        <f>BK92</f>
        <v>0</v>
      </c>
      <c r="K92" s="41"/>
      <c r="L92" s="45"/>
      <c r="M92" s="96"/>
      <c r="N92" s="193"/>
      <c r="O92" s="97"/>
      <c r="P92" s="194">
        <f>P93</f>
        <v>0</v>
      </c>
      <c r="Q92" s="97"/>
      <c r="R92" s="194">
        <f>R93</f>
        <v>3.2537106199999997</v>
      </c>
      <c r="S92" s="97"/>
      <c r="T92" s="195">
        <f>T93</f>
        <v>0.40999999999999998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74</v>
      </c>
      <c r="AU92" s="18" t="s">
        <v>123</v>
      </c>
      <c r="BK92" s="196">
        <f>BK93</f>
        <v>0</v>
      </c>
    </row>
    <row r="93" s="12" customFormat="1" ht="25.92" customHeight="1">
      <c r="A93" s="12"/>
      <c r="B93" s="197"/>
      <c r="C93" s="198"/>
      <c r="D93" s="199" t="s">
        <v>74</v>
      </c>
      <c r="E93" s="200" t="s">
        <v>147</v>
      </c>
      <c r="F93" s="200" t="s">
        <v>148</v>
      </c>
      <c r="G93" s="198"/>
      <c r="H93" s="198"/>
      <c r="I93" s="201"/>
      <c r="J93" s="202">
        <f>BK93</f>
        <v>0</v>
      </c>
      <c r="K93" s="198"/>
      <c r="L93" s="203"/>
      <c r="M93" s="204"/>
      <c r="N93" s="205"/>
      <c r="O93" s="205"/>
      <c r="P93" s="206">
        <f>P94+P181+P197+P216+P225+P228</f>
        <v>0</v>
      </c>
      <c r="Q93" s="205"/>
      <c r="R93" s="206">
        <f>R94+R181+R197+R216+R225+R228</f>
        <v>3.2537106199999997</v>
      </c>
      <c r="S93" s="205"/>
      <c r="T93" s="207">
        <f>T94+T181+T197+T216+T225+T228</f>
        <v>0.40999999999999998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8" t="s">
        <v>83</v>
      </c>
      <c r="AT93" s="209" t="s">
        <v>74</v>
      </c>
      <c r="AU93" s="209" t="s">
        <v>75</v>
      </c>
      <c r="AY93" s="208" t="s">
        <v>149</v>
      </c>
      <c r="BK93" s="210">
        <f>BK94+BK181+BK197+BK216+BK225+BK228</f>
        <v>0</v>
      </c>
    </row>
    <row r="94" s="12" customFormat="1" ht="22.8" customHeight="1">
      <c r="A94" s="12"/>
      <c r="B94" s="197"/>
      <c r="C94" s="198"/>
      <c r="D94" s="199" t="s">
        <v>74</v>
      </c>
      <c r="E94" s="211" t="s">
        <v>83</v>
      </c>
      <c r="F94" s="211" t="s">
        <v>150</v>
      </c>
      <c r="G94" s="198"/>
      <c r="H94" s="198"/>
      <c r="I94" s="201"/>
      <c r="J94" s="212">
        <f>BK94</f>
        <v>0</v>
      </c>
      <c r="K94" s="198"/>
      <c r="L94" s="203"/>
      <c r="M94" s="204"/>
      <c r="N94" s="205"/>
      <c r="O94" s="205"/>
      <c r="P94" s="206">
        <f>SUM(P95:P180)</f>
        <v>0</v>
      </c>
      <c r="Q94" s="205"/>
      <c r="R94" s="206">
        <f>SUM(R95:R180)</f>
        <v>0.27980115999999999</v>
      </c>
      <c r="S94" s="205"/>
      <c r="T94" s="207">
        <f>SUM(T95:T180)</f>
        <v>0.40999999999999998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8" t="s">
        <v>83</v>
      </c>
      <c r="AT94" s="209" t="s">
        <v>74</v>
      </c>
      <c r="AU94" s="209" t="s">
        <v>83</v>
      </c>
      <c r="AY94" s="208" t="s">
        <v>149</v>
      </c>
      <c r="BK94" s="210">
        <f>SUM(BK95:BK180)</f>
        <v>0</v>
      </c>
    </row>
    <row r="95" s="2" customFormat="1" ht="24.15" customHeight="1">
      <c r="A95" s="39"/>
      <c r="B95" s="40"/>
      <c r="C95" s="213" t="s">
        <v>83</v>
      </c>
      <c r="D95" s="213" t="s">
        <v>151</v>
      </c>
      <c r="E95" s="214" t="s">
        <v>152</v>
      </c>
      <c r="F95" s="215" t="s">
        <v>153</v>
      </c>
      <c r="G95" s="216" t="s">
        <v>154</v>
      </c>
      <c r="H95" s="217">
        <v>2</v>
      </c>
      <c r="I95" s="218"/>
      <c r="J95" s="219">
        <f>ROUND(I95*H95,2)</f>
        <v>0</v>
      </c>
      <c r="K95" s="215" t="s">
        <v>155</v>
      </c>
      <c r="L95" s="45"/>
      <c r="M95" s="220" t="s">
        <v>19</v>
      </c>
      <c r="N95" s="221" t="s">
        <v>46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0.20499999999999999</v>
      </c>
      <c r="T95" s="223">
        <f>S95*H95</f>
        <v>0.40999999999999998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156</v>
      </c>
      <c r="AT95" s="224" t="s">
        <v>151</v>
      </c>
      <c r="AU95" s="224" t="s">
        <v>85</v>
      </c>
      <c r="AY95" s="18" t="s">
        <v>149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83</v>
      </c>
      <c r="BK95" s="225">
        <f>ROUND(I95*H95,2)</f>
        <v>0</v>
      </c>
      <c r="BL95" s="18" t="s">
        <v>156</v>
      </c>
      <c r="BM95" s="224" t="s">
        <v>525</v>
      </c>
    </row>
    <row r="96" s="2" customFormat="1">
      <c r="A96" s="39"/>
      <c r="B96" s="40"/>
      <c r="C96" s="41"/>
      <c r="D96" s="226" t="s">
        <v>158</v>
      </c>
      <c r="E96" s="41"/>
      <c r="F96" s="227" t="s">
        <v>159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158</v>
      </c>
      <c r="AU96" s="18" t="s">
        <v>85</v>
      </c>
    </row>
    <row r="97" s="2" customFormat="1">
      <c r="A97" s="39"/>
      <c r="B97" s="40"/>
      <c r="C97" s="41"/>
      <c r="D97" s="231" t="s">
        <v>160</v>
      </c>
      <c r="E97" s="41"/>
      <c r="F97" s="232" t="s">
        <v>161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160</v>
      </c>
      <c r="AU97" s="18" t="s">
        <v>85</v>
      </c>
    </row>
    <row r="98" s="13" customFormat="1">
      <c r="A98" s="13"/>
      <c r="B98" s="233"/>
      <c r="C98" s="234"/>
      <c r="D98" s="231" t="s">
        <v>162</v>
      </c>
      <c r="E98" s="235" t="s">
        <v>19</v>
      </c>
      <c r="F98" s="236" t="s">
        <v>526</v>
      </c>
      <c r="G98" s="234"/>
      <c r="H98" s="237">
        <v>1</v>
      </c>
      <c r="I98" s="238"/>
      <c r="J98" s="234"/>
      <c r="K98" s="234"/>
      <c r="L98" s="239"/>
      <c r="M98" s="240"/>
      <c r="N98" s="241"/>
      <c r="O98" s="241"/>
      <c r="P98" s="241"/>
      <c r="Q98" s="241"/>
      <c r="R98" s="241"/>
      <c r="S98" s="241"/>
      <c r="T98" s="24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3" t="s">
        <v>162</v>
      </c>
      <c r="AU98" s="243" t="s">
        <v>85</v>
      </c>
      <c r="AV98" s="13" t="s">
        <v>85</v>
      </c>
      <c r="AW98" s="13" t="s">
        <v>36</v>
      </c>
      <c r="AX98" s="13" t="s">
        <v>75</v>
      </c>
      <c r="AY98" s="243" t="s">
        <v>149</v>
      </c>
    </row>
    <row r="99" s="13" customFormat="1">
      <c r="A99" s="13"/>
      <c r="B99" s="233"/>
      <c r="C99" s="234"/>
      <c r="D99" s="231" t="s">
        <v>162</v>
      </c>
      <c r="E99" s="235" t="s">
        <v>19</v>
      </c>
      <c r="F99" s="236" t="s">
        <v>527</v>
      </c>
      <c r="G99" s="234"/>
      <c r="H99" s="237">
        <v>1</v>
      </c>
      <c r="I99" s="238"/>
      <c r="J99" s="234"/>
      <c r="K99" s="234"/>
      <c r="L99" s="239"/>
      <c r="M99" s="240"/>
      <c r="N99" s="241"/>
      <c r="O99" s="241"/>
      <c r="P99" s="241"/>
      <c r="Q99" s="241"/>
      <c r="R99" s="241"/>
      <c r="S99" s="241"/>
      <c r="T99" s="24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3" t="s">
        <v>162</v>
      </c>
      <c r="AU99" s="243" t="s">
        <v>85</v>
      </c>
      <c r="AV99" s="13" t="s">
        <v>85</v>
      </c>
      <c r="AW99" s="13" t="s">
        <v>36</v>
      </c>
      <c r="AX99" s="13" t="s">
        <v>75</v>
      </c>
      <c r="AY99" s="243" t="s">
        <v>149</v>
      </c>
    </row>
    <row r="100" s="15" customFormat="1">
      <c r="A100" s="15"/>
      <c r="B100" s="255"/>
      <c r="C100" s="256"/>
      <c r="D100" s="231" t="s">
        <v>162</v>
      </c>
      <c r="E100" s="257" t="s">
        <v>19</v>
      </c>
      <c r="F100" s="258" t="s">
        <v>279</v>
      </c>
      <c r="G100" s="256"/>
      <c r="H100" s="259">
        <v>2</v>
      </c>
      <c r="I100" s="260"/>
      <c r="J100" s="256"/>
      <c r="K100" s="256"/>
      <c r="L100" s="261"/>
      <c r="M100" s="262"/>
      <c r="N100" s="263"/>
      <c r="O100" s="263"/>
      <c r="P100" s="263"/>
      <c r="Q100" s="263"/>
      <c r="R100" s="263"/>
      <c r="S100" s="263"/>
      <c r="T100" s="264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65" t="s">
        <v>162</v>
      </c>
      <c r="AU100" s="265" t="s">
        <v>85</v>
      </c>
      <c r="AV100" s="15" t="s">
        <v>156</v>
      </c>
      <c r="AW100" s="15" t="s">
        <v>36</v>
      </c>
      <c r="AX100" s="15" t="s">
        <v>83</v>
      </c>
      <c r="AY100" s="265" t="s">
        <v>149</v>
      </c>
    </row>
    <row r="101" s="2" customFormat="1" ht="49.05" customHeight="1">
      <c r="A101" s="39"/>
      <c r="B101" s="40"/>
      <c r="C101" s="213" t="s">
        <v>85</v>
      </c>
      <c r="D101" s="213" t="s">
        <v>151</v>
      </c>
      <c r="E101" s="214" t="s">
        <v>164</v>
      </c>
      <c r="F101" s="215" t="s">
        <v>165</v>
      </c>
      <c r="G101" s="216" t="s">
        <v>154</v>
      </c>
      <c r="H101" s="217">
        <v>1.8</v>
      </c>
      <c r="I101" s="218"/>
      <c r="J101" s="219">
        <f>ROUND(I101*H101,2)</f>
        <v>0</v>
      </c>
      <c r="K101" s="215" t="s">
        <v>155</v>
      </c>
      <c r="L101" s="45"/>
      <c r="M101" s="220" t="s">
        <v>19</v>
      </c>
      <c r="N101" s="221" t="s">
        <v>46</v>
      </c>
      <c r="O101" s="85"/>
      <c r="P101" s="222">
        <f>O101*H101</f>
        <v>0</v>
      </c>
      <c r="Q101" s="222">
        <v>0.036900000000000002</v>
      </c>
      <c r="R101" s="222">
        <f>Q101*H101</f>
        <v>0.066420000000000007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156</v>
      </c>
      <c r="AT101" s="224" t="s">
        <v>151</v>
      </c>
      <c r="AU101" s="224" t="s">
        <v>85</v>
      </c>
      <c r="AY101" s="18" t="s">
        <v>149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83</v>
      </c>
      <c r="BK101" s="225">
        <f>ROUND(I101*H101,2)</f>
        <v>0</v>
      </c>
      <c r="BL101" s="18" t="s">
        <v>156</v>
      </c>
      <c r="BM101" s="224" t="s">
        <v>528</v>
      </c>
    </row>
    <row r="102" s="2" customFormat="1">
      <c r="A102" s="39"/>
      <c r="B102" s="40"/>
      <c r="C102" s="41"/>
      <c r="D102" s="226" t="s">
        <v>158</v>
      </c>
      <c r="E102" s="41"/>
      <c r="F102" s="227" t="s">
        <v>167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158</v>
      </c>
      <c r="AU102" s="18" t="s">
        <v>85</v>
      </c>
    </row>
    <row r="103" s="13" customFormat="1">
      <c r="A103" s="13"/>
      <c r="B103" s="233"/>
      <c r="C103" s="234"/>
      <c r="D103" s="231" t="s">
        <v>162</v>
      </c>
      <c r="E103" s="235" t="s">
        <v>19</v>
      </c>
      <c r="F103" s="236" t="s">
        <v>529</v>
      </c>
      <c r="G103" s="234"/>
      <c r="H103" s="237">
        <v>1.8</v>
      </c>
      <c r="I103" s="238"/>
      <c r="J103" s="234"/>
      <c r="K103" s="234"/>
      <c r="L103" s="239"/>
      <c r="M103" s="240"/>
      <c r="N103" s="241"/>
      <c r="O103" s="241"/>
      <c r="P103" s="241"/>
      <c r="Q103" s="241"/>
      <c r="R103" s="241"/>
      <c r="S103" s="241"/>
      <c r="T103" s="24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3" t="s">
        <v>162</v>
      </c>
      <c r="AU103" s="243" t="s">
        <v>85</v>
      </c>
      <c r="AV103" s="13" t="s">
        <v>85</v>
      </c>
      <c r="AW103" s="13" t="s">
        <v>36</v>
      </c>
      <c r="AX103" s="13" t="s">
        <v>83</v>
      </c>
      <c r="AY103" s="243" t="s">
        <v>149</v>
      </c>
    </row>
    <row r="104" s="2" customFormat="1" ht="49.05" customHeight="1">
      <c r="A104" s="39"/>
      <c r="B104" s="40"/>
      <c r="C104" s="213" t="s">
        <v>169</v>
      </c>
      <c r="D104" s="213" t="s">
        <v>151</v>
      </c>
      <c r="E104" s="214" t="s">
        <v>175</v>
      </c>
      <c r="F104" s="215" t="s">
        <v>176</v>
      </c>
      <c r="G104" s="216" t="s">
        <v>154</v>
      </c>
      <c r="H104" s="217">
        <v>1.8</v>
      </c>
      <c r="I104" s="218"/>
      <c r="J104" s="219">
        <f>ROUND(I104*H104,2)</f>
        <v>0</v>
      </c>
      <c r="K104" s="215" t="s">
        <v>155</v>
      </c>
      <c r="L104" s="45"/>
      <c r="M104" s="220" t="s">
        <v>19</v>
      </c>
      <c r="N104" s="221" t="s">
        <v>46</v>
      </c>
      <c r="O104" s="85"/>
      <c r="P104" s="222">
        <f>O104*H104</f>
        <v>0</v>
      </c>
      <c r="Q104" s="222">
        <v>0.036900000000000002</v>
      </c>
      <c r="R104" s="222">
        <f>Q104*H104</f>
        <v>0.066420000000000007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156</v>
      </c>
      <c r="AT104" s="224" t="s">
        <v>151</v>
      </c>
      <c r="AU104" s="224" t="s">
        <v>85</v>
      </c>
      <c r="AY104" s="18" t="s">
        <v>149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83</v>
      </c>
      <c r="BK104" s="225">
        <f>ROUND(I104*H104,2)</f>
        <v>0</v>
      </c>
      <c r="BL104" s="18" t="s">
        <v>156</v>
      </c>
      <c r="BM104" s="224" t="s">
        <v>530</v>
      </c>
    </row>
    <row r="105" s="2" customFormat="1">
      <c r="A105" s="39"/>
      <c r="B105" s="40"/>
      <c r="C105" s="41"/>
      <c r="D105" s="226" t="s">
        <v>158</v>
      </c>
      <c r="E105" s="41"/>
      <c r="F105" s="227" t="s">
        <v>178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158</v>
      </c>
      <c r="AU105" s="18" t="s">
        <v>85</v>
      </c>
    </row>
    <row r="106" s="13" customFormat="1">
      <c r="A106" s="13"/>
      <c r="B106" s="233"/>
      <c r="C106" s="234"/>
      <c r="D106" s="231" t="s">
        <v>162</v>
      </c>
      <c r="E106" s="235" t="s">
        <v>19</v>
      </c>
      <c r="F106" s="236" t="s">
        <v>531</v>
      </c>
      <c r="G106" s="234"/>
      <c r="H106" s="237">
        <v>1.8</v>
      </c>
      <c r="I106" s="238"/>
      <c r="J106" s="234"/>
      <c r="K106" s="234"/>
      <c r="L106" s="239"/>
      <c r="M106" s="240"/>
      <c r="N106" s="241"/>
      <c r="O106" s="241"/>
      <c r="P106" s="241"/>
      <c r="Q106" s="241"/>
      <c r="R106" s="241"/>
      <c r="S106" s="241"/>
      <c r="T106" s="24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3" t="s">
        <v>162</v>
      </c>
      <c r="AU106" s="243" t="s">
        <v>85</v>
      </c>
      <c r="AV106" s="13" t="s">
        <v>85</v>
      </c>
      <c r="AW106" s="13" t="s">
        <v>36</v>
      </c>
      <c r="AX106" s="13" t="s">
        <v>83</v>
      </c>
      <c r="AY106" s="243" t="s">
        <v>149</v>
      </c>
    </row>
    <row r="107" s="2" customFormat="1" ht="24.15" customHeight="1">
      <c r="A107" s="39"/>
      <c r="B107" s="40"/>
      <c r="C107" s="213" t="s">
        <v>156</v>
      </c>
      <c r="D107" s="213" t="s">
        <v>151</v>
      </c>
      <c r="E107" s="214" t="s">
        <v>181</v>
      </c>
      <c r="F107" s="215" t="s">
        <v>182</v>
      </c>
      <c r="G107" s="216" t="s">
        <v>183</v>
      </c>
      <c r="H107" s="217">
        <v>10.800000000000001</v>
      </c>
      <c r="I107" s="218"/>
      <c r="J107" s="219">
        <f>ROUND(I107*H107,2)</f>
        <v>0</v>
      </c>
      <c r="K107" s="215" t="s">
        <v>155</v>
      </c>
      <c r="L107" s="45"/>
      <c r="M107" s="220" t="s">
        <v>19</v>
      </c>
      <c r="N107" s="221" t="s">
        <v>46</v>
      </c>
      <c r="O107" s="85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156</v>
      </c>
      <c r="AT107" s="224" t="s">
        <v>151</v>
      </c>
      <c r="AU107" s="224" t="s">
        <v>85</v>
      </c>
      <c r="AY107" s="18" t="s">
        <v>149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83</v>
      </c>
      <c r="BK107" s="225">
        <f>ROUND(I107*H107,2)</f>
        <v>0</v>
      </c>
      <c r="BL107" s="18" t="s">
        <v>156</v>
      </c>
      <c r="BM107" s="224" t="s">
        <v>532</v>
      </c>
    </row>
    <row r="108" s="2" customFormat="1">
      <c r="A108" s="39"/>
      <c r="B108" s="40"/>
      <c r="C108" s="41"/>
      <c r="D108" s="226" t="s">
        <v>158</v>
      </c>
      <c r="E108" s="41"/>
      <c r="F108" s="227" t="s">
        <v>185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158</v>
      </c>
      <c r="AU108" s="18" t="s">
        <v>85</v>
      </c>
    </row>
    <row r="109" s="2" customFormat="1" ht="24.15" customHeight="1">
      <c r="A109" s="39"/>
      <c r="B109" s="40"/>
      <c r="C109" s="213" t="s">
        <v>180</v>
      </c>
      <c r="D109" s="213" t="s">
        <v>151</v>
      </c>
      <c r="E109" s="214" t="s">
        <v>533</v>
      </c>
      <c r="F109" s="215" t="s">
        <v>534</v>
      </c>
      <c r="G109" s="216" t="s">
        <v>183</v>
      </c>
      <c r="H109" s="217">
        <v>5.2270000000000003</v>
      </c>
      <c r="I109" s="218"/>
      <c r="J109" s="219">
        <f>ROUND(I109*H109,2)</f>
        <v>0</v>
      </c>
      <c r="K109" s="215" t="s">
        <v>155</v>
      </c>
      <c r="L109" s="45"/>
      <c r="M109" s="220" t="s">
        <v>19</v>
      </c>
      <c r="N109" s="221" t="s">
        <v>46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156</v>
      </c>
      <c r="AT109" s="224" t="s">
        <v>151</v>
      </c>
      <c r="AU109" s="224" t="s">
        <v>85</v>
      </c>
      <c r="AY109" s="18" t="s">
        <v>149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83</v>
      </c>
      <c r="BK109" s="225">
        <f>ROUND(I109*H109,2)</f>
        <v>0</v>
      </c>
      <c r="BL109" s="18" t="s">
        <v>156</v>
      </c>
      <c r="BM109" s="224" t="s">
        <v>535</v>
      </c>
    </row>
    <row r="110" s="2" customFormat="1">
      <c r="A110" s="39"/>
      <c r="B110" s="40"/>
      <c r="C110" s="41"/>
      <c r="D110" s="226" t="s">
        <v>158</v>
      </c>
      <c r="E110" s="41"/>
      <c r="F110" s="227" t="s">
        <v>536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158</v>
      </c>
      <c r="AU110" s="18" t="s">
        <v>85</v>
      </c>
    </row>
    <row r="111" s="13" customFormat="1">
      <c r="A111" s="13"/>
      <c r="B111" s="233"/>
      <c r="C111" s="234"/>
      <c r="D111" s="231" t="s">
        <v>162</v>
      </c>
      <c r="E111" s="235" t="s">
        <v>19</v>
      </c>
      <c r="F111" s="236" t="s">
        <v>537</v>
      </c>
      <c r="G111" s="234"/>
      <c r="H111" s="237">
        <v>5.2270000000000003</v>
      </c>
      <c r="I111" s="238"/>
      <c r="J111" s="234"/>
      <c r="K111" s="234"/>
      <c r="L111" s="239"/>
      <c r="M111" s="240"/>
      <c r="N111" s="241"/>
      <c r="O111" s="241"/>
      <c r="P111" s="241"/>
      <c r="Q111" s="241"/>
      <c r="R111" s="241"/>
      <c r="S111" s="241"/>
      <c r="T111" s="24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3" t="s">
        <v>162</v>
      </c>
      <c r="AU111" s="243" t="s">
        <v>85</v>
      </c>
      <c r="AV111" s="13" t="s">
        <v>85</v>
      </c>
      <c r="AW111" s="13" t="s">
        <v>36</v>
      </c>
      <c r="AX111" s="13" t="s">
        <v>83</v>
      </c>
      <c r="AY111" s="243" t="s">
        <v>149</v>
      </c>
    </row>
    <row r="112" s="2" customFormat="1" ht="24.15" customHeight="1">
      <c r="A112" s="39"/>
      <c r="B112" s="40"/>
      <c r="C112" s="213" t="s">
        <v>187</v>
      </c>
      <c r="D112" s="213" t="s">
        <v>151</v>
      </c>
      <c r="E112" s="214" t="s">
        <v>538</v>
      </c>
      <c r="F112" s="215" t="s">
        <v>539</v>
      </c>
      <c r="G112" s="216" t="s">
        <v>183</v>
      </c>
      <c r="H112" s="217">
        <v>4.0659999999999998</v>
      </c>
      <c r="I112" s="218"/>
      <c r="J112" s="219">
        <f>ROUND(I112*H112,2)</f>
        <v>0</v>
      </c>
      <c r="K112" s="215" t="s">
        <v>155</v>
      </c>
      <c r="L112" s="45"/>
      <c r="M112" s="220" t="s">
        <v>19</v>
      </c>
      <c r="N112" s="221" t="s">
        <v>46</v>
      </c>
      <c r="O112" s="85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156</v>
      </c>
      <c r="AT112" s="224" t="s">
        <v>151</v>
      </c>
      <c r="AU112" s="224" t="s">
        <v>85</v>
      </c>
      <c r="AY112" s="18" t="s">
        <v>149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83</v>
      </c>
      <c r="BK112" s="225">
        <f>ROUND(I112*H112,2)</f>
        <v>0</v>
      </c>
      <c r="BL112" s="18" t="s">
        <v>156</v>
      </c>
      <c r="BM112" s="224" t="s">
        <v>540</v>
      </c>
    </row>
    <row r="113" s="2" customFormat="1">
      <c r="A113" s="39"/>
      <c r="B113" s="40"/>
      <c r="C113" s="41"/>
      <c r="D113" s="226" t="s">
        <v>158</v>
      </c>
      <c r="E113" s="41"/>
      <c r="F113" s="227" t="s">
        <v>541</v>
      </c>
      <c r="G113" s="41"/>
      <c r="H113" s="41"/>
      <c r="I113" s="228"/>
      <c r="J113" s="41"/>
      <c r="K113" s="41"/>
      <c r="L113" s="45"/>
      <c r="M113" s="229"/>
      <c r="N113" s="23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158</v>
      </c>
      <c r="AU113" s="18" t="s">
        <v>85</v>
      </c>
    </row>
    <row r="114" s="13" customFormat="1">
      <c r="A114" s="13"/>
      <c r="B114" s="233"/>
      <c r="C114" s="234"/>
      <c r="D114" s="231" t="s">
        <v>162</v>
      </c>
      <c r="E114" s="235" t="s">
        <v>19</v>
      </c>
      <c r="F114" s="236" t="s">
        <v>542</v>
      </c>
      <c r="G114" s="234"/>
      <c r="H114" s="237">
        <v>4.0659999999999998</v>
      </c>
      <c r="I114" s="238"/>
      <c r="J114" s="234"/>
      <c r="K114" s="234"/>
      <c r="L114" s="239"/>
      <c r="M114" s="240"/>
      <c r="N114" s="241"/>
      <c r="O114" s="241"/>
      <c r="P114" s="241"/>
      <c r="Q114" s="241"/>
      <c r="R114" s="241"/>
      <c r="S114" s="241"/>
      <c r="T114" s="24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3" t="s">
        <v>162</v>
      </c>
      <c r="AU114" s="243" t="s">
        <v>85</v>
      </c>
      <c r="AV114" s="13" t="s">
        <v>85</v>
      </c>
      <c r="AW114" s="13" t="s">
        <v>36</v>
      </c>
      <c r="AX114" s="13" t="s">
        <v>83</v>
      </c>
      <c r="AY114" s="243" t="s">
        <v>149</v>
      </c>
    </row>
    <row r="115" s="2" customFormat="1" ht="24.15" customHeight="1">
      <c r="A115" s="39"/>
      <c r="B115" s="40"/>
      <c r="C115" s="213" t="s">
        <v>193</v>
      </c>
      <c r="D115" s="213" t="s">
        <v>151</v>
      </c>
      <c r="E115" s="214" t="s">
        <v>543</v>
      </c>
      <c r="F115" s="215" t="s">
        <v>544</v>
      </c>
      <c r="G115" s="216" t="s">
        <v>183</v>
      </c>
      <c r="H115" s="217">
        <v>2.323</v>
      </c>
      <c r="I115" s="218"/>
      <c r="J115" s="219">
        <f>ROUND(I115*H115,2)</f>
        <v>0</v>
      </c>
      <c r="K115" s="215" t="s">
        <v>155</v>
      </c>
      <c r="L115" s="45"/>
      <c r="M115" s="220" t="s">
        <v>19</v>
      </c>
      <c r="N115" s="221" t="s">
        <v>46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156</v>
      </c>
      <c r="AT115" s="224" t="s">
        <v>151</v>
      </c>
      <c r="AU115" s="224" t="s">
        <v>85</v>
      </c>
      <c r="AY115" s="18" t="s">
        <v>149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83</v>
      </c>
      <c r="BK115" s="225">
        <f>ROUND(I115*H115,2)</f>
        <v>0</v>
      </c>
      <c r="BL115" s="18" t="s">
        <v>156</v>
      </c>
      <c r="BM115" s="224" t="s">
        <v>545</v>
      </c>
    </row>
    <row r="116" s="2" customFormat="1">
      <c r="A116" s="39"/>
      <c r="B116" s="40"/>
      <c r="C116" s="41"/>
      <c r="D116" s="226" t="s">
        <v>158</v>
      </c>
      <c r="E116" s="41"/>
      <c r="F116" s="227" t="s">
        <v>546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158</v>
      </c>
      <c r="AU116" s="18" t="s">
        <v>85</v>
      </c>
    </row>
    <row r="117" s="13" customFormat="1">
      <c r="A117" s="13"/>
      <c r="B117" s="233"/>
      <c r="C117" s="234"/>
      <c r="D117" s="231" t="s">
        <v>162</v>
      </c>
      <c r="E117" s="235" t="s">
        <v>19</v>
      </c>
      <c r="F117" s="236" t="s">
        <v>547</v>
      </c>
      <c r="G117" s="234"/>
      <c r="H117" s="237">
        <v>2.323</v>
      </c>
      <c r="I117" s="238"/>
      <c r="J117" s="234"/>
      <c r="K117" s="234"/>
      <c r="L117" s="239"/>
      <c r="M117" s="240"/>
      <c r="N117" s="241"/>
      <c r="O117" s="241"/>
      <c r="P117" s="241"/>
      <c r="Q117" s="241"/>
      <c r="R117" s="241"/>
      <c r="S117" s="241"/>
      <c r="T117" s="24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3" t="s">
        <v>162</v>
      </c>
      <c r="AU117" s="243" t="s">
        <v>85</v>
      </c>
      <c r="AV117" s="13" t="s">
        <v>85</v>
      </c>
      <c r="AW117" s="13" t="s">
        <v>36</v>
      </c>
      <c r="AX117" s="13" t="s">
        <v>83</v>
      </c>
      <c r="AY117" s="243" t="s">
        <v>149</v>
      </c>
    </row>
    <row r="118" s="2" customFormat="1" ht="24.15" customHeight="1">
      <c r="A118" s="39"/>
      <c r="B118" s="40"/>
      <c r="C118" s="213" t="s">
        <v>199</v>
      </c>
      <c r="D118" s="213" t="s">
        <v>151</v>
      </c>
      <c r="E118" s="214" t="s">
        <v>548</v>
      </c>
      <c r="F118" s="215" t="s">
        <v>549</v>
      </c>
      <c r="G118" s="216" t="s">
        <v>183</v>
      </c>
      <c r="H118" s="217">
        <v>11.457000000000001</v>
      </c>
      <c r="I118" s="218"/>
      <c r="J118" s="219">
        <f>ROUND(I118*H118,2)</f>
        <v>0</v>
      </c>
      <c r="K118" s="215" t="s">
        <v>155</v>
      </c>
      <c r="L118" s="45"/>
      <c r="M118" s="220" t="s">
        <v>19</v>
      </c>
      <c r="N118" s="221" t="s">
        <v>46</v>
      </c>
      <c r="O118" s="85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156</v>
      </c>
      <c r="AT118" s="224" t="s">
        <v>151</v>
      </c>
      <c r="AU118" s="224" t="s">
        <v>85</v>
      </c>
      <c r="AY118" s="18" t="s">
        <v>149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8" t="s">
        <v>83</v>
      </c>
      <c r="BK118" s="225">
        <f>ROUND(I118*H118,2)</f>
        <v>0</v>
      </c>
      <c r="BL118" s="18" t="s">
        <v>156</v>
      </c>
      <c r="BM118" s="224" t="s">
        <v>550</v>
      </c>
    </row>
    <row r="119" s="2" customFormat="1">
      <c r="A119" s="39"/>
      <c r="B119" s="40"/>
      <c r="C119" s="41"/>
      <c r="D119" s="226" t="s">
        <v>158</v>
      </c>
      <c r="E119" s="41"/>
      <c r="F119" s="227" t="s">
        <v>551</v>
      </c>
      <c r="G119" s="41"/>
      <c r="H119" s="41"/>
      <c r="I119" s="228"/>
      <c r="J119" s="41"/>
      <c r="K119" s="41"/>
      <c r="L119" s="45"/>
      <c r="M119" s="229"/>
      <c r="N119" s="23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158</v>
      </c>
      <c r="AU119" s="18" t="s">
        <v>85</v>
      </c>
    </row>
    <row r="120" s="13" customFormat="1">
      <c r="A120" s="13"/>
      <c r="B120" s="233"/>
      <c r="C120" s="234"/>
      <c r="D120" s="231" t="s">
        <v>162</v>
      </c>
      <c r="E120" s="235" t="s">
        <v>19</v>
      </c>
      <c r="F120" s="236" t="s">
        <v>552</v>
      </c>
      <c r="G120" s="234"/>
      <c r="H120" s="237">
        <v>11.457000000000001</v>
      </c>
      <c r="I120" s="238"/>
      <c r="J120" s="234"/>
      <c r="K120" s="234"/>
      <c r="L120" s="239"/>
      <c r="M120" s="240"/>
      <c r="N120" s="241"/>
      <c r="O120" s="241"/>
      <c r="P120" s="241"/>
      <c r="Q120" s="241"/>
      <c r="R120" s="241"/>
      <c r="S120" s="241"/>
      <c r="T120" s="24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3" t="s">
        <v>162</v>
      </c>
      <c r="AU120" s="243" t="s">
        <v>85</v>
      </c>
      <c r="AV120" s="13" t="s">
        <v>85</v>
      </c>
      <c r="AW120" s="13" t="s">
        <v>36</v>
      </c>
      <c r="AX120" s="13" t="s">
        <v>83</v>
      </c>
      <c r="AY120" s="243" t="s">
        <v>149</v>
      </c>
    </row>
    <row r="121" s="2" customFormat="1" ht="24.15" customHeight="1">
      <c r="A121" s="39"/>
      <c r="B121" s="40"/>
      <c r="C121" s="213" t="s">
        <v>205</v>
      </c>
      <c r="D121" s="213" t="s">
        <v>151</v>
      </c>
      <c r="E121" s="214" t="s">
        <v>553</v>
      </c>
      <c r="F121" s="215" t="s">
        <v>554</v>
      </c>
      <c r="G121" s="216" t="s">
        <v>183</v>
      </c>
      <c r="H121" s="217">
        <v>8.9109999999999996</v>
      </c>
      <c r="I121" s="218"/>
      <c r="J121" s="219">
        <f>ROUND(I121*H121,2)</f>
        <v>0</v>
      </c>
      <c r="K121" s="215" t="s">
        <v>155</v>
      </c>
      <c r="L121" s="45"/>
      <c r="M121" s="220" t="s">
        <v>19</v>
      </c>
      <c r="N121" s="221" t="s">
        <v>46</v>
      </c>
      <c r="O121" s="85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156</v>
      </c>
      <c r="AT121" s="224" t="s">
        <v>151</v>
      </c>
      <c r="AU121" s="224" t="s">
        <v>85</v>
      </c>
      <c r="AY121" s="18" t="s">
        <v>149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83</v>
      </c>
      <c r="BK121" s="225">
        <f>ROUND(I121*H121,2)</f>
        <v>0</v>
      </c>
      <c r="BL121" s="18" t="s">
        <v>156</v>
      </c>
      <c r="BM121" s="224" t="s">
        <v>555</v>
      </c>
    </row>
    <row r="122" s="2" customFormat="1">
      <c r="A122" s="39"/>
      <c r="B122" s="40"/>
      <c r="C122" s="41"/>
      <c r="D122" s="226" t="s">
        <v>158</v>
      </c>
      <c r="E122" s="41"/>
      <c r="F122" s="227" t="s">
        <v>556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158</v>
      </c>
      <c r="AU122" s="18" t="s">
        <v>85</v>
      </c>
    </row>
    <row r="123" s="13" customFormat="1">
      <c r="A123" s="13"/>
      <c r="B123" s="233"/>
      <c r="C123" s="234"/>
      <c r="D123" s="231" t="s">
        <v>162</v>
      </c>
      <c r="E123" s="235" t="s">
        <v>19</v>
      </c>
      <c r="F123" s="236" t="s">
        <v>557</v>
      </c>
      <c r="G123" s="234"/>
      <c r="H123" s="237">
        <v>8.9109999999999996</v>
      </c>
      <c r="I123" s="238"/>
      <c r="J123" s="234"/>
      <c r="K123" s="234"/>
      <c r="L123" s="239"/>
      <c r="M123" s="240"/>
      <c r="N123" s="241"/>
      <c r="O123" s="241"/>
      <c r="P123" s="241"/>
      <c r="Q123" s="241"/>
      <c r="R123" s="241"/>
      <c r="S123" s="241"/>
      <c r="T123" s="24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3" t="s">
        <v>162</v>
      </c>
      <c r="AU123" s="243" t="s">
        <v>85</v>
      </c>
      <c r="AV123" s="13" t="s">
        <v>85</v>
      </c>
      <c r="AW123" s="13" t="s">
        <v>36</v>
      </c>
      <c r="AX123" s="13" t="s">
        <v>83</v>
      </c>
      <c r="AY123" s="243" t="s">
        <v>149</v>
      </c>
    </row>
    <row r="124" s="2" customFormat="1" ht="24.15" customHeight="1">
      <c r="A124" s="39"/>
      <c r="B124" s="40"/>
      <c r="C124" s="213" t="s">
        <v>211</v>
      </c>
      <c r="D124" s="213" t="s">
        <v>151</v>
      </c>
      <c r="E124" s="214" t="s">
        <v>558</v>
      </c>
      <c r="F124" s="215" t="s">
        <v>559</v>
      </c>
      <c r="G124" s="216" t="s">
        <v>183</v>
      </c>
      <c r="H124" s="217">
        <v>5.0919999999999996</v>
      </c>
      <c r="I124" s="218"/>
      <c r="J124" s="219">
        <f>ROUND(I124*H124,2)</f>
        <v>0</v>
      </c>
      <c r="K124" s="215" t="s">
        <v>155</v>
      </c>
      <c r="L124" s="45"/>
      <c r="M124" s="220" t="s">
        <v>19</v>
      </c>
      <c r="N124" s="221" t="s">
        <v>46</v>
      </c>
      <c r="O124" s="85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156</v>
      </c>
      <c r="AT124" s="224" t="s">
        <v>151</v>
      </c>
      <c r="AU124" s="224" t="s">
        <v>85</v>
      </c>
      <c r="AY124" s="18" t="s">
        <v>149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8" t="s">
        <v>83</v>
      </c>
      <c r="BK124" s="225">
        <f>ROUND(I124*H124,2)</f>
        <v>0</v>
      </c>
      <c r="BL124" s="18" t="s">
        <v>156</v>
      </c>
      <c r="BM124" s="224" t="s">
        <v>560</v>
      </c>
    </row>
    <row r="125" s="2" customFormat="1">
      <c r="A125" s="39"/>
      <c r="B125" s="40"/>
      <c r="C125" s="41"/>
      <c r="D125" s="226" t="s">
        <v>158</v>
      </c>
      <c r="E125" s="41"/>
      <c r="F125" s="227" t="s">
        <v>561</v>
      </c>
      <c r="G125" s="41"/>
      <c r="H125" s="41"/>
      <c r="I125" s="228"/>
      <c r="J125" s="41"/>
      <c r="K125" s="41"/>
      <c r="L125" s="45"/>
      <c r="M125" s="229"/>
      <c r="N125" s="230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158</v>
      </c>
      <c r="AU125" s="18" t="s">
        <v>85</v>
      </c>
    </row>
    <row r="126" s="13" customFormat="1">
      <c r="A126" s="13"/>
      <c r="B126" s="233"/>
      <c r="C126" s="234"/>
      <c r="D126" s="231" t="s">
        <v>162</v>
      </c>
      <c r="E126" s="235" t="s">
        <v>19</v>
      </c>
      <c r="F126" s="236" t="s">
        <v>562</v>
      </c>
      <c r="G126" s="234"/>
      <c r="H126" s="237">
        <v>5.0919999999999996</v>
      </c>
      <c r="I126" s="238"/>
      <c r="J126" s="234"/>
      <c r="K126" s="234"/>
      <c r="L126" s="239"/>
      <c r="M126" s="240"/>
      <c r="N126" s="241"/>
      <c r="O126" s="241"/>
      <c r="P126" s="241"/>
      <c r="Q126" s="241"/>
      <c r="R126" s="241"/>
      <c r="S126" s="241"/>
      <c r="T126" s="24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3" t="s">
        <v>162</v>
      </c>
      <c r="AU126" s="243" t="s">
        <v>85</v>
      </c>
      <c r="AV126" s="13" t="s">
        <v>85</v>
      </c>
      <c r="AW126" s="13" t="s">
        <v>36</v>
      </c>
      <c r="AX126" s="13" t="s">
        <v>83</v>
      </c>
      <c r="AY126" s="243" t="s">
        <v>149</v>
      </c>
    </row>
    <row r="127" s="2" customFormat="1" ht="16.5" customHeight="1">
      <c r="A127" s="39"/>
      <c r="B127" s="40"/>
      <c r="C127" s="213" t="s">
        <v>217</v>
      </c>
      <c r="D127" s="213" t="s">
        <v>151</v>
      </c>
      <c r="E127" s="214" t="s">
        <v>563</v>
      </c>
      <c r="F127" s="215" t="s">
        <v>564</v>
      </c>
      <c r="G127" s="216" t="s">
        <v>154</v>
      </c>
      <c r="H127" s="217">
        <v>2</v>
      </c>
      <c r="I127" s="218"/>
      <c r="J127" s="219">
        <f>ROUND(I127*H127,2)</f>
        <v>0</v>
      </c>
      <c r="K127" s="215" t="s">
        <v>19</v>
      </c>
      <c r="L127" s="45"/>
      <c r="M127" s="220" t="s">
        <v>19</v>
      </c>
      <c r="N127" s="221" t="s">
        <v>46</v>
      </c>
      <c r="O127" s="85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4" t="s">
        <v>156</v>
      </c>
      <c r="AT127" s="224" t="s">
        <v>151</v>
      </c>
      <c r="AU127" s="224" t="s">
        <v>85</v>
      </c>
      <c r="AY127" s="18" t="s">
        <v>149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8" t="s">
        <v>83</v>
      </c>
      <c r="BK127" s="225">
        <f>ROUND(I127*H127,2)</f>
        <v>0</v>
      </c>
      <c r="BL127" s="18" t="s">
        <v>156</v>
      </c>
      <c r="BM127" s="224" t="s">
        <v>565</v>
      </c>
    </row>
    <row r="128" s="2" customFormat="1" ht="16.5" customHeight="1">
      <c r="A128" s="39"/>
      <c r="B128" s="40"/>
      <c r="C128" s="213" t="s">
        <v>223</v>
      </c>
      <c r="D128" s="213" t="s">
        <v>151</v>
      </c>
      <c r="E128" s="214" t="s">
        <v>228</v>
      </c>
      <c r="F128" s="215" t="s">
        <v>229</v>
      </c>
      <c r="G128" s="216" t="s">
        <v>230</v>
      </c>
      <c r="H128" s="217">
        <v>47.5</v>
      </c>
      <c r="I128" s="218"/>
      <c r="J128" s="219">
        <f>ROUND(I128*H128,2)</f>
        <v>0</v>
      </c>
      <c r="K128" s="215" t="s">
        <v>155</v>
      </c>
      <c r="L128" s="45"/>
      <c r="M128" s="220" t="s">
        <v>19</v>
      </c>
      <c r="N128" s="221" t="s">
        <v>46</v>
      </c>
      <c r="O128" s="85"/>
      <c r="P128" s="222">
        <f>O128*H128</f>
        <v>0</v>
      </c>
      <c r="Q128" s="222">
        <v>0.00199</v>
      </c>
      <c r="R128" s="222">
        <f>Q128*H128</f>
        <v>0.094524999999999998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156</v>
      </c>
      <c r="AT128" s="224" t="s">
        <v>151</v>
      </c>
      <c r="AU128" s="224" t="s">
        <v>85</v>
      </c>
      <c r="AY128" s="18" t="s">
        <v>149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8" t="s">
        <v>83</v>
      </c>
      <c r="BK128" s="225">
        <f>ROUND(I128*H128,2)</f>
        <v>0</v>
      </c>
      <c r="BL128" s="18" t="s">
        <v>156</v>
      </c>
      <c r="BM128" s="224" t="s">
        <v>566</v>
      </c>
    </row>
    <row r="129" s="2" customFormat="1">
      <c r="A129" s="39"/>
      <c r="B129" s="40"/>
      <c r="C129" s="41"/>
      <c r="D129" s="226" t="s">
        <v>158</v>
      </c>
      <c r="E129" s="41"/>
      <c r="F129" s="227" t="s">
        <v>232</v>
      </c>
      <c r="G129" s="41"/>
      <c r="H129" s="41"/>
      <c r="I129" s="228"/>
      <c r="J129" s="41"/>
      <c r="K129" s="41"/>
      <c r="L129" s="45"/>
      <c r="M129" s="229"/>
      <c r="N129" s="230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158</v>
      </c>
      <c r="AU129" s="18" t="s">
        <v>85</v>
      </c>
    </row>
    <row r="130" s="13" customFormat="1">
      <c r="A130" s="13"/>
      <c r="B130" s="233"/>
      <c r="C130" s="234"/>
      <c r="D130" s="231" t="s">
        <v>162</v>
      </c>
      <c r="E130" s="235" t="s">
        <v>19</v>
      </c>
      <c r="F130" s="236" t="s">
        <v>567</v>
      </c>
      <c r="G130" s="234"/>
      <c r="H130" s="237">
        <v>47.5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162</v>
      </c>
      <c r="AU130" s="243" t="s">
        <v>85</v>
      </c>
      <c r="AV130" s="13" t="s">
        <v>85</v>
      </c>
      <c r="AW130" s="13" t="s">
        <v>36</v>
      </c>
      <c r="AX130" s="13" t="s">
        <v>83</v>
      </c>
      <c r="AY130" s="243" t="s">
        <v>149</v>
      </c>
    </row>
    <row r="131" s="2" customFormat="1" ht="16.5" customHeight="1">
      <c r="A131" s="39"/>
      <c r="B131" s="40"/>
      <c r="C131" s="213" t="s">
        <v>227</v>
      </c>
      <c r="D131" s="213" t="s">
        <v>151</v>
      </c>
      <c r="E131" s="214" t="s">
        <v>235</v>
      </c>
      <c r="F131" s="215" t="s">
        <v>236</v>
      </c>
      <c r="G131" s="216" t="s">
        <v>230</v>
      </c>
      <c r="H131" s="217">
        <v>10.4</v>
      </c>
      <c r="I131" s="218"/>
      <c r="J131" s="219">
        <f>ROUND(I131*H131,2)</f>
        <v>0</v>
      </c>
      <c r="K131" s="215" t="s">
        <v>155</v>
      </c>
      <c r="L131" s="45"/>
      <c r="M131" s="220" t="s">
        <v>19</v>
      </c>
      <c r="N131" s="221" t="s">
        <v>46</v>
      </c>
      <c r="O131" s="85"/>
      <c r="P131" s="222">
        <f>O131*H131</f>
        <v>0</v>
      </c>
      <c r="Q131" s="222">
        <v>0.0020100000000000001</v>
      </c>
      <c r="R131" s="222">
        <f>Q131*H131</f>
        <v>0.020904000000000002</v>
      </c>
      <c r="S131" s="222">
        <v>0</v>
      </c>
      <c r="T131" s="22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156</v>
      </c>
      <c r="AT131" s="224" t="s">
        <v>151</v>
      </c>
      <c r="AU131" s="224" t="s">
        <v>85</v>
      </c>
      <c r="AY131" s="18" t="s">
        <v>149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8" t="s">
        <v>83</v>
      </c>
      <c r="BK131" s="225">
        <f>ROUND(I131*H131,2)</f>
        <v>0</v>
      </c>
      <c r="BL131" s="18" t="s">
        <v>156</v>
      </c>
      <c r="BM131" s="224" t="s">
        <v>568</v>
      </c>
    </row>
    <row r="132" s="2" customFormat="1">
      <c r="A132" s="39"/>
      <c r="B132" s="40"/>
      <c r="C132" s="41"/>
      <c r="D132" s="226" t="s">
        <v>158</v>
      </c>
      <c r="E132" s="41"/>
      <c r="F132" s="227" t="s">
        <v>238</v>
      </c>
      <c r="G132" s="41"/>
      <c r="H132" s="41"/>
      <c r="I132" s="228"/>
      <c r="J132" s="41"/>
      <c r="K132" s="41"/>
      <c r="L132" s="45"/>
      <c r="M132" s="229"/>
      <c r="N132" s="23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158</v>
      </c>
      <c r="AU132" s="18" t="s">
        <v>85</v>
      </c>
    </row>
    <row r="133" s="13" customFormat="1">
      <c r="A133" s="13"/>
      <c r="B133" s="233"/>
      <c r="C133" s="234"/>
      <c r="D133" s="231" t="s">
        <v>162</v>
      </c>
      <c r="E133" s="235" t="s">
        <v>19</v>
      </c>
      <c r="F133" s="236" t="s">
        <v>569</v>
      </c>
      <c r="G133" s="234"/>
      <c r="H133" s="237">
        <v>10.4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162</v>
      </c>
      <c r="AU133" s="243" t="s">
        <v>85</v>
      </c>
      <c r="AV133" s="13" t="s">
        <v>85</v>
      </c>
      <c r="AW133" s="13" t="s">
        <v>36</v>
      </c>
      <c r="AX133" s="13" t="s">
        <v>83</v>
      </c>
      <c r="AY133" s="243" t="s">
        <v>149</v>
      </c>
    </row>
    <row r="134" s="2" customFormat="1" ht="24.15" customHeight="1">
      <c r="A134" s="39"/>
      <c r="B134" s="40"/>
      <c r="C134" s="213" t="s">
        <v>234</v>
      </c>
      <c r="D134" s="213" t="s">
        <v>151</v>
      </c>
      <c r="E134" s="214" t="s">
        <v>240</v>
      </c>
      <c r="F134" s="215" t="s">
        <v>241</v>
      </c>
      <c r="G134" s="216" t="s">
        <v>230</v>
      </c>
      <c r="H134" s="217">
        <v>47.5</v>
      </c>
      <c r="I134" s="218"/>
      <c r="J134" s="219">
        <f>ROUND(I134*H134,2)</f>
        <v>0</v>
      </c>
      <c r="K134" s="215" t="s">
        <v>155</v>
      </c>
      <c r="L134" s="45"/>
      <c r="M134" s="220" t="s">
        <v>19</v>
      </c>
      <c r="N134" s="221" t="s">
        <v>46</v>
      </c>
      <c r="O134" s="85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156</v>
      </c>
      <c r="AT134" s="224" t="s">
        <v>151</v>
      </c>
      <c r="AU134" s="224" t="s">
        <v>85</v>
      </c>
      <c r="AY134" s="18" t="s">
        <v>149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83</v>
      </c>
      <c r="BK134" s="225">
        <f>ROUND(I134*H134,2)</f>
        <v>0</v>
      </c>
      <c r="BL134" s="18" t="s">
        <v>156</v>
      </c>
      <c r="BM134" s="224" t="s">
        <v>570</v>
      </c>
    </row>
    <row r="135" s="2" customFormat="1">
      <c r="A135" s="39"/>
      <c r="B135" s="40"/>
      <c r="C135" s="41"/>
      <c r="D135" s="226" t="s">
        <v>158</v>
      </c>
      <c r="E135" s="41"/>
      <c r="F135" s="227" t="s">
        <v>243</v>
      </c>
      <c r="G135" s="41"/>
      <c r="H135" s="41"/>
      <c r="I135" s="228"/>
      <c r="J135" s="41"/>
      <c r="K135" s="41"/>
      <c r="L135" s="45"/>
      <c r="M135" s="229"/>
      <c r="N135" s="23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158</v>
      </c>
      <c r="AU135" s="18" t="s">
        <v>85</v>
      </c>
    </row>
    <row r="136" s="2" customFormat="1" ht="24.15" customHeight="1">
      <c r="A136" s="39"/>
      <c r="B136" s="40"/>
      <c r="C136" s="213" t="s">
        <v>8</v>
      </c>
      <c r="D136" s="213" t="s">
        <v>151</v>
      </c>
      <c r="E136" s="214" t="s">
        <v>245</v>
      </c>
      <c r="F136" s="215" t="s">
        <v>246</v>
      </c>
      <c r="G136" s="216" t="s">
        <v>230</v>
      </c>
      <c r="H136" s="217">
        <v>10.4</v>
      </c>
      <c r="I136" s="218"/>
      <c r="J136" s="219">
        <f>ROUND(I136*H136,2)</f>
        <v>0</v>
      </c>
      <c r="K136" s="215" t="s">
        <v>155</v>
      </c>
      <c r="L136" s="45"/>
      <c r="M136" s="220" t="s">
        <v>19</v>
      </c>
      <c r="N136" s="221" t="s">
        <v>46</v>
      </c>
      <c r="O136" s="85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4" t="s">
        <v>156</v>
      </c>
      <c r="AT136" s="224" t="s">
        <v>151</v>
      </c>
      <c r="AU136" s="224" t="s">
        <v>85</v>
      </c>
      <c r="AY136" s="18" t="s">
        <v>149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8" t="s">
        <v>83</v>
      </c>
      <c r="BK136" s="225">
        <f>ROUND(I136*H136,2)</f>
        <v>0</v>
      </c>
      <c r="BL136" s="18" t="s">
        <v>156</v>
      </c>
      <c r="BM136" s="224" t="s">
        <v>571</v>
      </c>
    </row>
    <row r="137" s="2" customFormat="1">
      <c r="A137" s="39"/>
      <c r="B137" s="40"/>
      <c r="C137" s="41"/>
      <c r="D137" s="226" t="s">
        <v>158</v>
      </c>
      <c r="E137" s="41"/>
      <c r="F137" s="227" t="s">
        <v>248</v>
      </c>
      <c r="G137" s="41"/>
      <c r="H137" s="41"/>
      <c r="I137" s="228"/>
      <c r="J137" s="41"/>
      <c r="K137" s="41"/>
      <c r="L137" s="45"/>
      <c r="M137" s="229"/>
      <c r="N137" s="230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158</v>
      </c>
      <c r="AU137" s="18" t="s">
        <v>85</v>
      </c>
    </row>
    <row r="138" s="2" customFormat="1" ht="16.5" customHeight="1">
      <c r="A138" s="39"/>
      <c r="B138" s="40"/>
      <c r="C138" s="213" t="s">
        <v>244</v>
      </c>
      <c r="D138" s="213" t="s">
        <v>151</v>
      </c>
      <c r="E138" s="214" t="s">
        <v>250</v>
      </c>
      <c r="F138" s="215" t="s">
        <v>251</v>
      </c>
      <c r="G138" s="216" t="s">
        <v>230</v>
      </c>
      <c r="H138" s="217">
        <v>10.560000000000001</v>
      </c>
      <c r="I138" s="218"/>
      <c r="J138" s="219">
        <f>ROUND(I138*H138,2)</f>
        <v>0</v>
      </c>
      <c r="K138" s="215" t="s">
        <v>155</v>
      </c>
      <c r="L138" s="45"/>
      <c r="M138" s="220" t="s">
        <v>19</v>
      </c>
      <c r="N138" s="221" t="s">
        <v>46</v>
      </c>
      <c r="O138" s="85"/>
      <c r="P138" s="222">
        <f>O138*H138</f>
        <v>0</v>
      </c>
      <c r="Q138" s="222">
        <v>0.00149</v>
      </c>
      <c r="R138" s="222">
        <f>Q138*H138</f>
        <v>0.015734399999999999</v>
      </c>
      <c r="S138" s="222">
        <v>0</v>
      </c>
      <c r="T138" s="223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4" t="s">
        <v>156</v>
      </c>
      <c r="AT138" s="224" t="s">
        <v>151</v>
      </c>
      <c r="AU138" s="224" t="s">
        <v>85</v>
      </c>
      <c r="AY138" s="18" t="s">
        <v>149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8" t="s">
        <v>83</v>
      </c>
      <c r="BK138" s="225">
        <f>ROUND(I138*H138,2)</f>
        <v>0</v>
      </c>
      <c r="BL138" s="18" t="s">
        <v>156</v>
      </c>
      <c r="BM138" s="224" t="s">
        <v>572</v>
      </c>
    </row>
    <row r="139" s="2" customFormat="1">
      <c r="A139" s="39"/>
      <c r="B139" s="40"/>
      <c r="C139" s="41"/>
      <c r="D139" s="226" t="s">
        <v>158</v>
      </c>
      <c r="E139" s="41"/>
      <c r="F139" s="227" t="s">
        <v>253</v>
      </c>
      <c r="G139" s="41"/>
      <c r="H139" s="41"/>
      <c r="I139" s="228"/>
      <c r="J139" s="41"/>
      <c r="K139" s="41"/>
      <c r="L139" s="45"/>
      <c r="M139" s="229"/>
      <c r="N139" s="230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158</v>
      </c>
      <c r="AU139" s="18" t="s">
        <v>85</v>
      </c>
    </row>
    <row r="140" s="13" customFormat="1">
      <c r="A140" s="13"/>
      <c r="B140" s="233"/>
      <c r="C140" s="234"/>
      <c r="D140" s="231" t="s">
        <v>162</v>
      </c>
      <c r="E140" s="235" t="s">
        <v>19</v>
      </c>
      <c r="F140" s="236" t="s">
        <v>573</v>
      </c>
      <c r="G140" s="234"/>
      <c r="H140" s="237">
        <v>10.560000000000001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162</v>
      </c>
      <c r="AU140" s="243" t="s">
        <v>85</v>
      </c>
      <c r="AV140" s="13" t="s">
        <v>85</v>
      </c>
      <c r="AW140" s="13" t="s">
        <v>36</v>
      </c>
      <c r="AX140" s="13" t="s">
        <v>83</v>
      </c>
      <c r="AY140" s="243" t="s">
        <v>149</v>
      </c>
    </row>
    <row r="141" s="2" customFormat="1" ht="24.15" customHeight="1">
      <c r="A141" s="39"/>
      <c r="B141" s="40"/>
      <c r="C141" s="213" t="s">
        <v>249</v>
      </c>
      <c r="D141" s="213" t="s">
        <v>151</v>
      </c>
      <c r="E141" s="214" t="s">
        <v>256</v>
      </c>
      <c r="F141" s="215" t="s">
        <v>257</v>
      </c>
      <c r="G141" s="216" t="s">
        <v>230</v>
      </c>
      <c r="H141" s="217">
        <v>10.560000000000001</v>
      </c>
      <c r="I141" s="218"/>
      <c r="J141" s="219">
        <f>ROUND(I141*H141,2)</f>
        <v>0</v>
      </c>
      <c r="K141" s="215" t="s">
        <v>155</v>
      </c>
      <c r="L141" s="45"/>
      <c r="M141" s="220" t="s">
        <v>19</v>
      </c>
      <c r="N141" s="221" t="s">
        <v>46</v>
      </c>
      <c r="O141" s="85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4" t="s">
        <v>156</v>
      </c>
      <c r="AT141" s="224" t="s">
        <v>151</v>
      </c>
      <c r="AU141" s="224" t="s">
        <v>85</v>
      </c>
      <c r="AY141" s="18" t="s">
        <v>149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8" t="s">
        <v>83</v>
      </c>
      <c r="BK141" s="225">
        <f>ROUND(I141*H141,2)</f>
        <v>0</v>
      </c>
      <c r="BL141" s="18" t="s">
        <v>156</v>
      </c>
      <c r="BM141" s="224" t="s">
        <v>574</v>
      </c>
    </row>
    <row r="142" s="2" customFormat="1">
      <c r="A142" s="39"/>
      <c r="B142" s="40"/>
      <c r="C142" s="41"/>
      <c r="D142" s="226" t="s">
        <v>158</v>
      </c>
      <c r="E142" s="41"/>
      <c r="F142" s="227" t="s">
        <v>259</v>
      </c>
      <c r="G142" s="41"/>
      <c r="H142" s="41"/>
      <c r="I142" s="228"/>
      <c r="J142" s="41"/>
      <c r="K142" s="41"/>
      <c r="L142" s="45"/>
      <c r="M142" s="229"/>
      <c r="N142" s="230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158</v>
      </c>
      <c r="AU142" s="18" t="s">
        <v>85</v>
      </c>
    </row>
    <row r="143" s="2" customFormat="1" ht="21.75" customHeight="1">
      <c r="A143" s="39"/>
      <c r="B143" s="40"/>
      <c r="C143" s="213" t="s">
        <v>255</v>
      </c>
      <c r="D143" s="213" t="s">
        <v>151</v>
      </c>
      <c r="E143" s="214" t="s">
        <v>261</v>
      </c>
      <c r="F143" s="215" t="s">
        <v>262</v>
      </c>
      <c r="G143" s="216" t="s">
        <v>183</v>
      </c>
      <c r="H143" s="217">
        <v>11.616</v>
      </c>
      <c r="I143" s="218"/>
      <c r="J143" s="219">
        <f>ROUND(I143*H143,2)</f>
        <v>0</v>
      </c>
      <c r="K143" s="215" t="s">
        <v>155</v>
      </c>
      <c r="L143" s="45"/>
      <c r="M143" s="220" t="s">
        <v>19</v>
      </c>
      <c r="N143" s="221" t="s">
        <v>46</v>
      </c>
      <c r="O143" s="85"/>
      <c r="P143" s="222">
        <f>O143*H143</f>
        <v>0</v>
      </c>
      <c r="Q143" s="222">
        <v>0.0013600000000000001</v>
      </c>
      <c r="R143" s="222">
        <f>Q143*H143</f>
        <v>0.015797760000000001</v>
      </c>
      <c r="S143" s="222">
        <v>0</v>
      </c>
      <c r="T143" s="223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4" t="s">
        <v>156</v>
      </c>
      <c r="AT143" s="224" t="s">
        <v>151</v>
      </c>
      <c r="AU143" s="224" t="s">
        <v>85</v>
      </c>
      <c r="AY143" s="18" t="s">
        <v>149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8" t="s">
        <v>83</v>
      </c>
      <c r="BK143" s="225">
        <f>ROUND(I143*H143,2)</f>
        <v>0</v>
      </c>
      <c r="BL143" s="18" t="s">
        <v>156</v>
      </c>
      <c r="BM143" s="224" t="s">
        <v>575</v>
      </c>
    </row>
    <row r="144" s="2" customFormat="1">
      <c r="A144" s="39"/>
      <c r="B144" s="40"/>
      <c r="C144" s="41"/>
      <c r="D144" s="226" t="s">
        <v>158</v>
      </c>
      <c r="E144" s="41"/>
      <c r="F144" s="227" t="s">
        <v>264</v>
      </c>
      <c r="G144" s="41"/>
      <c r="H144" s="41"/>
      <c r="I144" s="228"/>
      <c r="J144" s="41"/>
      <c r="K144" s="41"/>
      <c r="L144" s="45"/>
      <c r="M144" s="229"/>
      <c r="N144" s="230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158</v>
      </c>
      <c r="AU144" s="18" t="s">
        <v>85</v>
      </c>
    </row>
    <row r="145" s="2" customFormat="1" ht="24.15" customHeight="1">
      <c r="A145" s="39"/>
      <c r="B145" s="40"/>
      <c r="C145" s="213" t="s">
        <v>260</v>
      </c>
      <c r="D145" s="213" t="s">
        <v>151</v>
      </c>
      <c r="E145" s="214" t="s">
        <v>266</v>
      </c>
      <c r="F145" s="215" t="s">
        <v>267</v>
      </c>
      <c r="G145" s="216" t="s">
        <v>183</v>
      </c>
      <c r="H145" s="217">
        <v>11.616</v>
      </c>
      <c r="I145" s="218"/>
      <c r="J145" s="219">
        <f>ROUND(I145*H145,2)</f>
        <v>0</v>
      </c>
      <c r="K145" s="215" t="s">
        <v>155</v>
      </c>
      <c r="L145" s="45"/>
      <c r="M145" s="220" t="s">
        <v>19</v>
      </c>
      <c r="N145" s="221" t="s">
        <v>46</v>
      </c>
      <c r="O145" s="85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4" t="s">
        <v>156</v>
      </c>
      <c r="AT145" s="224" t="s">
        <v>151</v>
      </c>
      <c r="AU145" s="224" t="s">
        <v>85</v>
      </c>
      <c r="AY145" s="18" t="s">
        <v>149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8" t="s">
        <v>83</v>
      </c>
      <c r="BK145" s="225">
        <f>ROUND(I145*H145,2)</f>
        <v>0</v>
      </c>
      <c r="BL145" s="18" t="s">
        <v>156</v>
      </c>
      <c r="BM145" s="224" t="s">
        <v>576</v>
      </c>
    </row>
    <row r="146" s="2" customFormat="1">
      <c r="A146" s="39"/>
      <c r="B146" s="40"/>
      <c r="C146" s="41"/>
      <c r="D146" s="226" t="s">
        <v>158</v>
      </c>
      <c r="E146" s="41"/>
      <c r="F146" s="227" t="s">
        <v>269</v>
      </c>
      <c r="G146" s="41"/>
      <c r="H146" s="41"/>
      <c r="I146" s="228"/>
      <c r="J146" s="41"/>
      <c r="K146" s="41"/>
      <c r="L146" s="45"/>
      <c r="M146" s="229"/>
      <c r="N146" s="230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158</v>
      </c>
      <c r="AU146" s="18" t="s">
        <v>85</v>
      </c>
    </row>
    <row r="147" s="2" customFormat="1" ht="37.8" customHeight="1">
      <c r="A147" s="39"/>
      <c r="B147" s="40"/>
      <c r="C147" s="213" t="s">
        <v>265</v>
      </c>
      <c r="D147" s="213" t="s">
        <v>151</v>
      </c>
      <c r="E147" s="214" t="s">
        <v>270</v>
      </c>
      <c r="F147" s="215" t="s">
        <v>271</v>
      </c>
      <c r="G147" s="216" t="s">
        <v>183</v>
      </c>
      <c r="H147" s="217">
        <v>29.663</v>
      </c>
      <c r="I147" s="218"/>
      <c r="J147" s="219">
        <f>ROUND(I147*H147,2)</f>
        <v>0</v>
      </c>
      <c r="K147" s="215" t="s">
        <v>155</v>
      </c>
      <c r="L147" s="45"/>
      <c r="M147" s="220" t="s">
        <v>19</v>
      </c>
      <c r="N147" s="221" t="s">
        <v>46</v>
      </c>
      <c r="O147" s="85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4" t="s">
        <v>156</v>
      </c>
      <c r="AT147" s="224" t="s">
        <v>151</v>
      </c>
      <c r="AU147" s="224" t="s">
        <v>85</v>
      </c>
      <c r="AY147" s="18" t="s">
        <v>149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8" t="s">
        <v>83</v>
      </c>
      <c r="BK147" s="225">
        <f>ROUND(I147*H147,2)</f>
        <v>0</v>
      </c>
      <c r="BL147" s="18" t="s">
        <v>156</v>
      </c>
      <c r="BM147" s="224" t="s">
        <v>577</v>
      </c>
    </row>
    <row r="148" s="2" customFormat="1">
      <c r="A148" s="39"/>
      <c r="B148" s="40"/>
      <c r="C148" s="41"/>
      <c r="D148" s="226" t="s">
        <v>158</v>
      </c>
      <c r="E148" s="41"/>
      <c r="F148" s="227" t="s">
        <v>273</v>
      </c>
      <c r="G148" s="41"/>
      <c r="H148" s="41"/>
      <c r="I148" s="228"/>
      <c r="J148" s="41"/>
      <c r="K148" s="41"/>
      <c r="L148" s="45"/>
      <c r="M148" s="229"/>
      <c r="N148" s="230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158</v>
      </c>
      <c r="AU148" s="18" t="s">
        <v>85</v>
      </c>
    </row>
    <row r="149" s="13" customFormat="1">
      <c r="A149" s="13"/>
      <c r="B149" s="233"/>
      <c r="C149" s="234"/>
      <c r="D149" s="231" t="s">
        <v>162</v>
      </c>
      <c r="E149" s="235" t="s">
        <v>19</v>
      </c>
      <c r="F149" s="236" t="s">
        <v>578</v>
      </c>
      <c r="G149" s="234"/>
      <c r="H149" s="237">
        <v>11.406000000000001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162</v>
      </c>
      <c r="AU149" s="243" t="s">
        <v>85</v>
      </c>
      <c r="AV149" s="13" t="s">
        <v>85</v>
      </c>
      <c r="AW149" s="13" t="s">
        <v>36</v>
      </c>
      <c r="AX149" s="13" t="s">
        <v>75</v>
      </c>
      <c r="AY149" s="243" t="s">
        <v>149</v>
      </c>
    </row>
    <row r="150" s="13" customFormat="1">
      <c r="A150" s="13"/>
      <c r="B150" s="233"/>
      <c r="C150" s="234"/>
      <c r="D150" s="231" t="s">
        <v>162</v>
      </c>
      <c r="E150" s="235" t="s">
        <v>19</v>
      </c>
      <c r="F150" s="236" t="s">
        <v>579</v>
      </c>
      <c r="G150" s="234"/>
      <c r="H150" s="237">
        <v>-7.415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162</v>
      </c>
      <c r="AU150" s="243" t="s">
        <v>85</v>
      </c>
      <c r="AV150" s="13" t="s">
        <v>85</v>
      </c>
      <c r="AW150" s="13" t="s">
        <v>36</v>
      </c>
      <c r="AX150" s="13" t="s">
        <v>75</v>
      </c>
      <c r="AY150" s="243" t="s">
        <v>149</v>
      </c>
    </row>
    <row r="151" s="14" customFormat="1">
      <c r="A151" s="14"/>
      <c r="B151" s="244"/>
      <c r="C151" s="245"/>
      <c r="D151" s="231" t="s">
        <v>162</v>
      </c>
      <c r="E151" s="246" t="s">
        <v>19</v>
      </c>
      <c r="F151" s="247" t="s">
        <v>276</v>
      </c>
      <c r="G151" s="245"/>
      <c r="H151" s="248">
        <v>3.9910000000000001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162</v>
      </c>
      <c r="AU151" s="254" t="s">
        <v>85</v>
      </c>
      <c r="AV151" s="14" t="s">
        <v>169</v>
      </c>
      <c r="AW151" s="14" t="s">
        <v>36</v>
      </c>
      <c r="AX151" s="14" t="s">
        <v>75</v>
      </c>
      <c r="AY151" s="254" t="s">
        <v>149</v>
      </c>
    </row>
    <row r="152" s="13" customFormat="1">
      <c r="A152" s="13"/>
      <c r="B152" s="233"/>
      <c r="C152" s="234"/>
      <c r="D152" s="231" t="s">
        <v>162</v>
      </c>
      <c r="E152" s="235" t="s">
        <v>19</v>
      </c>
      <c r="F152" s="236" t="s">
        <v>580</v>
      </c>
      <c r="G152" s="234"/>
      <c r="H152" s="237">
        <v>12.836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162</v>
      </c>
      <c r="AU152" s="243" t="s">
        <v>85</v>
      </c>
      <c r="AV152" s="13" t="s">
        <v>85</v>
      </c>
      <c r="AW152" s="13" t="s">
        <v>36</v>
      </c>
      <c r="AX152" s="13" t="s">
        <v>75</v>
      </c>
      <c r="AY152" s="243" t="s">
        <v>149</v>
      </c>
    </row>
    <row r="153" s="13" customFormat="1">
      <c r="A153" s="13"/>
      <c r="B153" s="233"/>
      <c r="C153" s="234"/>
      <c r="D153" s="231" t="s">
        <v>162</v>
      </c>
      <c r="E153" s="235" t="s">
        <v>19</v>
      </c>
      <c r="F153" s="236" t="s">
        <v>581</v>
      </c>
      <c r="G153" s="234"/>
      <c r="H153" s="237">
        <v>12.836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162</v>
      </c>
      <c r="AU153" s="243" t="s">
        <v>85</v>
      </c>
      <c r="AV153" s="13" t="s">
        <v>85</v>
      </c>
      <c r="AW153" s="13" t="s">
        <v>36</v>
      </c>
      <c r="AX153" s="13" t="s">
        <v>75</v>
      </c>
      <c r="AY153" s="243" t="s">
        <v>149</v>
      </c>
    </row>
    <row r="154" s="15" customFormat="1">
      <c r="A154" s="15"/>
      <c r="B154" s="255"/>
      <c r="C154" s="256"/>
      <c r="D154" s="231" t="s">
        <v>162</v>
      </c>
      <c r="E154" s="257" t="s">
        <v>19</v>
      </c>
      <c r="F154" s="258" t="s">
        <v>279</v>
      </c>
      <c r="G154" s="256"/>
      <c r="H154" s="259">
        <v>29.663</v>
      </c>
      <c r="I154" s="260"/>
      <c r="J154" s="256"/>
      <c r="K154" s="256"/>
      <c r="L154" s="261"/>
      <c r="M154" s="262"/>
      <c r="N154" s="263"/>
      <c r="O154" s="263"/>
      <c r="P154" s="263"/>
      <c r="Q154" s="263"/>
      <c r="R154" s="263"/>
      <c r="S154" s="263"/>
      <c r="T154" s="264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5" t="s">
        <v>162</v>
      </c>
      <c r="AU154" s="265" t="s">
        <v>85</v>
      </c>
      <c r="AV154" s="15" t="s">
        <v>156</v>
      </c>
      <c r="AW154" s="15" t="s">
        <v>36</v>
      </c>
      <c r="AX154" s="15" t="s">
        <v>83</v>
      </c>
      <c r="AY154" s="265" t="s">
        <v>149</v>
      </c>
    </row>
    <row r="155" s="2" customFormat="1" ht="37.8" customHeight="1">
      <c r="A155" s="39"/>
      <c r="B155" s="40"/>
      <c r="C155" s="213" t="s">
        <v>7</v>
      </c>
      <c r="D155" s="213" t="s">
        <v>151</v>
      </c>
      <c r="E155" s="214" t="s">
        <v>281</v>
      </c>
      <c r="F155" s="215" t="s">
        <v>282</v>
      </c>
      <c r="G155" s="216" t="s">
        <v>183</v>
      </c>
      <c r="H155" s="217">
        <v>7.415</v>
      </c>
      <c r="I155" s="218"/>
      <c r="J155" s="219">
        <f>ROUND(I155*H155,2)</f>
        <v>0</v>
      </c>
      <c r="K155" s="215" t="s">
        <v>155</v>
      </c>
      <c r="L155" s="45"/>
      <c r="M155" s="220" t="s">
        <v>19</v>
      </c>
      <c r="N155" s="221" t="s">
        <v>46</v>
      </c>
      <c r="O155" s="85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4" t="s">
        <v>156</v>
      </c>
      <c r="AT155" s="224" t="s">
        <v>151</v>
      </c>
      <c r="AU155" s="224" t="s">
        <v>85</v>
      </c>
      <c r="AY155" s="18" t="s">
        <v>149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8" t="s">
        <v>83</v>
      </c>
      <c r="BK155" s="225">
        <f>ROUND(I155*H155,2)</f>
        <v>0</v>
      </c>
      <c r="BL155" s="18" t="s">
        <v>156</v>
      </c>
      <c r="BM155" s="224" t="s">
        <v>582</v>
      </c>
    </row>
    <row r="156" s="2" customFormat="1">
      <c r="A156" s="39"/>
      <c r="B156" s="40"/>
      <c r="C156" s="41"/>
      <c r="D156" s="226" t="s">
        <v>158</v>
      </c>
      <c r="E156" s="41"/>
      <c r="F156" s="227" t="s">
        <v>284</v>
      </c>
      <c r="G156" s="41"/>
      <c r="H156" s="41"/>
      <c r="I156" s="228"/>
      <c r="J156" s="41"/>
      <c r="K156" s="41"/>
      <c r="L156" s="45"/>
      <c r="M156" s="229"/>
      <c r="N156" s="230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158</v>
      </c>
      <c r="AU156" s="18" t="s">
        <v>85</v>
      </c>
    </row>
    <row r="157" s="2" customFormat="1" ht="24.15" customHeight="1">
      <c r="A157" s="39"/>
      <c r="B157" s="40"/>
      <c r="C157" s="213" t="s">
        <v>280</v>
      </c>
      <c r="D157" s="213" t="s">
        <v>151</v>
      </c>
      <c r="E157" s="214" t="s">
        <v>583</v>
      </c>
      <c r="F157" s="215" t="s">
        <v>584</v>
      </c>
      <c r="G157" s="216" t="s">
        <v>183</v>
      </c>
      <c r="H157" s="217">
        <v>12.836</v>
      </c>
      <c r="I157" s="218"/>
      <c r="J157" s="219">
        <f>ROUND(I157*H157,2)</f>
        <v>0</v>
      </c>
      <c r="K157" s="215" t="s">
        <v>155</v>
      </c>
      <c r="L157" s="45"/>
      <c r="M157" s="220" t="s">
        <v>19</v>
      </c>
      <c r="N157" s="221" t="s">
        <v>46</v>
      </c>
      <c r="O157" s="85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4" t="s">
        <v>156</v>
      </c>
      <c r="AT157" s="224" t="s">
        <v>151</v>
      </c>
      <c r="AU157" s="224" t="s">
        <v>85</v>
      </c>
      <c r="AY157" s="18" t="s">
        <v>149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8" t="s">
        <v>83</v>
      </c>
      <c r="BK157" s="225">
        <f>ROUND(I157*H157,2)</f>
        <v>0</v>
      </c>
      <c r="BL157" s="18" t="s">
        <v>156</v>
      </c>
      <c r="BM157" s="224" t="s">
        <v>585</v>
      </c>
    </row>
    <row r="158" s="2" customFormat="1">
      <c r="A158" s="39"/>
      <c r="B158" s="40"/>
      <c r="C158" s="41"/>
      <c r="D158" s="226" t="s">
        <v>158</v>
      </c>
      <c r="E158" s="41"/>
      <c r="F158" s="227" t="s">
        <v>586</v>
      </c>
      <c r="G158" s="41"/>
      <c r="H158" s="41"/>
      <c r="I158" s="228"/>
      <c r="J158" s="41"/>
      <c r="K158" s="41"/>
      <c r="L158" s="45"/>
      <c r="M158" s="229"/>
      <c r="N158" s="230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158</v>
      </c>
      <c r="AU158" s="18" t="s">
        <v>85</v>
      </c>
    </row>
    <row r="159" s="13" customFormat="1">
      <c r="A159" s="13"/>
      <c r="B159" s="233"/>
      <c r="C159" s="234"/>
      <c r="D159" s="231" t="s">
        <v>162</v>
      </c>
      <c r="E159" s="235" t="s">
        <v>19</v>
      </c>
      <c r="F159" s="236" t="s">
        <v>587</v>
      </c>
      <c r="G159" s="234"/>
      <c r="H159" s="237">
        <v>12.836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162</v>
      </c>
      <c r="AU159" s="243" t="s">
        <v>85</v>
      </c>
      <c r="AV159" s="13" t="s">
        <v>85</v>
      </c>
      <c r="AW159" s="13" t="s">
        <v>36</v>
      </c>
      <c r="AX159" s="13" t="s">
        <v>83</v>
      </c>
      <c r="AY159" s="243" t="s">
        <v>149</v>
      </c>
    </row>
    <row r="160" s="2" customFormat="1" ht="24.15" customHeight="1">
      <c r="A160" s="39"/>
      <c r="B160" s="40"/>
      <c r="C160" s="213" t="s">
        <v>285</v>
      </c>
      <c r="D160" s="213" t="s">
        <v>151</v>
      </c>
      <c r="E160" s="214" t="s">
        <v>292</v>
      </c>
      <c r="F160" s="215" t="s">
        <v>293</v>
      </c>
      <c r="G160" s="216" t="s">
        <v>183</v>
      </c>
      <c r="H160" s="217">
        <v>24.242000000000001</v>
      </c>
      <c r="I160" s="218"/>
      <c r="J160" s="219">
        <f>ROUND(I160*H160,2)</f>
        <v>0</v>
      </c>
      <c r="K160" s="215" t="s">
        <v>19</v>
      </c>
      <c r="L160" s="45"/>
      <c r="M160" s="220" t="s">
        <v>19</v>
      </c>
      <c r="N160" s="221" t="s">
        <v>46</v>
      </c>
      <c r="O160" s="85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4" t="s">
        <v>156</v>
      </c>
      <c r="AT160" s="224" t="s">
        <v>151</v>
      </c>
      <c r="AU160" s="224" t="s">
        <v>85</v>
      </c>
      <c r="AY160" s="18" t="s">
        <v>149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8" t="s">
        <v>83</v>
      </c>
      <c r="BK160" s="225">
        <f>ROUND(I160*H160,2)</f>
        <v>0</v>
      </c>
      <c r="BL160" s="18" t="s">
        <v>156</v>
      </c>
      <c r="BM160" s="224" t="s">
        <v>588</v>
      </c>
    </row>
    <row r="161" s="13" customFormat="1">
      <c r="A161" s="13"/>
      <c r="B161" s="233"/>
      <c r="C161" s="234"/>
      <c r="D161" s="231" t="s">
        <v>162</v>
      </c>
      <c r="E161" s="235" t="s">
        <v>19</v>
      </c>
      <c r="F161" s="236" t="s">
        <v>589</v>
      </c>
      <c r="G161" s="234"/>
      <c r="H161" s="237">
        <v>11.406000000000001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162</v>
      </c>
      <c r="AU161" s="243" t="s">
        <v>85</v>
      </c>
      <c r="AV161" s="13" t="s">
        <v>85</v>
      </c>
      <c r="AW161" s="13" t="s">
        <v>36</v>
      </c>
      <c r="AX161" s="13" t="s">
        <v>75</v>
      </c>
      <c r="AY161" s="243" t="s">
        <v>149</v>
      </c>
    </row>
    <row r="162" s="13" customFormat="1">
      <c r="A162" s="13"/>
      <c r="B162" s="233"/>
      <c r="C162" s="234"/>
      <c r="D162" s="231" t="s">
        <v>162</v>
      </c>
      <c r="E162" s="235" t="s">
        <v>19</v>
      </c>
      <c r="F162" s="236" t="s">
        <v>590</v>
      </c>
      <c r="G162" s="234"/>
      <c r="H162" s="237">
        <v>12.836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162</v>
      </c>
      <c r="AU162" s="243" t="s">
        <v>85</v>
      </c>
      <c r="AV162" s="13" t="s">
        <v>85</v>
      </c>
      <c r="AW162" s="13" t="s">
        <v>36</v>
      </c>
      <c r="AX162" s="13" t="s">
        <v>75</v>
      </c>
      <c r="AY162" s="243" t="s">
        <v>149</v>
      </c>
    </row>
    <row r="163" s="15" customFormat="1">
      <c r="A163" s="15"/>
      <c r="B163" s="255"/>
      <c r="C163" s="256"/>
      <c r="D163" s="231" t="s">
        <v>162</v>
      </c>
      <c r="E163" s="257" t="s">
        <v>19</v>
      </c>
      <c r="F163" s="258" t="s">
        <v>279</v>
      </c>
      <c r="G163" s="256"/>
      <c r="H163" s="259">
        <v>24.242000000000001</v>
      </c>
      <c r="I163" s="260"/>
      <c r="J163" s="256"/>
      <c r="K163" s="256"/>
      <c r="L163" s="261"/>
      <c r="M163" s="262"/>
      <c r="N163" s="263"/>
      <c r="O163" s="263"/>
      <c r="P163" s="263"/>
      <c r="Q163" s="263"/>
      <c r="R163" s="263"/>
      <c r="S163" s="263"/>
      <c r="T163" s="264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5" t="s">
        <v>162</v>
      </c>
      <c r="AU163" s="265" t="s">
        <v>85</v>
      </c>
      <c r="AV163" s="15" t="s">
        <v>156</v>
      </c>
      <c r="AW163" s="15" t="s">
        <v>36</v>
      </c>
      <c r="AX163" s="15" t="s">
        <v>83</v>
      </c>
      <c r="AY163" s="265" t="s">
        <v>149</v>
      </c>
    </row>
    <row r="164" s="2" customFormat="1" ht="24.15" customHeight="1">
      <c r="A164" s="39"/>
      <c r="B164" s="40"/>
      <c r="C164" s="213" t="s">
        <v>291</v>
      </c>
      <c r="D164" s="213" t="s">
        <v>151</v>
      </c>
      <c r="E164" s="214" t="s">
        <v>298</v>
      </c>
      <c r="F164" s="215" t="s">
        <v>299</v>
      </c>
      <c r="G164" s="216" t="s">
        <v>300</v>
      </c>
      <c r="H164" s="217">
        <v>43.636000000000003</v>
      </c>
      <c r="I164" s="218"/>
      <c r="J164" s="219">
        <f>ROUND(I164*H164,2)</f>
        <v>0</v>
      </c>
      <c r="K164" s="215" t="s">
        <v>155</v>
      </c>
      <c r="L164" s="45"/>
      <c r="M164" s="220" t="s">
        <v>19</v>
      </c>
      <c r="N164" s="221" t="s">
        <v>46</v>
      </c>
      <c r="O164" s="85"/>
      <c r="P164" s="222">
        <f>O164*H164</f>
        <v>0</v>
      </c>
      <c r="Q164" s="222">
        <v>0</v>
      </c>
      <c r="R164" s="222">
        <f>Q164*H164</f>
        <v>0</v>
      </c>
      <c r="S164" s="222">
        <v>0</v>
      </c>
      <c r="T164" s="223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4" t="s">
        <v>156</v>
      </c>
      <c r="AT164" s="224" t="s">
        <v>151</v>
      </c>
      <c r="AU164" s="224" t="s">
        <v>85</v>
      </c>
      <c r="AY164" s="18" t="s">
        <v>149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8" t="s">
        <v>83</v>
      </c>
      <c r="BK164" s="225">
        <f>ROUND(I164*H164,2)</f>
        <v>0</v>
      </c>
      <c r="BL164" s="18" t="s">
        <v>156</v>
      </c>
      <c r="BM164" s="224" t="s">
        <v>591</v>
      </c>
    </row>
    <row r="165" s="2" customFormat="1">
      <c r="A165" s="39"/>
      <c r="B165" s="40"/>
      <c r="C165" s="41"/>
      <c r="D165" s="226" t="s">
        <v>158</v>
      </c>
      <c r="E165" s="41"/>
      <c r="F165" s="227" t="s">
        <v>302</v>
      </c>
      <c r="G165" s="41"/>
      <c r="H165" s="41"/>
      <c r="I165" s="228"/>
      <c r="J165" s="41"/>
      <c r="K165" s="41"/>
      <c r="L165" s="45"/>
      <c r="M165" s="229"/>
      <c r="N165" s="230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158</v>
      </c>
      <c r="AU165" s="18" t="s">
        <v>85</v>
      </c>
    </row>
    <row r="166" s="13" customFormat="1">
      <c r="A166" s="13"/>
      <c r="B166" s="233"/>
      <c r="C166" s="234"/>
      <c r="D166" s="231" t="s">
        <v>162</v>
      </c>
      <c r="E166" s="234"/>
      <c r="F166" s="236" t="s">
        <v>592</v>
      </c>
      <c r="G166" s="234"/>
      <c r="H166" s="237">
        <v>43.636000000000003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162</v>
      </c>
      <c r="AU166" s="243" t="s">
        <v>85</v>
      </c>
      <c r="AV166" s="13" t="s">
        <v>85</v>
      </c>
      <c r="AW166" s="13" t="s">
        <v>4</v>
      </c>
      <c r="AX166" s="13" t="s">
        <v>83</v>
      </c>
      <c r="AY166" s="243" t="s">
        <v>149</v>
      </c>
    </row>
    <row r="167" s="2" customFormat="1" ht="24.15" customHeight="1">
      <c r="A167" s="39"/>
      <c r="B167" s="40"/>
      <c r="C167" s="213" t="s">
        <v>297</v>
      </c>
      <c r="D167" s="213" t="s">
        <v>151</v>
      </c>
      <c r="E167" s="214" t="s">
        <v>305</v>
      </c>
      <c r="F167" s="215" t="s">
        <v>306</v>
      </c>
      <c r="G167" s="216" t="s">
        <v>183</v>
      </c>
      <c r="H167" s="217">
        <v>25.670999999999999</v>
      </c>
      <c r="I167" s="218"/>
      <c r="J167" s="219">
        <f>ROUND(I167*H167,2)</f>
        <v>0</v>
      </c>
      <c r="K167" s="215" t="s">
        <v>19</v>
      </c>
      <c r="L167" s="45"/>
      <c r="M167" s="220" t="s">
        <v>19</v>
      </c>
      <c r="N167" s="221" t="s">
        <v>46</v>
      </c>
      <c r="O167" s="85"/>
      <c r="P167" s="222">
        <f>O167*H167</f>
        <v>0</v>
      </c>
      <c r="Q167" s="222">
        <v>0</v>
      </c>
      <c r="R167" s="222">
        <f>Q167*H167</f>
        <v>0</v>
      </c>
      <c r="S167" s="222">
        <v>0</v>
      </c>
      <c r="T167" s="22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4" t="s">
        <v>156</v>
      </c>
      <c r="AT167" s="224" t="s">
        <v>151</v>
      </c>
      <c r="AU167" s="224" t="s">
        <v>85</v>
      </c>
      <c r="AY167" s="18" t="s">
        <v>149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8" t="s">
        <v>83</v>
      </c>
      <c r="BK167" s="225">
        <f>ROUND(I167*H167,2)</f>
        <v>0</v>
      </c>
      <c r="BL167" s="18" t="s">
        <v>156</v>
      </c>
      <c r="BM167" s="224" t="s">
        <v>593</v>
      </c>
    </row>
    <row r="168" s="13" customFormat="1">
      <c r="A168" s="13"/>
      <c r="B168" s="233"/>
      <c r="C168" s="234"/>
      <c r="D168" s="231" t="s">
        <v>162</v>
      </c>
      <c r="E168" s="235" t="s">
        <v>19</v>
      </c>
      <c r="F168" s="236" t="s">
        <v>594</v>
      </c>
      <c r="G168" s="234"/>
      <c r="H168" s="237">
        <v>37.076999999999998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162</v>
      </c>
      <c r="AU168" s="243" t="s">
        <v>85</v>
      </c>
      <c r="AV168" s="13" t="s">
        <v>85</v>
      </c>
      <c r="AW168" s="13" t="s">
        <v>36</v>
      </c>
      <c r="AX168" s="13" t="s">
        <v>75</v>
      </c>
      <c r="AY168" s="243" t="s">
        <v>149</v>
      </c>
    </row>
    <row r="169" s="13" customFormat="1">
      <c r="A169" s="13"/>
      <c r="B169" s="233"/>
      <c r="C169" s="234"/>
      <c r="D169" s="231" t="s">
        <v>162</v>
      </c>
      <c r="E169" s="235" t="s">
        <v>19</v>
      </c>
      <c r="F169" s="236" t="s">
        <v>595</v>
      </c>
      <c r="G169" s="234"/>
      <c r="H169" s="237">
        <v>-11.406000000000001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162</v>
      </c>
      <c r="AU169" s="243" t="s">
        <v>85</v>
      </c>
      <c r="AV169" s="13" t="s">
        <v>85</v>
      </c>
      <c r="AW169" s="13" t="s">
        <v>36</v>
      </c>
      <c r="AX169" s="13" t="s">
        <v>75</v>
      </c>
      <c r="AY169" s="243" t="s">
        <v>149</v>
      </c>
    </row>
    <row r="170" s="15" customFormat="1">
      <c r="A170" s="15"/>
      <c r="B170" s="255"/>
      <c r="C170" s="256"/>
      <c r="D170" s="231" t="s">
        <v>162</v>
      </c>
      <c r="E170" s="257" t="s">
        <v>19</v>
      </c>
      <c r="F170" s="258" t="s">
        <v>279</v>
      </c>
      <c r="G170" s="256"/>
      <c r="H170" s="259">
        <v>25.670999999999999</v>
      </c>
      <c r="I170" s="260"/>
      <c r="J170" s="256"/>
      <c r="K170" s="256"/>
      <c r="L170" s="261"/>
      <c r="M170" s="262"/>
      <c r="N170" s="263"/>
      <c r="O170" s="263"/>
      <c r="P170" s="263"/>
      <c r="Q170" s="263"/>
      <c r="R170" s="263"/>
      <c r="S170" s="263"/>
      <c r="T170" s="264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5" t="s">
        <v>162</v>
      </c>
      <c r="AU170" s="265" t="s">
        <v>85</v>
      </c>
      <c r="AV170" s="15" t="s">
        <v>156</v>
      </c>
      <c r="AW170" s="15" t="s">
        <v>36</v>
      </c>
      <c r="AX170" s="15" t="s">
        <v>83</v>
      </c>
      <c r="AY170" s="265" t="s">
        <v>149</v>
      </c>
    </row>
    <row r="171" s="2" customFormat="1" ht="16.5" customHeight="1">
      <c r="A171" s="39"/>
      <c r="B171" s="40"/>
      <c r="C171" s="266" t="s">
        <v>304</v>
      </c>
      <c r="D171" s="266" t="s">
        <v>311</v>
      </c>
      <c r="E171" s="267" t="s">
        <v>312</v>
      </c>
      <c r="F171" s="268" t="s">
        <v>313</v>
      </c>
      <c r="G171" s="269" t="s">
        <v>300</v>
      </c>
      <c r="H171" s="270">
        <v>24.388000000000002</v>
      </c>
      <c r="I171" s="271"/>
      <c r="J171" s="272">
        <f>ROUND(I171*H171,2)</f>
        <v>0</v>
      </c>
      <c r="K171" s="268" t="s">
        <v>155</v>
      </c>
      <c r="L171" s="273"/>
      <c r="M171" s="274" t="s">
        <v>19</v>
      </c>
      <c r="N171" s="275" t="s">
        <v>46</v>
      </c>
      <c r="O171" s="85"/>
      <c r="P171" s="222">
        <f>O171*H171</f>
        <v>0</v>
      </c>
      <c r="Q171" s="222">
        <v>0</v>
      </c>
      <c r="R171" s="222">
        <f>Q171*H171</f>
        <v>0</v>
      </c>
      <c r="S171" s="222">
        <v>0</v>
      </c>
      <c r="T171" s="223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4" t="s">
        <v>199</v>
      </c>
      <c r="AT171" s="224" t="s">
        <v>311</v>
      </c>
      <c r="AU171" s="224" t="s">
        <v>85</v>
      </c>
      <c r="AY171" s="18" t="s">
        <v>149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8" t="s">
        <v>83</v>
      </c>
      <c r="BK171" s="225">
        <f>ROUND(I171*H171,2)</f>
        <v>0</v>
      </c>
      <c r="BL171" s="18" t="s">
        <v>156</v>
      </c>
      <c r="BM171" s="224" t="s">
        <v>596</v>
      </c>
    </row>
    <row r="172" s="13" customFormat="1">
      <c r="A172" s="13"/>
      <c r="B172" s="233"/>
      <c r="C172" s="234"/>
      <c r="D172" s="231" t="s">
        <v>162</v>
      </c>
      <c r="E172" s="235" t="s">
        <v>19</v>
      </c>
      <c r="F172" s="236" t="s">
        <v>597</v>
      </c>
      <c r="G172" s="234"/>
      <c r="H172" s="237">
        <v>12.836</v>
      </c>
      <c r="I172" s="238"/>
      <c r="J172" s="234"/>
      <c r="K172" s="234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162</v>
      </c>
      <c r="AU172" s="243" t="s">
        <v>85</v>
      </c>
      <c r="AV172" s="13" t="s">
        <v>85</v>
      </c>
      <c r="AW172" s="13" t="s">
        <v>36</v>
      </c>
      <c r="AX172" s="13" t="s">
        <v>83</v>
      </c>
      <c r="AY172" s="243" t="s">
        <v>149</v>
      </c>
    </row>
    <row r="173" s="13" customFormat="1">
      <c r="A173" s="13"/>
      <c r="B173" s="233"/>
      <c r="C173" s="234"/>
      <c r="D173" s="231" t="s">
        <v>162</v>
      </c>
      <c r="E173" s="234"/>
      <c r="F173" s="236" t="s">
        <v>598</v>
      </c>
      <c r="G173" s="234"/>
      <c r="H173" s="237">
        <v>24.388000000000002</v>
      </c>
      <c r="I173" s="238"/>
      <c r="J173" s="234"/>
      <c r="K173" s="234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162</v>
      </c>
      <c r="AU173" s="243" t="s">
        <v>85</v>
      </c>
      <c r="AV173" s="13" t="s">
        <v>85</v>
      </c>
      <c r="AW173" s="13" t="s">
        <v>4</v>
      </c>
      <c r="AX173" s="13" t="s">
        <v>83</v>
      </c>
      <c r="AY173" s="243" t="s">
        <v>149</v>
      </c>
    </row>
    <row r="174" s="2" customFormat="1" ht="37.8" customHeight="1">
      <c r="A174" s="39"/>
      <c r="B174" s="40"/>
      <c r="C174" s="213" t="s">
        <v>310</v>
      </c>
      <c r="D174" s="213" t="s">
        <v>151</v>
      </c>
      <c r="E174" s="214" t="s">
        <v>318</v>
      </c>
      <c r="F174" s="215" t="s">
        <v>319</v>
      </c>
      <c r="G174" s="216" t="s">
        <v>183</v>
      </c>
      <c r="H174" s="217">
        <v>6.8040000000000003</v>
      </c>
      <c r="I174" s="218"/>
      <c r="J174" s="219">
        <f>ROUND(I174*H174,2)</f>
        <v>0</v>
      </c>
      <c r="K174" s="215" t="s">
        <v>19</v>
      </c>
      <c r="L174" s="45"/>
      <c r="M174" s="220" t="s">
        <v>19</v>
      </c>
      <c r="N174" s="221" t="s">
        <v>46</v>
      </c>
      <c r="O174" s="85"/>
      <c r="P174" s="222">
        <f>O174*H174</f>
        <v>0</v>
      </c>
      <c r="Q174" s="222">
        <v>0</v>
      </c>
      <c r="R174" s="222">
        <f>Q174*H174</f>
        <v>0</v>
      </c>
      <c r="S174" s="222">
        <v>0</v>
      </c>
      <c r="T174" s="223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4" t="s">
        <v>156</v>
      </c>
      <c r="AT174" s="224" t="s">
        <v>151</v>
      </c>
      <c r="AU174" s="224" t="s">
        <v>85</v>
      </c>
      <c r="AY174" s="18" t="s">
        <v>149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8" t="s">
        <v>83</v>
      </c>
      <c r="BK174" s="225">
        <f>ROUND(I174*H174,2)</f>
        <v>0</v>
      </c>
      <c r="BL174" s="18" t="s">
        <v>156</v>
      </c>
      <c r="BM174" s="224" t="s">
        <v>599</v>
      </c>
    </row>
    <row r="175" s="13" customFormat="1">
      <c r="A175" s="13"/>
      <c r="B175" s="233"/>
      <c r="C175" s="234"/>
      <c r="D175" s="231" t="s">
        <v>162</v>
      </c>
      <c r="E175" s="235" t="s">
        <v>19</v>
      </c>
      <c r="F175" s="236" t="s">
        <v>600</v>
      </c>
      <c r="G175" s="234"/>
      <c r="H175" s="237">
        <v>6.8040000000000003</v>
      </c>
      <c r="I175" s="238"/>
      <c r="J175" s="234"/>
      <c r="K175" s="234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162</v>
      </c>
      <c r="AU175" s="243" t="s">
        <v>85</v>
      </c>
      <c r="AV175" s="13" t="s">
        <v>85</v>
      </c>
      <c r="AW175" s="13" t="s">
        <v>36</v>
      </c>
      <c r="AX175" s="13" t="s">
        <v>83</v>
      </c>
      <c r="AY175" s="243" t="s">
        <v>149</v>
      </c>
    </row>
    <row r="176" s="2" customFormat="1" ht="16.5" customHeight="1">
      <c r="A176" s="39"/>
      <c r="B176" s="40"/>
      <c r="C176" s="266" t="s">
        <v>317</v>
      </c>
      <c r="D176" s="266" t="s">
        <v>311</v>
      </c>
      <c r="E176" s="267" t="s">
        <v>323</v>
      </c>
      <c r="F176" s="268" t="s">
        <v>324</v>
      </c>
      <c r="G176" s="269" t="s">
        <v>300</v>
      </c>
      <c r="H176" s="270">
        <v>13.608000000000001</v>
      </c>
      <c r="I176" s="271"/>
      <c r="J176" s="272">
        <f>ROUND(I176*H176,2)</f>
        <v>0</v>
      </c>
      <c r="K176" s="268" t="s">
        <v>19</v>
      </c>
      <c r="L176" s="273"/>
      <c r="M176" s="274" t="s">
        <v>19</v>
      </c>
      <c r="N176" s="275" t="s">
        <v>46</v>
      </c>
      <c r="O176" s="85"/>
      <c r="P176" s="222">
        <f>O176*H176</f>
        <v>0</v>
      </c>
      <c r="Q176" s="222">
        <v>0</v>
      </c>
      <c r="R176" s="222">
        <f>Q176*H176</f>
        <v>0</v>
      </c>
      <c r="S176" s="222">
        <v>0</v>
      </c>
      <c r="T176" s="223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4" t="s">
        <v>199</v>
      </c>
      <c r="AT176" s="224" t="s">
        <v>311</v>
      </c>
      <c r="AU176" s="224" t="s">
        <v>85</v>
      </c>
      <c r="AY176" s="18" t="s">
        <v>149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8" t="s">
        <v>83</v>
      </c>
      <c r="BK176" s="225">
        <f>ROUND(I176*H176,2)</f>
        <v>0</v>
      </c>
      <c r="BL176" s="18" t="s">
        <v>156</v>
      </c>
      <c r="BM176" s="224" t="s">
        <v>601</v>
      </c>
    </row>
    <row r="177" s="13" customFormat="1">
      <c r="A177" s="13"/>
      <c r="B177" s="233"/>
      <c r="C177" s="234"/>
      <c r="D177" s="231" t="s">
        <v>162</v>
      </c>
      <c r="E177" s="234"/>
      <c r="F177" s="236" t="s">
        <v>602</v>
      </c>
      <c r="G177" s="234"/>
      <c r="H177" s="237">
        <v>13.608000000000001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162</v>
      </c>
      <c r="AU177" s="243" t="s">
        <v>85</v>
      </c>
      <c r="AV177" s="13" t="s">
        <v>85</v>
      </c>
      <c r="AW177" s="13" t="s">
        <v>4</v>
      </c>
      <c r="AX177" s="13" t="s">
        <v>83</v>
      </c>
      <c r="AY177" s="243" t="s">
        <v>149</v>
      </c>
    </row>
    <row r="178" s="2" customFormat="1" ht="33" customHeight="1">
      <c r="A178" s="39"/>
      <c r="B178" s="40"/>
      <c r="C178" s="213" t="s">
        <v>322</v>
      </c>
      <c r="D178" s="213" t="s">
        <v>151</v>
      </c>
      <c r="E178" s="214" t="s">
        <v>328</v>
      </c>
      <c r="F178" s="215" t="s">
        <v>329</v>
      </c>
      <c r="G178" s="216" t="s">
        <v>230</v>
      </c>
      <c r="H178" s="217">
        <v>35.5</v>
      </c>
      <c r="I178" s="218"/>
      <c r="J178" s="219">
        <f>ROUND(I178*H178,2)</f>
        <v>0</v>
      </c>
      <c r="K178" s="215" t="s">
        <v>155</v>
      </c>
      <c r="L178" s="45"/>
      <c r="M178" s="220" t="s">
        <v>19</v>
      </c>
      <c r="N178" s="221" t="s">
        <v>46</v>
      </c>
      <c r="O178" s="85"/>
      <c r="P178" s="222">
        <f>O178*H178</f>
        <v>0</v>
      </c>
      <c r="Q178" s="222">
        <v>0</v>
      </c>
      <c r="R178" s="222">
        <f>Q178*H178</f>
        <v>0</v>
      </c>
      <c r="S178" s="222">
        <v>0</v>
      </c>
      <c r="T178" s="223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4" t="s">
        <v>156</v>
      </c>
      <c r="AT178" s="224" t="s">
        <v>151</v>
      </c>
      <c r="AU178" s="224" t="s">
        <v>85</v>
      </c>
      <c r="AY178" s="18" t="s">
        <v>149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8" t="s">
        <v>83</v>
      </c>
      <c r="BK178" s="225">
        <f>ROUND(I178*H178,2)</f>
        <v>0</v>
      </c>
      <c r="BL178" s="18" t="s">
        <v>156</v>
      </c>
      <c r="BM178" s="224" t="s">
        <v>603</v>
      </c>
    </row>
    <row r="179" s="2" customFormat="1">
      <c r="A179" s="39"/>
      <c r="B179" s="40"/>
      <c r="C179" s="41"/>
      <c r="D179" s="226" t="s">
        <v>158</v>
      </c>
      <c r="E179" s="41"/>
      <c r="F179" s="227" t="s">
        <v>331</v>
      </c>
      <c r="G179" s="41"/>
      <c r="H179" s="41"/>
      <c r="I179" s="228"/>
      <c r="J179" s="41"/>
      <c r="K179" s="41"/>
      <c r="L179" s="45"/>
      <c r="M179" s="229"/>
      <c r="N179" s="230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158</v>
      </c>
      <c r="AU179" s="18" t="s">
        <v>85</v>
      </c>
    </row>
    <row r="180" s="13" customFormat="1">
      <c r="A180" s="13"/>
      <c r="B180" s="233"/>
      <c r="C180" s="234"/>
      <c r="D180" s="231" t="s">
        <v>162</v>
      </c>
      <c r="E180" s="235" t="s">
        <v>19</v>
      </c>
      <c r="F180" s="236" t="s">
        <v>604</v>
      </c>
      <c r="G180" s="234"/>
      <c r="H180" s="237">
        <v>35.5</v>
      </c>
      <c r="I180" s="238"/>
      <c r="J180" s="234"/>
      <c r="K180" s="234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162</v>
      </c>
      <c r="AU180" s="243" t="s">
        <v>85</v>
      </c>
      <c r="AV180" s="13" t="s">
        <v>85</v>
      </c>
      <c r="AW180" s="13" t="s">
        <v>36</v>
      </c>
      <c r="AX180" s="13" t="s">
        <v>83</v>
      </c>
      <c r="AY180" s="243" t="s">
        <v>149</v>
      </c>
    </row>
    <row r="181" s="12" customFormat="1" ht="22.8" customHeight="1">
      <c r="A181" s="12"/>
      <c r="B181" s="197"/>
      <c r="C181" s="198"/>
      <c r="D181" s="199" t="s">
        <v>74</v>
      </c>
      <c r="E181" s="211" t="s">
        <v>156</v>
      </c>
      <c r="F181" s="211" t="s">
        <v>350</v>
      </c>
      <c r="G181" s="198"/>
      <c r="H181" s="198"/>
      <c r="I181" s="201"/>
      <c r="J181" s="212">
        <f>BK181</f>
        <v>0</v>
      </c>
      <c r="K181" s="198"/>
      <c r="L181" s="203"/>
      <c r="M181" s="204"/>
      <c r="N181" s="205"/>
      <c r="O181" s="205"/>
      <c r="P181" s="206">
        <f>SUM(P182:P196)</f>
        <v>0</v>
      </c>
      <c r="Q181" s="205"/>
      <c r="R181" s="206">
        <f>SUM(R182:R196)</f>
        <v>0.10820320999999999</v>
      </c>
      <c r="S181" s="205"/>
      <c r="T181" s="207">
        <f>SUM(T182:T196)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8" t="s">
        <v>83</v>
      </c>
      <c r="AT181" s="209" t="s">
        <v>74</v>
      </c>
      <c r="AU181" s="209" t="s">
        <v>83</v>
      </c>
      <c r="AY181" s="208" t="s">
        <v>149</v>
      </c>
      <c r="BK181" s="210">
        <f>SUM(BK182:BK196)</f>
        <v>0</v>
      </c>
    </row>
    <row r="182" s="2" customFormat="1" ht="21.75" customHeight="1">
      <c r="A182" s="39"/>
      <c r="B182" s="40"/>
      <c r="C182" s="213" t="s">
        <v>327</v>
      </c>
      <c r="D182" s="213" t="s">
        <v>151</v>
      </c>
      <c r="E182" s="214" t="s">
        <v>352</v>
      </c>
      <c r="F182" s="215" t="s">
        <v>353</v>
      </c>
      <c r="G182" s="216" t="s">
        <v>183</v>
      </c>
      <c r="H182" s="217">
        <v>2.0179999999999998</v>
      </c>
      <c r="I182" s="218"/>
      <c r="J182" s="219">
        <f>ROUND(I182*H182,2)</f>
        <v>0</v>
      </c>
      <c r="K182" s="215" t="s">
        <v>155</v>
      </c>
      <c r="L182" s="45"/>
      <c r="M182" s="220" t="s">
        <v>19</v>
      </c>
      <c r="N182" s="221" t="s">
        <v>46</v>
      </c>
      <c r="O182" s="85"/>
      <c r="P182" s="222">
        <f>O182*H182</f>
        <v>0</v>
      </c>
      <c r="Q182" s="222">
        <v>0</v>
      </c>
      <c r="R182" s="222">
        <f>Q182*H182</f>
        <v>0</v>
      </c>
      <c r="S182" s="222">
        <v>0</v>
      </c>
      <c r="T182" s="223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4" t="s">
        <v>156</v>
      </c>
      <c r="AT182" s="224" t="s">
        <v>151</v>
      </c>
      <c r="AU182" s="224" t="s">
        <v>85</v>
      </c>
      <c r="AY182" s="18" t="s">
        <v>149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8" t="s">
        <v>83</v>
      </c>
      <c r="BK182" s="225">
        <f>ROUND(I182*H182,2)</f>
        <v>0</v>
      </c>
      <c r="BL182" s="18" t="s">
        <v>156</v>
      </c>
      <c r="BM182" s="224" t="s">
        <v>605</v>
      </c>
    </row>
    <row r="183" s="2" customFormat="1">
      <c r="A183" s="39"/>
      <c r="B183" s="40"/>
      <c r="C183" s="41"/>
      <c r="D183" s="226" t="s">
        <v>158</v>
      </c>
      <c r="E183" s="41"/>
      <c r="F183" s="227" t="s">
        <v>355</v>
      </c>
      <c r="G183" s="41"/>
      <c r="H183" s="41"/>
      <c r="I183" s="228"/>
      <c r="J183" s="41"/>
      <c r="K183" s="41"/>
      <c r="L183" s="45"/>
      <c r="M183" s="229"/>
      <c r="N183" s="230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158</v>
      </c>
      <c r="AU183" s="18" t="s">
        <v>85</v>
      </c>
    </row>
    <row r="184" s="13" customFormat="1">
      <c r="A184" s="13"/>
      <c r="B184" s="233"/>
      <c r="C184" s="234"/>
      <c r="D184" s="231" t="s">
        <v>162</v>
      </c>
      <c r="E184" s="235" t="s">
        <v>19</v>
      </c>
      <c r="F184" s="236" t="s">
        <v>606</v>
      </c>
      <c r="G184" s="234"/>
      <c r="H184" s="237">
        <v>2.0179999999999998</v>
      </c>
      <c r="I184" s="238"/>
      <c r="J184" s="234"/>
      <c r="K184" s="234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162</v>
      </c>
      <c r="AU184" s="243" t="s">
        <v>85</v>
      </c>
      <c r="AV184" s="13" t="s">
        <v>85</v>
      </c>
      <c r="AW184" s="13" t="s">
        <v>36</v>
      </c>
      <c r="AX184" s="13" t="s">
        <v>83</v>
      </c>
      <c r="AY184" s="243" t="s">
        <v>149</v>
      </c>
    </row>
    <row r="185" s="2" customFormat="1" ht="24.15" customHeight="1">
      <c r="A185" s="39"/>
      <c r="B185" s="40"/>
      <c r="C185" s="213" t="s">
        <v>334</v>
      </c>
      <c r="D185" s="213" t="s">
        <v>151</v>
      </c>
      <c r="E185" s="214" t="s">
        <v>607</v>
      </c>
      <c r="F185" s="215" t="s">
        <v>608</v>
      </c>
      <c r="G185" s="216" t="s">
        <v>183</v>
      </c>
      <c r="H185" s="217">
        <v>0.38400000000000001</v>
      </c>
      <c r="I185" s="218"/>
      <c r="J185" s="219">
        <f>ROUND(I185*H185,2)</f>
        <v>0</v>
      </c>
      <c r="K185" s="215" t="s">
        <v>155</v>
      </c>
      <c r="L185" s="45"/>
      <c r="M185" s="220" t="s">
        <v>19</v>
      </c>
      <c r="N185" s="221" t="s">
        <v>46</v>
      </c>
      <c r="O185" s="85"/>
      <c r="P185" s="222">
        <f>O185*H185</f>
        <v>0</v>
      </c>
      <c r="Q185" s="222">
        <v>0</v>
      </c>
      <c r="R185" s="222">
        <f>Q185*H185</f>
        <v>0</v>
      </c>
      <c r="S185" s="222">
        <v>0</v>
      </c>
      <c r="T185" s="223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4" t="s">
        <v>156</v>
      </c>
      <c r="AT185" s="224" t="s">
        <v>151</v>
      </c>
      <c r="AU185" s="224" t="s">
        <v>85</v>
      </c>
      <c r="AY185" s="18" t="s">
        <v>149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8" t="s">
        <v>83</v>
      </c>
      <c r="BK185" s="225">
        <f>ROUND(I185*H185,2)</f>
        <v>0</v>
      </c>
      <c r="BL185" s="18" t="s">
        <v>156</v>
      </c>
      <c r="BM185" s="224" t="s">
        <v>609</v>
      </c>
    </row>
    <row r="186" s="2" customFormat="1">
      <c r="A186" s="39"/>
      <c r="B186" s="40"/>
      <c r="C186" s="41"/>
      <c r="D186" s="226" t="s">
        <v>158</v>
      </c>
      <c r="E186" s="41"/>
      <c r="F186" s="227" t="s">
        <v>610</v>
      </c>
      <c r="G186" s="41"/>
      <c r="H186" s="41"/>
      <c r="I186" s="228"/>
      <c r="J186" s="41"/>
      <c r="K186" s="41"/>
      <c r="L186" s="45"/>
      <c r="M186" s="229"/>
      <c r="N186" s="230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158</v>
      </c>
      <c r="AU186" s="18" t="s">
        <v>85</v>
      </c>
    </row>
    <row r="187" s="13" customFormat="1">
      <c r="A187" s="13"/>
      <c r="B187" s="233"/>
      <c r="C187" s="234"/>
      <c r="D187" s="231" t="s">
        <v>162</v>
      </c>
      <c r="E187" s="235" t="s">
        <v>19</v>
      </c>
      <c r="F187" s="236" t="s">
        <v>611</v>
      </c>
      <c r="G187" s="234"/>
      <c r="H187" s="237">
        <v>0.38400000000000001</v>
      </c>
      <c r="I187" s="238"/>
      <c r="J187" s="234"/>
      <c r="K187" s="234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162</v>
      </c>
      <c r="AU187" s="243" t="s">
        <v>85</v>
      </c>
      <c r="AV187" s="13" t="s">
        <v>85</v>
      </c>
      <c r="AW187" s="13" t="s">
        <v>36</v>
      </c>
      <c r="AX187" s="13" t="s">
        <v>83</v>
      </c>
      <c r="AY187" s="243" t="s">
        <v>149</v>
      </c>
    </row>
    <row r="188" s="2" customFormat="1" ht="24.15" customHeight="1">
      <c r="A188" s="39"/>
      <c r="B188" s="40"/>
      <c r="C188" s="213" t="s">
        <v>339</v>
      </c>
      <c r="D188" s="213" t="s">
        <v>151</v>
      </c>
      <c r="E188" s="214" t="s">
        <v>612</v>
      </c>
      <c r="F188" s="215" t="s">
        <v>613</v>
      </c>
      <c r="G188" s="216" t="s">
        <v>230</v>
      </c>
      <c r="H188" s="217">
        <v>0.95999999999999996</v>
      </c>
      <c r="I188" s="218"/>
      <c r="J188" s="219">
        <f>ROUND(I188*H188,2)</f>
        <v>0</v>
      </c>
      <c r="K188" s="215" t="s">
        <v>155</v>
      </c>
      <c r="L188" s="45"/>
      <c r="M188" s="220" t="s">
        <v>19</v>
      </c>
      <c r="N188" s="221" t="s">
        <v>46</v>
      </c>
      <c r="O188" s="85"/>
      <c r="P188" s="222">
        <f>O188*H188</f>
        <v>0</v>
      </c>
      <c r="Q188" s="222">
        <v>0.0063200000000000001</v>
      </c>
      <c r="R188" s="222">
        <f>Q188*H188</f>
        <v>0.0060672</v>
      </c>
      <c r="S188" s="222">
        <v>0</v>
      </c>
      <c r="T188" s="223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4" t="s">
        <v>156</v>
      </c>
      <c r="AT188" s="224" t="s">
        <v>151</v>
      </c>
      <c r="AU188" s="224" t="s">
        <v>85</v>
      </c>
      <c r="AY188" s="18" t="s">
        <v>149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8" t="s">
        <v>83</v>
      </c>
      <c r="BK188" s="225">
        <f>ROUND(I188*H188,2)</f>
        <v>0</v>
      </c>
      <c r="BL188" s="18" t="s">
        <v>156</v>
      </c>
      <c r="BM188" s="224" t="s">
        <v>614</v>
      </c>
    </row>
    <row r="189" s="2" customFormat="1">
      <c r="A189" s="39"/>
      <c r="B189" s="40"/>
      <c r="C189" s="41"/>
      <c r="D189" s="226" t="s">
        <v>158</v>
      </c>
      <c r="E189" s="41"/>
      <c r="F189" s="227" t="s">
        <v>615</v>
      </c>
      <c r="G189" s="41"/>
      <c r="H189" s="41"/>
      <c r="I189" s="228"/>
      <c r="J189" s="41"/>
      <c r="K189" s="41"/>
      <c r="L189" s="45"/>
      <c r="M189" s="229"/>
      <c r="N189" s="230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158</v>
      </c>
      <c r="AU189" s="18" t="s">
        <v>85</v>
      </c>
    </row>
    <row r="190" s="13" customFormat="1">
      <c r="A190" s="13"/>
      <c r="B190" s="233"/>
      <c r="C190" s="234"/>
      <c r="D190" s="231" t="s">
        <v>162</v>
      </c>
      <c r="E190" s="235" t="s">
        <v>19</v>
      </c>
      <c r="F190" s="236" t="s">
        <v>616</v>
      </c>
      <c r="G190" s="234"/>
      <c r="H190" s="237">
        <v>0.95999999999999996</v>
      </c>
      <c r="I190" s="238"/>
      <c r="J190" s="234"/>
      <c r="K190" s="234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162</v>
      </c>
      <c r="AU190" s="243" t="s">
        <v>85</v>
      </c>
      <c r="AV190" s="13" t="s">
        <v>85</v>
      </c>
      <c r="AW190" s="13" t="s">
        <v>36</v>
      </c>
      <c r="AX190" s="13" t="s">
        <v>83</v>
      </c>
      <c r="AY190" s="243" t="s">
        <v>149</v>
      </c>
    </row>
    <row r="191" s="2" customFormat="1" ht="16.5" customHeight="1">
      <c r="A191" s="39"/>
      <c r="B191" s="40"/>
      <c r="C191" s="213" t="s">
        <v>345</v>
      </c>
      <c r="D191" s="213" t="s">
        <v>151</v>
      </c>
      <c r="E191" s="214" t="s">
        <v>617</v>
      </c>
      <c r="F191" s="215" t="s">
        <v>618</v>
      </c>
      <c r="G191" s="216" t="s">
        <v>300</v>
      </c>
      <c r="H191" s="217">
        <v>0.012999999999999999</v>
      </c>
      <c r="I191" s="218"/>
      <c r="J191" s="219">
        <f>ROUND(I191*H191,2)</f>
        <v>0</v>
      </c>
      <c r="K191" s="215" t="s">
        <v>155</v>
      </c>
      <c r="L191" s="45"/>
      <c r="M191" s="220" t="s">
        <v>19</v>
      </c>
      <c r="N191" s="221" t="s">
        <v>46</v>
      </c>
      <c r="O191" s="85"/>
      <c r="P191" s="222">
        <f>O191*H191</f>
        <v>0</v>
      </c>
      <c r="Q191" s="222">
        <v>1.06277</v>
      </c>
      <c r="R191" s="222">
        <f>Q191*H191</f>
        <v>0.01381601</v>
      </c>
      <c r="S191" s="222">
        <v>0</v>
      </c>
      <c r="T191" s="223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4" t="s">
        <v>156</v>
      </c>
      <c r="AT191" s="224" t="s">
        <v>151</v>
      </c>
      <c r="AU191" s="224" t="s">
        <v>85</v>
      </c>
      <c r="AY191" s="18" t="s">
        <v>149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8" t="s">
        <v>83</v>
      </c>
      <c r="BK191" s="225">
        <f>ROUND(I191*H191,2)</f>
        <v>0</v>
      </c>
      <c r="BL191" s="18" t="s">
        <v>156</v>
      </c>
      <c r="BM191" s="224" t="s">
        <v>619</v>
      </c>
    </row>
    <row r="192" s="2" customFormat="1">
      <c r="A192" s="39"/>
      <c r="B192" s="40"/>
      <c r="C192" s="41"/>
      <c r="D192" s="226" t="s">
        <v>158</v>
      </c>
      <c r="E192" s="41"/>
      <c r="F192" s="227" t="s">
        <v>620</v>
      </c>
      <c r="G192" s="41"/>
      <c r="H192" s="41"/>
      <c r="I192" s="228"/>
      <c r="J192" s="41"/>
      <c r="K192" s="41"/>
      <c r="L192" s="45"/>
      <c r="M192" s="229"/>
      <c r="N192" s="230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158</v>
      </c>
      <c r="AU192" s="18" t="s">
        <v>85</v>
      </c>
    </row>
    <row r="193" s="13" customFormat="1">
      <c r="A193" s="13"/>
      <c r="B193" s="233"/>
      <c r="C193" s="234"/>
      <c r="D193" s="231" t="s">
        <v>162</v>
      </c>
      <c r="E193" s="235" t="s">
        <v>19</v>
      </c>
      <c r="F193" s="236" t="s">
        <v>621</v>
      </c>
      <c r="G193" s="234"/>
      <c r="H193" s="237">
        <v>0.012999999999999999</v>
      </c>
      <c r="I193" s="238"/>
      <c r="J193" s="234"/>
      <c r="K193" s="234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162</v>
      </c>
      <c r="AU193" s="243" t="s">
        <v>85</v>
      </c>
      <c r="AV193" s="13" t="s">
        <v>85</v>
      </c>
      <c r="AW193" s="13" t="s">
        <v>36</v>
      </c>
      <c r="AX193" s="13" t="s">
        <v>83</v>
      </c>
      <c r="AY193" s="243" t="s">
        <v>149</v>
      </c>
    </row>
    <row r="194" s="2" customFormat="1" ht="24.15" customHeight="1">
      <c r="A194" s="39"/>
      <c r="B194" s="40"/>
      <c r="C194" s="213" t="s">
        <v>351</v>
      </c>
      <c r="D194" s="213" t="s">
        <v>151</v>
      </c>
      <c r="E194" s="214" t="s">
        <v>622</v>
      </c>
      <c r="F194" s="215" t="s">
        <v>623</v>
      </c>
      <c r="G194" s="216" t="s">
        <v>360</v>
      </c>
      <c r="H194" s="217">
        <v>1</v>
      </c>
      <c r="I194" s="218"/>
      <c r="J194" s="219">
        <f>ROUND(I194*H194,2)</f>
        <v>0</v>
      </c>
      <c r="K194" s="215" t="s">
        <v>155</v>
      </c>
      <c r="L194" s="45"/>
      <c r="M194" s="220" t="s">
        <v>19</v>
      </c>
      <c r="N194" s="221" t="s">
        <v>46</v>
      </c>
      <c r="O194" s="85"/>
      <c r="P194" s="222">
        <f>O194*H194</f>
        <v>0</v>
      </c>
      <c r="Q194" s="222">
        <v>0.088319999999999996</v>
      </c>
      <c r="R194" s="222">
        <f>Q194*H194</f>
        <v>0.088319999999999996</v>
      </c>
      <c r="S194" s="222">
        <v>0</v>
      </c>
      <c r="T194" s="223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4" t="s">
        <v>156</v>
      </c>
      <c r="AT194" s="224" t="s">
        <v>151</v>
      </c>
      <c r="AU194" s="224" t="s">
        <v>85</v>
      </c>
      <c r="AY194" s="18" t="s">
        <v>149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8" t="s">
        <v>83</v>
      </c>
      <c r="BK194" s="225">
        <f>ROUND(I194*H194,2)</f>
        <v>0</v>
      </c>
      <c r="BL194" s="18" t="s">
        <v>156</v>
      </c>
      <c r="BM194" s="224" t="s">
        <v>624</v>
      </c>
    </row>
    <row r="195" s="2" customFormat="1">
      <c r="A195" s="39"/>
      <c r="B195" s="40"/>
      <c r="C195" s="41"/>
      <c r="D195" s="226" t="s">
        <v>158</v>
      </c>
      <c r="E195" s="41"/>
      <c r="F195" s="227" t="s">
        <v>625</v>
      </c>
      <c r="G195" s="41"/>
      <c r="H195" s="41"/>
      <c r="I195" s="228"/>
      <c r="J195" s="41"/>
      <c r="K195" s="41"/>
      <c r="L195" s="45"/>
      <c r="M195" s="229"/>
      <c r="N195" s="230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158</v>
      </c>
      <c r="AU195" s="18" t="s">
        <v>85</v>
      </c>
    </row>
    <row r="196" s="13" customFormat="1">
      <c r="A196" s="13"/>
      <c r="B196" s="233"/>
      <c r="C196" s="234"/>
      <c r="D196" s="231" t="s">
        <v>162</v>
      </c>
      <c r="E196" s="235" t="s">
        <v>19</v>
      </c>
      <c r="F196" s="236" t="s">
        <v>626</v>
      </c>
      <c r="G196" s="234"/>
      <c r="H196" s="237">
        <v>1</v>
      </c>
      <c r="I196" s="238"/>
      <c r="J196" s="234"/>
      <c r="K196" s="234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162</v>
      </c>
      <c r="AU196" s="243" t="s">
        <v>85</v>
      </c>
      <c r="AV196" s="13" t="s">
        <v>85</v>
      </c>
      <c r="AW196" s="13" t="s">
        <v>36</v>
      </c>
      <c r="AX196" s="13" t="s">
        <v>83</v>
      </c>
      <c r="AY196" s="243" t="s">
        <v>149</v>
      </c>
    </row>
    <row r="197" s="12" customFormat="1" ht="22.8" customHeight="1">
      <c r="A197" s="12"/>
      <c r="B197" s="197"/>
      <c r="C197" s="198"/>
      <c r="D197" s="199" t="s">
        <v>74</v>
      </c>
      <c r="E197" s="211" t="s">
        <v>199</v>
      </c>
      <c r="F197" s="211" t="s">
        <v>371</v>
      </c>
      <c r="G197" s="198"/>
      <c r="H197" s="198"/>
      <c r="I197" s="201"/>
      <c r="J197" s="212">
        <f>BK197</f>
        <v>0</v>
      </c>
      <c r="K197" s="198"/>
      <c r="L197" s="203"/>
      <c r="M197" s="204"/>
      <c r="N197" s="205"/>
      <c r="O197" s="205"/>
      <c r="P197" s="206">
        <f>SUM(P198:P215)</f>
        <v>0</v>
      </c>
      <c r="Q197" s="205"/>
      <c r="R197" s="206">
        <f>SUM(R198:R215)</f>
        <v>2.6553262499999994</v>
      </c>
      <c r="S197" s="205"/>
      <c r="T197" s="207">
        <f>SUM(T198:T215)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08" t="s">
        <v>83</v>
      </c>
      <c r="AT197" s="209" t="s">
        <v>74</v>
      </c>
      <c r="AU197" s="209" t="s">
        <v>83</v>
      </c>
      <c r="AY197" s="208" t="s">
        <v>149</v>
      </c>
      <c r="BK197" s="210">
        <f>SUM(BK198:BK215)</f>
        <v>0</v>
      </c>
    </row>
    <row r="198" s="2" customFormat="1" ht="24.15" customHeight="1">
      <c r="A198" s="39"/>
      <c r="B198" s="40"/>
      <c r="C198" s="213" t="s">
        <v>357</v>
      </c>
      <c r="D198" s="213" t="s">
        <v>151</v>
      </c>
      <c r="E198" s="214" t="s">
        <v>627</v>
      </c>
      <c r="F198" s="215" t="s">
        <v>628</v>
      </c>
      <c r="G198" s="216" t="s">
        <v>154</v>
      </c>
      <c r="H198" s="217">
        <v>23</v>
      </c>
      <c r="I198" s="218"/>
      <c r="J198" s="219">
        <f>ROUND(I198*H198,2)</f>
        <v>0</v>
      </c>
      <c r="K198" s="215" t="s">
        <v>155</v>
      </c>
      <c r="L198" s="45"/>
      <c r="M198" s="220" t="s">
        <v>19</v>
      </c>
      <c r="N198" s="221" t="s">
        <v>46</v>
      </c>
      <c r="O198" s="85"/>
      <c r="P198" s="222">
        <f>O198*H198</f>
        <v>0</v>
      </c>
      <c r="Q198" s="222">
        <v>0</v>
      </c>
      <c r="R198" s="222">
        <f>Q198*H198</f>
        <v>0</v>
      </c>
      <c r="S198" s="222">
        <v>0</v>
      </c>
      <c r="T198" s="223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4" t="s">
        <v>156</v>
      </c>
      <c r="AT198" s="224" t="s">
        <v>151</v>
      </c>
      <c r="AU198" s="224" t="s">
        <v>85</v>
      </c>
      <c r="AY198" s="18" t="s">
        <v>149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8" t="s">
        <v>83</v>
      </c>
      <c r="BK198" s="225">
        <f>ROUND(I198*H198,2)</f>
        <v>0</v>
      </c>
      <c r="BL198" s="18" t="s">
        <v>156</v>
      </c>
      <c r="BM198" s="224" t="s">
        <v>629</v>
      </c>
    </row>
    <row r="199" s="2" customFormat="1">
      <c r="A199" s="39"/>
      <c r="B199" s="40"/>
      <c r="C199" s="41"/>
      <c r="D199" s="226" t="s">
        <v>158</v>
      </c>
      <c r="E199" s="41"/>
      <c r="F199" s="227" t="s">
        <v>630</v>
      </c>
      <c r="G199" s="41"/>
      <c r="H199" s="41"/>
      <c r="I199" s="228"/>
      <c r="J199" s="41"/>
      <c r="K199" s="41"/>
      <c r="L199" s="45"/>
      <c r="M199" s="229"/>
      <c r="N199" s="230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158</v>
      </c>
      <c r="AU199" s="18" t="s">
        <v>85</v>
      </c>
    </row>
    <row r="200" s="2" customFormat="1" ht="16.5" customHeight="1">
      <c r="A200" s="39"/>
      <c r="B200" s="40"/>
      <c r="C200" s="266" t="s">
        <v>363</v>
      </c>
      <c r="D200" s="266" t="s">
        <v>311</v>
      </c>
      <c r="E200" s="267" t="s">
        <v>631</v>
      </c>
      <c r="F200" s="268" t="s">
        <v>632</v>
      </c>
      <c r="G200" s="269" t="s">
        <v>154</v>
      </c>
      <c r="H200" s="270">
        <v>23.344999999999999</v>
      </c>
      <c r="I200" s="271"/>
      <c r="J200" s="272">
        <f>ROUND(I200*H200,2)</f>
        <v>0</v>
      </c>
      <c r="K200" s="268" t="s">
        <v>633</v>
      </c>
      <c r="L200" s="273"/>
      <c r="M200" s="274" t="s">
        <v>19</v>
      </c>
      <c r="N200" s="275" t="s">
        <v>46</v>
      </c>
      <c r="O200" s="85"/>
      <c r="P200" s="222">
        <f>O200*H200</f>
        <v>0</v>
      </c>
      <c r="Q200" s="222">
        <v>0.0010499999999999999</v>
      </c>
      <c r="R200" s="222">
        <f>Q200*H200</f>
        <v>0.024512249999999996</v>
      </c>
      <c r="S200" s="222">
        <v>0</v>
      </c>
      <c r="T200" s="223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4" t="s">
        <v>199</v>
      </c>
      <c r="AT200" s="224" t="s">
        <v>311</v>
      </c>
      <c r="AU200" s="224" t="s">
        <v>85</v>
      </c>
      <c r="AY200" s="18" t="s">
        <v>149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8" t="s">
        <v>83</v>
      </c>
      <c r="BK200" s="225">
        <f>ROUND(I200*H200,2)</f>
        <v>0</v>
      </c>
      <c r="BL200" s="18" t="s">
        <v>156</v>
      </c>
      <c r="BM200" s="224" t="s">
        <v>634</v>
      </c>
    </row>
    <row r="201" s="13" customFormat="1">
      <c r="A201" s="13"/>
      <c r="B201" s="233"/>
      <c r="C201" s="234"/>
      <c r="D201" s="231" t="s">
        <v>162</v>
      </c>
      <c r="E201" s="234"/>
      <c r="F201" s="236" t="s">
        <v>635</v>
      </c>
      <c r="G201" s="234"/>
      <c r="H201" s="237">
        <v>23.344999999999999</v>
      </c>
      <c r="I201" s="238"/>
      <c r="J201" s="234"/>
      <c r="K201" s="234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162</v>
      </c>
      <c r="AU201" s="243" t="s">
        <v>85</v>
      </c>
      <c r="AV201" s="13" t="s">
        <v>85</v>
      </c>
      <c r="AW201" s="13" t="s">
        <v>4</v>
      </c>
      <c r="AX201" s="13" t="s">
        <v>83</v>
      </c>
      <c r="AY201" s="243" t="s">
        <v>149</v>
      </c>
    </row>
    <row r="202" s="2" customFormat="1" ht="16.5" customHeight="1">
      <c r="A202" s="39"/>
      <c r="B202" s="40"/>
      <c r="C202" s="213" t="s">
        <v>367</v>
      </c>
      <c r="D202" s="213" t="s">
        <v>151</v>
      </c>
      <c r="E202" s="214" t="s">
        <v>636</v>
      </c>
      <c r="F202" s="215" t="s">
        <v>637</v>
      </c>
      <c r="G202" s="216" t="s">
        <v>154</v>
      </c>
      <c r="H202" s="217">
        <v>23</v>
      </c>
      <c r="I202" s="218"/>
      <c r="J202" s="219">
        <f>ROUND(I202*H202,2)</f>
        <v>0</v>
      </c>
      <c r="K202" s="215" t="s">
        <v>155</v>
      </c>
      <c r="L202" s="45"/>
      <c r="M202" s="220" t="s">
        <v>19</v>
      </c>
      <c r="N202" s="221" t="s">
        <v>46</v>
      </c>
      <c r="O202" s="85"/>
      <c r="P202" s="222">
        <f>O202*H202</f>
        <v>0</v>
      </c>
      <c r="Q202" s="222">
        <v>0</v>
      </c>
      <c r="R202" s="222">
        <f>Q202*H202</f>
        <v>0</v>
      </c>
      <c r="S202" s="222">
        <v>0</v>
      </c>
      <c r="T202" s="223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4" t="s">
        <v>156</v>
      </c>
      <c r="AT202" s="224" t="s">
        <v>151</v>
      </c>
      <c r="AU202" s="224" t="s">
        <v>85</v>
      </c>
      <c r="AY202" s="18" t="s">
        <v>149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8" t="s">
        <v>83</v>
      </c>
      <c r="BK202" s="225">
        <f>ROUND(I202*H202,2)</f>
        <v>0</v>
      </c>
      <c r="BL202" s="18" t="s">
        <v>156</v>
      </c>
      <c r="BM202" s="224" t="s">
        <v>638</v>
      </c>
    </row>
    <row r="203" s="2" customFormat="1">
      <c r="A203" s="39"/>
      <c r="B203" s="40"/>
      <c r="C203" s="41"/>
      <c r="D203" s="226" t="s">
        <v>158</v>
      </c>
      <c r="E203" s="41"/>
      <c r="F203" s="227" t="s">
        <v>639</v>
      </c>
      <c r="G203" s="41"/>
      <c r="H203" s="41"/>
      <c r="I203" s="228"/>
      <c r="J203" s="41"/>
      <c r="K203" s="41"/>
      <c r="L203" s="45"/>
      <c r="M203" s="229"/>
      <c r="N203" s="230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158</v>
      </c>
      <c r="AU203" s="18" t="s">
        <v>85</v>
      </c>
    </row>
    <row r="204" s="2" customFormat="1" ht="21.75" customHeight="1">
      <c r="A204" s="39"/>
      <c r="B204" s="40"/>
      <c r="C204" s="213" t="s">
        <v>372</v>
      </c>
      <c r="D204" s="213" t="s">
        <v>151</v>
      </c>
      <c r="E204" s="214" t="s">
        <v>640</v>
      </c>
      <c r="F204" s="215" t="s">
        <v>641</v>
      </c>
      <c r="G204" s="216" t="s">
        <v>360</v>
      </c>
      <c r="H204" s="217">
        <v>1</v>
      </c>
      <c r="I204" s="218"/>
      <c r="J204" s="219">
        <f>ROUND(I204*H204,2)</f>
        <v>0</v>
      </c>
      <c r="K204" s="215" t="s">
        <v>19</v>
      </c>
      <c r="L204" s="45"/>
      <c r="M204" s="220" t="s">
        <v>19</v>
      </c>
      <c r="N204" s="221" t="s">
        <v>46</v>
      </c>
      <c r="O204" s="85"/>
      <c r="P204" s="222">
        <f>O204*H204</f>
        <v>0</v>
      </c>
      <c r="Q204" s="222">
        <v>2.4793599999999998</v>
      </c>
      <c r="R204" s="222">
        <f>Q204*H204</f>
        <v>2.4793599999999998</v>
      </c>
      <c r="S204" s="222">
        <v>0</v>
      </c>
      <c r="T204" s="223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4" t="s">
        <v>156</v>
      </c>
      <c r="AT204" s="224" t="s">
        <v>151</v>
      </c>
      <c r="AU204" s="224" t="s">
        <v>85</v>
      </c>
      <c r="AY204" s="18" t="s">
        <v>149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8" t="s">
        <v>83</v>
      </c>
      <c r="BK204" s="225">
        <f>ROUND(I204*H204,2)</f>
        <v>0</v>
      </c>
      <c r="BL204" s="18" t="s">
        <v>156</v>
      </c>
      <c r="BM204" s="224" t="s">
        <v>642</v>
      </c>
    </row>
    <row r="205" s="2" customFormat="1" ht="24.15" customHeight="1">
      <c r="A205" s="39"/>
      <c r="B205" s="40"/>
      <c r="C205" s="266" t="s">
        <v>377</v>
      </c>
      <c r="D205" s="266" t="s">
        <v>311</v>
      </c>
      <c r="E205" s="267" t="s">
        <v>643</v>
      </c>
      <c r="F205" s="268" t="s">
        <v>644</v>
      </c>
      <c r="G205" s="269" t="s">
        <v>360</v>
      </c>
      <c r="H205" s="270">
        <v>1</v>
      </c>
      <c r="I205" s="271"/>
      <c r="J205" s="272">
        <f>ROUND(I205*H205,2)</f>
        <v>0</v>
      </c>
      <c r="K205" s="268" t="s">
        <v>19</v>
      </c>
      <c r="L205" s="273"/>
      <c r="M205" s="274" t="s">
        <v>19</v>
      </c>
      <c r="N205" s="275" t="s">
        <v>46</v>
      </c>
      <c r="O205" s="85"/>
      <c r="P205" s="222">
        <f>O205*H205</f>
        <v>0</v>
      </c>
      <c r="Q205" s="222">
        <v>0</v>
      </c>
      <c r="R205" s="222">
        <f>Q205*H205</f>
        <v>0</v>
      </c>
      <c r="S205" s="222">
        <v>0</v>
      </c>
      <c r="T205" s="223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4" t="s">
        <v>199</v>
      </c>
      <c r="AT205" s="224" t="s">
        <v>311</v>
      </c>
      <c r="AU205" s="224" t="s">
        <v>85</v>
      </c>
      <c r="AY205" s="18" t="s">
        <v>149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18" t="s">
        <v>83</v>
      </c>
      <c r="BK205" s="225">
        <f>ROUND(I205*H205,2)</f>
        <v>0</v>
      </c>
      <c r="BL205" s="18" t="s">
        <v>156</v>
      </c>
      <c r="BM205" s="224" t="s">
        <v>645</v>
      </c>
    </row>
    <row r="206" s="2" customFormat="1" ht="21.75" customHeight="1">
      <c r="A206" s="39"/>
      <c r="B206" s="40"/>
      <c r="C206" s="213" t="s">
        <v>382</v>
      </c>
      <c r="D206" s="213" t="s">
        <v>151</v>
      </c>
      <c r="E206" s="214" t="s">
        <v>472</v>
      </c>
      <c r="F206" s="215" t="s">
        <v>473</v>
      </c>
      <c r="G206" s="216" t="s">
        <v>360</v>
      </c>
      <c r="H206" s="217">
        <v>1</v>
      </c>
      <c r="I206" s="218"/>
      <c r="J206" s="219">
        <f>ROUND(I206*H206,2)</f>
        <v>0</v>
      </c>
      <c r="K206" s="215" t="s">
        <v>155</v>
      </c>
      <c r="L206" s="45"/>
      <c r="M206" s="220" t="s">
        <v>19</v>
      </c>
      <c r="N206" s="221" t="s">
        <v>46</v>
      </c>
      <c r="O206" s="85"/>
      <c r="P206" s="222">
        <f>O206*H206</f>
        <v>0</v>
      </c>
      <c r="Q206" s="222">
        <v>0.089999999999999997</v>
      </c>
      <c r="R206" s="222">
        <f>Q206*H206</f>
        <v>0.089999999999999997</v>
      </c>
      <c r="S206" s="222">
        <v>0</v>
      </c>
      <c r="T206" s="223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4" t="s">
        <v>156</v>
      </c>
      <c r="AT206" s="224" t="s">
        <v>151</v>
      </c>
      <c r="AU206" s="224" t="s">
        <v>85</v>
      </c>
      <c r="AY206" s="18" t="s">
        <v>149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8" t="s">
        <v>83</v>
      </c>
      <c r="BK206" s="225">
        <f>ROUND(I206*H206,2)</f>
        <v>0</v>
      </c>
      <c r="BL206" s="18" t="s">
        <v>156</v>
      </c>
      <c r="BM206" s="224" t="s">
        <v>646</v>
      </c>
    </row>
    <row r="207" s="2" customFormat="1">
      <c r="A207" s="39"/>
      <c r="B207" s="40"/>
      <c r="C207" s="41"/>
      <c r="D207" s="226" t="s">
        <v>158</v>
      </c>
      <c r="E207" s="41"/>
      <c r="F207" s="227" t="s">
        <v>475</v>
      </c>
      <c r="G207" s="41"/>
      <c r="H207" s="41"/>
      <c r="I207" s="228"/>
      <c r="J207" s="41"/>
      <c r="K207" s="41"/>
      <c r="L207" s="45"/>
      <c r="M207" s="229"/>
      <c r="N207" s="230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158</v>
      </c>
      <c r="AU207" s="18" t="s">
        <v>85</v>
      </c>
    </row>
    <row r="208" s="13" customFormat="1">
      <c r="A208" s="13"/>
      <c r="B208" s="233"/>
      <c r="C208" s="234"/>
      <c r="D208" s="231" t="s">
        <v>162</v>
      </c>
      <c r="E208" s="235" t="s">
        <v>19</v>
      </c>
      <c r="F208" s="236" t="s">
        <v>647</v>
      </c>
      <c r="G208" s="234"/>
      <c r="H208" s="237">
        <v>1</v>
      </c>
      <c r="I208" s="238"/>
      <c r="J208" s="234"/>
      <c r="K208" s="234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162</v>
      </c>
      <c r="AU208" s="243" t="s">
        <v>85</v>
      </c>
      <c r="AV208" s="13" t="s">
        <v>85</v>
      </c>
      <c r="AW208" s="13" t="s">
        <v>36</v>
      </c>
      <c r="AX208" s="13" t="s">
        <v>83</v>
      </c>
      <c r="AY208" s="243" t="s">
        <v>149</v>
      </c>
    </row>
    <row r="209" s="2" customFormat="1" ht="16.5" customHeight="1">
      <c r="A209" s="39"/>
      <c r="B209" s="40"/>
      <c r="C209" s="266" t="s">
        <v>387</v>
      </c>
      <c r="D209" s="266" t="s">
        <v>311</v>
      </c>
      <c r="E209" s="267" t="s">
        <v>477</v>
      </c>
      <c r="F209" s="268" t="s">
        <v>478</v>
      </c>
      <c r="G209" s="269" t="s">
        <v>360</v>
      </c>
      <c r="H209" s="270">
        <v>1</v>
      </c>
      <c r="I209" s="271"/>
      <c r="J209" s="272">
        <f>ROUND(I209*H209,2)</f>
        <v>0</v>
      </c>
      <c r="K209" s="268" t="s">
        <v>155</v>
      </c>
      <c r="L209" s="273"/>
      <c r="M209" s="274" t="s">
        <v>19</v>
      </c>
      <c r="N209" s="275" t="s">
        <v>46</v>
      </c>
      <c r="O209" s="85"/>
      <c r="P209" s="222">
        <f>O209*H209</f>
        <v>0</v>
      </c>
      <c r="Q209" s="222">
        <v>0.054600000000000003</v>
      </c>
      <c r="R209" s="222">
        <f>Q209*H209</f>
        <v>0.054600000000000003</v>
      </c>
      <c r="S209" s="222">
        <v>0</v>
      </c>
      <c r="T209" s="223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4" t="s">
        <v>199</v>
      </c>
      <c r="AT209" s="224" t="s">
        <v>311</v>
      </c>
      <c r="AU209" s="224" t="s">
        <v>85</v>
      </c>
      <c r="AY209" s="18" t="s">
        <v>149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18" t="s">
        <v>83</v>
      </c>
      <c r="BK209" s="225">
        <f>ROUND(I209*H209,2)</f>
        <v>0</v>
      </c>
      <c r="BL209" s="18" t="s">
        <v>156</v>
      </c>
      <c r="BM209" s="224" t="s">
        <v>648</v>
      </c>
    </row>
    <row r="210" s="2" customFormat="1" ht="16.5" customHeight="1">
      <c r="A210" s="39"/>
      <c r="B210" s="40"/>
      <c r="C210" s="213" t="s">
        <v>391</v>
      </c>
      <c r="D210" s="213" t="s">
        <v>151</v>
      </c>
      <c r="E210" s="214" t="s">
        <v>649</v>
      </c>
      <c r="F210" s="215" t="s">
        <v>650</v>
      </c>
      <c r="G210" s="216" t="s">
        <v>154</v>
      </c>
      <c r="H210" s="217">
        <v>27.600000000000001</v>
      </c>
      <c r="I210" s="218"/>
      <c r="J210" s="219">
        <f>ROUND(I210*H210,2)</f>
        <v>0</v>
      </c>
      <c r="K210" s="215" t="s">
        <v>155</v>
      </c>
      <c r="L210" s="45"/>
      <c r="M210" s="220" t="s">
        <v>19</v>
      </c>
      <c r="N210" s="221" t="s">
        <v>46</v>
      </c>
      <c r="O210" s="85"/>
      <c r="P210" s="222">
        <f>O210*H210</f>
        <v>0</v>
      </c>
      <c r="Q210" s="222">
        <v>0.00019000000000000001</v>
      </c>
      <c r="R210" s="222">
        <f>Q210*H210</f>
        <v>0.0052440000000000004</v>
      </c>
      <c r="S210" s="222">
        <v>0</v>
      </c>
      <c r="T210" s="223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4" t="s">
        <v>156</v>
      </c>
      <c r="AT210" s="224" t="s">
        <v>151</v>
      </c>
      <c r="AU210" s="224" t="s">
        <v>85</v>
      </c>
      <c r="AY210" s="18" t="s">
        <v>149</v>
      </c>
      <c r="BE210" s="225">
        <f>IF(N210="základní",J210,0)</f>
        <v>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18" t="s">
        <v>83</v>
      </c>
      <c r="BK210" s="225">
        <f>ROUND(I210*H210,2)</f>
        <v>0</v>
      </c>
      <c r="BL210" s="18" t="s">
        <v>156</v>
      </c>
      <c r="BM210" s="224" t="s">
        <v>651</v>
      </c>
    </row>
    <row r="211" s="2" customFormat="1">
      <c r="A211" s="39"/>
      <c r="B211" s="40"/>
      <c r="C211" s="41"/>
      <c r="D211" s="226" t="s">
        <v>158</v>
      </c>
      <c r="E211" s="41"/>
      <c r="F211" s="227" t="s">
        <v>652</v>
      </c>
      <c r="G211" s="41"/>
      <c r="H211" s="41"/>
      <c r="I211" s="228"/>
      <c r="J211" s="41"/>
      <c r="K211" s="41"/>
      <c r="L211" s="45"/>
      <c r="M211" s="229"/>
      <c r="N211" s="230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158</v>
      </c>
      <c r="AU211" s="18" t="s">
        <v>85</v>
      </c>
    </row>
    <row r="212" s="13" customFormat="1">
      <c r="A212" s="13"/>
      <c r="B212" s="233"/>
      <c r="C212" s="234"/>
      <c r="D212" s="231" t="s">
        <v>162</v>
      </c>
      <c r="E212" s="235" t="s">
        <v>19</v>
      </c>
      <c r="F212" s="236" t="s">
        <v>653</v>
      </c>
      <c r="G212" s="234"/>
      <c r="H212" s="237">
        <v>23</v>
      </c>
      <c r="I212" s="238"/>
      <c r="J212" s="234"/>
      <c r="K212" s="234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162</v>
      </c>
      <c r="AU212" s="243" t="s">
        <v>85</v>
      </c>
      <c r="AV212" s="13" t="s">
        <v>85</v>
      </c>
      <c r="AW212" s="13" t="s">
        <v>36</v>
      </c>
      <c r="AX212" s="13" t="s">
        <v>83</v>
      </c>
      <c r="AY212" s="243" t="s">
        <v>149</v>
      </c>
    </row>
    <row r="213" s="13" customFormat="1">
      <c r="A213" s="13"/>
      <c r="B213" s="233"/>
      <c r="C213" s="234"/>
      <c r="D213" s="231" t="s">
        <v>162</v>
      </c>
      <c r="E213" s="234"/>
      <c r="F213" s="236" t="s">
        <v>654</v>
      </c>
      <c r="G213" s="234"/>
      <c r="H213" s="237">
        <v>27.600000000000001</v>
      </c>
      <c r="I213" s="238"/>
      <c r="J213" s="234"/>
      <c r="K213" s="234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162</v>
      </c>
      <c r="AU213" s="243" t="s">
        <v>85</v>
      </c>
      <c r="AV213" s="13" t="s">
        <v>85</v>
      </c>
      <c r="AW213" s="13" t="s">
        <v>4</v>
      </c>
      <c r="AX213" s="13" t="s">
        <v>83</v>
      </c>
      <c r="AY213" s="243" t="s">
        <v>149</v>
      </c>
    </row>
    <row r="214" s="2" customFormat="1" ht="16.5" customHeight="1">
      <c r="A214" s="39"/>
      <c r="B214" s="40"/>
      <c r="C214" s="213" t="s">
        <v>395</v>
      </c>
      <c r="D214" s="213" t="s">
        <v>151</v>
      </c>
      <c r="E214" s="214" t="s">
        <v>481</v>
      </c>
      <c r="F214" s="215" t="s">
        <v>482</v>
      </c>
      <c r="G214" s="216" t="s">
        <v>154</v>
      </c>
      <c r="H214" s="217">
        <v>23</v>
      </c>
      <c r="I214" s="218"/>
      <c r="J214" s="219">
        <f>ROUND(I214*H214,2)</f>
        <v>0</v>
      </c>
      <c r="K214" s="215" t="s">
        <v>155</v>
      </c>
      <c r="L214" s="45"/>
      <c r="M214" s="220" t="s">
        <v>19</v>
      </c>
      <c r="N214" s="221" t="s">
        <v>46</v>
      </c>
      <c r="O214" s="85"/>
      <c r="P214" s="222">
        <f>O214*H214</f>
        <v>0</v>
      </c>
      <c r="Q214" s="222">
        <v>6.9999999999999994E-05</v>
      </c>
      <c r="R214" s="222">
        <f>Q214*H214</f>
        <v>0.0016099999999999999</v>
      </c>
      <c r="S214" s="222">
        <v>0</v>
      </c>
      <c r="T214" s="223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24" t="s">
        <v>156</v>
      </c>
      <c r="AT214" s="224" t="s">
        <v>151</v>
      </c>
      <c r="AU214" s="224" t="s">
        <v>85</v>
      </c>
      <c r="AY214" s="18" t="s">
        <v>149</v>
      </c>
      <c r="BE214" s="225">
        <f>IF(N214="základní",J214,0)</f>
        <v>0</v>
      </c>
      <c r="BF214" s="225">
        <f>IF(N214="snížená",J214,0)</f>
        <v>0</v>
      </c>
      <c r="BG214" s="225">
        <f>IF(N214="zákl. přenesená",J214,0)</f>
        <v>0</v>
      </c>
      <c r="BH214" s="225">
        <f>IF(N214="sníž. přenesená",J214,0)</f>
        <v>0</v>
      </c>
      <c r="BI214" s="225">
        <f>IF(N214="nulová",J214,0)</f>
        <v>0</v>
      </c>
      <c r="BJ214" s="18" t="s">
        <v>83</v>
      </c>
      <c r="BK214" s="225">
        <f>ROUND(I214*H214,2)</f>
        <v>0</v>
      </c>
      <c r="BL214" s="18" t="s">
        <v>156</v>
      </c>
      <c r="BM214" s="224" t="s">
        <v>655</v>
      </c>
    </row>
    <row r="215" s="2" customFormat="1">
      <c r="A215" s="39"/>
      <c r="B215" s="40"/>
      <c r="C215" s="41"/>
      <c r="D215" s="226" t="s">
        <v>158</v>
      </c>
      <c r="E215" s="41"/>
      <c r="F215" s="227" t="s">
        <v>484</v>
      </c>
      <c r="G215" s="41"/>
      <c r="H215" s="41"/>
      <c r="I215" s="228"/>
      <c r="J215" s="41"/>
      <c r="K215" s="41"/>
      <c r="L215" s="45"/>
      <c r="M215" s="229"/>
      <c r="N215" s="230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158</v>
      </c>
      <c r="AU215" s="18" t="s">
        <v>85</v>
      </c>
    </row>
    <row r="216" s="12" customFormat="1" ht="22.8" customHeight="1">
      <c r="A216" s="12"/>
      <c r="B216" s="197"/>
      <c r="C216" s="198"/>
      <c r="D216" s="199" t="s">
        <v>74</v>
      </c>
      <c r="E216" s="211" t="s">
        <v>205</v>
      </c>
      <c r="F216" s="211" t="s">
        <v>487</v>
      </c>
      <c r="G216" s="198"/>
      <c r="H216" s="198"/>
      <c r="I216" s="201"/>
      <c r="J216" s="212">
        <f>BK216</f>
        <v>0</v>
      </c>
      <c r="K216" s="198"/>
      <c r="L216" s="203"/>
      <c r="M216" s="204"/>
      <c r="N216" s="205"/>
      <c r="O216" s="205"/>
      <c r="P216" s="206">
        <f>SUM(P217:P224)</f>
        <v>0</v>
      </c>
      <c r="Q216" s="205"/>
      <c r="R216" s="206">
        <f>SUM(R217:R224)</f>
        <v>0.21038000000000001</v>
      </c>
      <c r="S216" s="205"/>
      <c r="T216" s="207">
        <f>SUM(T217:T224)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08" t="s">
        <v>83</v>
      </c>
      <c r="AT216" s="209" t="s">
        <v>74</v>
      </c>
      <c r="AU216" s="209" t="s">
        <v>83</v>
      </c>
      <c r="AY216" s="208" t="s">
        <v>149</v>
      </c>
      <c r="BK216" s="210">
        <f>SUM(BK217:BK224)</f>
        <v>0</v>
      </c>
    </row>
    <row r="217" s="2" customFormat="1" ht="37.8" customHeight="1">
      <c r="A217" s="39"/>
      <c r="B217" s="40"/>
      <c r="C217" s="213" t="s">
        <v>400</v>
      </c>
      <c r="D217" s="213" t="s">
        <v>151</v>
      </c>
      <c r="E217" s="214" t="s">
        <v>656</v>
      </c>
      <c r="F217" s="215" t="s">
        <v>657</v>
      </c>
      <c r="G217" s="216" t="s">
        <v>154</v>
      </c>
      <c r="H217" s="217">
        <v>1</v>
      </c>
      <c r="I217" s="218"/>
      <c r="J217" s="219">
        <f>ROUND(I217*H217,2)</f>
        <v>0</v>
      </c>
      <c r="K217" s="215" t="s">
        <v>155</v>
      </c>
      <c r="L217" s="45"/>
      <c r="M217" s="220" t="s">
        <v>19</v>
      </c>
      <c r="N217" s="221" t="s">
        <v>46</v>
      </c>
      <c r="O217" s="85"/>
      <c r="P217" s="222">
        <f>O217*H217</f>
        <v>0</v>
      </c>
      <c r="Q217" s="222">
        <v>0.080879999999999994</v>
      </c>
      <c r="R217" s="222">
        <f>Q217*H217</f>
        <v>0.080879999999999994</v>
      </c>
      <c r="S217" s="222">
        <v>0</v>
      </c>
      <c r="T217" s="223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24" t="s">
        <v>156</v>
      </c>
      <c r="AT217" s="224" t="s">
        <v>151</v>
      </c>
      <c r="AU217" s="224" t="s">
        <v>85</v>
      </c>
      <c r="AY217" s="18" t="s">
        <v>149</v>
      </c>
      <c r="BE217" s="225">
        <f>IF(N217="základní",J217,0)</f>
        <v>0</v>
      </c>
      <c r="BF217" s="225">
        <f>IF(N217="snížená",J217,0)</f>
        <v>0</v>
      </c>
      <c r="BG217" s="225">
        <f>IF(N217="zákl. přenesená",J217,0)</f>
        <v>0</v>
      </c>
      <c r="BH217" s="225">
        <f>IF(N217="sníž. přenesená",J217,0)</f>
        <v>0</v>
      </c>
      <c r="BI217" s="225">
        <f>IF(N217="nulová",J217,0)</f>
        <v>0</v>
      </c>
      <c r="BJ217" s="18" t="s">
        <v>83</v>
      </c>
      <c r="BK217" s="225">
        <f>ROUND(I217*H217,2)</f>
        <v>0</v>
      </c>
      <c r="BL217" s="18" t="s">
        <v>156</v>
      </c>
      <c r="BM217" s="224" t="s">
        <v>658</v>
      </c>
    </row>
    <row r="218" s="2" customFormat="1">
      <c r="A218" s="39"/>
      <c r="B218" s="40"/>
      <c r="C218" s="41"/>
      <c r="D218" s="226" t="s">
        <v>158</v>
      </c>
      <c r="E218" s="41"/>
      <c r="F218" s="227" t="s">
        <v>659</v>
      </c>
      <c r="G218" s="41"/>
      <c r="H218" s="41"/>
      <c r="I218" s="228"/>
      <c r="J218" s="41"/>
      <c r="K218" s="41"/>
      <c r="L218" s="45"/>
      <c r="M218" s="229"/>
      <c r="N218" s="230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158</v>
      </c>
      <c r="AU218" s="18" t="s">
        <v>85</v>
      </c>
    </row>
    <row r="219" s="2" customFormat="1">
      <c r="A219" s="39"/>
      <c r="B219" s="40"/>
      <c r="C219" s="41"/>
      <c r="D219" s="231" t="s">
        <v>160</v>
      </c>
      <c r="E219" s="41"/>
      <c r="F219" s="232" t="s">
        <v>660</v>
      </c>
      <c r="G219" s="41"/>
      <c r="H219" s="41"/>
      <c r="I219" s="228"/>
      <c r="J219" s="41"/>
      <c r="K219" s="41"/>
      <c r="L219" s="45"/>
      <c r="M219" s="229"/>
      <c r="N219" s="230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160</v>
      </c>
      <c r="AU219" s="18" t="s">
        <v>85</v>
      </c>
    </row>
    <row r="220" s="2" customFormat="1" ht="24.15" customHeight="1">
      <c r="A220" s="39"/>
      <c r="B220" s="40"/>
      <c r="C220" s="213" t="s">
        <v>404</v>
      </c>
      <c r="D220" s="213" t="s">
        <v>151</v>
      </c>
      <c r="E220" s="214" t="s">
        <v>489</v>
      </c>
      <c r="F220" s="215" t="s">
        <v>490</v>
      </c>
      <c r="G220" s="216" t="s">
        <v>154</v>
      </c>
      <c r="H220" s="217">
        <v>1</v>
      </c>
      <c r="I220" s="218"/>
      <c r="J220" s="219">
        <f>ROUND(I220*H220,2)</f>
        <v>0</v>
      </c>
      <c r="K220" s="215" t="s">
        <v>155</v>
      </c>
      <c r="L220" s="45"/>
      <c r="M220" s="220" t="s">
        <v>19</v>
      </c>
      <c r="N220" s="221" t="s">
        <v>46</v>
      </c>
      <c r="O220" s="85"/>
      <c r="P220" s="222">
        <f>O220*H220</f>
        <v>0</v>
      </c>
      <c r="Q220" s="222">
        <v>0.1295</v>
      </c>
      <c r="R220" s="222">
        <f>Q220*H220</f>
        <v>0.1295</v>
      </c>
      <c r="S220" s="222">
        <v>0</v>
      </c>
      <c r="T220" s="223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4" t="s">
        <v>156</v>
      </c>
      <c r="AT220" s="224" t="s">
        <v>151</v>
      </c>
      <c r="AU220" s="224" t="s">
        <v>85</v>
      </c>
      <c r="AY220" s="18" t="s">
        <v>149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18" t="s">
        <v>83</v>
      </c>
      <c r="BK220" s="225">
        <f>ROUND(I220*H220,2)</f>
        <v>0</v>
      </c>
      <c r="BL220" s="18" t="s">
        <v>156</v>
      </c>
      <c r="BM220" s="224" t="s">
        <v>661</v>
      </c>
    </row>
    <row r="221" s="2" customFormat="1">
      <c r="A221" s="39"/>
      <c r="B221" s="40"/>
      <c r="C221" s="41"/>
      <c r="D221" s="226" t="s">
        <v>158</v>
      </c>
      <c r="E221" s="41"/>
      <c r="F221" s="227" t="s">
        <v>492</v>
      </c>
      <c r="G221" s="41"/>
      <c r="H221" s="41"/>
      <c r="I221" s="228"/>
      <c r="J221" s="41"/>
      <c r="K221" s="41"/>
      <c r="L221" s="45"/>
      <c r="M221" s="229"/>
      <c r="N221" s="230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158</v>
      </c>
      <c r="AU221" s="18" t="s">
        <v>85</v>
      </c>
    </row>
    <row r="222" s="2" customFormat="1">
      <c r="A222" s="39"/>
      <c r="B222" s="40"/>
      <c r="C222" s="41"/>
      <c r="D222" s="231" t="s">
        <v>160</v>
      </c>
      <c r="E222" s="41"/>
      <c r="F222" s="232" t="s">
        <v>493</v>
      </c>
      <c r="G222" s="41"/>
      <c r="H222" s="41"/>
      <c r="I222" s="228"/>
      <c r="J222" s="41"/>
      <c r="K222" s="41"/>
      <c r="L222" s="45"/>
      <c r="M222" s="229"/>
      <c r="N222" s="230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160</v>
      </c>
      <c r="AU222" s="18" t="s">
        <v>85</v>
      </c>
    </row>
    <row r="223" s="2" customFormat="1" ht="37.8" customHeight="1">
      <c r="A223" s="39"/>
      <c r="B223" s="40"/>
      <c r="C223" s="213" t="s">
        <v>408</v>
      </c>
      <c r="D223" s="213" t="s">
        <v>151</v>
      </c>
      <c r="E223" s="214" t="s">
        <v>495</v>
      </c>
      <c r="F223" s="215" t="s">
        <v>496</v>
      </c>
      <c r="G223" s="216" t="s">
        <v>154</v>
      </c>
      <c r="H223" s="217">
        <v>2</v>
      </c>
      <c r="I223" s="218"/>
      <c r="J223" s="219">
        <f>ROUND(I223*H223,2)</f>
        <v>0</v>
      </c>
      <c r="K223" s="215" t="s">
        <v>155</v>
      </c>
      <c r="L223" s="45"/>
      <c r="M223" s="220" t="s">
        <v>19</v>
      </c>
      <c r="N223" s="221" t="s">
        <v>46</v>
      </c>
      <c r="O223" s="85"/>
      <c r="P223" s="222">
        <f>O223*H223</f>
        <v>0</v>
      </c>
      <c r="Q223" s="222">
        <v>0</v>
      </c>
      <c r="R223" s="222">
        <f>Q223*H223</f>
        <v>0</v>
      </c>
      <c r="S223" s="222">
        <v>0</v>
      </c>
      <c r="T223" s="223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24" t="s">
        <v>156</v>
      </c>
      <c r="AT223" s="224" t="s">
        <v>151</v>
      </c>
      <c r="AU223" s="224" t="s">
        <v>85</v>
      </c>
      <c r="AY223" s="18" t="s">
        <v>149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18" t="s">
        <v>83</v>
      </c>
      <c r="BK223" s="225">
        <f>ROUND(I223*H223,2)</f>
        <v>0</v>
      </c>
      <c r="BL223" s="18" t="s">
        <v>156</v>
      </c>
      <c r="BM223" s="224" t="s">
        <v>662</v>
      </c>
    </row>
    <row r="224" s="2" customFormat="1">
      <c r="A224" s="39"/>
      <c r="B224" s="40"/>
      <c r="C224" s="41"/>
      <c r="D224" s="226" t="s">
        <v>158</v>
      </c>
      <c r="E224" s="41"/>
      <c r="F224" s="227" t="s">
        <v>498</v>
      </c>
      <c r="G224" s="41"/>
      <c r="H224" s="41"/>
      <c r="I224" s="228"/>
      <c r="J224" s="41"/>
      <c r="K224" s="41"/>
      <c r="L224" s="45"/>
      <c r="M224" s="229"/>
      <c r="N224" s="230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158</v>
      </c>
      <c r="AU224" s="18" t="s">
        <v>85</v>
      </c>
    </row>
    <row r="225" s="12" customFormat="1" ht="22.8" customHeight="1">
      <c r="A225" s="12"/>
      <c r="B225" s="197"/>
      <c r="C225" s="198"/>
      <c r="D225" s="199" t="s">
        <v>74</v>
      </c>
      <c r="E225" s="211" t="s">
        <v>499</v>
      </c>
      <c r="F225" s="211" t="s">
        <v>500</v>
      </c>
      <c r="G225" s="198"/>
      <c r="H225" s="198"/>
      <c r="I225" s="201"/>
      <c r="J225" s="212">
        <f>BK225</f>
        <v>0</v>
      </c>
      <c r="K225" s="198"/>
      <c r="L225" s="203"/>
      <c r="M225" s="204"/>
      <c r="N225" s="205"/>
      <c r="O225" s="205"/>
      <c r="P225" s="206">
        <f>SUM(P226:P227)</f>
        <v>0</v>
      </c>
      <c r="Q225" s="205"/>
      <c r="R225" s="206">
        <f>SUM(R226:R227)</f>
        <v>0</v>
      </c>
      <c r="S225" s="205"/>
      <c r="T225" s="207">
        <f>SUM(T226:T227)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08" t="s">
        <v>83</v>
      </c>
      <c r="AT225" s="209" t="s">
        <v>74</v>
      </c>
      <c r="AU225" s="209" t="s">
        <v>83</v>
      </c>
      <c r="AY225" s="208" t="s">
        <v>149</v>
      </c>
      <c r="BK225" s="210">
        <f>SUM(BK226:BK227)</f>
        <v>0</v>
      </c>
    </row>
    <row r="226" s="2" customFormat="1" ht="24.15" customHeight="1">
      <c r="A226" s="39"/>
      <c r="B226" s="40"/>
      <c r="C226" s="213" t="s">
        <v>414</v>
      </c>
      <c r="D226" s="213" t="s">
        <v>151</v>
      </c>
      <c r="E226" s="214" t="s">
        <v>502</v>
      </c>
      <c r="F226" s="215" t="s">
        <v>503</v>
      </c>
      <c r="G226" s="216" t="s">
        <v>300</v>
      </c>
      <c r="H226" s="217">
        <v>0.40999999999999998</v>
      </c>
      <c r="I226" s="218"/>
      <c r="J226" s="219">
        <f>ROUND(I226*H226,2)</f>
        <v>0</v>
      </c>
      <c r="K226" s="215" t="s">
        <v>155</v>
      </c>
      <c r="L226" s="45"/>
      <c r="M226" s="220" t="s">
        <v>19</v>
      </c>
      <c r="N226" s="221" t="s">
        <v>46</v>
      </c>
      <c r="O226" s="85"/>
      <c r="P226" s="222">
        <f>O226*H226</f>
        <v>0</v>
      </c>
      <c r="Q226" s="222">
        <v>0</v>
      </c>
      <c r="R226" s="222">
        <f>Q226*H226</f>
        <v>0</v>
      </c>
      <c r="S226" s="222">
        <v>0</v>
      </c>
      <c r="T226" s="223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4" t="s">
        <v>156</v>
      </c>
      <c r="AT226" s="224" t="s">
        <v>151</v>
      </c>
      <c r="AU226" s="224" t="s">
        <v>85</v>
      </c>
      <c r="AY226" s="18" t="s">
        <v>149</v>
      </c>
      <c r="BE226" s="225">
        <f>IF(N226="základní",J226,0)</f>
        <v>0</v>
      </c>
      <c r="BF226" s="225">
        <f>IF(N226="snížená",J226,0)</f>
        <v>0</v>
      </c>
      <c r="BG226" s="225">
        <f>IF(N226="zákl. přenesená",J226,0)</f>
        <v>0</v>
      </c>
      <c r="BH226" s="225">
        <f>IF(N226="sníž. přenesená",J226,0)</f>
        <v>0</v>
      </c>
      <c r="BI226" s="225">
        <f>IF(N226="nulová",J226,0)</f>
        <v>0</v>
      </c>
      <c r="BJ226" s="18" t="s">
        <v>83</v>
      </c>
      <c r="BK226" s="225">
        <f>ROUND(I226*H226,2)</f>
        <v>0</v>
      </c>
      <c r="BL226" s="18" t="s">
        <v>156</v>
      </c>
      <c r="BM226" s="224" t="s">
        <v>663</v>
      </c>
    </row>
    <row r="227" s="2" customFormat="1">
      <c r="A227" s="39"/>
      <c r="B227" s="40"/>
      <c r="C227" s="41"/>
      <c r="D227" s="226" t="s">
        <v>158</v>
      </c>
      <c r="E227" s="41"/>
      <c r="F227" s="227" t="s">
        <v>505</v>
      </c>
      <c r="G227" s="41"/>
      <c r="H227" s="41"/>
      <c r="I227" s="228"/>
      <c r="J227" s="41"/>
      <c r="K227" s="41"/>
      <c r="L227" s="45"/>
      <c r="M227" s="229"/>
      <c r="N227" s="230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158</v>
      </c>
      <c r="AU227" s="18" t="s">
        <v>85</v>
      </c>
    </row>
    <row r="228" s="12" customFormat="1" ht="22.8" customHeight="1">
      <c r="A228" s="12"/>
      <c r="B228" s="197"/>
      <c r="C228" s="198"/>
      <c r="D228" s="199" t="s">
        <v>74</v>
      </c>
      <c r="E228" s="211" t="s">
        <v>506</v>
      </c>
      <c r="F228" s="211" t="s">
        <v>507</v>
      </c>
      <c r="G228" s="198"/>
      <c r="H228" s="198"/>
      <c r="I228" s="201"/>
      <c r="J228" s="212">
        <f>BK228</f>
        <v>0</v>
      </c>
      <c r="K228" s="198"/>
      <c r="L228" s="203"/>
      <c r="M228" s="204"/>
      <c r="N228" s="205"/>
      <c r="O228" s="205"/>
      <c r="P228" s="206">
        <f>SUM(P229:P230)</f>
        <v>0</v>
      </c>
      <c r="Q228" s="205"/>
      <c r="R228" s="206">
        <f>SUM(R229:R230)</f>
        <v>0</v>
      </c>
      <c r="S228" s="205"/>
      <c r="T228" s="207">
        <f>SUM(T229:T230)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08" t="s">
        <v>83</v>
      </c>
      <c r="AT228" s="209" t="s">
        <v>74</v>
      </c>
      <c r="AU228" s="209" t="s">
        <v>83</v>
      </c>
      <c r="AY228" s="208" t="s">
        <v>149</v>
      </c>
      <c r="BK228" s="210">
        <f>SUM(BK229:BK230)</f>
        <v>0</v>
      </c>
    </row>
    <row r="229" s="2" customFormat="1" ht="24.15" customHeight="1">
      <c r="A229" s="39"/>
      <c r="B229" s="40"/>
      <c r="C229" s="213" t="s">
        <v>419</v>
      </c>
      <c r="D229" s="213" t="s">
        <v>151</v>
      </c>
      <c r="E229" s="214" t="s">
        <v>509</v>
      </c>
      <c r="F229" s="215" t="s">
        <v>510</v>
      </c>
      <c r="G229" s="216" t="s">
        <v>300</v>
      </c>
      <c r="H229" s="217">
        <v>3.254</v>
      </c>
      <c r="I229" s="218"/>
      <c r="J229" s="219">
        <f>ROUND(I229*H229,2)</f>
        <v>0</v>
      </c>
      <c r="K229" s="215" t="s">
        <v>155</v>
      </c>
      <c r="L229" s="45"/>
      <c r="M229" s="220" t="s">
        <v>19</v>
      </c>
      <c r="N229" s="221" t="s">
        <v>46</v>
      </c>
      <c r="O229" s="85"/>
      <c r="P229" s="222">
        <f>O229*H229</f>
        <v>0</v>
      </c>
      <c r="Q229" s="222">
        <v>0</v>
      </c>
      <c r="R229" s="222">
        <f>Q229*H229</f>
        <v>0</v>
      </c>
      <c r="S229" s="222">
        <v>0</v>
      </c>
      <c r="T229" s="223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24" t="s">
        <v>156</v>
      </c>
      <c r="AT229" s="224" t="s">
        <v>151</v>
      </c>
      <c r="AU229" s="224" t="s">
        <v>85</v>
      </c>
      <c r="AY229" s="18" t="s">
        <v>149</v>
      </c>
      <c r="BE229" s="225">
        <f>IF(N229="základní",J229,0)</f>
        <v>0</v>
      </c>
      <c r="BF229" s="225">
        <f>IF(N229="snížená",J229,0)</f>
        <v>0</v>
      </c>
      <c r="BG229" s="225">
        <f>IF(N229="zákl. přenesená",J229,0)</f>
        <v>0</v>
      </c>
      <c r="BH229" s="225">
        <f>IF(N229="sníž. přenesená",J229,0)</f>
        <v>0</v>
      </c>
      <c r="BI229" s="225">
        <f>IF(N229="nulová",J229,0)</f>
        <v>0</v>
      </c>
      <c r="BJ229" s="18" t="s">
        <v>83</v>
      </c>
      <c r="BK229" s="225">
        <f>ROUND(I229*H229,2)</f>
        <v>0</v>
      </c>
      <c r="BL229" s="18" t="s">
        <v>156</v>
      </c>
      <c r="BM229" s="224" t="s">
        <v>664</v>
      </c>
    </row>
    <row r="230" s="2" customFormat="1">
      <c r="A230" s="39"/>
      <c r="B230" s="40"/>
      <c r="C230" s="41"/>
      <c r="D230" s="226" t="s">
        <v>158</v>
      </c>
      <c r="E230" s="41"/>
      <c r="F230" s="227" t="s">
        <v>512</v>
      </c>
      <c r="G230" s="41"/>
      <c r="H230" s="41"/>
      <c r="I230" s="228"/>
      <c r="J230" s="41"/>
      <c r="K230" s="41"/>
      <c r="L230" s="45"/>
      <c r="M230" s="276"/>
      <c r="N230" s="277"/>
      <c r="O230" s="278"/>
      <c r="P230" s="278"/>
      <c r="Q230" s="278"/>
      <c r="R230" s="278"/>
      <c r="S230" s="278"/>
      <c r="T230" s="279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158</v>
      </c>
      <c r="AU230" s="18" t="s">
        <v>85</v>
      </c>
    </row>
    <row r="231" s="2" customFormat="1" ht="6.96" customHeight="1">
      <c r="A231" s="39"/>
      <c r="B231" s="60"/>
      <c r="C231" s="61"/>
      <c r="D231" s="61"/>
      <c r="E231" s="61"/>
      <c r="F231" s="61"/>
      <c r="G231" s="61"/>
      <c r="H231" s="61"/>
      <c r="I231" s="61"/>
      <c r="J231" s="61"/>
      <c r="K231" s="61"/>
      <c r="L231" s="45"/>
      <c r="M231" s="39"/>
      <c r="O231" s="39"/>
      <c r="P231" s="39"/>
      <c r="Q231" s="39"/>
      <c r="R231" s="39"/>
      <c r="S231" s="39"/>
      <c r="T231" s="39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</row>
  </sheetData>
  <sheetProtection sheet="1" autoFilter="0" formatColumns="0" formatRows="0" objects="1" scenarios="1" spinCount="100000" saltValue="YVPQJWTzXOmdcsshDQf4cEaYpsuHbXEKCwk5Jkgwhi9ra3l8dDzDhUaFtDH8nGDNjYGDlgVn+NBugWO2modEcw==" hashValue="2cZkqPnrNiXqqSKOVnLoTRT4Co4qcAI94jqGTv2m7hQqN8DsWcs7QJv2S9Qso9ZHmMACglFE+5xeNI2xWDl4Cw==" algorithmName="SHA-512" password="CC35"/>
  <autoFilter ref="C91:K23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hyperlinks>
    <hyperlink ref="F96" r:id="rId1" display="https://podminky.urs.cz/item/CS_URS_2023_02/113202111"/>
    <hyperlink ref="F102" r:id="rId2" display="https://podminky.urs.cz/item/CS_URS_2023_02/119001405"/>
    <hyperlink ref="F105" r:id="rId3" display="https://podminky.urs.cz/item/CS_URS_2023_02/119001421"/>
    <hyperlink ref="F108" r:id="rId4" display="https://podminky.urs.cz/item/CS_URS_2023_02/129001101"/>
    <hyperlink ref="F110" r:id="rId5" display="https://podminky.urs.cz/item/CS_URS_2023_02/131151201"/>
    <hyperlink ref="F113" r:id="rId6" display="https://podminky.urs.cz/item/CS_URS_2023_02/131251201"/>
    <hyperlink ref="F116" r:id="rId7" display="https://podminky.urs.cz/item/CS_URS_2023_02/131351201"/>
    <hyperlink ref="F119" r:id="rId8" display="https://podminky.urs.cz/item/CS_URS_2023_02/132154201"/>
    <hyperlink ref="F122" r:id="rId9" display="https://podminky.urs.cz/item/CS_URS_2023_02/132254201"/>
    <hyperlink ref="F125" r:id="rId10" display="https://podminky.urs.cz/item/CS_URS_2023_02/132354201"/>
    <hyperlink ref="F129" r:id="rId11" display="https://podminky.urs.cz/item/CS_URS_2023_02/151201101"/>
    <hyperlink ref="F132" r:id="rId12" display="https://podminky.urs.cz/item/CS_URS_2023_02/151201102"/>
    <hyperlink ref="F135" r:id="rId13" display="https://podminky.urs.cz/item/CS_URS_2023_02/151201111"/>
    <hyperlink ref="F137" r:id="rId14" display="https://podminky.urs.cz/item/CS_URS_2023_02/151201112"/>
    <hyperlink ref="F139" r:id="rId15" display="https://podminky.urs.cz/item/CS_URS_2023_02/151201201"/>
    <hyperlink ref="F142" r:id="rId16" display="https://podminky.urs.cz/item/CS_URS_2023_02/151201211"/>
    <hyperlink ref="F144" r:id="rId17" display="https://podminky.urs.cz/item/CS_URS_2023_02/151201301"/>
    <hyperlink ref="F146" r:id="rId18" display="https://podminky.urs.cz/item/CS_URS_2023_02/151201311"/>
    <hyperlink ref="F148" r:id="rId19" display="https://podminky.urs.cz/item/CS_URS_2023_02/162751117"/>
    <hyperlink ref="F156" r:id="rId20" display="https://podminky.urs.cz/item/CS_URS_2023_02/162751137"/>
    <hyperlink ref="F158" r:id="rId21" display="https://podminky.urs.cz/item/CS_URS_2023_02/167151101"/>
    <hyperlink ref="F165" r:id="rId22" display="https://podminky.urs.cz/item/CS_URS_2023_02/171201231"/>
    <hyperlink ref="F179" r:id="rId23" display="https://podminky.urs.cz/item/CS_URS_2023_02/181111111"/>
    <hyperlink ref="F183" r:id="rId24" display="https://podminky.urs.cz/item/CS_URS_2023_02/451572111"/>
    <hyperlink ref="F186" r:id="rId25" display="https://podminky.urs.cz/item/CS_URS_2023_02/452321131"/>
    <hyperlink ref="F189" r:id="rId26" display="https://podminky.urs.cz/item/CS_URS_2023_02/452351101"/>
    <hyperlink ref="F192" r:id="rId27" display="https://podminky.urs.cz/item/CS_URS_2023_02/452368211"/>
    <hyperlink ref="F195" r:id="rId28" display="https://podminky.urs.cz/item/CS_URS_2023_02/452386111"/>
    <hyperlink ref="F199" r:id="rId29" display="https://podminky.urs.cz/item/CS_URS_2023_02/871225201"/>
    <hyperlink ref="F203" r:id="rId30" display="https://podminky.urs.cz/item/CS_URS_2023_02/892241111"/>
    <hyperlink ref="F207" r:id="rId31" display="https://podminky.urs.cz/item/CS_URS_2023_02/899104112"/>
    <hyperlink ref="F211" r:id="rId32" display="https://podminky.urs.cz/item/CS_URS_2023_02/899721111"/>
    <hyperlink ref="F215" r:id="rId33" display="https://podminky.urs.cz/item/CS_URS_2023_02/899722112"/>
    <hyperlink ref="F218" r:id="rId34" display="https://podminky.urs.cz/item/CS_URS_2023_02/915491211"/>
    <hyperlink ref="F221" r:id="rId35" display="https://podminky.urs.cz/item/CS_URS_2023_02/916231213"/>
    <hyperlink ref="F224" r:id="rId36" display="https://podminky.urs.cz/item/CS_URS_2023_02/979024443"/>
    <hyperlink ref="F227" r:id="rId37" display="https://podminky.urs.cz/item/CS_URS_2023_02/997221571"/>
    <hyperlink ref="F230" r:id="rId38" display="https://podminky.urs.cz/item/CS_URS_2023_02/998276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85</v>
      </c>
    </row>
    <row r="4" s="1" customFormat="1" ht="24.96" customHeight="1">
      <c r="B4" s="21"/>
      <c r="D4" s="141" t="s">
        <v>117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Splašková kanalizace Štěpánov</v>
      </c>
      <c r="F7" s="143"/>
      <c r="G7" s="143"/>
      <c r="H7" s="143"/>
      <c r="L7" s="21"/>
    </row>
    <row r="8" s="1" customFormat="1" ht="12" customHeight="1">
      <c r="B8" s="21"/>
      <c r="D8" s="143" t="s">
        <v>118</v>
      </c>
      <c r="L8" s="21"/>
    </row>
    <row r="9" s="2" customFormat="1" ht="16.5" customHeight="1">
      <c r="A9" s="39"/>
      <c r="B9" s="45"/>
      <c r="C9" s="39"/>
      <c r="D9" s="39"/>
      <c r="E9" s="144" t="s">
        <v>522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523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665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6. 9. 2023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30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32</v>
      </c>
      <c r="E22" s="39"/>
      <c r="F22" s="39"/>
      <c r="G22" s="39"/>
      <c r="H22" s="39"/>
      <c r="I22" s="143" t="s">
        <v>26</v>
      </c>
      <c r="J22" s="134" t="s">
        <v>33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34</v>
      </c>
      <c r="F23" s="39"/>
      <c r="G23" s="39"/>
      <c r="H23" s="39"/>
      <c r="I23" s="143" t="s">
        <v>29</v>
      </c>
      <c r="J23" s="134" t="s">
        <v>35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37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38</v>
      </c>
      <c r="F26" s="39"/>
      <c r="G26" s="39"/>
      <c r="H26" s="39"/>
      <c r="I26" s="143" t="s">
        <v>29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39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41</v>
      </c>
      <c r="E32" s="39"/>
      <c r="F32" s="39"/>
      <c r="G32" s="39"/>
      <c r="H32" s="39"/>
      <c r="I32" s="39"/>
      <c r="J32" s="154">
        <f>ROUND(J92,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43</v>
      </c>
      <c r="G34" s="39"/>
      <c r="H34" s="39"/>
      <c r="I34" s="155" t="s">
        <v>42</v>
      </c>
      <c r="J34" s="155" t="s">
        <v>44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45</v>
      </c>
      <c r="E35" s="143" t="s">
        <v>46</v>
      </c>
      <c r="F35" s="157">
        <f>ROUND((SUM(BE92:BE230)),  2)</f>
        <v>0</v>
      </c>
      <c r="G35" s="39"/>
      <c r="H35" s="39"/>
      <c r="I35" s="158">
        <v>0.20999999999999999</v>
      </c>
      <c r="J35" s="157">
        <f>ROUND(((SUM(BE92:BE230))*I35),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47</v>
      </c>
      <c r="F36" s="157">
        <f>ROUND((SUM(BF92:BF230)),  2)</f>
        <v>0</v>
      </c>
      <c r="G36" s="39"/>
      <c r="H36" s="39"/>
      <c r="I36" s="158">
        <v>0.14999999999999999</v>
      </c>
      <c r="J36" s="157">
        <f>ROUND(((SUM(BF92:BF230))*I36),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57">
        <f>ROUND((SUM(BG92:BG230)),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49</v>
      </c>
      <c r="F38" s="157">
        <f>ROUND((SUM(BH92:BH230)),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50</v>
      </c>
      <c r="F39" s="157">
        <f>ROUND((SUM(BI92:BI230)),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51</v>
      </c>
      <c r="E41" s="161"/>
      <c r="F41" s="161"/>
      <c r="G41" s="162" t="s">
        <v>52</v>
      </c>
      <c r="H41" s="163" t="s">
        <v>53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120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Splašková kanalizace Štěpánov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118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522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523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02 - Kanalizační přípojka tlaková - č.p. 31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6. 9. 2023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40.05" customHeight="1">
      <c r="A58" s="39"/>
      <c r="B58" s="40"/>
      <c r="C58" s="33" t="s">
        <v>25</v>
      </c>
      <c r="D58" s="41"/>
      <c r="E58" s="41"/>
      <c r="F58" s="28" t="str">
        <f>E17</f>
        <v>Město Přelouč, Československé armády 1665, Přelouč</v>
      </c>
      <c r="G58" s="41"/>
      <c r="H58" s="41"/>
      <c r="I58" s="33" t="s">
        <v>32</v>
      </c>
      <c r="J58" s="37" t="str">
        <f>E23</f>
        <v>IKKO Hradec Králové,s.r.o., Bratří Štefanů 238, HK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30</v>
      </c>
      <c r="D59" s="41"/>
      <c r="E59" s="41"/>
      <c r="F59" s="28" t="str">
        <f>IF(E20="","",E20)</f>
        <v>Vyplň údaj</v>
      </c>
      <c r="G59" s="41"/>
      <c r="H59" s="41"/>
      <c r="I59" s="33" t="s">
        <v>37</v>
      </c>
      <c r="J59" s="37" t="str">
        <f>E26</f>
        <v>K. Hlaváčková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121</v>
      </c>
      <c r="D61" s="172"/>
      <c r="E61" s="172"/>
      <c r="F61" s="172"/>
      <c r="G61" s="172"/>
      <c r="H61" s="172"/>
      <c r="I61" s="172"/>
      <c r="J61" s="173" t="s">
        <v>122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73</v>
      </c>
      <c r="D63" s="41"/>
      <c r="E63" s="41"/>
      <c r="F63" s="41"/>
      <c r="G63" s="41"/>
      <c r="H63" s="41"/>
      <c r="I63" s="41"/>
      <c r="J63" s="103">
        <f>J92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123</v>
      </c>
    </row>
    <row r="64" s="9" customFormat="1" ht="24.96" customHeight="1">
      <c r="A64" s="9"/>
      <c r="B64" s="175"/>
      <c r="C64" s="176"/>
      <c r="D64" s="177" t="s">
        <v>124</v>
      </c>
      <c r="E64" s="178"/>
      <c r="F64" s="178"/>
      <c r="G64" s="178"/>
      <c r="H64" s="178"/>
      <c r="I64" s="178"/>
      <c r="J64" s="179">
        <f>J93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125</v>
      </c>
      <c r="E65" s="183"/>
      <c r="F65" s="183"/>
      <c r="G65" s="183"/>
      <c r="H65" s="183"/>
      <c r="I65" s="183"/>
      <c r="J65" s="184">
        <f>J94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127</v>
      </c>
      <c r="E66" s="183"/>
      <c r="F66" s="183"/>
      <c r="G66" s="183"/>
      <c r="H66" s="183"/>
      <c r="I66" s="183"/>
      <c r="J66" s="184">
        <f>J181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128</v>
      </c>
      <c r="E67" s="183"/>
      <c r="F67" s="183"/>
      <c r="G67" s="183"/>
      <c r="H67" s="183"/>
      <c r="I67" s="183"/>
      <c r="J67" s="184">
        <f>J197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129</v>
      </c>
      <c r="E68" s="183"/>
      <c r="F68" s="183"/>
      <c r="G68" s="183"/>
      <c r="H68" s="183"/>
      <c r="I68" s="183"/>
      <c r="J68" s="184">
        <f>J216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130</v>
      </c>
      <c r="E69" s="183"/>
      <c r="F69" s="183"/>
      <c r="G69" s="183"/>
      <c r="H69" s="183"/>
      <c r="I69" s="183"/>
      <c r="J69" s="184">
        <f>J225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1"/>
      <c r="C70" s="126"/>
      <c r="D70" s="182" t="s">
        <v>131</v>
      </c>
      <c r="E70" s="183"/>
      <c r="F70" s="183"/>
      <c r="G70" s="183"/>
      <c r="H70" s="183"/>
      <c r="I70" s="183"/>
      <c r="J70" s="184">
        <f>J228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134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70" t="str">
        <f>E7</f>
        <v>Splašková kanalizace Štěpánov</v>
      </c>
      <c r="F80" s="33"/>
      <c r="G80" s="33"/>
      <c r="H80" s="33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" customFormat="1" ht="12" customHeight="1">
      <c r="B81" s="22"/>
      <c r="C81" s="33" t="s">
        <v>118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2" customFormat="1" ht="16.5" customHeight="1">
      <c r="A82" s="39"/>
      <c r="B82" s="40"/>
      <c r="C82" s="41"/>
      <c r="D82" s="41"/>
      <c r="E82" s="170" t="s">
        <v>522</v>
      </c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523</v>
      </c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E11</f>
        <v>02 - Kanalizační přípojka tlaková - č.p. 31</v>
      </c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F14</f>
        <v xml:space="preserve"> </v>
      </c>
      <c r="G86" s="41"/>
      <c r="H86" s="41"/>
      <c r="I86" s="33" t="s">
        <v>23</v>
      </c>
      <c r="J86" s="73" t="str">
        <f>IF(J14="","",J14)</f>
        <v>6. 9. 2023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40.05" customHeight="1">
      <c r="A88" s="39"/>
      <c r="B88" s="40"/>
      <c r="C88" s="33" t="s">
        <v>25</v>
      </c>
      <c r="D88" s="41"/>
      <c r="E88" s="41"/>
      <c r="F88" s="28" t="str">
        <f>E17</f>
        <v>Město Přelouč, Československé armády 1665, Přelouč</v>
      </c>
      <c r="G88" s="41"/>
      <c r="H88" s="41"/>
      <c r="I88" s="33" t="s">
        <v>32</v>
      </c>
      <c r="J88" s="37" t="str">
        <f>E23</f>
        <v>IKKO Hradec Králové,s.r.o., Bratří Štefanů 238, HK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30</v>
      </c>
      <c r="D89" s="41"/>
      <c r="E89" s="41"/>
      <c r="F89" s="28" t="str">
        <f>IF(E20="","",E20)</f>
        <v>Vyplň údaj</v>
      </c>
      <c r="G89" s="41"/>
      <c r="H89" s="41"/>
      <c r="I89" s="33" t="s">
        <v>37</v>
      </c>
      <c r="J89" s="37" t="str">
        <f>E26</f>
        <v>K. Hlaváčková</v>
      </c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86"/>
      <c r="B91" s="187"/>
      <c r="C91" s="188" t="s">
        <v>135</v>
      </c>
      <c r="D91" s="189" t="s">
        <v>60</v>
      </c>
      <c r="E91" s="189" t="s">
        <v>56</v>
      </c>
      <c r="F91" s="189" t="s">
        <v>57</v>
      </c>
      <c r="G91" s="189" t="s">
        <v>136</v>
      </c>
      <c r="H91" s="189" t="s">
        <v>137</v>
      </c>
      <c r="I91" s="189" t="s">
        <v>138</v>
      </c>
      <c r="J91" s="189" t="s">
        <v>122</v>
      </c>
      <c r="K91" s="190" t="s">
        <v>139</v>
      </c>
      <c r="L91" s="191"/>
      <c r="M91" s="93" t="s">
        <v>19</v>
      </c>
      <c r="N91" s="94" t="s">
        <v>45</v>
      </c>
      <c r="O91" s="94" t="s">
        <v>140</v>
      </c>
      <c r="P91" s="94" t="s">
        <v>141</v>
      </c>
      <c r="Q91" s="94" t="s">
        <v>142</v>
      </c>
      <c r="R91" s="94" t="s">
        <v>143</v>
      </c>
      <c r="S91" s="94" t="s">
        <v>144</v>
      </c>
      <c r="T91" s="95" t="s">
        <v>145</v>
      </c>
      <c r="U91" s="186"/>
      <c r="V91" s="186"/>
      <c r="W91" s="186"/>
      <c r="X91" s="186"/>
      <c r="Y91" s="186"/>
      <c r="Z91" s="186"/>
      <c r="AA91" s="186"/>
      <c r="AB91" s="186"/>
      <c r="AC91" s="186"/>
      <c r="AD91" s="186"/>
      <c r="AE91" s="186"/>
    </row>
    <row r="92" s="2" customFormat="1" ht="22.8" customHeight="1">
      <c r="A92" s="39"/>
      <c r="B92" s="40"/>
      <c r="C92" s="100" t="s">
        <v>146</v>
      </c>
      <c r="D92" s="41"/>
      <c r="E92" s="41"/>
      <c r="F92" s="41"/>
      <c r="G92" s="41"/>
      <c r="H92" s="41"/>
      <c r="I92" s="41"/>
      <c r="J92" s="192">
        <f>BK92</f>
        <v>0</v>
      </c>
      <c r="K92" s="41"/>
      <c r="L92" s="45"/>
      <c r="M92" s="96"/>
      <c r="N92" s="193"/>
      <c r="O92" s="97"/>
      <c r="P92" s="194">
        <f>P93</f>
        <v>0</v>
      </c>
      <c r="Q92" s="97"/>
      <c r="R92" s="194">
        <f>R93</f>
        <v>3.2953150199999994</v>
      </c>
      <c r="S92" s="97"/>
      <c r="T92" s="195">
        <f>T93</f>
        <v>0.40999999999999998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74</v>
      </c>
      <c r="AU92" s="18" t="s">
        <v>123</v>
      </c>
      <c r="BK92" s="196">
        <f>BK93</f>
        <v>0</v>
      </c>
    </row>
    <row r="93" s="12" customFormat="1" ht="25.92" customHeight="1">
      <c r="A93" s="12"/>
      <c r="B93" s="197"/>
      <c r="C93" s="198"/>
      <c r="D93" s="199" t="s">
        <v>74</v>
      </c>
      <c r="E93" s="200" t="s">
        <v>147</v>
      </c>
      <c r="F93" s="200" t="s">
        <v>148</v>
      </c>
      <c r="G93" s="198"/>
      <c r="H93" s="198"/>
      <c r="I93" s="201"/>
      <c r="J93" s="202">
        <f>BK93</f>
        <v>0</v>
      </c>
      <c r="K93" s="198"/>
      <c r="L93" s="203"/>
      <c r="M93" s="204"/>
      <c r="N93" s="205"/>
      <c r="O93" s="205"/>
      <c r="P93" s="206">
        <f>P94+P181+P197+P216+P225+P228</f>
        <v>0</v>
      </c>
      <c r="Q93" s="205"/>
      <c r="R93" s="206">
        <f>R94+R181+R197+R216+R225+R228</f>
        <v>3.2953150199999994</v>
      </c>
      <c r="S93" s="205"/>
      <c r="T93" s="207">
        <f>T94+T181+T197+T216+T225+T228</f>
        <v>0.40999999999999998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8" t="s">
        <v>83</v>
      </c>
      <c r="AT93" s="209" t="s">
        <v>74</v>
      </c>
      <c r="AU93" s="209" t="s">
        <v>75</v>
      </c>
      <c r="AY93" s="208" t="s">
        <v>149</v>
      </c>
      <c r="BK93" s="210">
        <f>BK94+BK181+BK197+BK216+BK225+BK228</f>
        <v>0</v>
      </c>
    </row>
    <row r="94" s="12" customFormat="1" ht="22.8" customHeight="1">
      <c r="A94" s="12"/>
      <c r="B94" s="197"/>
      <c r="C94" s="198"/>
      <c r="D94" s="199" t="s">
        <v>74</v>
      </c>
      <c r="E94" s="211" t="s">
        <v>83</v>
      </c>
      <c r="F94" s="211" t="s">
        <v>150</v>
      </c>
      <c r="G94" s="198"/>
      <c r="H94" s="198"/>
      <c r="I94" s="201"/>
      <c r="J94" s="212">
        <f>BK94</f>
        <v>0</v>
      </c>
      <c r="K94" s="198"/>
      <c r="L94" s="203"/>
      <c r="M94" s="204"/>
      <c r="N94" s="205"/>
      <c r="O94" s="205"/>
      <c r="P94" s="206">
        <f>SUM(P95:P180)</f>
        <v>0</v>
      </c>
      <c r="Q94" s="205"/>
      <c r="R94" s="206">
        <f>SUM(R95:R180)</f>
        <v>0.31254066000000003</v>
      </c>
      <c r="S94" s="205"/>
      <c r="T94" s="207">
        <f>SUM(T95:T180)</f>
        <v>0.40999999999999998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8" t="s">
        <v>83</v>
      </c>
      <c r="AT94" s="209" t="s">
        <v>74</v>
      </c>
      <c r="AU94" s="209" t="s">
        <v>83</v>
      </c>
      <c r="AY94" s="208" t="s">
        <v>149</v>
      </c>
      <c r="BK94" s="210">
        <f>SUM(BK95:BK180)</f>
        <v>0</v>
      </c>
    </row>
    <row r="95" s="2" customFormat="1" ht="24.15" customHeight="1">
      <c r="A95" s="39"/>
      <c r="B95" s="40"/>
      <c r="C95" s="213" t="s">
        <v>83</v>
      </c>
      <c r="D95" s="213" t="s">
        <v>151</v>
      </c>
      <c r="E95" s="214" t="s">
        <v>152</v>
      </c>
      <c r="F95" s="215" t="s">
        <v>153</v>
      </c>
      <c r="G95" s="216" t="s">
        <v>154</v>
      </c>
      <c r="H95" s="217">
        <v>2</v>
      </c>
      <c r="I95" s="218"/>
      <c r="J95" s="219">
        <f>ROUND(I95*H95,2)</f>
        <v>0</v>
      </c>
      <c r="K95" s="215" t="s">
        <v>155</v>
      </c>
      <c r="L95" s="45"/>
      <c r="M95" s="220" t="s">
        <v>19</v>
      </c>
      <c r="N95" s="221" t="s">
        <v>46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0.20499999999999999</v>
      </c>
      <c r="T95" s="223">
        <f>S95*H95</f>
        <v>0.40999999999999998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156</v>
      </c>
      <c r="AT95" s="224" t="s">
        <v>151</v>
      </c>
      <c r="AU95" s="224" t="s">
        <v>85</v>
      </c>
      <c r="AY95" s="18" t="s">
        <v>149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83</v>
      </c>
      <c r="BK95" s="225">
        <f>ROUND(I95*H95,2)</f>
        <v>0</v>
      </c>
      <c r="BL95" s="18" t="s">
        <v>156</v>
      </c>
      <c r="BM95" s="224" t="s">
        <v>525</v>
      </c>
    </row>
    <row r="96" s="2" customFormat="1">
      <c r="A96" s="39"/>
      <c r="B96" s="40"/>
      <c r="C96" s="41"/>
      <c r="D96" s="226" t="s">
        <v>158</v>
      </c>
      <c r="E96" s="41"/>
      <c r="F96" s="227" t="s">
        <v>159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158</v>
      </c>
      <c r="AU96" s="18" t="s">
        <v>85</v>
      </c>
    </row>
    <row r="97" s="2" customFormat="1">
      <c r="A97" s="39"/>
      <c r="B97" s="40"/>
      <c r="C97" s="41"/>
      <c r="D97" s="231" t="s">
        <v>160</v>
      </c>
      <c r="E97" s="41"/>
      <c r="F97" s="232" t="s">
        <v>161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160</v>
      </c>
      <c r="AU97" s="18" t="s">
        <v>85</v>
      </c>
    </row>
    <row r="98" s="13" customFormat="1">
      <c r="A98" s="13"/>
      <c r="B98" s="233"/>
      <c r="C98" s="234"/>
      <c r="D98" s="231" t="s">
        <v>162</v>
      </c>
      <c r="E98" s="235" t="s">
        <v>19</v>
      </c>
      <c r="F98" s="236" t="s">
        <v>526</v>
      </c>
      <c r="G98" s="234"/>
      <c r="H98" s="237">
        <v>1</v>
      </c>
      <c r="I98" s="238"/>
      <c r="J98" s="234"/>
      <c r="K98" s="234"/>
      <c r="L98" s="239"/>
      <c r="M98" s="240"/>
      <c r="N98" s="241"/>
      <c r="O98" s="241"/>
      <c r="P98" s="241"/>
      <c r="Q98" s="241"/>
      <c r="R98" s="241"/>
      <c r="S98" s="241"/>
      <c r="T98" s="24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3" t="s">
        <v>162</v>
      </c>
      <c r="AU98" s="243" t="s">
        <v>85</v>
      </c>
      <c r="AV98" s="13" t="s">
        <v>85</v>
      </c>
      <c r="AW98" s="13" t="s">
        <v>36</v>
      </c>
      <c r="AX98" s="13" t="s">
        <v>75</v>
      </c>
      <c r="AY98" s="243" t="s">
        <v>149</v>
      </c>
    </row>
    <row r="99" s="13" customFormat="1">
      <c r="A99" s="13"/>
      <c r="B99" s="233"/>
      <c r="C99" s="234"/>
      <c r="D99" s="231" t="s">
        <v>162</v>
      </c>
      <c r="E99" s="235" t="s">
        <v>19</v>
      </c>
      <c r="F99" s="236" t="s">
        <v>527</v>
      </c>
      <c r="G99" s="234"/>
      <c r="H99" s="237">
        <v>1</v>
      </c>
      <c r="I99" s="238"/>
      <c r="J99" s="234"/>
      <c r="K99" s="234"/>
      <c r="L99" s="239"/>
      <c r="M99" s="240"/>
      <c r="N99" s="241"/>
      <c r="O99" s="241"/>
      <c r="P99" s="241"/>
      <c r="Q99" s="241"/>
      <c r="R99" s="241"/>
      <c r="S99" s="241"/>
      <c r="T99" s="24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3" t="s">
        <v>162</v>
      </c>
      <c r="AU99" s="243" t="s">
        <v>85</v>
      </c>
      <c r="AV99" s="13" t="s">
        <v>85</v>
      </c>
      <c r="AW99" s="13" t="s">
        <v>36</v>
      </c>
      <c r="AX99" s="13" t="s">
        <v>75</v>
      </c>
      <c r="AY99" s="243" t="s">
        <v>149</v>
      </c>
    </row>
    <row r="100" s="15" customFormat="1">
      <c r="A100" s="15"/>
      <c r="B100" s="255"/>
      <c r="C100" s="256"/>
      <c r="D100" s="231" t="s">
        <v>162</v>
      </c>
      <c r="E100" s="257" t="s">
        <v>19</v>
      </c>
      <c r="F100" s="258" t="s">
        <v>279</v>
      </c>
      <c r="G100" s="256"/>
      <c r="H100" s="259">
        <v>2</v>
      </c>
      <c r="I100" s="260"/>
      <c r="J100" s="256"/>
      <c r="K100" s="256"/>
      <c r="L100" s="261"/>
      <c r="M100" s="262"/>
      <c r="N100" s="263"/>
      <c r="O100" s="263"/>
      <c r="P100" s="263"/>
      <c r="Q100" s="263"/>
      <c r="R100" s="263"/>
      <c r="S100" s="263"/>
      <c r="T100" s="264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65" t="s">
        <v>162</v>
      </c>
      <c r="AU100" s="265" t="s">
        <v>85</v>
      </c>
      <c r="AV100" s="15" t="s">
        <v>156</v>
      </c>
      <c r="AW100" s="15" t="s">
        <v>36</v>
      </c>
      <c r="AX100" s="15" t="s">
        <v>83</v>
      </c>
      <c r="AY100" s="265" t="s">
        <v>149</v>
      </c>
    </row>
    <row r="101" s="2" customFormat="1" ht="49.05" customHeight="1">
      <c r="A101" s="39"/>
      <c r="B101" s="40"/>
      <c r="C101" s="213" t="s">
        <v>85</v>
      </c>
      <c r="D101" s="213" t="s">
        <v>151</v>
      </c>
      <c r="E101" s="214" t="s">
        <v>164</v>
      </c>
      <c r="F101" s="215" t="s">
        <v>165</v>
      </c>
      <c r="G101" s="216" t="s">
        <v>154</v>
      </c>
      <c r="H101" s="217">
        <v>1.8</v>
      </c>
      <c r="I101" s="218"/>
      <c r="J101" s="219">
        <f>ROUND(I101*H101,2)</f>
        <v>0</v>
      </c>
      <c r="K101" s="215" t="s">
        <v>155</v>
      </c>
      <c r="L101" s="45"/>
      <c r="M101" s="220" t="s">
        <v>19</v>
      </c>
      <c r="N101" s="221" t="s">
        <v>46</v>
      </c>
      <c r="O101" s="85"/>
      <c r="P101" s="222">
        <f>O101*H101</f>
        <v>0</v>
      </c>
      <c r="Q101" s="222">
        <v>0.036900000000000002</v>
      </c>
      <c r="R101" s="222">
        <f>Q101*H101</f>
        <v>0.066420000000000007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156</v>
      </c>
      <c r="AT101" s="224" t="s">
        <v>151</v>
      </c>
      <c r="AU101" s="224" t="s">
        <v>85</v>
      </c>
      <c r="AY101" s="18" t="s">
        <v>149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83</v>
      </c>
      <c r="BK101" s="225">
        <f>ROUND(I101*H101,2)</f>
        <v>0</v>
      </c>
      <c r="BL101" s="18" t="s">
        <v>156</v>
      </c>
      <c r="BM101" s="224" t="s">
        <v>528</v>
      </c>
    </row>
    <row r="102" s="2" customFormat="1">
      <c r="A102" s="39"/>
      <c r="B102" s="40"/>
      <c r="C102" s="41"/>
      <c r="D102" s="226" t="s">
        <v>158</v>
      </c>
      <c r="E102" s="41"/>
      <c r="F102" s="227" t="s">
        <v>167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158</v>
      </c>
      <c r="AU102" s="18" t="s">
        <v>85</v>
      </c>
    </row>
    <row r="103" s="13" customFormat="1">
      <c r="A103" s="13"/>
      <c r="B103" s="233"/>
      <c r="C103" s="234"/>
      <c r="D103" s="231" t="s">
        <v>162</v>
      </c>
      <c r="E103" s="235" t="s">
        <v>19</v>
      </c>
      <c r="F103" s="236" t="s">
        <v>529</v>
      </c>
      <c r="G103" s="234"/>
      <c r="H103" s="237">
        <v>1.8</v>
      </c>
      <c r="I103" s="238"/>
      <c r="J103" s="234"/>
      <c r="K103" s="234"/>
      <c r="L103" s="239"/>
      <c r="M103" s="240"/>
      <c r="N103" s="241"/>
      <c r="O103" s="241"/>
      <c r="P103" s="241"/>
      <c r="Q103" s="241"/>
      <c r="R103" s="241"/>
      <c r="S103" s="241"/>
      <c r="T103" s="24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3" t="s">
        <v>162</v>
      </c>
      <c r="AU103" s="243" t="s">
        <v>85</v>
      </c>
      <c r="AV103" s="13" t="s">
        <v>85</v>
      </c>
      <c r="AW103" s="13" t="s">
        <v>36</v>
      </c>
      <c r="AX103" s="13" t="s">
        <v>83</v>
      </c>
      <c r="AY103" s="243" t="s">
        <v>149</v>
      </c>
    </row>
    <row r="104" s="2" customFormat="1" ht="49.05" customHeight="1">
      <c r="A104" s="39"/>
      <c r="B104" s="40"/>
      <c r="C104" s="213" t="s">
        <v>169</v>
      </c>
      <c r="D104" s="213" t="s">
        <v>151</v>
      </c>
      <c r="E104" s="214" t="s">
        <v>175</v>
      </c>
      <c r="F104" s="215" t="s">
        <v>176</v>
      </c>
      <c r="G104" s="216" t="s">
        <v>154</v>
      </c>
      <c r="H104" s="217">
        <v>1.8</v>
      </c>
      <c r="I104" s="218"/>
      <c r="J104" s="219">
        <f>ROUND(I104*H104,2)</f>
        <v>0</v>
      </c>
      <c r="K104" s="215" t="s">
        <v>155</v>
      </c>
      <c r="L104" s="45"/>
      <c r="M104" s="220" t="s">
        <v>19</v>
      </c>
      <c r="N104" s="221" t="s">
        <v>46</v>
      </c>
      <c r="O104" s="85"/>
      <c r="P104" s="222">
        <f>O104*H104</f>
        <v>0</v>
      </c>
      <c r="Q104" s="222">
        <v>0.036900000000000002</v>
      </c>
      <c r="R104" s="222">
        <f>Q104*H104</f>
        <v>0.066420000000000007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156</v>
      </c>
      <c r="AT104" s="224" t="s">
        <v>151</v>
      </c>
      <c r="AU104" s="224" t="s">
        <v>85</v>
      </c>
      <c r="AY104" s="18" t="s">
        <v>149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83</v>
      </c>
      <c r="BK104" s="225">
        <f>ROUND(I104*H104,2)</f>
        <v>0</v>
      </c>
      <c r="BL104" s="18" t="s">
        <v>156</v>
      </c>
      <c r="BM104" s="224" t="s">
        <v>530</v>
      </c>
    </row>
    <row r="105" s="2" customFormat="1">
      <c r="A105" s="39"/>
      <c r="B105" s="40"/>
      <c r="C105" s="41"/>
      <c r="D105" s="226" t="s">
        <v>158</v>
      </c>
      <c r="E105" s="41"/>
      <c r="F105" s="227" t="s">
        <v>178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158</v>
      </c>
      <c r="AU105" s="18" t="s">
        <v>85</v>
      </c>
    </row>
    <row r="106" s="13" customFormat="1">
      <c r="A106" s="13"/>
      <c r="B106" s="233"/>
      <c r="C106" s="234"/>
      <c r="D106" s="231" t="s">
        <v>162</v>
      </c>
      <c r="E106" s="235" t="s">
        <v>19</v>
      </c>
      <c r="F106" s="236" t="s">
        <v>531</v>
      </c>
      <c r="G106" s="234"/>
      <c r="H106" s="237">
        <v>1.8</v>
      </c>
      <c r="I106" s="238"/>
      <c r="J106" s="234"/>
      <c r="K106" s="234"/>
      <c r="L106" s="239"/>
      <c r="M106" s="240"/>
      <c r="N106" s="241"/>
      <c r="O106" s="241"/>
      <c r="P106" s="241"/>
      <c r="Q106" s="241"/>
      <c r="R106" s="241"/>
      <c r="S106" s="241"/>
      <c r="T106" s="24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3" t="s">
        <v>162</v>
      </c>
      <c r="AU106" s="243" t="s">
        <v>85</v>
      </c>
      <c r="AV106" s="13" t="s">
        <v>85</v>
      </c>
      <c r="AW106" s="13" t="s">
        <v>36</v>
      </c>
      <c r="AX106" s="13" t="s">
        <v>83</v>
      </c>
      <c r="AY106" s="243" t="s">
        <v>149</v>
      </c>
    </row>
    <row r="107" s="2" customFormat="1" ht="24.15" customHeight="1">
      <c r="A107" s="39"/>
      <c r="B107" s="40"/>
      <c r="C107" s="213" t="s">
        <v>156</v>
      </c>
      <c r="D107" s="213" t="s">
        <v>151</v>
      </c>
      <c r="E107" s="214" t="s">
        <v>181</v>
      </c>
      <c r="F107" s="215" t="s">
        <v>182</v>
      </c>
      <c r="G107" s="216" t="s">
        <v>183</v>
      </c>
      <c r="H107" s="217">
        <v>10.800000000000001</v>
      </c>
      <c r="I107" s="218"/>
      <c r="J107" s="219">
        <f>ROUND(I107*H107,2)</f>
        <v>0</v>
      </c>
      <c r="K107" s="215" t="s">
        <v>155</v>
      </c>
      <c r="L107" s="45"/>
      <c r="M107" s="220" t="s">
        <v>19</v>
      </c>
      <c r="N107" s="221" t="s">
        <v>46</v>
      </c>
      <c r="O107" s="85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156</v>
      </c>
      <c r="AT107" s="224" t="s">
        <v>151</v>
      </c>
      <c r="AU107" s="224" t="s">
        <v>85</v>
      </c>
      <c r="AY107" s="18" t="s">
        <v>149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83</v>
      </c>
      <c r="BK107" s="225">
        <f>ROUND(I107*H107,2)</f>
        <v>0</v>
      </c>
      <c r="BL107" s="18" t="s">
        <v>156</v>
      </c>
      <c r="BM107" s="224" t="s">
        <v>532</v>
      </c>
    </row>
    <row r="108" s="2" customFormat="1">
      <c r="A108" s="39"/>
      <c r="B108" s="40"/>
      <c r="C108" s="41"/>
      <c r="D108" s="226" t="s">
        <v>158</v>
      </c>
      <c r="E108" s="41"/>
      <c r="F108" s="227" t="s">
        <v>185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158</v>
      </c>
      <c r="AU108" s="18" t="s">
        <v>85</v>
      </c>
    </row>
    <row r="109" s="2" customFormat="1" ht="24.15" customHeight="1">
      <c r="A109" s="39"/>
      <c r="B109" s="40"/>
      <c r="C109" s="213" t="s">
        <v>180</v>
      </c>
      <c r="D109" s="213" t="s">
        <v>151</v>
      </c>
      <c r="E109" s="214" t="s">
        <v>533</v>
      </c>
      <c r="F109" s="215" t="s">
        <v>534</v>
      </c>
      <c r="G109" s="216" t="s">
        <v>183</v>
      </c>
      <c r="H109" s="217">
        <v>5.2270000000000003</v>
      </c>
      <c r="I109" s="218"/>
      <c r="J109" s="219">
        <f>ROUND(I109*H109,2)</f>
        <v>0</v>
      </c>
      <c r="K109" s="215" t="s">
        <v>155</v>
      </c>
      <c r="L109" s="45"/>
      <c r="M109" s="220" t="s">
        <v>19</v>
      </c>
      <c r="N109" s="221" t="s">
        <v>46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156</v>
      </c>
      <c r="AT109" s="224" t="s">
        <v>151</v>
      </c>
      <c r="AU109" s="224" t="s">
        <v>85</v>
      </c>
      <c r="AY109" s="18" t="s">
        <v>149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83</v>
      </c>
      <c r="BK109" s="225">
        <f>ROUND(I109*H109,2)</f>
        <v>0</v>
      </c>
      <c r="BL109" s="18" t="s">
        <v>156</v>
      </c>
      <c r="BM109" s="224" t="s">
        <v>535</v>
      </c>
    </row>
    <row r="110" s="2" customFormat="1">
      <c r="A110" s="39"/>
      <c r="B110" s="40"/>
      <c r="C110" s="41"/>
      <c r="D110" s="226" t="s">
        <v>158</v>
      </c>
      <c r="E110" s="41"/>
      <c r="F110" s="227" t="s">
        <v>536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158</v>
      </c>
      <c r="AU110" s="18" t="s">
        <v>85</v>
      </c>
    </row>
    <row r="111" s="13" customFormat="1">
      <c r="A111" s="13"/>
      <c r="B111" s="233"/>
      <c r="C111" s="234"/>
      <c r="D111" s="231" t="s">
        <v>162</v>
      </c>
      <c r="E111" s="235" t="s">
        <v>19</v>
      </c>
      <c r="F111" s="236" t="s">
        <v>537</v>
      </c>
      <c r="G111" s="234"/>
      <c r="H111" s="237">
        <v>5.2270000000000003</v>
      </c>
      <c r="I111" s="238"/>
      <c r="J111" s="234"/>
      <c r="K111" s="234"/>
      <c r="L111" s="239"/>
      <c r="M111" s="240"/>
      <c r="N111" s="241"/>
      <c r="O111" s="241"/>
      <c r="P111" s="241"/>
      <c r="Q111" s="241"/>
      <c r="R111" s="241"/>
      <c r="S111" s="241"/>
      <c r="T111" s="24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3" t="s">
        <v>162</v>
      </c>
      <c r="AU111" s="243" t="s">
        <v>85</v>
      </c>
      <c r="AV111" s="13" t="s">
        <v>85</v>
      </c>
      <c r="AW111" s="13" t="s">
        <v>36</v>
      </c>
      <c r="AX111" s="13" t="s">
        <v>83</v>
      </c>
      <c r="AY111" s="243" t="s">
        <v>149</v>
      </c>
    </row>
    <row r="112" s="2" customFormat="1" ht="24.15" customHeight="1">
      <c r="A112" s="39"/>
      <c r="B112" s="40"/>
      <c r="C112" s="213" t="s">
        <v>187</v>
      </c>
      <c r="D112" s="213" t="s">
        <v>151</v>
      </c>
      <c r="E112" s="214" t="s">
        <v>538</v>
      </c>
      <c r="F112" s="215" t="s">
        <v>539</v>
      </c>
      <c r="G112" s="216" t="s">
        <v>183</v>
      </c>
      <c r="H112" s="217">
        <v>4.0659999999999998</v>
      </c>
      <c r="I112" s="218"/>
      <c r="J112" s="219">
        <f>ROUND(I112*H112,2)</f>
        <v>0</v>
      </c>
      <c r="K112" s="215" t="s">
        <v>155</v>
      </c>
      <c r="L112" s="45"/>
      <c r="M112" s="220" t="s">
        <v>19</v>
      </c>
      <c r="N112" s="221" t="s">
        <v>46</v>
      </c>
      <c r="O112" s="85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156</v>
      </c>
      <c r="AT112" s="224" t="s">
        <v>151</v>
      </c>
      <c r="AU112" s="224" t="s">
        <v>85</v>
      </c>
      <c r="AY112" s="18" t="s">
        <v>149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83</v>
      </c>
      <c r="BK112" s="225">
        <f>ROUND(I112*H112,2)</f>
        <v>0</v>
      </c>
      <c r="BL112" s="18" t="s">
        <v>156</v>
      </c>
      <c r="BM112" s="224" t="s">
        <v>540</v>
      </c>
    </row>
    <row r="113" s="2" customFormat="1">
      <c r="A113" s="39"/>
      <c r="B113" s="40"/>
      <c r="C113" s="41"/>
      <c r="D113" s="226" t="s">
        <v>158</v>
      </c>
      <c r="E113" s="41"/>
      <c r="F113" s="227" t="s">
        <v>541</v>
      </c>
      <c r="G113" s="41"/>
      <c r="H113" s="41"/>
      <c r="I113" s="228"/>
      <c r="J113" s="41"/>
      <c r="K113" s="41"/>
      <c r="L113" s="45"/>
      <c r="M113" s="229"/>
      <c r="N113" s="23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158</v>
      </c>
      <c r="AU113" s="18" t="s">
        <v>85</v>
      </c>
    </row>
    <row r="114" s="13" customFormat="1">
      <c r="A114" s="13"/>
      <c r="B114" s="233"/>
      <c r="C114" s="234"/>
      <c r="D114" s="231" t="s">
        <v>162</v>
      </c>
      <c r="E114" s="235" t="s">
        <v>19</v>
      </c>
      <c r="F114" s="236" t="s">
        <v>542</v>
      </c>
      <c r="G114" s="234"/>
      <c r="H114" s="237">
        <v>4.0659999999999998</v>
      </c>
      <c r="I114" s="238"/>
      <c r="J114" s="234"/>
      <c r="K114" s="234"/>
      <c r="L114" s="239"/>
      <c r="M114" s="240"/>
      <c r="N114" s="241"/>
      <c r="O114" s="241"/>
      <c r="P114" s="241"/>
      <c r="Q114" s="241"/>
      <c r="R114" s="241"/>
      <c r="S114" s="241"/>
      <c r="T114" s="24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3" t="s">
        <v>162</v>
      </c>
      <c r="AU114" s="243" t="s">
        <v>85</v>
      </c>
      <c r="AV114" s="13" t="s">
        <v>85</v>
      </c>
      <c r="AW114" s="13" t="s">
        <v>36</v>
      </c>
      <c r="AX114" s="13" t="s">
        <v>83</v>
      </c>
      <c r="AY114" s="243" t="s">
        <v>149</v>
      </c>
    </row>
    <row r="115" s="2" customFormat="1" ht="24.15" customHeight="1">
      <c r="A115" s="39"/>
      <c r="B115" s="40"/>
      <c r="C115" s="213" t="s">
        <v>193</v>
      </c>
      <c r="D115" s="213" t="s">
        <v>151</v>
      </c>
      <c r="E115" s="214" t="s">
        <v>543</v>
      </c>
      <c r="F115" s="215" t="s">
        <v>544</v>
      </c>
      <c r="G115" s="216" t="s">
        <v>183</v>
      </c>
      <c r="H115" s="217">
        <v>2.323</v>
      </c>
      <c r="I115" s="218"/>
      <c r="J115" s="219">
        <f>ROUND(I115*H115,2)</f>
        <v>0</v>
      </c>
      <c r="K115" s="215" t="s">
        <v>155</v>
      </c>
      <c r="L115" s="45"/>
      <c r="M115" s="220" t="s">
        <v>19</v>
      </c>
      <c r="N115" s="221" t="s">
        <v>46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156</v>
      </c>
      <c r="AT115" s="224" t="s">
        <v>151</v>
      </c>
      <c r="AU115" s="224" t="s">
        <v>85</v>
      </c>
      <c r="AY115" s="18" t="s">
        <v>149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83</v>
      </c>
      <c r="BK115" s="225">
        <f>ROUND(I115*H115,2)</f>
        <v>0</v>
      </c>
      <c r="BL115" s="18" t="s">
        <v>156</v>
      </c>
      <c r="BM115" s="224" t="s">
        <v>545</v>
      </c>
    </row>
    <row r="116" s="2" customFormat="1">
      <c r="A116" s="39"/>
      <c r="B116" s="40"/>
      <c r="C116" s="41"/>
      <c r="D116" s="226" t="s">
        <v>158</v>
      </c>
      <c r="E116" s="41"/>
      <c r="F116" s="227" t="s">
        <v>546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158</v>
      </c>
      <c r="AU116" s="18" t="s">
        <v>85</v>
      </c>
    </row>
    <row r="117" s="13" customFormat="1">
      <c r="A117" s="13"/>
      <c r="B117" s="233"/>
      <c r="C117" s="234"/>
      <c r="D117" s="231" t="s">
        <v>162</v>
      </c>
      <c r="E117" s="235" t="s">
        <v>19</v>
      </c>
      <c r="F117" s="236" t="s">
        <v>547</v>
      </c>
      <c r="G117" s="234"/>
      <c r="H117" s="237">
        <v>2.323</v>
      </c>
      <c r="I117" s="238"/>
      <c r="J117" s="234"/>
      <c r="K117" s="234"/>
      <c r="L117" s="239"/>
      <c r="M117" s="240"/>
      <c r="N117" s="241"/>
      <c r="O117" s="241"/>
      <c r="P117" s="241"/>
      <c r="Q117" s="241"/>
      <c r="R117" s="241"/>
      <c r="S117" s="241"/>
      <c r="T117" s="24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3" t="s">
        <v>162</v>
      </c>
      <c r="AU117" s="243" t="s">
        <v>85</v>
      </c>
      <c r="AV117" s="13" t="s">
        <v>85</v>
      </c>
      <c r="AW117" s="13" t="s">
        <v>36</v>
      </c>
      <c r="AX117" s="13" t="s">
        <v>83</v>
      </c>
      <c r="AY117" s="243" t="s">
        <v>149</v>
      </c>
    </row>
    <row r="118" s="2" customFormat="1" ht="24.15" customHeight="1">
      <c r="A118" s="39"/>
      <c r="B118" s="40"/>
      <c r="C118" s="213" t="s">
        <v>199</v>
      </c>
      <c r="D118" s="213" t="s">
        <v>151</v>
      </c>
      <c r="E118" s="214" t="s">
        <v>548</v>
      </c>
      <c r="F118" s="215" t="s">
        <v>549</v>
      </c>
      <c r="G118" s="216" t="s">
        <v>183</v>
      </c>
      <c r="H118" s="217">
        <v>14.789</v>
      </c>
      <c r="I118" s="218"/>
      <c r="J118" s="219">
        <f>ROUND(I118*H118,2)</f>
        <v>0</v>
      </c>
      <c r="K118" s="215" t="s">
        <v>155</v>
      </c>
      <c r="L118" s="45"/>
      <c r="M118" s="220" t="s">
        <v>19</v>
      </c>
      <c r="N118" s="221" t="s">
        <v>46</v>
      </c>
      <c r="O118" s="85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156</v>
      </c>
      <c r="AT118" s="224" t="s">
        <v>151</v>
      </c>
      <c r="AU118" s="224" t="s">
        <v>85</v>
      </c>
      <c r="AY118" s="18" t="s">
        <v>149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8" t="s">
        <v>83</v>
      </c>
      <c r="BK118" s="225">
        <f>ROUND(I118*H118,2)</f>
        <v>0</v>
      </c>
      <c r="BL118" s="18" t="s">
        <v>156</v>
      </c>
      <c r="BM118" s="224" t="s">
        <v>550</v>
      </c>
    </row>
    <row r="119" s="2" customFormat="1">
      <c r="A119" s="39"/>
      <c r="B119" s="40"/>
      <c r="C119" s="41"/>
      <c r="D119" s="226" t="s">
        <v>158</v>
      </c>
      <c r="E119" s="41"/>
      <c r="F119" s="227" t="s">
        <v>551</v>
      </c>
      <c r="G119" s="41"/>
      <c r="H119" s="41"/>
      <c r="I119" s="228"/>
      <c r="J119" s="41"/>
      <c r="K119" s="41"/>
      <c r="L119" s="45"/>
      <c r="M119" s="229"/>
      <c r="N119" s="23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158</v>
      </c>
      <c r="AU119" s="18" t="s">
        <v>85</v>
      </c>
    </row>
    <row r="120" s="13" customFormat="1">
      <c r="A120" s="13"/>
      <c r="B120" s="233"/>
      <c r="C120" s="234"/>
      <c r="D120" s="231" t="s">
        <v>162</v>
      </c>
      <c r="E120" s="235" t="s">
        <v>19</v>
      </c>
      <c r="F120" s="236" t="s">
        <v>666</v>
      </c>
      <c r="G120" s="234"/>
      <c r="H120" s="237">
        <v>14.789</v>
      </c>
      <c r="I120" s="238"/>
      <c r="J120" s="234"/>
      <c r="K120" s="234"/>
      <c r="L120" s="239"/>
      <c r="M120" s="240"/>
      <c r="N120" s="241"/>
      <c r="O120" s="241"/>
      <c r="P120" s="241"/>
      <c r="Q120" s="241"/>
      <c r="R120" s="241"/>
      <c r="S120" s="241"/>
      <c r="T120" s="24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3" t="s">
        <v>162</v>
      </c>
      <c r="AU120" s="243" t="s">
        <v>85</v>
      </c>
      <c r="AV120" s="13" t="s">
        <v>85</v>
      </c>
      <c r="AW120" s="13" t="s">
        <v>36</v>
      </c>
      <c r="AX120" s="13" t="s">
        <v>83</v>
      </c>
      <c r="AY120" s="243" t="s">
        <v>149</v>
      </c>
    </row>
    <row r="121" s="2" customFormat="1" ht="24.15" customHeight="1">
      <c r="A121" s="39"/>
      <c r="B121" s="40"/>
      <c r="C121" s="213" t="s">
        <v>205</v>
      </c>
      <c r="D121" s="213" t="s">
        <v>151</v>
      </c>
      <c r="E121" s="214" t="s">
        <v>553</v>
      </c>
      <c r="F121" s="215" t="s">
        <v>554</v>
      </c>
      <c r="G121" s="216" t="s">
        <v>183</v>
      </c>
      <c r="H121" s="217">
        <v>11.502000000000001</v>
      </c>
      <c r="I121" s="218"/>
      <c r="J121" s="219">
        <f>ROUND(I121*H121,2)</f>
        <v>0</v>
      </c>
      <c r="K121" s="215" t="s">
        <v>155</v>
      </c>
      <c r="L121" s="45"/>
      <c r="M121" s="220" t="s">
        <v>19</v>
      </c>
      <c r="N121" s="221" t="s">
        <v>46</v>
      </c>
      <c r="O121" s="85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156</v>
      </c>
      <c r="AT121" s="224" t="s">
        <v>151</v>
      </c>
      <c r="AU121" s="224" t="s">
        <v>85</v>
      </c>
      <c r="AY121" s="18" t="s">
        <v>149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83</v>
      </c>
      <c r="BK121" s="225">
        <f>ROUND(I121*H121,2)</f>
        <v>0</v>
      </c>
      <c r="BL121" s="18" t="s">
        <v>156</v>
      </c>
      <c r="BM121" s="224" t="s">
        <v>555</v>
      </c>
    </row>
    <row r="122" s="2" customFormat="1">
      <c r="A122" s="39"/>
      <c r="B122" s="40"/>
      <c r="C122" s="41"/>
      <c r="D122" s="226" t="s">
        <v>158</v>
      </c>
      <c r="E122" s="41"/>
      <c r="F122" s="227" t="s">
        <v>556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158</v>
      </c>
      <c r="AU122" s="18" t="s">
        <v>85</v>
      </c>
    </row>
    <row r="123" s="13" customFormat="1">
      <c r="A123" s="13"/>
      <c r="B123" s="233"/>
      <c r="C123" s="234"/>
      <c r="D123" s="231" t="s">
        <v>162</v>
      </c>
      <c r="E123" s="235" t="s">
        <v>19</v>
      </c>
      <c r="F123" s="236" t="s">
        <v>667</v>
      </c>
      <c r="G123" s="234"/>
      <c r="H123" s="237">
        <v>11.502000000000001</v>
      </c>
      <c r="I123" s="238"/>
      <c r="J123" s="234"/>
      <c r="K123" s="234"/>
      <c r="L123" s="239"/>
      <c r="M123" s="240"/>
      <c r="N123" s="241"/>
      <c r="O123" s="241"/>
      <c r="P123" s="241"/>
      <c r="Q123" s="241"/>
      <c r="R123" s="241"/>
      <c r="S123" s="241"/>
      <c r="T123" s="24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3" t="s">
        <v>162</v>
      </c>
      <c r="AU123" s="243" t="s">
        <v>85</v>
      </c>
      <c r="AV123" s="13" t="s">
        <v>85</v>
      </c>
      <c r="AW123" s="13" t="s">
        <v>36</v>
      </c>
      <c r="AX123" s="13" t="s">
        <v>83</v>
      </c>
      <c r="AY123" s="243" t="s">
        <v>149</v>
      </c>
    </row>
    <row r="124" s="2" customFormat="1" ht="24.15" customHeight="1">
      <c r="A124" s="39"/>
      <c r="B124" s="40"/>
      <c r="C124" s="213" t="s">
        <v>211</v>
      </c>
      <c r="D124" s="213" t="s">
        <v>151</v>
      </c>
      <c r="E124" s="214" t="s">
        <v>558</v>
      </c>
      <c r="F124" s="215" t="s">
        <v>559</v>
      </c>
      <c r="G124" s="216" t="s">
        <v>183</v>
      </c>
      <c r="H124" s="217">
        <v>6.5730000000000004</v>
      </c>
      <c r="I124" s="218"/>
      <c r="J124" s="219">
        <f>ROUND(I124*H124,2)</f>
        <v>0</v>
      </c>
      <c r="K124" s="215" t="s">
        <v>155</v>
      </c>
      <c r="L124" s="45"/>
      <c r="M124" s="220" t="s">
        <v>19</v>
      </c>
      <c r="N124" s="221" t="s">
        <v>46</v>
      </c>
      <c r="O124" s="85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156</v>
      </c>
      <c r="AT124" s="224" t="s">
        <v>151</v>
      </c>
      <c r="AU124" s="224" t="s">
        <v>85</v>
      </c>
      <c r="AY124" s="18" t="s">
        <v>149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8" t="s">
        <v>83</v>
      </c>
      <c r="BK124" s="225">
        <f>ROUND(I124*H124,2)</f>
        <v>0</v>
      </c>
      <c r="BL124" s="18" t="s">
        <v>156</v>
      </c>
      <c r="BM124" s="224" t="s">
        <v>560</v>
      </c>
    </row>
    <row r="125" s="2" customFormat="1">
      <c r="A125" s="39"/>
      <c r="B125" s="40"/>
      <c r="C125" s="41"/>
      <c r="D125" s="226" t="s">
        <v>158</v>
      </c>
      <c r="E125" s="41"/>
      <c r="F125" s="227" t="s">
        <v>561</v>
      </c>
      <c r="G125" s="41"/>
      <c r="H125" s="41"/>
      <c r="I125" s="228"/>
      <c r="J125" s="41"/>
      <c r="K125" s="41"/>
      <c r="L125" s="45"/>
      <c r="M125" s="229"/>
      <c r="N125" s="230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158</v>
      </c>
      <c r="AU125" s="18" t="s">
        <v>85</v>
      </c>
    </row>
    <row r="126" s="13" customFormat="1">
      <c r="A126" s="13"/>
      <c r="B126" s="233"/>
      <c r="C126" s="234"/>
      <c r="D126" s="231" t="s">
        <v>162</v>
      </c>
      <c r="E126" s="235" t="s">
        <v>19</v>
      </c>
      <c r="F126" s="236" t="s">
        <v>668</v>
      </c>
      <c r="G126" s="234"/>
      <c r="H126" s="237">
        <v>6.5730000000000004</v>
      </c>
      <c r="I126" s="238"/>
      <c r="J126" s="234"/>
      <c r="K126" s="234"/>
      <c r="L126" s="239"/>
      <c r="M126" s="240"/>
      <c r="N126" s="241"/>
      <c r="O126" s="241"/>
      <c r="P126" s="241"/>
      <c r="Q126" s="241"/>
      <c r="R126" s="241"/>
      <c r="S126" s="241"/>
      <c r="T126" s="24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3" t="s">
        <v>162</v>
      </c>
      <c r="AU126" s="243" t="s">
        <v>85</v>
      </c>
      <c r="AV126" s="13" t="s">
        <v>85</v>
      </c>
      <c r="AW126" s="13" t="s">
        <v>36</v>
      </c>
      <c r="AX126" s="13" t="s">
        <v>83</v>
      </c>
      <c r="AY126" s="243" t="s">
        <v>149</v>
      </c>
    </row>
    <row r="127" s="2" customFormat="1" ht="16.5" customHeight="1">
      <c r="A127" s="39"/>
      <c r="B127" s="40"/>
      <c r="C127" s="213" t="s">
        <v>217</v>
      </c>
      <c r="D127" s="213" t="s">
        <v>151</v>
      </c>
      <c r="E127" s="214" t="s">
        <v>563</v>
      </c>
      <c r="F127" s="215" t="s">
        <v>564</v>
      </c>
      <c r="G127" s="216" t="s">
        <v>154</v>
      </c>
      <c r="H127" s="217">
        <v>2</v>
      </c>
      <c r="I127" s="218"/>
      <c r="J127" s="219">
        <f>ROUND(I127*H127,2)</f>
        <v>0</v>
      </c>
      <c r="K127" s="215" t="s">
        <v>19</v>
      </c>
      <c r="L127" s="45"/>
      <c r="M127" s="220" t="s">
        <v>19</v>
      </c>
      <c r="N127" s="221" t="s">
        <v>46</v>
      </c>
      <c r="O127" s="85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4" t="s">
        <v>156</v>
      </c>
      <c r="AT127" s="224" t="s">
        <v>151</v>
      </c>
      <c r="AU127" s="224" t="s">
        <v>85</v>
      </c>
      <c r="AY127" s="18" t="s">
        <v>149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8" t="s">
        <v>83</v>
      </c>
      <c r="BK127" s="225">
        <f>ROUND(I127*H127,2)</f>
        <v>0</v>
      </c>
      <c r="BL127" s="18" t="s">
        <v>156</v>
      </c>
      <c r="BM127" s="224" t="s">
        <v>565</v>
      </c>
    </row>
    <row r="128" s="2" customFormat="1" ht="16.5" customHeight="1">
      <c r="A128" s="39"/>
      <c r="B128" s="40"/>
      <c r="C128" s="213" t="s">
        <v>223</v>
      </c>
      <c r="D128" s="213" t="s">
        <v>151</v>
      </c>
      <c r="E128" s="214" t="s">
        <v>228</v>
      </c>
      <c r="F128" s="215" t="s">
        <v>229</v>
      </c>
      <c r="G128" s="216" t="s">
        <v>230</v>
      </c>
      <c r="H128" s="217">
        <v>63.75</v>
      </c>
      <c r="I128" s="218"/>
      <c r="J128" s="219">
        <f>ROUND(I128*H128,2)</f>
        <v>0</v>
      </c>
      <c r="K128" s="215" t="s">
        <v>155</v>
      </c>
      <c r="L128" s="45"/>
      <c r="M128" s="220" t="s">
        <v>19</v>
      </c>
      <c r="N128" s="221" t="s">
        <v>46</v>
      </c>
      <c r="O128" s="85"/>
      <c r="P128" s="222">
        <f>O128*H128</f>
        <v>0</v>
      </c>
      <c r="Q128" s="222">
        <v>0.00199</v>
      </c>
      <c r="R128" s="222">
        <f>Q128*H128</f>
        <v>0.12686249999999999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156</v>
      </c>
      <c r="AT128" s="224" t="s">
        <v>151</v>
      </c>
      <c r="AU128" s="224" t="s">
        <v>85</v>
      </c>
      <c r="AY128" s="18" t="s">
        <v>149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8" t="s">
        <v>83</v>
      </c>
      <c r="BK128" s="225">
        <f>ROUND(I128*H128,2)</f>
        <v>0</v>
      </c>
      <c r="BL128" s="18" t="s">
        <v>156</v>
      </c>
      <c r="BM128" s="224" t="s">
        <v>566</v>
      </c>
    </row>
    <row r="129" s="2" customFormat="1">
      <c r="A129" s="39"/>
      <c r="B129" s="40"/>
      <c r="C129" s="41"/>
      <c r="D129" s="226" t="s">
        <v>158</v>
      </c>
      <c r="E129" s="41"/>
      <c r="F129" s="227" t="s">
        <v>232</v>
      </c>
      <c r="G129" s="41"/>
      <c r="H129" s="41"/>
      <c r="I129" s="228"/>
      <c r="J129" s="41"/>
      <c r="K129" s="41"/>
      <c r="L129" s="45"/>
      <c r="M129" s="229"/>
      <c r="N129" s="230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158</v>
      </c>
      <c r="AU129" s="18" t="s">
        <v>85</v>
      </c>
    </row>
    <row r="130" s="13" customFormat="1">
      <c r="A130" s="13"/>
      <c r="B130" s="233"/>
      <c r="C130" s="234"/>
      <c r="D130" s="231" t="s">
        <v>162</v>
      </c>
      <c r="E130" s="235" t="s">
        <v>19</v>
      </c>
      <c r="F130" s="236" t="s">
        <v>669</v>
      </c>
      <c r="G130" s="234"/>
      <c r="H130" s="237">
        <v>63.75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162</v>
      </c>
      <c r="AU130" s="243" t="s">
        <v>85</v>
      </c>
      <c r="AV130" s="13" t="s">
        <v>85</v>
      </c>
      <c r="AW130" s="13" t="s">
        <v>36</v>
      </c>
      <c r="AX130" s="13" t="s">
        <v>83</v>
      </c>
      <c r="AY130" s="243" t="s">
        <v>149</v>
      </c>
    </row>
    <row r="131" s="2" customFormat="1" ht="16.5" customHeight="1">
      <c r="A131" s="39"/>
      <c r="B131" s="40"/>
      <c r="C131" s="213" t="s">
        <v>227</v>
      </c>
      <c r="D131" s="213" t="s">
        <v>151</v>
      </c>
      <c r="E131" s="214" t="s">
        <v>235</v>
      </c>
      <c r="F131" s="215" t="s">
        <v>236</v>
      </c>
      <c r="G131" s="216" t="s">
        <v>230</v>
      </c>
      <c r="H131" s="217">
        <v>10.6</v>
      </c>
      <c r="I131" s="218"/>
      <c r="J131" s="219">
        <f>ROUND(I131*H131,2)</f>
        <v>0</v>
      </c>
      <c r="K131" s="215" t="s">
        <v>155</v>
      </c>
      <c r="L131" s="45"/>
      <c r="M131" s="220" t="s">
        <v>19</v>
      </c>
      <c r="N131" s="221" t="s">
        <v>46</v>
      </c>
      <c r="O131" s="85"/>
      <c r="P131" s="222">
        <f>O131*H131</f>
        <v>0</v>
      </c>
      <c r="Q131" s="222">
        <v>0.0020100000000000001</v>
      </c>
      <c r="R131" s="222">
        <f>Q131*H131</f>
        <v>0.021305999999999999</v>
      </c>
      <c r="S131" s="222">
        <v>0</v>
      </c>
      <c r="T131" s="22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156</v>
      </c>
      <c r="AT131" s="224" t="s">
        <v>151</v>
      </c>
      <c r="AU131" s="224" t="s">
        <v>85</v>
      </c>
      <c r="AY131" s="18" t="s">
        <v>149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8" t="s">
        <v>83</v>
      </c>
      <c r="BK131" s="225">
        <f>ROUND(I131*H131,2)</f>
        <v>0</v>
      </c>
      <c r="BL131" s="18" t="s">
        <v>156</v>
      </c>
      <c r="BM131" s="224" t="s">
        <v>568</v>
      </c>
    </row>
    <row r="132" s="2" customFormat="1">
      <c r="A132" s="39"/>
      <c r="B132" s="40"/>
      <c r="C132" s="41"/>
      <c r="D132" s="226" t="s">
        <v>158</v>
      </c>
      <c r="E132" s="41"/>
      <c r="F132" s="227" t="s">
        <v>238</v>
      </c>
      <c r="G132" s="41"/>
      <c r="H132" s="41"/>
      <c r="I132" s="228"/>
      <c r="J132" s="41"/>
      <c r="K132" s="41"/>
      <c r="L132" s="45"/>
      <c r="M132" s="229"/>
      <c r="N132" s="23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158</v>
      </c>
      <c r="AU132" s="18" t="s">
        <v>85</v>
      </c>
    </row>
    <row r="133" s="13" customFormat="1">
      <c r="A133" s="13"/>
      <c r="B133" s="233"/>
      <c r="C133" s="234"/>
      <c r="D133" s="231" t="s">
        <v>162</v>
      </c>
      <c r="E133" s="235" t="s">
        <v>19</v>
      </c>
      <c r="F133" s="236" t="s">
        <v>670</v>
      </c>
      <c r="G133" s="234"/>
      <c r="H133" s="237">
        <v>10.6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162</v>
      </c>
      <c r="AU133" s="243" t="s">
        <v>85</v>
      </c>
      <c r="AV133" s="13" t="s">
        <v>85</v>
      </c>
      <c r="AW133" s="13" t="s">
        <v>36</v>
      </c>
      <c r="AX133" s="13" t="s">
        <v>83</v>
      </c>
      <c r="AY133" s="243" t="s">
        <v>149</v>
      </c>
    </row>
    <row r="134" s="2" customFormat="1" ht="24.15" customHeight="1">
      <c r="A134" s="39"/>
      <c r="B134" s="40"/>
      <c r="C134" s="213" t="s">
        <v>234</v>
      </c>
      <c r="D134" s="213" t="s">
        <v>151</v>
      </c>
      <c r="E134" s="214" t="s">
        <v>240</v>
      </c>
      <c r="F134" s="215" t="s">
        <v>241</v>
      </c>
      <c r="G134" s="216" t="s">
        <v>230</v>
      </c>
      <c r="H134" s="217">
        <v>63.75</v>
      </c>
      <c r="I134" s="218"/>
      <c r="J134" s="219">
        <f>ROUND(I134*H134,2)</f>
        <v>0</v>
      </c>
      <c r="K134" s="215" t="s">
        <v>155</v>
      </c>
      <c r="L134" s="45"/>
      <c r="M134" s="220" t="s">
        <v>19</v>
      </c>
      <c r="N134" s="221" t="s">
        <v>46</v>
      </c>
      <c r="O134" s="85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156</v>
      </c>
      <c r="AT134" s="224" t="s">
        <v>151</v>
      </c>
      <c r="AU134" s="224" t="s">
        <v>85</v>
      </c>
      <c r="AY134" s="18" t="s">
        <v>149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83</v>
      </c>
      <c r="BK134" s="225">
        <f>ROUND(I134*H134,2)</f>
        <v>0</v>
      </c>
      <c r="BL134" s="18" t="s">
        <v>156</v>
      </c>
      <c r="BM134" s="224" t="s">
        <v>570</v>
      </c>
    </row>
    <row r="135" s="2" customFormat="1">
      <c r="A135" s="39"/>
      <c r="B135" s="40"/>
      <c r="C135" s="41"/>
      <c r="D135" s="226" t="s">
        <v>158</v>
      </c>
      <c r="E135" s="41"/>
      <c r="F135" s="227" t="s">
        <v>243</v>
      </c>
      <c r="G135" s="41"/>
      <c r="H135" s="41"/>
      <c r="I135" s="228"/>
      <c r="J135" s="41"/>
      <c r="K135" s="41"/>
      <c r="L135" s="45"/>
      <c r="M135" s="229"/>
      <c r="N135" s="23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158</v>
      </c>
      <c r="AU135" s="18" t="s">
        <v>85</v>
      </c>
    </row>
    <row r="136" s="2" customFormat="1" ht="24.15" customHeight="1">
      <c r="A136" s="39"/>
      <c r="B136" s="40"/>
      <c r="C136" s="213" t="s">
        <v>8</v>
      </c>
      <c r="D136" s="213" t="s">
        <v>151</v>
      </c>
      <c r="E136" s="214" t="s">
        <v>245</v>
      </c>
      <c r="F136" s="215" t="s">
        <v>246</v>
      </c>
      <c r="G136" s="216" t="s">
        <v>230</v>
      </c>
      <c r="H136" s="217">
        <v>10.6</v>
      </c>
      <c r="I136" s="218"/>
      <c r="J136" s="219">
        <f>ROUND(I136*H136,2)</f>
        <v>0</v>
      </c>
      <c r="K136" s="215" t="s">
        <v>155</v>
      </c>
      <c r="L136" s="45"/>
      <c r="M136" s="220" t="s">
        <v>19</v>
      </c>
      <c r="N136" s="221" t="s">
        <v>46</v>
      </c>
      <c r="O136" s="85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4" t="s">
        <v>156</v>
      </c>
      <c r="AT136" s="224" t="s">
        <v>151</v>
      </c>
      <c r="AU136" s="224" t="s">
        <v>85</v>
      </c>
      <c r="AY136" s="18" t="s">
        <v>149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8" t="s">
        <v>83</v>
      </c>
      <c r="BK136" s="225">
        <f>ROUND(I136*H136,2)</f>
        <v>0</v>
      </c>
      <c r="BL136" s="18" t="s">
        <v>156</v>
      </c>
      <c r="BM136" s="224" t="s">
        <v>571</v>
      </c>
    </row>
    <row r="137" s="2" customFormat="1">
      <c r="A137" s="39"/>
      <c r="B137" s="40"/>
      <c r="C137" s="41"/>
      <c r="D137" s="226" t="s">
        <v>158</v>
      </c>
      <c r="E137" s="41"/>
      <c r="F137" s="227" t="s">
        <v>248</v>
      </c>
      <c r="G137" s="41"/>
      <c r="H137" s="41"/>
      <c r="I137" s="228"/>
      <c r="J137" s="41"/>
      <c r="K137" s="41"/>
      <c r="L137" s="45"/>
      <c r="M137" s="229"/>
      <c r="N137" s="230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158</v>
      </c>
      <c r="AU137" s="18" t="s">
        <v>85</v>
      </c>
    </row>
    <row r="138" s="2" customFormat="1" ht="16.5" customHeight="1">
      <c r="A138" s="39"/>
      <c r="B138" s="40"/>
      <c r="C138" s="213" t="s">
        <v>244</v>
      </c>
      <c r="D138" s="213" t="s">
        <v>151</v>
      </c>
      <c r="E138" s="214" t="s">
        <v>250</v>
      </c>
      <c r="F138" s="215" t="s">
        <v>251</v>
      </c>
      <c r="G138" s="216" t="s">
        <v>230</v>
      </c>
      <c r="H138" s="217">
        <v>10.560000000000001</v>
      </c>
      <c r="I138" s="218"/>
      <c r="J138" s="219">
        <f>ROUND(I138*H138,2)</f>
        <v>0</v>
      </c>
      <c r="K138" s="215" t="s">
        <v>155</v>
      </c>
      <c r="L138" s="45"/>
      <c r="M138" s="220" t="s">
        <v>19</v>
      </c>
      <c r="N138" s="221" t="s">
        <v>46</v>
      </c>
      <c r="O138" s="85"/>
      <c r="P138" s="222">
        <f>O138*H138</f>
        <v>0</v>
      </c>
      <c r="Q138" s="222">
        <v>0.00149</v>
      </c>
      <c r="R138" s="222">
        <f>Q138*H138</f>
        <v>0.015734399999999999</v>
      </c>
      <c r="S138" s="222">
        <v>0</v>
      </c>
      <c r="T138" s="223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4" t="s">
        <v>156</v>
      </c>
      <c r="AT138" s="224" t="s">
        <v>151</v>
      </c>
      <c r="AU138" s="224" t="s">
        <v>85</v>
      </c>
      <c r="AY138" s="18" t="s">
        <v>149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8" t="s">
        <v>83</v>
      </c>
      <c r="BK138" s="225">
        <f>ROUND(I138*H138,2)</f>
        <v>0</v>
      </c>
      <c r="BL138" s="18" t="s">
        <v>156</v>
      </c>
      <c r="BM138" s="224" t="s">
        <v>572</v>
      </c>
    </row>
    <row r="139" s="2" customFormat="1">
      <c r="A139" s="39"/>
      <c r="B139" s="40"/>
      <c r="C139" s="41"/>
      <c r="D139" s="226" t="s">
        <v>158</v>
      </c>
      <c r="E139" s="41"/>
      <c r="F139" s="227" t="s">
        <v>253</v>
      </c>
      <c r="G139" s="41"/>
      <c r="H139" s="41"/>
      <c r="I139" s="228"/>
      <c r="J139" s="41"/>
      <c r="K139" s="41"/>
      <c r="L139" s="45"/>
      <c r="M139" s="229"/>
      <c r="N139" s="230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158</v>
      </c>
      <c r="AU139" s="18" t="s">
        <v>85</v>
      </c>
    </row>
    <row r="140" s="13" customFormat="1">
      <c r="A140" s="13"/>
      <c r="B140" s="233"/>
      <c r="C140" s="234"/>
      <c r="D140" s="231" t="s">
        <v>162</v>
      </c>
      <c r="E140" s="235" t="s">
        <v>19</v>
      </c>
      <c r="F140" s="236" t="s">
        <v>573</v>
      </c>
      <c r="G140" s="234"/>
      <c r="H140" s="237">
        <v>10.560000000000001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162</v>
      </c>
      <c r="AU140" s="243" t="s">
        <v>85</v>
      </c>
      <c r="AV140" s="13" t="s">
        <v>85</v>
      </c>
      <c r="AW140" s="13" t="s">
        <v>36</v>
      </c>
      <c r="AX140" s="13" t="s">
        <v>83</v>
      </c>
      <c r="AY140" s="243" t="s">
        <v>149</v>
      </c>
    </row>
    <row r="141" s="2" customFormat="1" ht="24.15" customHeight="1">
      <c r="A141" s="39"/>
      <c r="B141" s="40"/>
      <c r="C141" s="213" t="s">
        <v>249</v>
      </c>
      <c r="D141" s="213" t="s">
        <v>151</v>
      </c>
      <c r="E141" s="214" t="s">
        <v>256</v>
      </c>
      <c r="F141" s="215" t="s">
        <v>257</v>
      </c>
      <c r="G141" s="216" t="s">
        <v>230</v>
      </c>
      <c r="H141" s="217">
        <v>10.560000000000001</v>
      </c>
      <c r="I141" s="218"/>
      <c r="J141" s="219">
        <f>ROUND(I141*H141,2)</f>
        <v>0</v>
      </c>
      <c r="K141" s="215" t="s">
        <v>155</v>
      </c>
      <c r="L141" s="45"/>
      <c r="M141" s="220" t="s">
        <v>19</v>
      </c>
      <c r="N141" s="221" t="s">
        <v>46</v>
      </c>
      <c r="O141" s="85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4" t="s">
        <v>156</v>
      </c>
      <c r="AT141" s="224" t="s">
        <v>151</v>
      </c>
      <c r="AU141" s="224" t="s">
        <v>85</v>
      </c>
      <c r="AY141" s="18" t="s">
        <v>149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8" t="s">
        <v>83</v>
      </c>
      <c r="BK141" s="225">
        <f>ROUND(I141*H141,2)</f>
        <v>0</v>
      </c>
      <c r="BL141" s="18" t="s">
        <v>156</v>
      </c>
      <c r="BM141" s="224" t="s">
        <v>574</v>
      </c>
    </row>
    <row r="142" s="2" customFormat="1">
      <c r="A142" s="39"/>
      <c r="B142" s="40"/>
      <c r="C142" s="41"/>
      <c r="D142" s="226" t="s">
        <v>158</v>
      </c>
      <c r="E142" s="41"/>
      <c r="F142" s="227" t="s">
        <v>259</v>
      </c>
      <c r="G142" s="41"/>
      <c r="H142" s="41"/>
      <c r="I142" s="228"/>
      <c r="J142" s="41"/>
      <c r="K142" s="41"/>
      <c r="L142" s="45"/>
      <c r="M142" s="229"/>
      <c r="N142" s="230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158</v>
      </c>
      <c r="AU142" s="18" t="s">
        <v>85</v>
      </c>
    </row>
    <row r="143" s="2" customFormat="1" ht="21.75" customHeight="1">
      <c r="A143" s="39"/>
      <c r="B143" s="40"/>
      <c r="C143" s="213" t="s">
        <v>255</v>
      </c>
      <c r="D143" s="213" t="s">
        <v>151</v>
      </c>
      <c r="E143" s="214" t="s">
        <v>261</v>
      </c>
      <c r="F143" s="215" t="s">
        <v>262</v>
      </c>
      <c r="G143" s="216" t="s">
        <v>183</v>
      </c>
      <c r="H143" s="217">
        <v>11.616</v>
      </c>
      <c r="I143" s="218"/>
      <c r="J143" s="219">
        <f>ROUND(I143*H143,2)</f>
        <v>0</v>
      </c>
      <c r="K143" s="215" t="s">
        <v>155</v>
      </c>
      <c r="L143" s="45"/>
      <c r="M143" s="220" t="s">
        <v>19</v>
      </c>
      <c r="N143" s="221" t="s">
        <v>46</v>
      </c>
      <c r="O143" s="85"/>
      <c r="P143" s="222">
        <f>O143*H143</f>
        <v>0</v>
      </c>
      <c r="Q143" s="222">
        <v>0.0013600000000000001</v>
      </c>
      <c r="R143" s="222">
        <f>Q143*H143</f>
        <v>0.015797760000000001</v>
      </c>
      <c r="S143" s="222">
        <v>0</v>
      </c>
      <c r="T143" s="223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4" t="s">
        <v>156</v>
      </c>
      <c r="AT143" s="224" t="s">
        <v>151</v>
      </c>
      <c r="AU143" s="224" t="s">
        <v>85</v>
      </c>
      <c r="AY143" s="18" t="s">
        <v>149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8" t="s">
        <v>83</v>
      </c>
      <c r="BK143" s="225">
        <f>ROUND(I143*H143,2)</f>
        <v>0</v>
      </c>
      <c r="BL143" s="18" t="s">
        <v>156</v>
      </c>
      <c r="BM143" s="224" t="s">
        <v>575</v>
      </c>
    </row>
    <row r="144" s="2" customFormat="1">
      <c r="A144" s="39"/>
      <c r="B144" s="40"/>
      <c r="C144" s="41"/>
      <c r="D144" s="226" t="s">
        <v>158</v>
      </c>
      <c r="E144" s="41"/>
      <c r="F144" s="227" t="s">
        <v>264</v>
      </c>
      <c r="G144" s="41"/>
      <c r="H144" s="41"/>
      <c r="I144" s="228"/>
      <c r="J144" s="41"/>
      <c r="K144" s="41"/>
      <c r="L144" s="45"/>
      <c r="M144" s="229"/>
      <c r="N144" s="230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158</v>
      </c>
      <c r="AU144" s="18" t="s">
        <v>85</v>
      </c>
    </row>
    <row r="145" s="2" customFormat="1" ht="24.15" customHeight="1">
      <c r="A145" s="39"/>
      <c r="B145" s="40"/>
      <c r="C145" s="213" t="s">
        <v>260</v>
      </c>
      <c r="D145" s="213" t="s">
        <v>151</v>
      </c>
      <c r="E145" s="214" t="s">
        <v>266</v>
      </c>
      <c r="F145" s="215" t="s">
        <v>267</v>
      </c>
      <c r="G145" s="216" t="s">
        <v>183</v>
      </c>
      <c r="H145" s="217">
        <v>11.616</v>
      </c>
      <c r="I145" s="218"/>
      <c r="J145" s="219">
        <f>ROUND(I145*H145,2)</f>
        <v>0</v>
      </c>
      <c r="K145" s="215" t="s">
        <v>155</v>
      </c>
      <c r="L145" s="45"/>
      <c r="M145" s="220" t="s">
        <v>19</v>
      </c>
      <c r="N145" s="221" t="s">
        <v>46</v>
      </c>
      <c r="O145" s="85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4" t="s">
        <v>156</v>
      </c>
      <c r="AT145" s="224" t="s">
        <v>151</v>
      </c>
      <c r="AU145" s="224" t="s">
        <v>85</v>
      </c>
      <c r="AY145" s="18" t="s">
        <v>149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8" t="s">
        <v>83</v>
      </c>
      <c r="BK145" s="225">
        <f>ROUND(I145*H145,2)</f>
        <v>0</v>
      </c>
      <c r="BL145" s="18" t="s">
        <v>156</v>
      </c>
      <c r="BM145" s="224" t="s">
        <v>576</v>
      </c>
    </row>
    <row r="146" s="2" customFormat="1">
      <c r="A146" s="39"/>
      <c r="B146" s="40"/>
      <c r="C146" s="41"/>
      <c r="D146" s="226" t="s">
        <v>158</v>
      </c>
      <c r="E146" s="41"/>
      <c r="F146" s="227" t="s">
        <v>269</v>
      </c>
      <c r="G146" s="41"/>
      <c r="H146" s="41"/>
      <c r="I146" s="228"/>
      <c r="J146" s="41"/>
      <c r="K146" s="41"/>
      <c r="L146" s="45"/>
      <c r="M146" s="229"/>
      <c r="N146" s="230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158</v>
      </c>
      <c r="AU146" s="18" t="s">
        <v>85</v>
      </c>
    </row>
    <row r="147" s="2" customFormat="1" ht="37.8" customHeight="1">
      <c r="A147" s="39"/>
      <c r="B147" s="40"/>
      <c r="C147" s="213" t="s">
        <v>265</v>
      </c>
      <c r="D147" s="213" t="s">
        <v>151</v>
      </c>
      <c r="E147" s="214" t="s">
        <v>270</v>
      </c>
      <c r="F147" s="215" t="s">
        <v>271</v>
      </c>
      <c r="G147" s="216" t="s">
        <v>183</v>
      </c>
      <c r="H147" s="217">
        <v>35.585000000000001</v>
      </c>
      <c r="I147" s="218"/>
      <c r="J147" s="219">
        <f>ROUND(I147*H147,2)</f>
        <v>0</v>
      </c>
      <c r="K147" s="215" t="s">
        <v>155</v>
      </c>
      <c r="L147" s="45"/>
      <c r="M147" s="220" t="s">
        <v>19</v>
      </c>
      <c r="N147" s="221" t="s">
        <v>46</v>
      </c>
      <c r="O147" s="85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4" t="s">
        <v>156</v>
      </c>
      <c r="AT147" s="224" t="s">
        <v>151</v>
      </c>
      <c r="AU147" s="224" t="s">
        <v>85</v>
      </c>
      <c r="AY147" s="18" t="s">
        <v>149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8" t="s">
        <v>83</v>
      </c>
      <c r="BK147" s="225">
        <f>ROUND(I147*H147,2)</f>
        <v>0</v>
      </c>
      <c r="BL147" s="18" t="s">
        <v>156</v>
      </c>
      <c r="BM147" s="224" t="s">
        <v>577</v>
      </c>
    </row>
    <row r="148" s="2" customFormat="1">
      <c r="A148" s="39"/>
      <c r="B148" s="40"/>
      <c r="C148" s="41"/>
      <c r="D148" s="226" t="s">
        <v>158</v>
      </c>
      <c r="E148" s="41"/>
      <c r="F148" s="227" t="s">
        <v>273</v>
      </c>
      <c r="G148" s="41"/>
      <c r="H148" s="41"/>
      <c r="I148" s="228"/>
      <c r="J148" s="41"/>
      <c r="K148" s="41"/>
      <c r="L148" s="45"/>
      <c r="M148" s="229"/>
      <c r="N148" s="230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158</v>
      </c>
      <c r="AU148" s="18" t="s">
        <v>85</v>
      </c>
    </row>
    <row r="149" s="13" customFormat="1">
      <c r="A149" s="13"/>
      <c r="B149" s="233"/>
      <c r="C149" s="234"/>
      <c r="D149" s="231" t="s">
        <v>162</v>
      </c>
      <c r="E149" s="235" t="s">
        <v>19</v>
      </c>
      <c r="F149" s="236" t="s">
        <v>671</v>
      </c>
      <c r="G149" s="234"/>
      <c r="H149" s="237">
        <v>14.097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162</v>
      </c>
      <c r="AU149" s="243" t="s">
        <v>85</v>
      </c>
      <c r="AV149" s="13" t="s">
        <v>85</v>
      </c>
      <c r="AW149" s="13" t="s">
        <v>36</v>
      </c>
      <c r="AX149" s="13" t="s">
        <v>75</v>
      </c>
      <c r="AY149" s="243" t="s">
        <v>149</v>
      </c>
    </row>
    <row r="150" s="13" customFormat="1">
      <c r="A150" s="13"/>
      <c r="B150" s="233"/>
      <c r="C150" s="234"/>
      <c r="D150" s="231" t="s">
        <v>162</v>
      </c>
      <c r="E150" s="235" t="s">
        <v>19</v>
      </c>
      <c r="F150" s="236" t="s">
        <v>672</v>
      </c>
      <c r="G150" s="234"/>
      <c r="H150" s="237">
        <v>-8.8960000000000008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162</v>
      </c>
      <c r="AU150" s="243" t="s">
        <v>85</v>
      </c>
      <c r="AV150" s="13" t="s">
        <v>85</v>
      </c>
      <c r="AW150" s="13" t="s">
        <v>36</v>
      </c>
      <c r="AX150" s="13" t="s">
        <v>75</v>
      </c>
      <c r="AY150" s="243" t="s">
        <v>149</v>
      </c>
    </row>
    <row r="151" s="14" customFormat="1">
      <c r="A151" s="14"/>
      <c r="B151" s="244"/>
      <c r="C151" s="245"/>
      <c r="D151" s="231" t="s">
        <v>162</v>
      </c>
      <c r="E151" s="246" t="s">
        <v>19</v>
      </c>
      <c r="F151" s="247" t="s">
        <v>276</v>
      </c>
      <c r="G151" s="245"/>
      <c r="H151" s="248">
        <v>5.2009999999999996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162</v>
      </c>
      <c r="AU151" s="254" t="s">
        <v>85</v>
      </c>
      <c r="AV151" s="14" t="s">
        <v>169</v>
      </c>
      <c r="AW151" s="14" t="s">
        <v>36</v>
      </c>
      <c r="AX151" s="14" t="s">
        <v>75</v>
      </c>
      <c r="AY151" s="254" t="s">
        <v>149</v>
      </c>
    </row>
    <row r="152" s="13" customFormat="1">
      <c r="A152" s="13"/>
      <c r="B152" s="233"/>
      <c r="C152" s="234"/>
      <c r="D152" s="231" t="s">
        <v>162</v>
      </c>
      <c r="E152" s="235" t="s">
        <v>19</v>
      </c>
      <c r="F152" s="236" t="s">
        <v>673</v>
      </c>
      <c r="G152" s="234"/>
      <c r="H152" s="237">
        <v>15.192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162</v>
      </c>
      <c r="AU152" s="243" t="s">
        <v>85</v>
      </c>
      <c r="AV152" s="13" t="s">
        <v>85</v>
      </c>
      <c r="AW152" s="13" t="s">
        <v>36</v>
      </c>
      <c r="AX152" s="13" t="s">
        <v>75</v>
      </c>
      <c r="AY152" s="243" t="s">
        <v>149</v>
      </c>
    </row>
    <row r="153" s="13" customFormat="1">
      <c r="A153" s="13"/>
      <c r="B153" s="233"/>
      <c r="C153" s="234"/>
      <c r="D153" s="231" t="s">
        <v>162</v>
      </c>
      <c r="E153" s="235" t="s">
        <v>19</v>
      </c>
      <c r="F153" s="236" t="s">
        <v>674</v>
      </c>
      <c r="G153" s="234"/>
      <c r="H153" s="237">
        <v>15.192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162</v>
      </c>
      <c r="AU153" s="243" t="s">
        <v>85</v>
      </c>
      <c r="AV153" s="13" t="s">
        <v>85</v>
      </c>
      <c r="AW153" s="13" t="s">
        <v>36</v>
      </c>
      <c r="AX153" s="13" t="s">
        <v>75</v>
      </c>
      <c r="AY153" s="243" t="s">
        <v>149</v>
      </c>
    </row>
    <row r="154" s="15" customFormat="1">
      <c r="A154" s="15"/>
      <c r="B154" s="255"/>
      <c r="C154" s="256"/>
      <c r="D154" s="231" t="s">
        <v>162</v>
      </c>
      <c r="E154" s="257" t="s">
        <v>19</v>
      </c>
      <c r="F154" s="258" t="s">
        <v>279</v>
      </c>
      <c r="G154" s="256"/>
      <c r="H154" s="259">
        <v>35.585000000000001</v>
      </c>
      <c r="I154" s="260"/>
      <c r="J154" s="256"/>
      <c r="K154" s="256"/>
      <c r="L154" s="261"/>
      <c r="M154" s="262"/>
      <c r="N154" s="263"/>
      <c r="O154" s="263"/>
      <c r="P154" s="263"/>
      <c r="Q154" s="263"/>
      <c r="R154" s="263"/>
      <c r="S154" s="263"/>
      <c r="T154" s="264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5" t="s">
        <v>162</v>
      </c>
      <c r="AU154" s="265" t="s">
        <v>85</v>
      </c>
      <c r="AV154" s="15" t="s">
        <v>156</v>
      </c>
      <c r="AW154" s="15" t="s">
        <v>36</v>
      </c>
      <c r="AX154" s="15" t="s">
        <v>83</v>
      </c>
      <c r="AY154" s="265" t="s">
        <v>149</v>
      </c>
    </row>
    <row r="155" s="2" customFormat="1" ht="37.8" customHeight="1">
      <c r="A155" s="39"/>
      <c r="B155" s="40"/>
      <c r="C155" s="213" t="s">
        <v>7</v>
      </c>
      <c r="D155" s="213" t="s">
        <v>151</v>
      </c>
      <c r="E155" s="214" t="s">
        <v>281</v>
      </c>
      <c r="F155" s="215" t="s">
        <v>282</v>
      </c>
      <c r="G155" s="216" t="s">
        <v>183</v>
      </c>
      <c r="H155" s="217">
        <v>8.8960000000000008</v>
      </c>
      <c r="I155" s="218"/>
      <c r="J155" s="219">
        <f>ROUND(I155*H155,2)</f>
        <v>0</v>
      </c>
      <c r="K155" s="215" t="s">
        <v>155</v>
      </c>
      <c r="L155" s="45"/>
      <c r="M155" s="220" t="s">
        <v>19</v>
      </c>
      <c r="N155" s="221" t="s">
        <v>46</v>
      </c>
      <c r="O155" s="85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4" t="s">
        <v>156</v>
      </c>
      <c r="AT155" s="224" t="s">
        <v>151</v>
      </c>
      <c r="AU155" s="224" t="s">
        <v>85</v>
      </c>
      <c r="AY155" s="18" t="s">
        <v>149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8" t="s">
        <v>83</v>
      </c>
      <c r="BK155" s="225">
        <f>ROUND(I155*H155,2)</f>
        <v>0</v>
      </c>
      <c r="BL155" s="18" t="s">
        <v>156</v>
      </c>
      <c r="BM155" s="224" t="s">
        <v>582</v>
      </c>
    </row>
    <row r="156" s="2" customFormat="1">
      <c r="A156" s="39"/>
      <c r="B156" s="40"/>
      <c r="C156" s="41"/>
      <c r="D156" s="226" t="s">
        <v>158</v>
      </c>
      <c r="E156" s="41"/>
      <c r="F156" s="227" t="s">
        <v>284</v>
      </c>
      <c r="G156" s="41"/>
      <c r="H156" s="41"/>
      <c r="I156" s="228"/>
      <c r="J156" s="41"/>
      <c r="K156" s="41"/>
      <c r="L156" s="45"/>
      <c r="M156" s="229"/>
      <c r="N156" s="230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158</v>
      </c>
      <c r="AU156" s="18" t="s">
        <v>85</v>
      </c>
    </row>
    <row r="157" s="2" customFormat="1" ht="24.15" customHeight="1">
      <c r="A157" s="39"/>
      <c r="B157" s="40"/>
      <c r="C157" s="213" t="s">
        <v>280</v>
      </c>
      <c r="D157" s="213" t="s">
        <v>151</v>
      </c>
      <c r="E157" s="214" t="s">
        <v>583</v>
      </c>
      <c r="F157" s="215" t="s">
        <v>584</v>
      </c>
      <c r="G157" s="216" t="s">
        <v>183</v>
      </c>
      <c r="H157" s="217">
        <v>15.192</v>
      </c>
      <c r="I157" s="218"/>
      <c r="J157" s="219">
        <f>ROUND(I157*H157,2)</f>
        <v>0</v>
      </c>
      <c r="K157" s="215" t="s">
        <v>155</v>
      </c>
      <c r="L157" s="45"/>
      <c r="M157" s="220" t="s">
        <v>19</v>
      </c>
      <c r="N157" s="221" t="s">
        <v>46</v>
      </c>
      <c r="O157" s="85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4" t="s">
        <v>156</v>
      </c>
      <c r="AT157" s="224" t="s">
        <v>151</v>
      </c>
      <c r="AU157" s="224" t="s">
        <v>85</v>
      </c>
      <c r="AY157" s="18" t="s">
        <v>149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8" t="s">
        <v>83</v>
      </c>
      <c r="BK157" s="225">
        <f>ROUND(I157*H157,2)</f>
        <v>0</v>
      </c>
      <c r="BL157" s="18" t="s">
        <v>156</v>
      </c>
      <c r="BM157" s="224" t="s">
        <v>585</v>
      </c>
    </row>
    <row r="158" s="2" customFormat="1">
      <c r="A158" s="39"/>
      <c r="B158" s="40"/>
      <c r="C158" s="41"/>
      <c r="D158" s="226" t="s">
        <v>158</v>
      </c>
      <c r="E158" s="41"/>
      <c r="F158" s="227" t="s">
        <v>586</v>
      </c>
      <c r="G158" s="41"/>
      <c r="H158" s="41"/>
      <c r="I158" s="228"/>
      <c r="J158" s="41"/>
      <c r="K158" s="41"/>
      <c r="L158" s="45"/>
      <c r="M158" s="229"/>
      <c r="N158" s="230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158</v>
      </c>
      <c r="AU158" s="18" t="s">
        <v>85</v>
      </c>
    </row>
    <row r="159" s="13" customFormat="1">
      <c r="A159" s="13"/>
      <c r="B159" s="233"/>
      <c r="C159" s="234"/>
      <c r="D159" s="231" t="s">
        <v>162</v>
      </c>
      <c r="E159" s="235" t="s">
        <v>19</v>
      </c>
      <c r="F159" s="236" t="s">
        <v>675</v>
      </c>
      <c r="G159" s="234"/>
      <c r="H159" s="237">
        <v>15.192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162</v>
      </c>
      <c r="AU159" s="243" t="s">
        <v>85</v>
      </c>
      <c r="AV159" s="13" t="s">
        <v>85</v>
      </c>
      <c r="AW159" s="13" t="s">
        <v>36</v>
      </c>
      <c r="AX159" s="13" t="s">
        <v>83</v>
      </c>
      <c r="AY159" s="243" t="s">
        <v>149</v>
      </c>
    </row>
    <row r="160" s="2" customFormat="1" ht="24.15" customHeight="1">
      <c r="A160" s="39"/>
      <c r="B160" s="40"/>
      <c r="C160" s="213" t="s">
        <v>285</v>
      </c>
      <c r="D160" s="213" t="s">
        <v>151</v>
      </c>
      <c r="E160" s="214" t="s">
        <v>292</v>
      </c>
      <c r="F160" s="215" t="s">
        <v>293</v>
      </c>
      <c r="G160" s="216" t="s">
        <v>183</v>
      </c>
      <c r="H160" s="217">
        <v>29.289000000000001</v>
      </c>
      <c r="I160" s="218"/>
      <c r="J160" s="219">
        <f>ROUND(I160*H160,2)</f>
        <v>0</v>
      </c>
      <c r="K160" s="215" t="s">
        <v>19</v>
      </c>
      <c r="L160" s="45"/>
      <c r="M160" s="220" t="s">
        <v>19</v>
      </c>
      <c r="N160" s="221" t="s">
        <v>46</v>
      </c>
      <c r="O160" s="85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4" t="s">
        <v>156</v>
      </c>
      <c r="AT160" s="224" t="s">
        <v>151</v>
      </c>
      <c r="AU160" s="224" t="s">
        <v>85</v>
      </c>
      <c r="AY160" s="18" t="s">
        <v>149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8" t="s">
        <v>83</v>
      </c>
      <c r="BK160" s="225">
        <f>ROUND(I160*H160,2)</f>
        <v>0</v>
      </c>
      <c r="BL160" s="18" t="s">
        <v>156</v>
      </c>
      <c r="BM160" s="224" t="s">
        <v>588</v>
      </c>
    </row>
    <row r="161" s="13" customFormat="1">
      <c r="A161" s="13"/>
      <c r="B161" s="233"/>
      <c r="C161" s="234"/>
      <c r="D161" s="231" t="s">
        <v>162</v>
      </c>
      <c r="E161" s="235" t="s">
        <v>19</v>
      </c>
      <c r="F161" s="236" t="s">
        <v>676</v>
      </c>
      <c r="G161" s="234"/>
      <c r="H161" s="237">
        <v>14.097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162</v>
      </c>
      <c r="AU161" s="243" t="s">
        <v>85</v>
      </c>
      <c r="AV161" s="13" t="s">
        <v>85</v>
      </c>
      <c r="AW161" s="13" t="s">
        <v>36</v>
      </c>
      <c r="AX161" s="13" t="s">
        <v>75</v>
      </c>
      <c r="AY161" s="243" t="s">
        <v>149</v>
      </c>
    </row>
    <row r="162" s="13" customFormat="1">
      <c r="A162" s="13"/>
      <c r="B162" s="233"/>
      <c r="C162" s="234"/>
      <c r="D162" s="231" t="s">
        <v>162</v>
      </c>
      <c r="E162" s="235" t="s">
        <v>19</v>
      </c>
      <c r="F162" s="236" t="s">
        <v>677</v>
      </c>
      <c r="G162" s="234"/>
      <c r="H162" s="237">
        <v>15.192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162</v>
      </c>
      <c r="AU162" s="243" t="s">
        <v>85</v>
      </c>
      <c r="AV162" s="13" t="s">
        <v>85</v>
      </c>
      <c r="AW162" s="13" t="s">
        <v>36</v>
      </c>
      <c r="AX162" s="13" t="s">
        <v>75</v>
      </c>
      <c r="AY162" s="243" t="s">
        <v>149</v>
      </c>
    </row>
    <row r="163" s="15" customFormat="1">
      <c r="A163" s="15"/>
      <c r="B163" s="255"/>
      <c r="C163" s="256"/>
      <c r="D163" s="231" t="s">
        <v>162</v>
      </c>
      <c r="E163" s="257" t="s">
        <v>19</v>
      </c>
      <c r="F163" s="258" t="s">
        <v>279</v>
      </c>
      <c r="G163" s="256"/>
      <c r="H163" s="259">
        <v>29.289000000000001</v>
      </c>
      <c r="I163" s="260"/>
      <c r="J163" s="256"/>
      <c r="K163" s="256"/>
      <c r="L163" s="261"/>
      <c r="M163" s="262"/>
      <c r="N163" s="263"/>
      <c r="O163" s="263"/>
      <c r="P163" s="263"/>
      <c r="Q163" s="263"/>
      <c r="R163" s="263"/>
      <c r="S163" s="263"/>
      <c r="T163" s="264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5" t="s">
        <v>162</v>
      </c>
      <c r="AU163" s="265" t="s">
        <v>85</v>
      </c>
      <c r="AV163" s="15" t="s">
        <v>156</v>
      </c>
      <c r="AW163" s="15" t="s">
        <v>36</v>
      </c>
      <c r="AX163" s="15" t="s">
        <v>83</v>
      </c>
      <c r="AY163" s="265" t="s">
        <v>149</v>
      </c>
    </row>
    <row r="164" s="2" customFormat="1" ht="24.15" customHeight="1">
      <c r="A164" s="39"/>
      <c r="B164" s="40"/>
      <c r="C164" s="213" t="s">
        <v>291</v>
      </c>
      <c r="D164" s="213" t="s">
        <v>151</v>
      </c>
      <c r="E164" s="214" t="s">
        <v>298</v>
      </c>
      <c r="F164" s="215" t="s">
        <v>299</v>
      </c>
      <c r="G164" s="216" t="s">
        <v>300</v>
      </c>
      <c r="H164" s="217">
        <v>52.719999999999999</v>
      </c>
      <c r="I164" s="218"/>
      <c r="J164" s="219">
        <f>ROUND(I164*H164,2)</f>
        <v>0</v>
      </c>
      <c r="K164" s="215" t="s">
        <v>155</v>
      </c>
      <c r="L164" s="45"/>
      <c r="M164" s="220" t="s">
        <v>19</v>
      </c>
      <c r="N164" s="221" t="s">
        <v>46</v>
      </c>
      <c r="O164" s="85"/>
      <c r="P164" s="222">
        <f>O164*H164</f>
        <v>0</v>
      </c>
      <c r="Q164" s="222">
        <v>0</v>
      </c>
      <c r="R164" s="222">
        <f>Q164*H164</f>
        <v>0</v>
      </c>
      <c r="S164" s="222">
        <v>0</v>
      </c>
      <c r="T164" s="223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4" t="s">
        <v>156</v>
      </c>
      <c r="AT164" s="224" t="s">
        <v>151</v>
      </c>
      <c r="AU164" s="224" t="s">
        <v>85</v>
      </c>
      <c r="AY164" s="18" t="s">
        <v>149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8" t="s">
        <v>83</v>
      </c>
      <c r="BK164" s="225">
        <f>ROUND(I164*H164,2)</f>
        <v>0</v>
      </c>
      <c r="BL164" s="18" t="s">
        <v>156</v>
      </c>
      <c r="BM164" s="224" t="s">
        <v>591</v>
      </c>
    </row>
    <row r="165" s="2" customFormat="1">
      <c r="A165" s="39"/>
      <c r="B165" s="40"/>
      <c r="C165" s="41"/>
      <c r="D165" s="226" t="s">
        <v>158</v>
      </c>
      <c r="E165" s="41"/>
      <c r="F165" s="227" t="s">
        <v>302</v>
      </c>
      <c r="G165" s="41"/>
      <c r="H165" s="41"/>
      <c r="I165" s="228"/>
      <c r="J165" s="41"/>
      <c r="K165" s="41"/>
      <c r="L165" s="45"/>
      <c r="M165" s="229"/>
      <c r="N165" s="230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158</v>
      </c>
      <c r="AU165" s="18" t="s">
        <v>85</v>
      </c>
    </row>
    <row r="166" s="13" customFormat="1">
      <c r="A166" s="13"/>
      <c r="B166" s="233"/>
      <c r="C166" s="234"/>
      <c r="D166" s="231" t="s">
        <v>162</v>
      </c>
      <c r="E166" s="234"/>
      <c r="F166" s="236" t="s">
        <v>678</v>
      </c>
      <c r="G166" s="234"/>
      <c r="H166" s="237">
        <v>52.719999999999999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162</v>
      </c>
      <c r="AU166" s="243" t="s">
        <v>85</v>
      </c>
      <c r="AV166" s="13" t="s">
        <v>85</v>
      </c>
      <c r="AW166" s="13" t="s">
        <v>4</v>
      </c>
      <c r="AX166" s="13" t="s">
        <v>83</v>
      </c>
      <c r="AY166" s="243" t="s">
        <v>149</v>
      </c>
    </row>
    <row r="167" s="2" customFormat="1" ht="24.15" customHeight="1">
      <c r="A167" s="39"/>
      <c r="B167" s="40"/>
      <c r="C167" s="213" t="s">
        <v>297</v>
      </c>
      <c r="D167" s="213" t="s">
        <v>151</v>
      </c>
      <c r="E167" s="214" t="s">
        <v>305</v>
      </c>
      <c r="F167" s="215" t="s">
        <v>306</v>
      </c>
      <c r="G167" s="216" t="s">
        <v>183</v>
      </c>
      <c r="H167" s="217">
        <v>30.382999999999999</v>
      </c>
      <c r="I167" s="218"/>
      <c r="J167" s="219">
        <f>ROUND(I167*H167,2)</f>
        <v>0</v>
      </c>
      <c r="K167" s="215" t="s">
        <v>19</v>
      </c>
      <c r="L167" s="45"/>
      <c r="M167" s="220" t="s">
        <v>19</v>
      </c>
      <c r="N167" s="221" t="s">
        <v>46</v>
      </c>
      <c r="O167" s="85"/>
      <c r="P167" s="222">
        <f>O167*H167</f>
        <v>0</v>
      </c>
      <c r="Q167" s="222">
        <v>0</v>
      </c>
      <c r="R167" s="222">
        <f>Q167*H167</f>
        <v>0</v>
      </c>
      <c r="S167" s="222">
        <v>0</v>
      </c>
      <c r="T167" s="22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4" t="s">
        <v>156</v>
      </c>
      <c r="AT167" s="224" t="s">
        <v>151</v>
      </c>
      <c r="AU167" s="224" t="s">
        <v>85</v>
      </c>
      <c r="AY167" s="18" t="s">
        <v>149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8" t="s">
        <v>83</v>
      </c>
      <c r="BK167" s="225">
        <f>ROUND(I167*H167,2)</f>
        <v>0</v>
      </c>
      <c r="BL167" s="18" t="s">
        <v>156</v>
      </c>
      <c r="BM167" s="224" t="s">
        <v>593</v>
      </c>
    </row>
    <row r="168" s="13" customFormat="1">
      <c r="A168" s="13"/>
      <c r="B168" s="233"/>
      <c r="C168" s="234"/>
      <c r="D168" s="231" t="s">
        <v>162</v>
      </c>
      <c r="E168" s="235" t="s">
        <v>19</v>
      </c>
      <c r="F168" s="236" t="s">
        <v>679</v>
      </c>
      <c r="G168" s="234"/>
      <c r="H168" s="237">
        <v>44.479999999999997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162</v>
      </c>
      <c r="AU168" s="243" t="s">
        <v>85</v>
      </c>
      <c r="AV168" s="13" t="s">
        <v>85</v>
      </c>
      <c r="AW168" s="13" t="s">
        <v>36</v>
      </c>
      <c r="AX168" s="13" t="s">
        <v>75</v>
      </c>
      <c r="AY168" s="243" t="s">
        <v>149</v>
      </c>
    </row>
    <row r="169" s="13" customFormat="1">
      <c r="A169" s="13"/>
      <c r="B169" s="233"/>
      <c r="C169" s="234"/>
      <c r="D169" s="231" t="s">
        <v>162</v>
      </c>
      <c r="E169" s="235" t="s">
        <v>19</v>
      </c>
      <c r="F169" s="236" t="s">
        <v>680</v>
      </c>
      <c r="G169" s="234"/>
      <c r="H169" s="237">
        <v>-14.097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162</v>
      </c>
      <c r="AU169" s="243" t="s">
        <v>85</v>
      </c>
      <c r="AV169" s="13" t="s">
        <v>85</v>
      </c>
      <c r="AW169" s="13" t="s">
        <v>36</v>
      </c>
      <c r="AX169" s="13" t="s">
        <v>75</v>
      </c>
      <c r="AY169" s="243" t="s">
        <v>149</v>
      </c>
    </row>
    <row r="170" s="15" customFormat="1">
      <c r="A170" s="15"/>
      <c r="B170" s="255"/>
      <c r="C170" s="256"/>
      <c r="D170" s="231" t="s">
        <v>162</v>
      </c>
      <c r="E170" s="257" t="s">
        <v>19</v>
      </c>
      <c r="F170" s="258" t="s">
        <v>279</v>
      </c>
      <c r="G170" s="256"/>
      <c r="H170" s="259">
        <v>30.382999999999999</v>
      </c>
      <c r="I170" s="260"/>
      <c r="J170" s="256"/>
      <c r="K170" s="256"/>
      <c r="L170" s="261"/>
      <c r="M170" s="262"/>
      <c r="N170" s="263"/>
      <c r="O170" s="263"/>
      <c r="P170" s="263"/>
      <c r="Q170" s="263"/>
      <c r="R170" s="263"/>
      <c r="S170" s="263"/>
      <c r="T170" s="264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5" t="s">
        <v>162</v>
      </c>
      <c r="AU170" s="265" t="s">
        <v>85</v>
      </c>
      <c r="AV170" s="15" t="s">
        <v>156</v>
      </c>
      <c r="AW170" s="15" t="s">
        <v>36</v>
      </c>
      <c r="AX170" s="15" t="s">
        <v>83</v>
      </c>
      <c r="AY170" s="265" t="s">
        <v>149</v>
      </c>
    </row>
    <row r="171" s="2" customFormat="1" ht="16.5" customHeight="1">
      <c r="A171" s="39"/>
      <c r="B171" s="40"/>
      <c r="C171" s="266" t="s">
        <v>304</v>
      </c>
      <c r="D171" s="266" t="s">
        <v>311</v>
      </c>
      <c r="E171" s="267" t="s">
        <v>312</v>
      </c>
      <c r="F171" s="268" t="s">
        <v>313</v>
      </c>
      <c r="G171" s="269" t="s">
        <v>300</v>
      </c>
      <c r="H171" s="270">
        <v>28.864999999999998</v>
      </c>
      <c r="I171" s="271"/>
      <c r="J171" s="272">
        <f>ROUND(I171*H171,2)</f>
        <v>0</v>
      </c>
      <c r="K171" s="268" t="s">
        <v>155</v>
      </c>
      <c r="L171" s="273"/>
      <c r="M171" s="274" t="s">
        <v>19</v>
      </c>
      <c r="N171" s="275" t="s">
        <v>46</v>
      </c>
      <c r="O171" s="85"/>
      <c r="P171" s="222">
        <f>O171*H171</f>
        <v>0</v>
      </c>
      <c r="Q171" s="222">
        <v>0</v>
      </c>
      <c r="R171" s="222">
        <f>Q171*H171</f>
        <v>0</v>
      </c>
      <c r="S171" s="222">
        <v>0</v>
      </c>
      <c r="T171" s="223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4" t="s">
        <v>199</v>
      </c>
      <c r="AT171" s="224" t="s">
        <v>311</v>
      </c>
      <c r="AU171" s="224" t="s">
        <v>85</v>
      </c>
      <c r="AY171" s="18" t="s">
        <v>149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8" t="s">
        <v>83</v>
      </c>
      <c r="BK171" s="225">
        <f>ROUND(I171*H171,2)</f>
        <v>0</v>
      </c>
      <c r="BL171" s="18" t="s">
        <v>156</v>
      </c>
      <c r="BM171" s="224" t="s">
        <v>596</v>
      </c>
    </row>
    <row r="172" s="13" customFormat="1">
      <c r="A172" s="13"/>
      <c r="B172" s="233"/>
      <c r="C172" s="234"/>
      <c r="D172" s="231" t="s">
        <v>162</v>
      </c>
      <c r="E172" s="235" t="s">
        <v>19</v>
      </c>
      <c r="F172" s="236" t="s">
        <v>681</v>
      </c>
      <c r="G172" s="234"/>
      <c r="H172" s="237">
        <v>15.192</v>
      </c>
      <c r="I172" s="238"/>
      <c r="J172" s="234"/>
      <c r="K172" s="234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162</v>
      </c>
      <c r="AU172" s="243" t="s">
        <v>85</v>
      </c>
      <c r="AV172" s="13" t="s">
        <v>85</v>
      </c>
      <c r="AW172" s="13" t="s">
        <v>36</v>
      </c>
      <c r="AX172" s="13" t="s">
        <v>83</v>
      </c>
      <c r="AY172" s="243" t="s">
        <v>149</v>
      </c>
    </row>
    <row r="173" s="13" customFormat="1">
      <c r="A173" s="13"/>
      <c r="B173" s="233"/>
      <c r="C173" s="234"/>
      <c r="D173" s="231" t="s">
        <v>162</v>
      </c>
      <c r="E173" s="234"/>
      <c r="F173" s="236" t="s">
        <v>682</v>
      </c>
      <c r="G173" s="234"/>
      <c r="H173" s="237">
        <v>28.864999999999998</v>
      </c>
      <c r="I173" s="238"/>
      <c r="J173" s="234"/>
      <c r="K173" s="234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162</v>
      </c>
      <c r="AU173" s="243" t="s">
        <v>85</v>
      </c>
      <c r="AV173" s="13" t="s">
        <v>85</v>
      </c>
      <c r="AW173" s="13" t="s">
        <v>4</v>
      </c>
      <c r="AX173" s="13" t="s">
        <v>83</v>
      </c>
      <c r="AY173" s="243" t="s">
        <v>149</v>
      </c>
    </row>
    <row r="174" s="2" customFormat="1" ht="37.8" customHeight="1">
      <c r="A174" s="39"/>
      <c r="B174" s="40"/>
      <c r="C174" s="213" t="s">
        <v>310</v>
      </c>
      <c r="D174" s="213" t="s">
        <v>151</v>
      </c>
      <c r="E174" s="214" t="s">
        <v>318</v>
      </c>
      <c r="F174" s="215" t="s">
        <v>319</v>
      </c>
      <c r="G174" s="216" t="s">
        <v>183</v>
      </c>
      <c r="H174" s="217">
        <v>8.9100000000000001</v>
      </c>
      <c r="I174" s="218"/>
      <c r="J174" s="219">
        <f>ROUND(I174*H174,2)</f>
        <v>0</v>
      </c>
      <c r="K174" s="215" t="s">
        <v>19</v>
      </c>
      <c r="L174" s="45"/>
      <c r="M174" s="220" t="s">
        <v>19</v>
      </c>
      <c r="N174" s="221" t="s">
        <v>46</v>
      </c>
      <c r="O174" s="85"/>
      <c r="P174" s="222">
        <f>O174*H174</f>
        <v>0</v>
      </c>
      <c r="Q174" s="222">
        <v>0</v>
      </c>
      <c r="R174" s="222">
        <f>Q174*H174</f>
        <v>0</v>
      </c>
      <c r="S174" s="222">
        <v>0</v>
      </c>
      <c r="T174" s="223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4" t="s">
        <v>156</v>
      </c>
      <c r="AT174" s="224" t="s">
        <v>151</v>
      </c>
      <c r="AU174" s="224" t="s">
        <v>85</v>
      </c>
      <c r="AY174" s="18" t="s">
        <v>149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8" t="s">
        <v>83</v>
      </c>
      <c r="BK174" s="225">
        <f>ROUND(I174*H174,2)</f>
        <v>0</v>
      </c>
      <c r="BL174" s="18" t="s">
        <v>156</v>
      </c>
      <c r="BM174" s="224" t="s">
        <v>599</v>
      </c>
    </row>
    <row r="175" s="13" customFormat="1">
      <c r="A175" s="13"/>
      <c r="B175" s="233"/>
      <c r="C175" s="234"/>
      <c r="D175" s="231" t="s">
        <v>162</v>
      </c>
      <c r="E175" s="235" t="s">
        <v>19</v>
      </c>
      <c r="F175" s="236" t="s">
        <v>683</v>
      </c>
      <c r="G175" s="234"/>
      <c r="H175" s="237">
        <v>8.9100000000000001</v>
      </c>
      <c r="I175" s="238"/>
      <c r="J175" s="234"/>
      <c r="K175" s="234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162</v>
      </c>
      <c r="AU175" s="243" t="s">
        <v>85</v>
      </c>
      <c r="AV175" s="13" t="s">
        <v>85</v>
      </c>
      <c r="AW175" s="13" t="s">
        <v>36</v>
      </c>
      <c r="AX175" s="13" t="s">
        <v>83</v>
      </c>
      <c r="AY175" s="243" t="s">
        <v>149</v>
      </c>
    </row>
    <row r="176" s="2" customFormat="1" ht="16.5" customHeight="1">
      <c r="A176" s="39"/>
      <c r="B176" s="40"/>
      <c r="C176" s="266" t="s">
        <v>317</v>
      </c>
      <c r="D176" s="266" t="s">
        <v>311</v>
      </c>
      <c r="E176" s="267" t="s">
        <v>323</v>
      </c>
      <c r="F176" s="268" t="s">
        <v>324</v>
      </c>
      <c r="G176" s="269" t="s">
        <v>300</v>
      </c>
      <c r="H176" s="270">
        <v>17.82</v>
      </c>
      <c r="I176" s="271"/>
      <c r="J176" s="272">
        <f>ROUND(I176*H176,2)</f>
        <v>0</v>
      </c>
      <c r="K176" s="268" t="s">
        <v>19</v>
      </c>
      <c r="L176" s="273"/>
      <c r="M176" s="274" t="s">
        <v>19</v>
      </c>
      <c r="N176" s="275" t="s">
        <v>46</v>
      </c>
      <c r="O176" s="85"/>
      <c r="P176" s="222">
        <f>O176*H176</f>
        <v>0</v>
      </c>
      <c r="Q176" s="222">
        <v>0</v>
      </c>
      <c r="R176" s="222">
        <f>Q176*H176</f>
        <v>0</v>
      </c>
      <c r="S176" s="222">
        <v>0</v>
      </c>
      <c r="T176" s="223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4" t="s">
        <v>199</v>
      </c>
      <c r="AT176" s="224" t="s">
        <v>311</v>
      </c>
      <c r="AU176" s="224" t="s">
        <v>85</v>
      </c>
      <c r="AY176" s="18" t="s">
        <v>149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8" t="s">
        <v>83</v>
      </c>
      <c r="BK176" s="225">
        <f>ROUND(I176*H176,2)</f>
        <v>0</v>
      </c>
      <c r="BL176" s="18" t="s">
        <v>156</v>
      </c>
      <c r="BM176" s="224" t="s">
        <v>601</v>
      </c>
    </row>
    <row r="177" s="13" customFormat="1">
      <c r="A177" s="13"/>
      <c r="B177" s="233"/>
      <c r="C177" s="234"/>
      <c r="D177" s="231" t="s">
        <v>162</v>
      </c>
      <c r="E177" s="234"/>
      <c r="F177" s="236" t="s">
        <v>684</v>
      </c>
      <c r="G177" s="234"/>
      <c r="H177" s="237">
        <v>17.82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162</v>
      </c>
      <c r="AU177" s="243" t="s">
        <v>85</v>
      </c>
      <c r="AV177" s="13" t="s">
        <v>85</v>
      </c>
      <c r="AW177" s="13" t="s">
        <v>4</v>
      </c>
      <c r="AX177" s="13" t="s">
        <v>83</v>
      </c>
      <c r="AY177" s="243" t="s">
        <v>149</v>
      </c>
    </row>
    <row r="178" s="2" customFormat="1" ht="33" customHeight="1">
      <c r="A178" s="39"/>
      <c r="B178" s="40"/>
      <c r="C178" s="213" t="s">
        <v>322</v>
      </c>
      <c r="D178" s="213" t="s">
        <v>151</v>
      </c>
      <c r="E178" s="214" t="s">
        <v>328</v>
      </c>
      <c r="F178" s="215" t="s">
        <v>329</v>
      </c>
      <c r="G178" s="216" t="s">
        <v>230</v>
      </c>
      <c r="H178" s="217">
        <v>45.25</v>
      </c>
      <c r="I178" s="218"/>
      <c r="J178" s="219">
        <f>ROUND(I178*H178,2)</f>
        <v>0</v>
      </c>
      <c r="K178" s="215" t="s">
        <v>155</v>
      </c>
      <c r="L178" s="45"/>
      <c r="M178" s="220" t="s">
        <v>19</v>
      </c>
      <c r="N178" s="221" t="s">
        <v>46</v>
      </c>
      <c r="O178" s="85"/>
      <c r="P178" s="222">
        <f>O178*H178</f>
        <v>0</v>
      </c>
      <c r="Q178" s="222">
        <v>0</v>
      </c>
      <c r="R178" s="222">
        <f>Q178*H178</f>
        <v>0</v>
      </c>
      <c r="S178" s="222">
        <v>0</v>
      </c>
      <c r="T178" s="223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4" t="s">
        <v>156</v>
      </c>
      <c r="AT178" s="224" t="s">
        <v>151</v>
      </c>
      <c r="AU178" s="224" t="s">
        <v>85</v>
      </c>
      <c r="AY178" s="18" t="s">
        <v>149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8" t="s">
        <v>83</v>
      </c>
      <c r="BK178" s="225">
        <f>ROUND(I178*H178,2)</f>
        <v>0</v>
      </c>
      <c r="BL178" s="18" t="s">
        <v>156</v>
      </c>
      <c r="BM178" s="224" t="s">
        <v>603</v>
      </c>
    </row>
    <row r="179" s="2" customFormat="1">
      <c r="A179" s="39"/>
      <c r="B179" s="40"/>
      <c r="C179" s="41"/>
      <c r="D179" s="226" t="s">
        <v>158</v>
      </c>
      <c r="E179" s="41"/>
      <c r="F179" s="227" t="s">
        <v>331</v>
      </c>
      <c r="G179" s="41"/>
      <c r="H179" s="41"/>
      <c r="I179" s="228"/>
      <c r="J179" s="41"/>
      <c r="K179" s="41"/>
      <c r="L179" s="45"/>
      <c r="M179" s="229"/>
      <c r="N179" s="230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158</v>
      </c>
      <c r="AU179" s="18" t="s">
        <v>85</v>
      </c>
    </row>
    <row r="180" s="13" customFormat="1">
      <c r="A180" s="13"/>
      <c r="B180" s="233"/>
      <c r="C180" s="234"/>
      <c r="D180" s="231" t="s">
        <v>162</v>
      </c>
      <c r="E180" s="235" t="s">
        <v>19</v>
      </c>
      <c r="F180" s="236" t="s">
        <v>685</v>
      </c>
      <c r="G180" s="234"/>
      <c r="H180" s="237">
        <v>45.25</v>
      </c>
      <c r="I180" s="238"/>
      <c r="J180" s="234"/>
      <c r="K180" s="234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162</v>
      </c>
      <c r="AU180" s="243" t="s">
        <v>85</v>
      </c>
      <c r="AV180" s="13" t="s">
        <v>85</v>
      </c>
      <c r="AW180" s="13" t="s">
        <v>36</v>
      </c>
      <c r="AX180" s="13" t="s">
        <v>83</v>
      </c>
      <c r="AY180" s="243" t="s">
        <v>149</v>
      </c>
    </row>
    <row r="181" s="12" customFormat="1" ht="22.8" customHeight="1">
      <c r="A181" s="12"/>
      <c r="B181" s="197"/>
      <c r="C181" s="198"/>
      <c r="D181" s="199" t="s">
        <v>74</v>
      </c>
      <c r="E181" s="211" t="s">
        <v>156</v>
      </c>
      <c r="F181" s="211" t="s">
        <v>350</v>
      </c>
      <c r="G181" s="198"/>
      <c r="H181" s="198"/>
      <c r="I181" s="201"/>
      <c r="J181" s="212">
        <f>BK181</f>
        <v>0</v>
      </c>
      <c r="K181" s="198"/>
      <c r="L181" s="203"/>
      <c r="M181" s="204"/>
      <c r="N181" s="205"/>
      <c r="O181" s="205"/>
      <c r="P181" s="206">
        <f>SUM(P182:P196)</f>
        <v>0</v>
      </c>
      <c r="Q181" s="205"/>
      <c r="R181" s="206">
        <f>SUM(R182:R196)</f>
        <v>0.10820320999999999</v>
      </c>
      <c r="S181" s="205"/>
      <c r="T181" s="207">
        <f>SUM(T182:T196)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8" t="s">
        <v>83</v>
      </c>
      <c r="AT181" s="209" t="s">
        <v>74</v>
      </c>
      <c r="AU181" s="209" t="s">
        <v>83</v>
      </c>
      <c r="AY181" s="208" t="s">
        <v>149</v>
      </c>
      <c r="BK181" s="210">
        <f>SUM(BK182:BK196)</f>
        <v>0</v>
      </c>
    </row>
    <row r="182" s="2" customFormat="1" ht="21.75" customHeight="1">
      <c r="A182" s="39"/>
      <c r="B182" s="40"/>
      <c r="C182" s="213" t="s">
        <v>327</v>
      </c>
      <c r="D182" s="213" t="s">
        <v>151</v>
      </c>
      <c r="E182" s="214" t="s">
        <v>352</v>
      </c>
      <c r="F182" s="215" t="s">
        <v>353</v>
      </c>
      <c r="G182" s="216" t="s">
        <v>183</v>
      </c>
      <c r="H182" s="217">
        <v>2.6030000000000002</v>
      </c>
      <c r="I182" s="218"/>
      <c r="J182" s="219">
        <f>ROUND(I182*H182,2)</f>
        <v>0</v>
      </c>
      <c r="K182" s="215" t="s">
        <v>155</v>
      </c>
      <c r="L182" s="45"/>
      <c r="M182" s="220" t="s">
        <v>19</v>
      </c>
      <c r="N182" s="221" t="s">
        <v>46</v>
      </c>
      <c r="O182" s="85"/>
      <c r="P182" s="222">
        <f>O182*H182</f>
        <v>0</v>
      </c>
      <c r="Q182" s="222">
        <v>0</v>
      </c>
      <c r="R182" s="222">
        <f>Q182*H182</f>
        <v>0</v>
      </c>
      <c r="S182" s="222">
        <v>0</v>
      </c>
      <c r="T182" s="223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4" t="s">
        <v>156</v>
      </c>
      <c r="AT182" s="224" t="s">
        <v>151</v>
      </c>
      <c r="AU182" s="224" t="s">
        <v>85</v>
      </c>
      <c r="AY182" s="18" t="s">
        <v>149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8" t="s">
        <v>83</v>
      </c>
      <c r="BK182" s="225">
        <f>ROUND(I182*H182,2)</f>
        <v>0</v>
      </c>
      <c r="BL182" s="18" t="s">
        <v>156</v>
      </c>
      <c r="BM182" s="224" t="s">
        <v>605</v>
      </c>
    </row>
    <row r="183" s="2" customFormat="1">
      <c r="A183" s="39"/>
      <c r="B183" s="40"/>
      <c r="C183" s="41"/>
      <c r="D183" s="226" t="s">
        <v>158</v>
      </c>
      <c r="E183" s="41"/>
      <c r="F183" s="227" t="s">
        <v>355</v>
      </c>
      <c r="G183" s="41"/>
      <c r="H183" s="41"/>
      <c r="I183" s="228"/>
      <c r="J183" s="41"/>
      <c r="K183" s="41"/>
      <c r="L183" s="45"/>
      <c r="M183" s="229"/>
      <c r="N183" s="230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158</v>
      </c>
      <c r="AU183" s="18" t="s">
        <v>85</v>
      </c>
    </row>
    <row r="184" s="13" customFormat="1">
      <c r="A184" s="13"/>
      <c r="B184" s="233"/>
      <c r="C184" s="234"/>
      <c r="D184" s="231" t="s">
        <v>162</v>
      </c>
      <c r="E184" s="235" t="s">
        <v>19</v>
      </c>
      <c r="F184" s="236" t="s">
        <v>686</v>
      </c>
      <c r="G184" s="234"/>
      <c r="H184" s="237">
        <v>2.6030000000000002</v>
      </c>
      <c r="I184" s="238"/>
      <c r="J184" s="234"/>
      <c r="K184" s="234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162</v>
      </c>
      <c r="AU184" s="243" t="s">
        <v>85</v>
      </c>
      <c r="AV184" s="13" t="s">
        <v>85</v>
      </c>
      <c r="AW184" s="13" t="s">
        <v>36</v>
      </c>
      <c r="AX184" s="13" t="s">
        <v>83</v>
      </c>
      <c r="AY184" s="243" t="s">
        <v>149</v>
      </c>
    </row>
    <row r="185" s="2" customFormat="1" ht="24.15" customHeight="1">
      <c r="A185" s="39"/>
      <c r="B185" s="40"/>
      <c r="C185" s="213" t="s">
        <v>334</v>
      </c>
      <c r="D185" s="213" t="s">
        <v>151</v>
      </c>
      <c r="E185" s="214" t="s">
        <v>607</v>
      </c>
      <c r="F185" s="215" t="s">
        <v>608</v>
      </c>
      <c r="G185" s="216" t="s">
        <v>183</v>
      </c>
      <c r="H185" s="217">
        <v>0.38400000000000001</v>
      </c>
      <c r="I185" s="218"/>
      <c r="J185" s="219">
        <f>ROUND(I185*H185,2)</f>
        <v>0</v>
      </c>
      <c r="K185" s="215" t="s">
        <v>155</v>
      </c>
      <c r="L185" s="45"/>
      <c r="M185" s="220" t="s">
        <v>19</v>
      </c>
      <c r="N185" s="221" t="s">
        <v>46</v>
      </c>
      <c r="O185" s="85"/>
      <c r="P185" s="222">
        <f>O185*H185</f>
        <v>0</v>
      </c>
      <c r="Q185" s="222">
        <v>0</v>
      </c>
      <c r="R185" s="222">
        <f>Q185*H185</f>
        <v>0</v>
      </c>
      <c r="S185" s="222">
        <v>0</v>
      </c>
      <c r="T185" s="223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4" t="s">
        <v>156</v>
      </c>
      <c r="AT185" s="224" t="s">
        <v>151</v>
      </c>
      <c r="AU185" s="224" t="s">
        <v>85</v>
      </c>
      <c r="AY185" s="18" t="s">
        <v>149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8" t="s">
        <v>83</v>
      </c>
      <c r="BK185" s="225">
        <f>ROUND(I185*H185,2)</f>
        <v>0</v>
      </c>
      <c r="BL185" s="18" t="s">
        <v>156</v>
      </c>
      <c r="BM185" s="224" t="s">
        <v>609</v>
      </c>
    </row>
    <row r="186" s="2" customFormat="1">
      <c r="A186" s="39"/>
      <c r="B186" s="40"/>
      <c r="C186" s="41"/>
      <c r="D186" s="226" t="s">
        <v>158</v>
      </c>
      <c r="E186" s="41"/>
      <c r="F186" s="227" t="s">
        <v>610</v>
      </c>
      <c r="G186" s="41"/>
      <c r="H186" s="41"/>
      <c r="I186" s="228"/>
      <c r="J186" s="41"/>
      <c r="K186" s="41"/>
      <c r="L186" s="45"/>
      <c r="M186" s="229"/>
      <c r="N186" s="230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158</v>
      </c>
      <c r="AU186" s="18" t="s">
        <v>85</v>
      </c>
    </row>
    <row r="187" s="13" customFormat="1">
      <c r="A187" s="13"/>
      <c r="B187" s="233"/>
      <c r="C187" s="234"/>
      <c r="D187" s="231" t="s">
        <v>162</v>
      </c>
      <c r="E187" s="235" t="s">
        <v>19</v>
      </c>
      <c r="F187" s="236" t="s">
        <v>611</v>
      </c>
      <c r="G187" s="234"/>
      <c r="H187" s="237">
        <v>0.38400000000000001</v>
      </c>
      <c r="I187" s="238"/>
      <c r="J187" s="234"/>
      <c r="K187" s="234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162</v>
      </c>
      <c r="AU187" s="243" t="s">
        <v>85</v>
      </c>
      <c r="AV187" s="13" t="s">
        <v>85</v>
      </c>
      <c r="AW187" s="13" t="s">
        <v>36</v>
      </c>
      <c r="AX187" s="13" t="s">
        <v>83</v>
      </c>
      <c r="AY187" s="243" t="s">
        <v>149</v>
      </c>
    </row>
    <row r="188" s="2" customFormat="1" ht="24.15" customHeight="1">
      <c r="A188" s="39"/>
      <c r="B188" s="40"/>
      <c r="C188" s="213" t="s">
        <v>339</v>
      </c>
      <c r="D188" s="213" t="s">
        <v>151</v>
      </c>
      <c r="E188" s="214" t="s">
        <v>612</v>
      </c>
      <c r="F188" s="215" t="s">
        <v>613</v>
      </c>
      <c r="G188" s="216" t="s">
        <v>230</v>
      </c>
      <c r="H188" s="217">
        <v>0.95999999999999996</v>
      </c>
      <c r="I188" s="218"/>
      <c r="J188" s="219">
        <f>ROUND(I188*H188,2)</f>
        <v>0</v>
      </c>
      <c r="K188" s="215" t="s">
        <v>155</v>
      </c>
      <c r="L188" s="45"/>
      <c r="M188" s="220" t="s">
        <v>19</v>
      </c>
      <c r="N188" s="221" t="s">
        <v>46</v>
      </c>
      <c r="O188" s="85"/>
      <c r="P188" s="222">
        <f>O188*H188</f>
        <v>0</v>
      </c>
      <c r="Q188" s="222">
        <v>0.0063200000000000001</v>
      </c>
      <c r="R188" s="222">
        <f>Q188*H188</f>
        <v>0.0060672</v>
      </c>
      <c r="S188" s="222">
        <v>0</v>
      </c>
      <c r="T188" s="223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4" t="s">
        <v>156</v>
      </c>
      <c r="AT188" s="224" t="s">
        <v>151</v>
      </c>
      <c r="AU188" s="224" t="s">
        <v>85</v>
      </c>
      <c r="AY188" s="18" t="s">
        <v>149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8" t="s">
        <v>83</v>
      </c>
      <c r="BK188" s="225">
        <f>ROUND(I188*H188,2)</f>
        <v>0</v>
      </c>
      <c r="BL188" s="18" t="s">
        <v>156</v>
      </c>
      <c r="BM188" s="224" t="s">
        <v>614</v>
      </c>
    </row>
    <row r="189" s="2" customFormat="1">
      <c r="A189" s="39"/>
      <c r="B189" s="40"/>
      <c r="C189" s="41"/>
      <c r="D189" s="226" t="s">
        <v>158</v>
      </c>
      <c r="E189" s="41"/>
      <c r="F189" s="227" t="s">
        <v>615</v>
      </c>
      <c r="G189" s="41"/>
      <c r="H189" s="41"/>
      <c r="I189" s="228"/>
      <c r="J189" s="41"/>
      <c r="K189" s="41"/>
      <c r="L189" s="45"/>
      <c r="M189" s="229"/>
      <c r="N189" s="230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158</v>
      </c>
      <c r="AU189" s="18" t="s">
        <v>85</v>
      </c>
    </row>
    <row r="190" s="13" customFormat="1">
      <c r="A190" s="13"/>
      <c r="B190" s="233"/>
      <c r="C190" s="234"/>
      <c r="D190" s="231" t="s">
        <v>162</v>
      </c>
      <c r="E190" s="235" t="s">
        <v>19</v>
      </c>
      <c r="F190" s="236" t="s">
        <v>616</v>
      </c>
      <c r="G190" s="234"/>
      <c r="H190" s="237">
        <v>0.95999999999999996</v>
      </c>
      <c r="I190" s="238"/>
      <c r="J190" s="234"/>
      <c r="K190" s="234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162</v>
      </c>
      <c r="AU190" s="243" t="s">
        <v>85</v>
      </c>
      <c r="AV190" s="13" t="s">
        <v>85</v>
      </c>
      <c r="AW190" s="13" t="s">
        <v>36</v>
      </c>
      <c r="AX190" s="13" t="s">
        <v>83</v>
      </c>
      <c r="AY190" s="243" t="s">
        <v>149</v>
      </c>
    </row>
    <row r="191" s="2" customFormat="1" ht="16.5" customHeight="1">
      <c r="A191" s="39"/>
      <c r="B191" s="40"/>
      <c r="C191" s="213" t="s">
        <v>345</v>
      </c>
      <c r="D191" s="213" t="s">
        <v>151</v>
      </c>
      <c r="E191" s="214" t="s">
        <v>617</v>
      </c>
      <c r="F191" s="215" t="s">
        <v>618</v>
      </c>
      <c r="G191" s="216" t="s">
        <v>300</v>
      </c>
      <c r="H191" s="217">
        <v>0.012999999999999999</v>
      </c>
      <c r="I191" s="218"/>
      <c r="J191" s="219">
        <f>ROUND(I191*H191,2)</f>
        <v>0</v>
      </c>
      <c r="K191" s="215" t="s">
        <v>155</v>
      </c>
      <c r="L191" s="45"/>
      <c r="M191" s="220" t="s">
        <v>19</v>
      </c>
      <c r="N191" s="221" t="s">
        <v>46</v>
      </c>
      <c r="O191" s="85"/>
      <c r="P191" s="222">
        <f>O191*H191</f>
        <v>0</v>
      </c>
      <c r="Q191" s="222">
        <v>1.06277</v>
      </c>
      <c r="R191" s="222">
        <f>Q191*H191</f>
        <v>0.01381601</v>
      </c>
      <c r="S191" s="222">
        <v>0</v>
      </c>
      <c r="T191" s="223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4" t="s">
        <v>156</v>
      </c>
      <c r="AT191" s="224" t="s">
        <v>151</v>
      </c>
      <c r="AU191" s="224" t="s">
        <v>85</v>
      </c>
      <c r="AY191" s="18" t="s">
        <v>149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8" t="s">
        <v>83</v>
      </c>
      <c r="BK191" s="225">
        <f>ROUND(I191*H191,2)</f>
        <v>0</v>
      </c>
      <c r="BL191" s="18" t="s">
        <v>156</v>
      </c>
      <c r="BM191" s="224" t="s">
        <v>619</v>
      </c>
    </row>
    <row r="192" s="2" customFormat="1">
      <c r="A192" s="39"/>
      <c r="B192" s="40"/>
      <c r="C192" s="41"/>
      <c r="D192" s="226" t="s">
        <v>158</v>
      </c>
      <c r="E192" s="41"/>
      <c r="F192" s="227" t="s">
        <v>620</v>
      </c>
      <c r="G192" s="41"/>
      <c r="H192" s="41"/>
      <c r="I192" s="228"/>
      <c r="J192" s="41"/>
      <c r="K192" s="41"/>
      <c r="L192" s="45"/>
      <c r="M192" s="229"/>
      <c r="N192" s="230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158</v>
      </c>
      <c r="AU192" s="18" t="s">
        <v>85</v>
      </c>
    </row>
    <row r="193" s="13" customFormat="1">
      <c r="A193" s="13"/>
      <c r="B193" s="233"/>
      <c r="C193" s="234"/>
      <c r="D193" s="231" t="s">
        <v>162</v>
      </c>
      <c r="E193" s="235" t="s">
        <v>19</v>
      </c>
      <c r="F193" s="236" t="s">
        <v>621</v>
      </c>
      <c r="G193" s="234"/>
      <c r="H193" s="237">
        <v>0.012999999999999999</v>
      </c>
      <c r="I193" s="238"/>
      <c r="J193" s="234"/>
      <c r="K193" s="234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162</v>
      </c>
      <c r="AU193" s="243" t="s">
        <v>85</v>
      </c>
      <c r="AV193" s="13" t="s">
        <v>85</v>
      </c>
      <c r="AW193" s="13" t="s">
        <v>36</v>
      </c>
      <c r="AX193" s="13" t="s">
        <v>83</v>
      </c>
      <c r="AY193" s="243" t="s">
        <v>149</v>
      </c>
    </row>
    <row r="194" s="2" customFormat="1" ht="24.15" customHeight="1">
      <c r="A194" s="39"/>
      <c r="B194" s="40"/>
      <c r="C194" s="213" t="s">
        <v>351</v>
      </c>
      <c r="D194" s="213" t="s">
        <v>151</v>
      </c>
      <c r="E194" s="214" t="s">
        <v>622</v>
      </c>
      <c r="F194" s="215" t="s">
        <v>623</v>
      </c>
      <c r="G194" s="216" t="s">
        <v>360</v>
      </c>
      <c r="H194" s="217">
        <v>1</v>
      </c>
      <c r="I194" s="218"/>
      <c r="J194" s="219">
        <f>ROUND(I194*H194,2)</f>
        <v>0</v>
      </c>
      <c r="K194" s="215" t="s">
        <v>155</v>
      </c>
      <c r="L194" s="45"/>
      <c r="M194" s="220" t="s">
        <v>19</v>
      </c>
      <c r="N194" s="221" t="s">
        <v>46</v>
      </c>
      <c r="O194" s="85"/>
      <c r="P194" s="222">
        <f>O194*H194</f>
        <v>0</v>
      </c>
      <c r="Q194" s="222">
        <v>0.088319999999999996</v>
      </c>
      <c r="R194" s="222">
        <f>Q194*H194</f>
        <v>0.088319999999999996</v>
      </c>
      <c r="S194" s="222">
        <v>0</v>
      </c>
      <c r="T194" s="223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4" t="s">
        <v>156</v>
      </c>
      <c r="AT194" s="224" t="s">
        <v>151</v>
      </c>
      <c r="AU194" s="224" t="s">
        <v>85</v>
      </c>
      <c r="AY194" s="18" t="s">
        <v>149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8" t="s">
        <v>83</v>
      </c>
      <c r="BK194" s="225">
        <f>ROUND(I194*H194,2)</f>
        <v>0</v>
      </c>
      <c r="BL194" s="18" t="s">
        <v>156</v>
      </c>
      <c r="BM194" s="224" t="s">
        <v>624</v>
      </c>
    </row>
    <row r="195" s="2" customFormat="1">
      <c r="A195" s="39"/>
      <c r="B195" s="40"/>
      <c r="C195" s="41"/>
      <c r="D195" s="226" t="s">
        <v>158</v>
      </c>
      <c r="E195" s="41"/>
      <c r="F195" s="227" t="s">
        <v>625</v>
      </c>
      <c r="G195" s="41"/>
      <c r="H195" s="41"/>
      <c r="I195" s="228"/>
      <c r="J195" s="41"/>
      <c r="K195" s="41"/>
      <c r="L195" s="45"/>
      <c r="M195" s="229"/>
      <c r="N195" s="230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158</v>
      </c>
      <c r="AU195" s="18" t="s">
        <v>85</v>
      </c>
    </row>
    <row r="196" s="13" customFormat="1">
      <c r="A196" s="13"/>
      <c r="B196" s="233"/>
      <c r="C196" s="234"/>
      <c r="D196" s="231" t="s">
        <v>162</v>
      </c>
      <c r="E196" s="235" t="s">
        <v>19</v>
      </c>
      <c r="F196" s="236" t="s">
        <v>626</v>
      </c>
      <c r="G196" s="234"/>
      <c r="H196" s="237">
        <v>1</v>
      </c>
      <c r="I196" s="238"/>
      <c r="J196" s="234"/>
      <c r="K196" s="234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162</v>
      </c>
      <c r="AU196" s="243" t="s">
        <v>85</v>
      </c>
      <c r="AV196" s="13" t="s">
        <v>85</v>
      </c>
      <c r="AW196" s="13" t="s">
        <v>36</v>
      </c>
      <c r="AX196" s="13" t="s">
        <v>83</v>
      </c>
      <c r="AY196" s="243" t="s">
        <v>149</v>
      </c>
    </row>
    <row r="197" s="12" customFormat="1" ht="22.8" customHeight="1">
      <c r="A197" s="12"/>
      <c r="B197" s="197"/>
      <c r="C197" s="198"/>
      <c r="D197" s="199" t="s">
        <v>74</v>
      </c>
      <c r="E197" s="211" t="s">
        <v>199</v>
      </c>
      <c r="F197" s="211" t="s">
        <v>371</v>
      </c>
      <c r="G197" s="198"/>
      <c r="H197" s="198"/>
      <c r="I197" s="201"/>
      <c r="J197" s="212">
        <f>BK197</f>
        <v>0</v>
      </c>
      <c r="K197" s="198"/>
      <c r="L197" s="203"/>
      <c r="M197" s="204"/>
      <c r="N197" s="205"/>
      <c r="O197" s="205"/>
      <c r="P197" s="206">
        <f>SUM(P198:P215)</f>
        <v>0</v>
      </c>
      <c r="Q197" s="205"/>
      <c r="R197" s="206">
        <f>SUM(R198:R215)</f>
        <v>2.6641911499999997</v>
      </c>
      <c r="S197" s="205"/>
      <c r="T197" s="207">
        <f>SUM(T198:T215)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08" t="s">
        <v>83</v>
      </c>
      <c r="AT197" s="209" t="s">
        <v>74</v>
      </c>
      <c r="AU197" s="209" t="s">
        <v>83</v>
      </c>
      <c r="AY197" s="208" t="s">
        <v>149</v>
      </c>
      <c r="BK197" s="210">
        <f>SUM(BK198:BK215)</f>
        <v>0</v>
      </c>
    </row>
    <row r="198" s="2" customFormat="1" ht="24.15" customHeight="1">
      <c r="A198" s="39"/>
      <c r="B198" s="40"/>
      <c r="C198" s="213" t="s">
        <v>357</v>
      </c>
      <c r="D198" s="213" t="s">
        <v>151</v>
      </c>
      <c r="E198" s="214" t="s">
        <v>627</v>
      </c>
      <c r="F198" s="215" t="s">
        <v>628</v>
      </c>
      <c r="G198" s="216" t="s">
        <v>154</v>
      </c>
      <c r="H198" s="217">
        <v>29.5</v>
      </c>
      <c r="I198" s="218"/>
      <c r="J198" s="219">
        <f>ROUND(I198*H198,2)</f>
        <v>0</v>
      </c>
      <c r="K198" s="215" t="s">
        <v>155</v>
      </c>
      <c r="L198" s="45"/>
      <c r="M198" s="220" t="s">
        <v>19</v>
      </c>
      <c r="N198" s="221" t="s">
        <v>46</v>
      </c>
      <c r="O198" s="85"/>
      <c r="P198" s="222">
        <f>O198*H198</f>
        <v>0</v>
      </c>
      <c r="Q198" s="222">
        <v>0</v>
      </c>
      <c r="R198" s="222">
        <f>Q198*H198</f>
        <v>0</v>
      </c>
      <c r="S198" s="222">
        <v>0</v>
      </c>
      <c r="T198" s="223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4" t="s">
        <v>156</v>
      </c>
      <c r="AT198" s="224" t="s">
        <v>151</v>
      </c>
      <c r="AU198" s="224" t="s">
        <v>85</v>
      </c>
      <c r="AY198" s="18" t="s">
        <v>149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8" t="s">
        <v>83</v>
      </c>
      <c r="BK198" s="225">
        <f>ROUND(I198*H198,2)</f>
        <v>0</v>
      </c>
      <c r="BL198" s="18" t="s">
        <v>156</v>
      </c>
      <c r="BM198" s="224" t="s">
        <v>629</v>
      </c>
    </row>
    <row r="199" s="2" customFormat="1">
      <c r="A199" s="39"/>
      <c r="B199" s="40"/>
      <c r="C199" s="41"/>
      <c r="D199" s="226" t="s">
        <v>158</v>
      </c>
      <c r="E199" s="41"/>
      <c r="F199" s="227" t="s">
        <v>630</v>
      </c>
      <c r="G199" s="41"/>
      <c r="H199" s="41"/>
      <c r="I199" s="228"/>
      <c r="J199" s="41"/>
      <c r="K199" s="41"/>
      <c r="L199" s="45"/>
      <c r="M199" s="229"/>
      <c r="N199" s="230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158</v>
      </c>
      <c r="AU199" s="18" t="s">
        <v>85</v>
      </c>
    </row>
    <row r="200" s="2" customFormat="1" ht="16.5" customHeight="1">
      <c r="A200" s="39"/>
      <c r="B200" s="40"/>
      <c r="C200" s="266" t="s">
        <v>363</v>
      </c>
      <c r="D200" s="266" t="s">
        <v>311</v>
      </c>
      <c r="E200" s="267" t="s">
        <v>631</v>
      </c>
      <c r="F200" s="268" t="s">
        <v>632</v>
      </c>
      <c r="G200" s="269" t="s">
        <v>154</v>
      </c>
      <c r="H200" s="270">
        <v>29.943000000000001</v>
      </c>
      <c r="I200" s="271"/>
      <c r="J200" s="272">
        <f>ROUND(I200*H200,2)</f>
        <v>0</v>
      </c>
      <c r="K200" s="268" t="s">
        <v>633</v>
      </c>
      <c r="L200" s="273"/>
      <c r="M200" s="274" t="s">
        <v>19</v>
      </c>
      <c r="N200" s="275" t="s">
        <v>46</v>
      </c>
      <c r="O200" s="85"/>
      <c r="P200" s="222">
        <f>O200*H200</f>
        <v>0</v>
      </c>
      <c r="Q200" s="222">
        <v>0.0010499999999999999</v>
      </c>
      <c r="R200" s="222">
        <f>Q200*H200</f>
        <v>0.03144015</v>
      </c>
      <c r="S200" s="222">
        <v>0</v>
      </c>
      <c r="T200" s="223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4" t="s">
        <v>199</v>
      </c>
      <c r="AT200" s="224" t="s">
        <v>311</v>
      </c>
      <c r="AU200" s="224" t="s">
        <v>85</v>
      </c>
      <c r="AY200" s="18" t="s">
        <v>149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8" t="s">
        <v>83</v>
      </c>
      <c r="BK200" s="225">
        <f>ROUND(I200*H200,2)</f>
        <v>0</v>
      </c>
      <c r="BL200" s="18" t="s">
        <v>156</v>
      </c>
      <c r="BM200" s="224" t="s">
        <v>634</v>
      </c>
    </row>
    <row r="201" s="13" customFormat="1">
      <c r="A201" s="13"/>
      <c r="B201" s="233"/>
      <c r="C201" s="234"/>
      <c r="D201" s="231" t="s">
        <v>162</v>
      </c>
      <c r="E201" s="234"/>
      <c r="F201" s="236" t="s">
        <v>687</v>
      </c>
      <c r="G201" s="234"/>
      <c r="H201" s="237">
        <v>29.943000000000001</v>
      </c>
      <c r="I201" s="238"/>
      <c r="J201" s="234"/>
      <c r="K201" s="234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162</v>
      </c>
      <c r="AU201" s="243" t="s">
        <v>85</v>
      </c>
      <c r="AV201" s="13" t="s">
        <v>85</v>
      </c>
      <c r="AW201" s="13" t="s">
        <v>4</v>
      </c>
      <c r="AX201" s="13" t="s">
        <v>83</v>
      </c>
      <c r="AY201" s="243" t="s">
        <v>149</v>
      </c>
    </row>
    <row r="202" s="2" customFormat="1" ht="16.5" customHeight="1">
      <c r="A202" s="39"/>
      <c r="B202" s="40"/>
      <c r="C202" s="213" t="s">
        <v>367</v>
      </c>
      <c r="D202" s="213" t="s">
        <v>151</v>
      </c>
      <c r="E202" s="214" t="s">
        <v>636</v>
      </c>
      <c r="F202" s="215" t="s">
        <v>637</v>
      </c>
      <c r="G202" s="216" t="s">
        <v>154</v>
      </c>
      <c r="H202" s="217">
        <v>29.5</v>
      </c>
      <c r="I202" s="218"/>
      <c r="J202" s="219">
        <f>ROUND(I202*H202,2)</f>
        <v>0</v>
      </c>
      <c r="K202" s="215" t="s">
        <v>155</v>
      </c>
      <c r="L202" s="45"/>
      <c r="M202" s="220" t="s">
        <v>19</v>
      </c>
      <c r="N202" s="221" t="s">
        <v>46</v>
      </c>
      <c r="O202" s="85"/>
      <c r="P202" s="222">
        <f>O202*H202</f>
        <v>0</v>
      </c>
      <c r="Q202" s="222">
        <v>0</v>
      </c>
      <c r="R202" s="222">
        <f>Q202*H202</f>
        <v>0</v>
      </c>
      <c r="S202" s="222">
        <v>0</v>
      </c>
      <c r="T202" s="223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4" t="s">
        <v>156</v>
      </c>
      <c r="AT202" s="224" t="s">
        <v>151</v>
      </c>
      <c r="AU202" s="224" t="s">
        <v>85</v>
      </c>
      <c r="AY202" s="18" t="s">
        <v>149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8" t="s">
        <v>83</v>
      </c>
      <c r="BK202" s="225">
        <f>ROUND(I202*H202,2)</f>
        <v>0</v>
      </c>
      <c r="BL202" s="18" t="s">
        <v>156</v>
      </c>
      <c r="BM202" s="224" t="s">
        <v>638</v>
      </c>
    </row>
    <row r="203" s="2" customFormat="1">
      <c r="A203" s="39"/>
      <c r="B203" s="40"/>
      <c r="C203" s="41"/>
      <c r="D203" s="226" t="s">
        <v>158</v>
      </c>
      <c r="E203" s="41"/>
      <c r="F203" s="227" t="s">
        <v>639</v>
      </c>
      <c r="G203" s="41"/>
      <c r="H203" s="41"/>
      <c r="I203" s="228"/>
      <c r="J203" s="41"/>
      <c r="K203" s="41"/>
      <c r="L203" s="45"/>
      <c r="M203" s="229"/>
      <c r="N203" s="230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158</v>
      </c>
      <c r="AU203" s="18" t="s">
        <v>85</v>
      </c>
    </row>
    <row r="204" s="2" customFormat="1" ht="21.75" customHeight="1">
      <c r="A204" s="39"/>
      <c r="B204" s="40"/>
      <c r="C204" s="213" t="s">
        <v>372</v>
      </c>
      <c r="D204" s="213" t="s">
        <v>151</v>
      </c>
      <c r="E204" s="214" t="s">
        <v>640</v>
      </c>
      <c r="F204" s="215" t="s">
        <v>641</v>
      </c>
      <c r="G204" s="216" t="s">
        <v>360</v>
      </c>
      <c r="H204" s="217">
        <v>1</v>
      </c>
      <c r="I204" s="218"/>
      <c r="J204" s="219">
        <f>ROUND(I204*H204,2)</f>
        <v>0</v>
      </c>
      <c r="K204" s="215" t="s">
        <v>19</v>
      </c>
      <c r="L204" s="45"/>
      <c r="M204" s="220" t="s">
        <v>19</v>
      </c>
      <c r="N204" s="221" t="s">
        <v>46</v>
      </c>
      <c r="O204" s="85"/>
      <c r="P204" s="222">
        <f>O204*H204</f>
        <v>0</v>
      </c>
      <c r="Q204" s="222">
        <v>2.4793599999999998</v>
      </c>
      <c r="R204" s="222">
        <f>Q204*H204</f>
        <v>2.4793599999999998</v>
      </c>
      <c r="S204" s="222">
        <v>0</v>
      </c>
      <c r="T204" s="223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4" t="s">
        <v>156</v>
      </c>
      <c r="AT204" s="224" t="s">
        <v>151</v>
      </c>
      <c r="AU204" s="224" t="s">
        <v>85</v>
      </c>
      <c r="AY204" s="18" t="s">
        <v>149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8" t="s">
        <v>83</v>
      </c>
      <c r="BK204" s="225">
        <f>ROUND(I204*H204,2)</f>
        <v>0</v>
      </c>
      <c r="BL204" s="18" t="s">
        <v>156</v>
      </c>
      <c r="BM204" s="224" t="s">
        <v>642</v>
      </c>
    </row>
    <row r="205" s="2" customFormat="1" ht="24.15" customHeight="1">
      <c r="A205" s="39"/>
      <c r="B205" s="40"/>
      <c r="C205" s="266" t="s">
        <v>377</v>
      </c>
      <c r="D205" s="266" t="s">
        <v>311</v>
      </c>
      <c r="E205" s="267" t="s">
        <v>643</v>
      </c>
      <c r="F205" s="268" t="s">
        <v>644</v>
      </c>
      <c r="G205" s="269" t="s">
        <v>360</v>
      </c>
      <c r="H205" s="270">
        <v>1</v>
      </c>
      <c r="I205" s="271"/>
      <c r="J205" s="272">
        <f>ROUND(I205*H205,2)</f>
        <v>0</v>
      </c>
      <c r="K205" s="268" t="s">
        <v>19</v>
      </c>
      <c r="L205" s="273"/>
      <c r="M205" s="274" t="s">
        <v>19</v>
      </c>
      <c r="N205" s="275" t="s">
        <v>46</v>
      </c>
      <c r="O205" s="85"/>
      <c r="P205" s="222">
        <f>O205*H205</f>
        <v>0</v>
      </c>
      <c r="Q205" s="222">
        <v>0</v>
      </c>
      <c r="R205" s="222">
        <f>Q205*H205</f>
        <v>0</v>
      </c>
      <c r="S205" s="222">
        <v>0</v>
      </c>
      <c r="T205" s="223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4" t="s">
        <v>199</v>
      </c>
      <c r="AT205" s="224" t="s">
        <v>311</v>
      </c>
      <c r="AU205" s="224" t="s">
        <v>85</v>
      </c>
      <c r="AY205" s="18" t="s">
        <v>149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18" t="s">
        <v>83</v>
      </c>
      <c r="BK205" s="225">
        <f>ROUND(I205*H205,2)</f>
        <v>0</v>
      </c>
      <c r="BL205" s="18" t="s">
        <v>156</v>
      </c>
      <c r="BM205" s="224" t="s">
        <v>645</v>
      </c>
    </row>
    <row r="206" s="2" customFormat="1" ht="21.75" customHeight="1">
      <c r="A206" s="39"/>
      <c r="B206" s="40"/>
      <c r="C206" s="213" t="s">
        <v>382</v>
      </c>
      <c r="D206" s="213" t="s">
        <v>151</v>
      </c>
      <c r="E206" s="214" t="s">
        <v>472</v>
      </c>
      <c r="F206" s="215" t="s">
        <v>473</v>
      </c>
      <c r="G206" s="216" t="s">
        <v>360</v>
      </c>
      <c r="H206" s="217">
        <v>1</v>
      </c>
      <c r="I206" s="218"/>
      <c r="J206" s="219">
        <f>ROUND(I206*H206,2)</f>
        <v>0</v>
      </c>
      <c r="K206" s="215" t="s">
        <v>155</v>
      </c>
      <c r="L206" s="45"/>
      <c r="M206" s="220" t="s">
        <v>19</v>
      </c>
      <c r="N206" s="221" t="s">
        <v>46</v>
      </c>
      <c r="O206" s="85"/>
      <c r="P206" s="222">
        <f>O206*H206</f>
        <v>0</v>
      </c>
      <c r="Q206" s="222">
        <v>0.089999999999999997</v>
      </c>
      <c r="R206" s="222">
        <f>Q206*H206</f>
        <v>0.089999999999999997</v>
      </c>
      <c r="S206" s="222">
        <v>0</v>
      </c>
      <c r="T206" s="223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4" t="s">
        <v>156</v>
      </c>
      <c r="AT206" s="224" t="s">
        <v>151</v>
      </c>
      <c r="AU206" s="224" t="s">
        <v>85</v>
      </c>
      <c r="AY206" s="18" t="s">
        <v>149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8" t="s">
        <v>83</v>
      </c>
      <c r="BK206" s="225">
        <f>ROUND(I206*H206,2)</f>
        <v>0</v>
      </c>
      <c r="BL206" s="18" t="s">
        <v>156</v>
      </c>
      <c r="BM206" s="224" t="s">
        <v>646</v>
      </c>
    </row>
    <row r="207" s="2" customFormat="1">
      <c r="A207" s="39"/>
      <c r="B207" s="40"/>
      <c r="C207" s="41"/>
      <c r="D207" s="226" t="s">
        <v>158</v>
      </c>
      <c r="E207" s="41"/>
      <c r="F207" s="227" t="s">
        <v>475</v>
      </c>
      <c r="G207" s="41"/>
      <c r="H207" s="41"/>
      <c r="I207" s="228"/>
      <c r="J207" s="41"/>
      <c r="K207" s="41"/>
      <c r="L207" s="45"/>
      <c r="M207" s="229"/>
      <c r="N207" s="230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158</v>
      </c>
      <c r="AU207" s="18" t="s">
        <v>85</v>
      </c>
    </row>
    <row r="208" s="13" customFormat="1">
      <c r="A208" s="13"/>
      <c r="B208" s="233"/>
      <c r="C208" s="234"/>
      <c r="D208" s="231" t="s">
        <v>162</v>
      </c>
      <c r="E208" s="235" t="s">
        <v>19</v>
      </c>
      <c r="F208" s="236" t="s">
        <v>647</v>
      </c>
      <c r="G208" s="234"/>
      <c r="H208" s="237">
        <v>1</v>
      </c>
      <c r="I208" s="238"/>
      <c r="J208" s="234"/>
      <c r="K208" s="234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162</v>
      </c>
      <c r="AU208" s="243" t="s">
        <v>85</v>
      </c>
      <c r="AV208" s="13" t="s">
        <v>85</v>
      </c>
      <c r="AW208" s="13" t="s">
        <v>36</v>
      </c>
      <c r="AX208" s="13" t="s">
        <v>83</v>
      </c>
      <c r="AY208" s="243" t="s">
        <v>149</v>
      </c>
    </row>
    <row r="209" s="2" customFormat="1" ht="16.5" customHeight="1">
      <c r="A209" s="39"/>
      <c r="B209" s="40"/>
      <c r="C209" s="266" t="s">
        <v>387</v>
      </c>
      <c r="D209" s="266" t="s">
        <v>311</v>
      </c>
      <c r="E209" s="267" t="s">
        <v>477</v>
      </c>
      <c r="F209" s="268" t="s">
        <v>478</v>
      </c>
      <c r="G209" s="269" t="s">
        <v>360</v>
      </c>
      <c r="H209" s="270">
        <v>1</v>
      </c>
      <c r="I209" s="271"/>
      <c r="J209" s="272">
        <f>ROUND(I209*H209,2)</f>
        <v>0</v>
      </c>
      <c r="K209" s="268" t="s">
        <v>155</v>
      </c>
      <c r="L209" s="273"/>
      <c r="M209" s="274" t="s">
        <v>19</v>
      </c>
      <c r="N209" s="275" t="s">
        <v>46</v>
      </c>
      <c r="O209" s="85"/>
      <c r="P209" s="222">
        <f>O209*H209</f>
        <v>0</v>
      </c>
      <c r="Q209" s="222">
        <v>0.054600000000000003</v>
      </c>
      <c r="R209" s="222">
        <f>Q209*H209</f>
        <v>0.054600000000000003</v>
      </c>
      <c r="S209" s="222">
        <v>0</v>
      </c>
      <c r="T209" s="223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4" t="s">
        <v>199</v>
      </c>
      <c r="AT209" s="224" t="s">
        <v>311</v>
      </c>
      <c r="AU209" s="224" t="s">
        <v>85</v>
      </c>
      <c r="AY209" s="18" t="s">
        <v>149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18" t="s">
        <v>83</v>
      </c>
      <c r="BK209" s="225">
        <f>ROUND(I209*H209,2)</f>
        <v>0</v>
      </c>
      <c r="BL209" s="18" t="s">
        <v>156</v>
      </c>
      <c r="BM209" s="224" t="s">
        <v>648</v>
      </c>
    </row>
    <row r="210" s="2" customFormat="1" ht="16.5" customHeight="1">
      <c r="A210" s="39"/>
      <c r="B210" s="40"/>
      <c r="C210" s="213" t="s">
        <v>391</v>
      </c>
      <c r="D210" s="213" t="s">
        <v>151</v>
      </c>
      <c r="E210" s="214" t="s">
        <v>649</v>
      </c>
      <c r="F210" s="215" t="s">
        <v>650</v>
      </c>
      <c r="G210" s="216" t="s">
        <v>154</v>
      </c>
      <c r="H210" s="217">
        <v>35.399999999999999</v>
      </c>
      <c r="I210" s="218"/>
      <c r="J210" s="219">
        <f>ROUND(I210*H210,2)</f>
        <v>0</v>
      </c>
      <c r="K210" s="215" t="s">
        <v>155</v>
      </c>
      <c r="L210" s="45"/>
      <c r="M210" s="220" t="s">
        <v>19</v>
      </c>
      <c r="N210" s="221" t="s">
        <v>46</v>
      </c>
      <c r="O210" s="85"/>
      <c r="P210" s="222">
        <f>O210*H210</f>
        <v>0</v>
      </c>
      <c r="Q210" s="222">
        <v>0.00019000000000000001</v>
      </c>
      <c r="R210" s="222">
        <f>Q210*H210</f>
        <v>0.0067260000000000002</v>
      </c>
      <c r="S210" s="222">
        <v>0</v>
      </c>
      <c r="T210" s="223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4" t="s">
        <v>156</v>
      </c>
      <c r="AT210" s="224" t="s">
        <v>151</v>
      </c>
      <c r="AU210" s="224" t="s">
        <v>85</v>
      </c>
      <c r="AY210" s="18" t="s">
        <v>149</v>
      </c>
      <c r="BE210" s="225">
        <f>IF(N210="základní",J210,0)</f>
        <v>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18" t="s">
        <v>83</v>
      </c>
      <c r="BK210" s="225">
        <f>ROUND(I210*H210,2)</f>
        <v>0</v>
      </c>
      <c r="BL210" s="18" t="s">
        <v>156</v>
      </c>
      <c r="BM210" s="224" t="s">
        <v>651</v>
      </c>
    </row>
    <row r="211" s="2" customFormat="1">
      <c r="A211" s="39"/>
      <c r="B211" s="40"/>
      <c r="C211" s="41"/>
      <c r="D211" s="226" t="s">
        <v>158</v>
      </c>
      <c r="E211" s="41"/>
      <c r="F211" s="227" t="s">
        <v>652</v>
      </c>
      <c r="G211" s="41"/>
      <c r="H211" s="41"/>
      <c r="I211" s="228"/>
      <c r="J211" s="41"/>
      <c r="K211" s="41"/>
      <c r="L211" s="45"/>
      <c r="M211" s="229"/>
      <c r="N211" s="230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158</v>
      </c>
      <c r="AU211" s="18" t="s">
        <v>85</v>
      </c>
    </row>
    <row r="212" s="13" customFormat="1">
      <c r="A212" s="13"/>
      <c r="B212" s="233"/>
      <c r="C212" s="234"/>
      <c r="D212" s="231" t="s">
        <v>162</v>
      </c>
      <c r="E212" s="235" t="s">
        <v>19</v>
      </c>
      <c r="F212" s="236" t="s">
        <v>688</v>
      </c>
      <c r="G212" s="234"/>
      <c r="H212" s="237">
        <v>29.5</v>
      </c>
      <c r="I212" s="238"/>
      <c r="J212" s="234"/>
      <c r="K212" s="234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162</v>
      </c>
      <c r="AU212" s="243" t="s">
        <v>85</v>
      </c>
      <c r="AV212" s="13" t="s">
        <v>85</v>
      </c>
      <c r="AW212" s="13" t="s">
        <v>36</v>
      </c>
      <c r="AX212" s="13" t="s">
        <v>83</v>
      </c>
      <c r="AY212" s="243" t="s">
        <v>149</v>
      </c>
    </row>
    <row r="213" s="13" customFormat="1">
      <c r="A213" s="13"/>
      <c r="B213" s="233"/>
      <c r="C213" s="234"/>
      <c r="D213" s="231" t="s">
        <v>162</v>
      </c>
      <c r="E213" s="234"/>
      <c r="F213" s="236" t="s">
        <v>689</v>
      </c>
      <c r="G213" s="234"/>
      <c r="H213" s="237">
        <v>35.399999999999999</v>
      </c>
      <c r="I213" s="238"/>
      <c r="J213" s="234"/>
      <c r="K213" s="234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162</v>
      </c>
      <c r="AU213" s="243" t="s">
        <v>85</v>
      </c>
      <c r="AV213" s="13" t="s">
        <v>85</v>
      </c>
      <c r="AW213" s="13" t="s">
        <v>4</v>
      </c>
      <c r="AX213" s="13" t="s">
        <v>83</v>
      </c>
      <c r="AY213" s="243" t="s">
        <v>149</v>
      </c>
    </row>
    <row r="214" s="2" customFormat="1" ht="16.5" customHeight="1">
      <c r="A214" s="39"/>
      <c r="B214" s="40"/>
      <c r="C214" s="213" t="s">
        <v>395</v>
      </c>
      <c r="D214" s="213" t="s">
        <v>151</v>
      </c>
      <c r="E214" s="214" t="s">
        <v>481</v>
      </c>
      <c r="F214" s="215" t="s">
        <v>482</v>
      </c>
      <c r="G214" s="216" t="s">
        <v>154</v>
      </c>
      <c r="H214" s="217">
        <v>29.5</v>
      </c>
      <c r="I214" s="218"/>
      <c r="J214" s="219">
        <f>ROUND(I214*H214,2)</f>
        <v>0</v>
      </c>
      <c r="K214" s="215" t="s">
        <v>155</v>
      </c>
      <c r="L214" s="45"/>
      <c r="M214" s="220" t="s">
        <v>19</v>
      </c>
      <c r="N214" s="221" t="s">
        <v>46</v>
      </c>
      <c r="O214" s="85"/>
      <c r="P214" s="222">
        <f>O214*H214</f>
        <v>0</v>
      </c>
      <c r="Q214" s="222">
        <v>6.9999999999999994E-05</v>
      </c>
      <c r="R214" s="222">
        <f>Q214*H214</f>
        <v>0.002065</v>
      </c>
      <c r="S214" s="222">
        <v>0</v>
      </c>
      <c r="T214" s="223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24" t="s">
        <v>156</v>
      </c>
      <c r="AT214" s="224" t="s">
        <v>151</v>
      </c>
      <c r="AU214" s="224" t="s">
        <v>85</v>
      </c>
      <c r="AY214" s="18" t="s">
        <v>149</v>
      </c>
      <c r="BE214" s="225">
        <f>IF(N214="základní",J214,0)</f>
        <v>0</v>
      </c>
      <c r="BF214" s="225">
        <f>IF(N214="snížená",J214,0)</f>
        <v>0</v>
      </c>
      <c r="BG214" s="225">
        <f>IF(N214="zákl. přenesená",J214,0)</f>
        <v>0</v>
      </c>
      <c r="BH214" s="225">
        <f>IF(N214="sníž. přenesená",J214,0)</f>
        <v>0</v>
      </c>
      <c r="BI214" s="225">
        <f>IF(N214="nulová",J214,0)</f>
        <v>0</v>
      </c>
      <c r="BJ214" s="18" t="s">
        <v>83</v>
      </c>
      <c r="BK214" s="225">
        <f>ROUND(I214*H214,2)</f>
        <v>0</v>
      </c>
      <c r="BL214" s="18" t="s">
        <v>156</v>
      </c>
      <c r="BM214" s="224" t="s">
        <v>655</v>
      </c>
    </row>
    <row r="215" s="2" customFormat="1">
      <c r="A215" s="39"/>
      <c r="B215" s="40"/>
      <c r="C215" s="41"/>
      <c r="D215" s="226" t="s">
        <v>158</v>
      </c>
      <c r="E215" s="41"/>
      <c r="F215" s="227" t="s">
        <v>484</v>
      </c>
      <c r="G215" s="41"/>
      <c r="H215" s="41"/>
      <c r="I215" s="228"/>
      <c r="J215" s="41"/>
      <c r="K215" s="41"/>
      <c r="L215" s="45"/>
      <c r="M215" s="229"/>
      <c r="N215" s="230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158</v>
      </c>
      <c r="AU215" s="18" t="s">
        <v>85</v>
      </c>
    </row>
    <row r="216" s="12" customFormat="1" ht="22.8" customHeight="1">
      <c r="A216" s="12"/>
      <c r="B216" s="197"/>
      <c r="C216" s="198"/>
      <c r="D216" s="199" t="s">
        <v>74</v>
      </c>
      <c r="E216" s="211" t="s">
        <v>205</v>
      </c>
      <c r="F216" s="211" t="s">
        <v>487</v>
      </c>
      <c r="G216" s="198"/>
      <c r="H216" s="198"/>
      <c r="I216" s="201"/>
      <c r="J216" s="212">
        <f>BK216</f>
        <v>0</v>
      </c>
      <c r="K216" s="198"/>
      <c r="L216" s="203"/>
      <c r="M216" s="204"/>
      <c r="N216" s="205"/>
      <c r="O216" s="205"/>
      <c r="P216" s="206">
        <f>SUM(P217:P224)</f>
        <v>0</v>
      </c>
      <c r="Q216" s="205"/>
      <c r="R216" s="206">
        <f>SUM(R217:R224)</f>
        <v>0.21038000000000001</v>
      </c>
      <c r="S216" s="205"/>
      <c r="T216" s="207">
        <f>SUM(T217:T224)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08" t="s">
        <v>83</v>
      </c>
      <c r="AT216" s="209" t="s">
        <v>74</v>
      </c>
      <c r="AU216" s="209" t="s">
        <v>83</v>
      </c>
      <c r="AY216" s="208" t="s">
        <v>149</v>
      </c>
      <c r="BK216" s="210">
        <f>SUM(BK217:BK224)</f>
        <v>0</v>
      </c>
    </row>
    <row r="217" s="2" customFormat="1" ht="37.8" customHeight="1">
      <c r="A217" s="39"/>
      <c r="B217" s="40"/>
      <c r="C217" s="213" t="s">
        <v>400</v>
      </c>
      <c r="D217" s="213" t="s">
        <v>151</v>
      </c>
      <c r="E217" s="214" t="s">
        <v>656</v>
      </c>
      <c r="F217" s="215" t="s">
        <v>657</v>
      </c>
      <c r="G217" s="216" t="s">
        <v>154</v>
      </c>
      <c r="H217" s="217">
        <v>1</v>
      </c>
      <c r="I217" s="218"/>
      <c r="J217" s="219">
        <f>ROUND(I217*H217,2)</f>
        <v>0</v>
      </c>
      <c r="K217" s="215" t="s">
        <v>155</v>
      </c>
      <c r="L217" s="45"/>
      <c r="M217" s="220" t="s">
        <v>19</v>
      </c>
      <c r="N217" s="221" t="s">
        <v>46</v>
      </c>
      <c r="O217" s="85"/>
      <c r="P217" s="222">
        <f>O217*H217</f>
        <v>0</v>
      </c>
      <c r="Q217" s="222">
        <v>0.080879999999999994</v>
      </c>
      <c r="R217" s="222">
        <f>Q217*H217</f>
        <v>0.080879999999999994</v>
      </c>
      <c r="S217" s="222">
        <v>0</v>
      </c>
      <c r="T217" s="223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24" t="s">
        <v>156</v>
      </c>
      <c r="AT217" s="224" t="s">
        <v>151</v>
      </c>
      <c r="AU217" s="224" t="s">
        <v>85</v>
      </c>
      <c r="AY217" s="18" t="s">
        <v>149</v>
      </c>
      <c r="BE217" s="225">
        <f>IF(N217="základní",J217,0)</f>
        <v>0</v>
      </c>
      <c r="BF217" s="225">
        <f>IF(N217="snížená",J217,0)</f>
        <v>0</v>
      </c>
      <c r="BG217" s="225">
        <f>IF(N217="zákl. přenesená",J217,0)</f>
        <v>0</v>
      </c>
      <c r="BH217" s="225">
        <f>IF(N217="sníž. přenesená",J217,0)</f>
        <v>0</v>
      </c>
      <c r="BI217" s="225">
        <f>IF(N217="nulová",J217,0)</f>
        <v>0</v>
      </c>
      <c r="BJ217" s="18" t="s">
        <v>83</v>
      </c>
      <c r="BK217" s="225">
        <f>ROUND(I217*H217,2)</f>
        <v>0</v>
      </c>
      <c r="BL217" s="18" t="s">
        <v>156</v>
      </c>
      <c r="BM217" s="224" t="s">
        <v>658</v>
      </c>
    </row>
    <row r="218" s="2" customFormat="1">
      <c r="A218" s="39"/>
      <c r="B218" s="40"/>
      <c r="C218" s="41"/>
      <c r="D218" s="226" t="s">
        <v>158</v>
      </c>
      <c r="E218" s="41"/>
      <c r="F218" s="227" t="s">
        <v>659</v>
      </c>
      <c r="G218" s="41"/>
      <c r="H218" s="41"/>
      <c r="I218" s="228"/>
      <c r="J218" s="41"/>
      <c r="K218" s="41"/>
      <c r="L218" s="45"/>
      <c r="M218" s="229"/>
      <c r="N218" s="230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158</v>
      </c>
      <c r="AU218" s="18" t="s">
        <v>85</v>
      </c>
    </row>
    <row r="219" s="2" customFormat="1">
      <c r="A219" s="39"/>
      <c r="B219" s="40"/>
      <c r="C219" s="41"/>
      <c r="D219" s="231" t="s">
        <v>160</v>
      </c>
      <c r="E219" s="41"/>
      <c r="F219" s="232" t="s">
        <v>660</v>
      </c>
      <c r="G219" s="41"/>
      <c r="H219" s="41"/>
      <c r="I219" s="228"/>
      <c r="J219" s="41"/>
      <c r="K219" s="41"/>
      <c r="L219" s="45"/>
      <c r="M219" s="229"/>
      <c r="N219" s="230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160</v>
      </c>
      <c r="AU219" s="18" t="s">
        <v>85</v>
      </c>
    </row>
    <row r="220" s="2" customFormat="1" ht="24.15" customHeight="1">
      <c r="A220" s="39"/>
      <c r="B220" s="40"/>
      <c r="C220" s="213" t="s">
        <v>404</v>
      </c>
      <c r="D220" s="213" t="s">
        <v>151</v>
      </c>
      <c r="E220" s="214" t="s">
        <v>489</v>
      </c>
      <c r="F220" s="215" t="s">
        <v>490</v>
      </c>
      <c r="G220" s="216" t="s">
        <v>154</v>
      </c>
      <c r="H220" s="217">
        <v>1</v>
      </c>
      <c r="I220" s="218"/>
      <c r="J220" s="219">
        <f>ROUND(I220*H220,2)</f>
        <v>0</v>
      </c>
      <c r="K220" s="215" t="s">
        <v>155</v>
      </c>
      <c r="L220" s="45"/>
      <c r="M220" s="220" t="s">
        <v>19</v>
      </c>
      <c r="N220" s="221" t="s">
        <v>46</v>
      </c>
      <c r="O220" s="85"/>
      <c r="P220" s="222">
        <f>O220*H220</f>
        <v>0</v>
      </c>
      <c r="Q220" s="222">
        <v>0.1295</v>
      </c>
      <c r="R220" s="222">
        <f>Q220*H220</f>
        <v>0.1295</v>
      </c>
      <c r="S220" s="222">
        <v>0</v>
      </c>
      <c r="T220" s="223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4" t="s">
        <v>156</v>
      </c>
      <c r="AT220" s="224" t="s">
        <v>151</v>
      </c>
      <c r="AU220" s="224" t="s">
        <v>85</v>
      </c>
      <c r="AY220" s="18" t="s">
        <v>149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18" t="s">
        <v>83</v>
      </c>
      <c r="BK220" s="225">
        <f>ROUND(I220*H220,2)</f>
        <v>0</v>
      </c>
      <c r="BL220" s="18" t="s">
        <v>156</v>
      </c>
      <c r="BM220" s="224" t="s">
        <v>661</v>
      </c>
    </row>
    <row r="221" s="2" customFormat="1">
      <c r="A221" s="39"/>
      <c r="B221" s="40"/>
      <c r="C221" s="41"/>
      <c r="D221" s="226" t="s">
        <v>158</v>
      </c>
      <c r="E221" s="41"/>
      <c r="F221" s="227" t="s">
        <v>492</v>
      </c>
      <c r="G221" s="41"/>
      <c r="H221" s="41"/>
      <c r="I221" s="228"/>
      <c r="J221" s="41"/>
      <c r="K221" s="41"/>
      <c r="L221" s="45"/>
      <c r="M221" s="229"/>
      <c r="N221" s="230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158</v>
      </c>
      <c r="AU221" s="18" t="s">
        <v>85</v>
      </c>
    </row>
    <row r="222" s="2" customFormat="1">
      <c r="A222" s="39"/>
      <c r="B222" s="40"/>
      <c r="C222" s="41"/>
      <c r="D222" s="231" t="s">
        <v>160</v>
      </c>
      <c r="E222" s="41"/>
      <c r="F222" s="232" t="s">
        <v>493</v>
      </c>
      <c r="G222" s="41"/>
      <c r="H222" s="41"/>
      <c r="I222" s="228"/>
      <c r="J222" s="41"/>
      <c r="K222" s="41"/>
      <c r="L222" s="45"/>
      <c r="M222" s="229"/>
      <c r="N222" s="230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160</v>
      </c>
      <c r="AU222" s="18" t="s">
        <v>85</v>
      </c>
    </row>
    <row r="223" s="2" customFormat="1" ht="37.8" customHeight="1">
      <c r="A223" s="39"/>
      <c r="B223" s="40"/>
      <c r="C223" s="213" t="s">
        <v>408</v>
      </c>
      <c r="D223" s="213" t="s">
        <v>151</v>
      </c>
      <c r="E223" s="214" t="s">
        <v>495</v>
      </c>
      <c r="F223" s="215" t="s">
        <v>496</v>
      </c>
      <c r="G223" s="216" t="s">
        <v>154</v>
      </c>
      <c r="H223" s="217">
        <v>2</v>
      </c>
      <c r="I223" s="218"/>
      <c r="J223" s="219">
        <f>ROUND(I223*H223,2)</f>
        <v>0</v>
      </c>
      <c r="K223" s="215" t="s">
        <v>155</v>
      </c>
      <c r="L223" s="45"/>
      <c r="M223" s="220" t="s">
        <v>19</v>
      </c>
      <c r="N223" s="221" t="s">
        <v>46</v>
      </c>
      <c r="O223" s="85"/>
      <c r="P223" s="222">
        <f>O223*H223</f>
        <v>0</v>
      </c>
      <c r="Q223" s="222">
        <v>0</v>
      </c>
      <c r="R223" s="222">
        <f>Q223*H223</f>
        <v>0</v>
      </c>
      <c r="S223" s="222">
        <v>0</v>
      </c>
      <c r="T223" s="223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24" t="s">
        <v>156</v>
      </c>
      <c r="AT223" s="224" t="s">
        <v>151</v>
      </c>
      <c r="AU223" s="224" t="s">
        <v>85</v>
      </c>
      <c r="AY223" s="18" t="s">
        <v>149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18" t="s">
        <v>83</v>
      </c>
      <c r="BK223" s="225">
        <f>ROUND(I223*H223,2)</f>
        <v>0</v>
      </c>
      <c r="BL223" s="18" t="s">
        <v>156</v>
      </c>
      <c r="BM223" s="224" t="s">
        <v>662</v>
      </c>
    </row>
    <row r="224" s="2" customFormat="1">
      <c r="A224" s="39"/>
      <c r="B224" s="40"/>
      <c r="C224" s="41"/>
      <c r="D224" s="226" t="s">
        <v>158</v>
      </c>
      <c r="E224" s="41"/>
      <c r="F224" s="227" t="s">
        <v>498</v>
      </c>
      <c r="G224" s="41"/>
      <c r="H224" s="41"/>
      <c r="I224" s="228"/>
      <c r="J224" s="41"/>
      <c r="K224" s="41"/>
      <c r="L224" s="45"/>
      <c r="M224" s="229"/>
      <c r="N224" s="230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158</v>
      </c>
      <c r="AU224" s="18" t="s">
        <v>85</v>
      </c>
    </row>
    <row r="225" s="12" customFormat="1" ht="22.8" customHeight="1">
      <c r="A225" s="12"/>
      <c r="B225" s="197"/>
      <c r="C225" s="198"/>
      <c r="D225" s="199" t="s">
        <v>74</v>
      </c>
      <c r="E225" s="211" t="s">
        <v>499</v>
      </c>
      <c r="F225" s="211" t="s">
        <v>500</v>
      </c>
      <c r="G225" s="198"/>
      <c r="H225" s="198"/>
      <c r="I225" s="201"/>
      <c r="J225" s="212">
        <f>BK225</f>
        <v>0</v>
      </c>
      <c r="K225" s="198"/>
      <c r="L225" s="203"/>
      <c r="M225" s="204"/>
      <c r="N225" s="205"/>
      <c r="O225" s="205"/>
      <c r="P225" s="206">
        <f>SUM(P226:P227)</f>
        <v>0</v>
      </c>
      <c r="Q225" s="205"/>
      <c r="R225" s="206">
        <f>SUM(R226:R227)</f>
        <v>0</v>
      </c>
      <c r="S225" s="205"/>
      <c r="T225" s="207">
        <f>SUM(T226:T227)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08" t="s">
        <v>83</v>
      </c>
      <c r="AT225" s="209" t="s">
        <v>74</v>
      </c>
      <c r="AU225" s="209" t="s">
        <v>83</v>
      </c>
      <c r="AY225" s="208" t="s">
        <v>149</v>
      </c>
      <c r="BK225" s="210">
        <f>SUM(BK226:BK227)</f>
        <v>0</v>
      </c>
    </row>
    <row r="226" s="2" customFormat="1" ht="24.15" customHeight="1">
      <c r="A226" s="39"/>
      <c r="B226" s="40"/>
      <c r="C226" s="213" t="s">
        <v>414</v>
      </c>
      <c r="D226" s="213" t="s">
        <v>151</v>
      </c>
      <c r="E226" s="214" t="s">
        <v>502</v>
      </c>
      <c r="F226" s="215" t="s">
        <v>503</v>
      </c>
      <c r="G226" s="216" t="s">
        <v>300</v>
      </c>
      <c r="H226" s="217">
        <v>0.40999999999999998</v>
      </c>
      <c r="I226" s="218"/>
      <c r="J226" s="219">
        <f>ROUND(I226*H226,2)</f>
        <v>0</v>
      </c>
      <c r="K226" s="215" t="s">
        <v>155</v>
      </c>
      <c r="L226" s="45"/>
      <c r="M226" s="220" t="s">
        <v>19</v>
      </c>
      <c r="N226" s="221" t="s">
        <v>46</v>
      </c>
      <c r="O226" s="85"/>
      <c r="P226" s="222">
        <f>O226*H226</f>
        <v>0</v>
      </c>
      <c r="Q226" s="222">
        <v>0</v>
      </c>
      <c r="R226" s="222">
        <f>Q226*H226</f>
        <v>0</v>
      </c>
      <c r="S226" s="222">
        <v>0</v>
      </c>
      <c r="T226" s="223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4" t="s">
        <v>156</v>
      </c>
      <c r="AT226" s="224" t="s">
        <v>151</v>
      </c>
      <c r="AU226" s="224" t="s">
        <v>85</v>
      </c>
      <c r="AY226" s="18" t="s">
        <v>149</v>
      </c>
      <c r="BE226" s="225">
        <f>IF(N226="základní",J226,0)</f>
        <v>0</v>
      </c>
      <c r="BF226" s="225">
        <f>IF(N226="snížená",J226,0)</f>
        <v>0</v>
      </c>
      <c r="BG226" s="225">
        <f>IF(N226="zákl. přenesená",J226,0)</f>
        <v>0</v>
      </c>
      <c r="BH226" s="225">
        <f>IF(N226="sníž. přenesená",J226,0)</f>
        <v>0</v>
      </c>
      <c r="BI226" s="225">
        <f>IF(N226="nulová",J226,0)</f>
        <v>0</v>
      </c>
      <c r="BJ226" s="18" t="s">
        <v>83</v>
      </c>
      <c r="BK226" s="225">
        <f>ROUND(I226*H226,2)</f>
        <v>0</v>
      </c>
      <c r="BL226" s="18" t="s">
        <v>156</v>
      </c>
      <c r="BM226" s="224" t="s">
        <v>663</v>
      </c>
    </row>
    <row r="227" s="2" customFormat="1">
      <c r="A227" s="39"/>
      <c r="B227" s="40"/>
      <c r="C227" s="41"/>
      <c r="D227" s="226" t="s">
        <v>158</v>
      </c>
      <c r="E227" s="41"/>
      <c r="F227" s="227" t="s">
        <v>505</v>
      </c>
      <c r="G227" s="41"/>
      <c r="H227" s="41"/>
      <c r="I227" s="228"/>
      <c r="J227" s="41"/>
      <c r="K227" s="41"/>
      <c r="L227" s="45"/>
      <c r="M227" s="229"/>
      <c r="N227" s="230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158</v>
      </c>
      <c r="AU227" s="18" t="s">
        <v>85</v>
      </c>
    </row>
    <row r="228" s="12" customFormat="1" ht="22.8" customHeight="1">
      <c r="A228" s="12"/>
      <c r="B228" s="197"/>
      <c r="C228" s="198"/>
      <c r="D228" s="199" t="s">
        <v>74</v>
      </c>
      <c r="E228" s="211" t="s">
        <v>506</v>
      </c>
      <c r="F228" s="211" t="s">
        <v>507</v>
      </c>
      <c r="G228" s="198"/>
      <c r="H228" s="198"/>
      <c r="I228" s="201"/>
      <c r="J228" s="212">
        <f>BK228</f>
        <v>0</v>
      </c>
      <c r="K228" s="198"/>
      <c r="L228" s="203"/>
      <c r="M228" s="204"/>
      <c r="N228" s="205"/>
      <c r="O228" s="205"/>
      <c r="P228" s="206">
        <f>SUM(P229:P230)</f>
        <v>0</v>
      </c>
      <c r="Q228" s="205"/>
      <c r="R228" s="206">
        <f>SUM(R229:R230)</f>
        <v>0</v>
      </c>
      <c r="S228" s="205"/>
      <c r="T228" s="207">
        <f>SUM(T229:T230)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08" t="s">
        <v>83</v>
      </c>
      <c r="AT228" s="209" t="s">
        <v>74</v>
      </c>
      <c r="AU228" s="209" t="s">
        <v>83</v>
      </c>
      <c r="AY228" s="208" t="s">
        <v>149</v>
      </c>
      <c r="BK228" s="210">
        <f>SUM(BK229:BK230)</f>
        <v>0</v>
      </c>
    </row>
    <row r="229" s="2" customFormat="1" ht="24.15" customHeight="1">
      <c r="A229" s="39"/>
      <c r="B229" s="40"/>
      <c r="C229" s="213" t="s">
        <v>419</v>
      </c>
      <c r="D229" s="213" t="s">
        <v>151</v>
      </c>
      <c r="E229" s="214" t="s">
        <v>509</v>
      </c>
      <c r="F229" s="215" t="s">
        <v>510</v>
      </c>
      <c r="G229" s="216" t="s">
        <v>300</v>
      </c>
      <c r="H229" s="217">
        <v>3.2949999999999999</v>
      </c>
      <c r="I229" s="218"/>
      <c r="J229" s="219">
        <f>ROUND(I229*H229,2)</f>
        <v>0</v>
      </c>
      <c r="K229" s="215" t="s">
        <v>155</v>
      </c>
      <c r="L229" s="45"/>
      <c r="M229" s="220" t="s">
        <v>19</v>
      </c>
      <c r="N229" s="221" t="s">
        <v>46</v>
      </c>
      <c r="O229" s="85"/>
      <c r="P229" s="222">
        <f>O229*H229</f>
        <v>0</v>
      </c>
      <c r="Q229" s="222">
        <v>0</v>
      </c>
      <c r="R229" s="222">
        <f>Q229*H229</f>
        <v>0</v>
      </c>
      <c r="S229" s="222">
        <v>0</v>
      </c>
      <c r="T229" s="223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24" t="s">
        <v>156</v>
      </c>
      <c r="AT229" s="224" t="s">
        <v>151</v>
      </c>
      <c r="AU229" s="224" t="s">
        <v>85</v>
      </c>
      <c r="AY229" s="18" t="s">
        <v>149</v>
      </c>
      <c r="BE229" s="225">
        <f>IF(N229="základní",J229,0)</f>
        <v>0</v>
      </c>
      <c r="BF229" s="225">
        <f>IF(N229="snížená",J229,0)</f>
        <v>0</v>
      </c>
      <c r="BG229" s="225">
        <f>IF(N229="zákl. přenesená",J229,0)</f>
        <v>0</v>
      </c>
      <c r="BH229" s="225">
        <f>IF(N229="sníž. přenesená",J229,0)</f>
        <v>0</v>
      </c>
      <c r="BI229" s="225">
        <f>IF(N229="nulová",J229,0)</f>
        <v>0</v>
      </c>
      <c r="BJ229" s="18" t="s">
        <v>83</v>
      </c>
      <c r="BK229" s="225">
        <f>ROUND(I229*H229,2)</f>
        <v>0</v>
      </c>
      <c r="BL229" s="18" t="s">
        <v>156</v>
      </c>
      <c r="BM229" s="224" t="s">
        <v>664</v>
      </c>
    </row>
    <row r="230" s="2" customFormat="1">
      <c r="A230" s="39"/>
      <c r="B230" s="40"/>
      <c r="C230" s="41"/>
      <c r="D230" s="226" t="s">
        <v>158</v>
      </c>
      <c r="E230" s="41"/>
      <c r="F230" s="227" t="s">
        <v>512</v>
      </c>
      <c r="G230" s="41"/>
      <c r="H230" s="41"/>
      <c r="I230" s="228"/>
      <c r="J230" s="41"/>
      <c r="K230" s="41"/>
      <c r="L230" s="45"/>
      <c r="M230" s="276"/>
      <c r="N230" s="277"/>
      <c r="O230" s="278"/>
      <c r="P230" s="278"/>
      <c r="Q230" s="278"/>
      <c r="R230" s="278"/>
      <c r="S230" s="278"/>
      <c r="T230" s="279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158</v>
      </c>
      <c r="AU230" s="18" t="s">
        <v>85</v>
      </c>
    </row>
    <row r="231" s="2" customFormat="1" ht="6.96" customHeight="1">
      <c r="A231" s="39"/>
      <c r="B231" s="60"/>
      <c r="C231" s="61"/>
      <c r="D231" s="61"/>
      <c r="E231" s="61"/>
      <c r="F231" s="61"/>
      <c r="G231" s="61"/>
      <c r="H231" s="61"/>
      <c r="I231" s="61"/>
      <c r="J231" s="61"/>
      <c r="K231" s="61"/>
      <c r="L231" s="45"/>
      <c r="M231" s="39"/>
      <c r="O231" s="39"/>
      <c r="P231" s="39"/>
      <c r="Q231" s="39"/>
      <c r="R231" s="39"/>
      <c r="S231" s="39"/>
      <c r="T231" s="39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</row>
  </sheetData>
  <sheetProtection sheet="1" autoFilter="0" formatColumns="0" formatRows="0" objects="1" scenarios="1" spinCount="100000" saltValue="gPF3p1NkyUjVbnzpzdWX7z1nKUY2peG3eML364Yk3aonluk3IQlmNfhCEAvXexN3WHvY1V5vSFuvWRZNZDRSgA==" hashValue="GEyNvd8tM9+tVTXJHzKSm8vR0+8S59H2zlZdkI/G6rYmJwKA2COMN4ix315on0wafGe5vJ71/Q5tUd7ns0ngQQ==" algorithmName="SHA-512" password="CC35"/>
  <autoFilter ref="C91:K23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hyperlinks>
    <hyperlink ref="F96" r:id="rId1" display="https://podminky.urs.cz/item/CS_URS_2023_02/113202111"/>
    <hyperlink ref="F102" r:id="rId2" display="https://podminky.urs.cz/item/CS_URS_2023_02/119001405"/>
    <hyperlink ref="F105" r:id="rId3" display="https://podminky.urs.cz/item/CS_URS_2023_02/119001421"/>
    <hyperlink ref="F108" r:id="rId4" display="https://podminky.urs.cz/item/CS_URS_2023_02/129001101"/>
    <hyperlink ref="F110" r:id="rId5" display="https://podminky.urs.cz/item/CS_URS_2023_02/131151201"/>
    <hyperlink ref="F113" r:id="rId6" display="https://podminky.urs.cz/item/CS_URS_2023_02/131251201"/>
    <hyperlink ref="F116" r:id="rId7" display="https://podminky.urs.cz/item/CS_URS_2023_02/131351201"/>
    <hyperlink ref="F119" r:id="rId8" display="https://podminky.urs.cz/item/CS_URS_2023_02/132154201"/>
    <hyperlink ref="F122" r:id="rId9" display="https://podminky.urs.cz/item/CS_URS_2023_02/132254201"/>
    <hyperlink ref="F125" r:id="rId10" display="https://podminky.urs.cz/item/CS_URS_2023_02/132354201"/>
    <hyperlink ref="F129" r:id="rId11" display="https://podminky.urs.cz/item/CS_URS_2023_02/151201101"/>
    <hyperlink ref="F132" r:id="rId12" display="https://podminky.urs.cz/item/CS_URS_2023_02/151201102"/>
    <hyperlink ref="F135" r:id="rId13" display="https://podminky.urs.cz/item/CS_URS_2023_02/151201111"/>
    <hyperlink ref="F137" r:id="rId14" display="https://podminky.urs.cz/item/CS_URS_2023_02/151201112"/>
    <hyperlink ref="F139" r:id="rId15" display="https://podminky.urs.cz/item/CS_URS_2023_02/151201201"/>
    <hyperlink ref="F142" r:id="rId16" display="https://podminky.urs.cz/item/CS_URS_2023_02/151201211"/>
    <hyperlink ref="F144" r:id="rId17" display="https://podminky.urs.cz/item/CS_URS_2023_02/151201301"/>
    <hyperlink ref="F146" r:id="rId18" display="https://podminky.urs.cz/item/CS_URS_2023_02/151201311"/>
    <hyperlink ref="F148" r:id="rId19" display="https://podminky.urs.cz/item/CS_URS_2023_02/162751117"/>
    <hyperlink ref="F156" r:id="rId20" display="https://podminky.urs.cz/item/CS_URS_2023_02/162751137"/>
    <hyperlink ref="F158" r:id="rId21" display="https://podminky.urs.cz/item/CS_URS_2023_02/167151101"/>
    <hyperlink ref="F165" r:id="rId22" display="https://podminky.urs.cz/item/CS_URS_2023_02/171201231"/>
    <hyperlink ref="F179" r:id="rId23" display="https://podminky.urs.cz/item/CS_URS_2023_02/181111111"/>
    <hyperlink ref="F183" r:id="rId24" display="https://podminky.urs.cz/item/CS_URS_2023_02/451572111"/>
    <hyperlink ref="F186" r:id="rId25" display="https://podminky.urs.cz/item/CS_URS_2023_02/452321131"/>
    <hyperlink ref="F189" r:id="rId26" display="https://podminky.urs.cz/item/CS_URS_2023_02/452351101"/>
    <hyperlink ref="F192" r:id="rId27" display="https://podminky.urs.cz/item/CS_URS_2023_02/452368211"/>
    <hyperlink ref="F195" r:id="rId28" display="https://podminky.urs.cz/item/CS_URS_2023_02/452386111"/>
    <hyperlink ref="F199" r:id="rId29" display="https://podminky.urs.cz/item/CS_URS_2023_02/871225201"/>
    <hyperlink ref="F203" r:id="rId30" display="https://podminky.urs.cz/item/CS_URS_2023_02/892241111"/>
    <hyperlink ref="F207" r:id="rId31" display="https://podminky.urs.cz/item/CS_URS_2023_02/899104112"/>
    <hyperlink ref="F211" r:id="rId32" display="https://podminky.urs.cz/item/CS_URS_2023_02/899721111"/>
    <hyperlink ref="F215" r:id="rId33" display="https://podminky.urs.cz/item/CS_URS_2023_02/899722112"/>
    <hyperlink ref="F218" r:id="rId34" display="https://podminky.urs.cz/item/CS_URS_2023_02/915491211"/>
    <hyperlink ref="F221" r:id="rId35" display="https://podminky.urs.cz/item/CS_URS_2023_02/916231213"/>
    <hyperlink ref="F224" r:id="rId36" display="https://podminky.urs.cz/item/CS_URS_2023_02/979024443"/>
    <hyperlink ref="F227" r:id="rId37" display="https://podminky.urs.cz/item/CS_URS_2023_02/997221571"/>
    <hyperlink ref="F230" r:id="rId38" display="https://podminky.urs.cz/item/CS_URS_2023_02/998276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9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85</v>
      </c>
    </row>
    <row r="4" s="1" customFormat="1" ht="24.96" customHeight="1">
      <c r="B4" s="21"/>
      <c r="D4" s="141" t="s">
        <v>117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Splašková kanalizace Štěpánov</v>
      </c>
      <c r="F7" s="143"/>
      <c r="G7" s="143"/>
      <c r="H7" s="143"/>
      <c r="L7" s="21"/>
    </row>
    <row r="8" s="1" customFormat="1" ht="12" customHeight="1">
      <c r="B8" s="21"/>
      <c r="D8" s="143" t="s">
        <v>118</v>
      </c>
      <c r="L8" s="21"/>
    </row>
    <row r="9" s="2" customFormat="1" ht="16.5" customHeight="1">
      <c r="A9" s="39"/>
      <c r="B9" s="45"/>
      <c r="C9" s="39"/>
      <c r="D9" s="39"/>
      <c r="E9" s="144" t="s">
        <v>522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523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690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6. 9. 2023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30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32</v>
      </c>
      <c r="E22" s="39"/>
      <c r="F22" s="39"/>
      <c r="G22" s="39"/>
      <c r="H22" s="39"/>
      <c r="I22" s="143" t="s">
        <v>26</v>
      </c>
      <c r="J22" s="134" t="s">
        <v>33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34</v>
      </c>
      <c r="F23" s="39"/>
      <c r="G23" s="39"/>
      <c r="H23" s="39"/>
      <c r="I23" s="143" t="s">
        <v>29</v>
      </c>
      <c r="J23" s="134" t="s">
        <v>35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37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38</v>
      </c>
      <c r="F26" s="39"/>
      <c r="G26" s="39"/>
      <c r="H26" s="39"/>
      <c r="I26" s="143" t="s">
        <v>29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39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41</v>
      </c>
      <c r="E32" s="39"/>
      <c r="F32" s="39"/>
      <c r="G32" s="39"/>
      <c r="H32" s="39"/>
      <c r="I32" s="39"/>
      <c r="J32" s="154">
        <f>ROUND(J90,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43</v>
      </c>
      <c r="G34" s="39"/>
      <c r="H34" s="39"/>
      <c r="I34" s="155" t="s">
        <v>42</v>
      </c>
      <c r="J34" s="155" t="s">
        <v>44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45</v>
      </c>
      <c r="E35" s="143" t="s">
        <v>46</v>
      </c>
      <c r="F35" s="157">
        <f>ROUND((SUM(BE90:BE207)),  2)</f>
        <v>0</v>
      </c>
      <c r="G35" s="39"/>
      <c r="H35" s="39"/>
      <c r="I35" s="158">
        <v>0.20999999999999999</v>
      </c>
      <c r="J35" s="157">
        <f>ROUND(((SUM(BE90:BE207))*I35),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47</v>
      </c>
      <c r="F36" s="157">
        <f>ROUND((SUM(BF90:BF207)),  2)</f>
        <v>0</v>
      </c>
      <c r="G36" s="39"/>
      <c r="H36" s="39"/>
      <c r="I36" s="158">
        <v>0.14999999999999999</v>
      </c>
      <c r="J36" s="157">
        <f>ROUND(((SUM(BF90:BF207))*I36),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57">
        <f>ROUND((SUM(BG90:BG207)),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49</v>
      </c>
      <c r="F38" s="157">
        <f>ROUND((SUM(BH90:BH207)),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50</v>
      </c>
      <c r="F39" s="157">
        <f>ROUND((SUM(BI90:BI207)),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51</v>
      </c>
      <c r="E41" s="161"/>
      <c r="F41" s="161"/>
      <c r="G41" s="162" t="s">
        <v>52</v>
      </c>
      <c r="H41" s="163" t="s">
        <v>53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120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Splašková kanalizace Štěpánov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118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522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523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03 - Kanalizační přípojka tlaková - č.p. 44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6. 9. 2023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40.05" customHeight="1">
      <c r="A58" s="39"/>
      <c r="B58" s="40"/>
      <c r="C58" s="33" t="s">
        <v>25</v>
      </c>
      <c r="D58" s="41"/>
      <c r="E58" s="41"/>
      <c r="F58" s="28" t="str">
        <f>E17</f>
        <v>Město Přelouč, Československé armády 1665, Přelouč</v>
      </c>
      <c r="G58" s="41"/>
      <c r="H58" s="41"/>
      <c r="I58" s="33" t="s">
        <v>32</v>
      </c>
      <c r="J58" s="37" t="str">
        <f>E23</f>
        <v>IKKO Hradec Králové,s.r.o., Bratří Štefanů 238, HK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30</v>
      </c>
      <c r="D59" s="41"/>
      <c r="E59" s="41"/>
      <c r="F59" s="28" t="str">
        <f>IF(E20="","",E20)</f>
        <v>Vyplň údaj</v>
      </c>
      <c r="G59" s="41"/>
      <c r="H59" s="41"/>
      <c r="I59" s="33" t="s">
        <v>37</v>
      </c>
      <c r="J59" s="37" t="str">
        <f>E26</f>
        <v>K. Hlaváčková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121</v>
      </c>
      <c r="D61" s="172"/>
      <c r="E61" s="172"/>
      <c r="F61" s="172"/>
      <c r="G61" s="172"/>
      <c r="H61" s="172"/>
      <c r="I61" s="172"/>
      <c r="J61" s="173" t="s">
        <v>122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73</v>
      </c>
      <c r="D63" s="41"/>
      <c r="E63" s="41"/>
      <c r="F63" s="41"/>
      <c r="G63" s="41"/>
      <c r="H63" s="41"/>
      <c r="I63" s="41"/>
      <c r="J63" s="103">
        <f>J90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123</v>
      </c>
    </row>
    <row r="64" s="9" customFormat="1" ht="24.96" customHeight="1">
      <c r="A64" s="9"/>
      <c r="B64" s="175"/>
      <c r="C64" s="176"/>
      <c r="D64" s="177" t="s">
        <v>124</v>
      </c>
      <c r="E64" s="178"/>
      <c r="F64" s="178"/>
      <c r="G64" s="178"/>
      <c r="H64" s="178"/>
      <c r="I64" s="178"/>
      <c r="J64" s="179">
        <f>J91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125</v>
      </c>
      <c r="E65" s="183"/>
      <c r="F65" s="183"/>
      <c r="G65" s="183"/>
      <c r="H65" s="183"/>
      <c r="I65" s="183"/>
      <c r="J65" s="184">
        <f>J92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127</v>
      </c>
      <c r="E66" s="183"/>
      <c r="F66" s="183"/>
      <c r="G66" s="183"/>
      <c r="H66" s="183"/>
      <c r="I66" s="183"/>
      <c r="J66" s="184">
        <f>J170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128</v>
      </c>
      <c r="E67" s="183"/>
      <c r="F67" s="183"/>
      <c r="G67" s="183"/>
      <c r="H67" s="183"/>
      <c r="I67" s="183"/>
      <c r="J67" s="184">
        <f>J186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131</v>
      </c>
      <c r="E68" s="183"/>
      <c r="F68" s="183"/>
      <c r="G68" s="183"/>
      <c r="H68" s="183"/>
      <c r="I68" s="183"/>
      <c r="J68" s="184">
        <f>J205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134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70" t="str">
        <f>E7</f>
        <v>Splašková kanalizace Štěpánov</v>
      </c>
      <c r="F78" s="33"/>
      <c r="G78" s="33"/>
      <c r="H78" s="33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" customFormat="1" ht="12" customHeight="1">
      <c r="B79" s="22"/>
      <c r="C79" s="33" t="s">
        <v>118</v>
      </c>
      <c r="D79" s="23"/>
      <c r="E79" s="23"/>
      <c r="F79" s="23"/>
      <c r="G79" s="23"/>
      <c r="H79" s="23"/>
      <c r="I79" s="23"/>
      <c r="J79" s="23"/>
      <c r="K79" s="23"/>
      <c r="L79" s="21"/>
    </row>
    <row r="80" s="2" customFormat="1" ht="16.5" customHeight="1">
      <c r="A80" s="39"/>
      <c r="B80" s="40"/>
      <c r="C80" s="41"/>
      <c r="D80" s="41"/>
      <c r="E80" s="170" t="s">
        <v>522</v>
      </c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523</v>
      </c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E11</f>
        <v>03 - Kanalizační přípojka tlaková - č.p. 44</v>
      </c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F14</f>
        <v xml:space="preserve"> </v>
      </c>
      <c r="G84" s="41"/>
      <c r="H84" s="41"/>
      <c r="I84" s="33" t="s">
        <v>23</v>
      </c>
      <c r="J84" s="73" t="str">
        <f>IF(J14="","",J14)</f>
        <v>6. 9. 2023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40.05" customHeight="1">
      <c r="A86" s="39"/>
      <c r="B86" s="40"/>
      <c r="C86" s="33" t="s">
        <v>25</v>
      </c>
      <c r="D86" s="41"/>
      <c r="E86" s="41"/>
      <c r="F86" s="28" t="str">
        <f>E17</f>
        <v>Město Přelouč, Československé armády 1665, Přelouč</v>
      </c>
      <c r="G86" s="41"/>
      <c r="H86" s="41"/>
      <c r="I86" s="33" t="s">
        <v>32</v>
      </c>
      <c r="J86" s="37" t="str">
        <f>E23</f>
        <v>IKKO Hradec Králové,s.r.o., Bratří Štefanů 238, HK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30</v>
      </c>
      <c r="D87" s="41"/>
      <c r="E87" s="41"/>
      <c r="F87" s="28" t="str">
        <f>IF(E20="","",E20)</f>
        <v>Vyplň údaj</v>
      </c>
      <c r="G87" s="41"/>
      <c r="H87" s="41"/>
      <c r="I87" s="33" t="s">
        <v>37</v>
      </c>
      <c r="J87" s="37" t="str">
        <f>E26</f>
        <v>K. Hlaváčková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86"/>
      <c r="B89" s="187"/>
      <c r="C89" s="188" t="s">
        <v>135</v>
      </c>
      <c r="D89" s="189" t="s">
        <v>60</v>
      </c>
      <c r="E89" s="189" t="s">
        <v>56</v>
      </c>
      <c r="F89" s="189" t="s">
        <v>57</v>
      </c>
      <c r="G89" s="189" t="s">
        <v>136</v>
      </c>
      <c r="H89" s="189" t="s">
        <v>137</v>
      </c>
      <c r="I89" s="189" t="s">
        <v>138</v>
      </c>
      <c r="J89" s="189" t="s">
        <v>122</v>
      </c>
      <c r="K89" s="190" t="s">
        <v>139</v>
      </c>
      <c r="L89" s="191"/>
      <c r="M89" s="93" t="s">
        <v>19</v>
      </c>
      <c r="N89" s="94" t="s">
        <v>45</v>
      </c>
      <c r="O89" s="94" t="s">
        <v>140</v>
      </c>
      <c r="P89" s="94" t="s">
        <v>141</v>
      </c>
      <c r="Q89" s="94" t="s">
        <v>142</v>
      </c>
      <c r="R89" s="94" t="s">
        <v>143</v>
      </c>
      <c r="S89" s="94" t="s">
        <v>144</v>
      </c>
      <c r="T89" s="95" t="s">
        <v>145</v>
      </c>
      <c r="U89" s="186"/>
      <c r="V89" s="186"/>
      <c r="W89" s="186"/>
      <c r="X89" s="186"/>
      <c r="Y89" s="186"/>
      <c r="Z89" s="186"/>
      <c r="AA89" s="186"/>
      <c r="AB89" s="186"/>
      <c r="AC89" s="186"/>
      <c r="AD89" s="186"/>
      <c r="AE89" s="186"/>
    </row>
    <row r="90" s="2" customFormat="1" ht="22.8" customHeight="1">
      <c r="A90" s="39"/>
      <c r="B90" s="40"/>
      <c r="C90" s="100" t="s">
        <v>146</v>
      </c>
      <c r="D90" s="41"/>
      <c r="E90" s="41"/>
      <c r="F90" s="41"/>
      <c r="G90" s="41"/>
      <c r="H90" s="41"/>
      <c r="I90" s="41"/>
      <c r="J90" s="192">
        <f>BK90</f>
        <v>0</v>
      </c>
      <c r="K90" s="41"/>
      <c r="L90" s="45"/>
      <c r="M90" s="96"/>
      <c r="N90" s="193"/>
      <c r="O90" s="97"/>
      <c r="P90" s="194">
        <f>P91</f>
        <v>0</v>
      </c>
      <c r="Q90" s="97"/>
      <c r="R90" s="194">
        <f>R91</f>
        <v>3.47120937</v>
      </c>
      <c r="S90" s="97"/>
      <c r="T90" s="195">
        <f>T91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74</v>
      </c>
      <c r="AU90" s="18" t="s">
        <v>123</v>
      </c>
      <c r="BK90" s="196">
        <f>BK91</f>
        <v>0</v>
      </c>
    </row>
    <row r="91" s="12" customFormat="1" ht="25.92" customHeight="1">
      <c r="A91" s="12"/>
      <c r="B91" s="197"/>
      <c r="C91" s="198"/>
      <c r="D91" s="199" t="s">
        <v>74</v>
      </c>
      <c r="E91" s="200" t="s">
        <v>147</v>
      </c>
      <c r="F91" s="200" t="s">
        <v>148</v>
      </c>
      <c r="G91" s="198"/>
      <c r="H91" s="198"/>
      <c r="I91" s="201"/>
      <c r="J91" s="202">
        <f>BK91</f>
        <v>0</v>
      </c>
      <c r="K91" s="198"/>
      <c r="L91" s="203"/>
      <c r="M91" s="204"/>
      <c r="N91" s="205"/>
      <c r="O91" s="205"/>
      <c r="P91" s="206">
        <f>P92+P170+P186+P205</f>
        <v>0</v>
      </c>
      <c r="Q91" s="205"/>
      <c r="R91" s="206">
        <f>R92+R170+R186+R205</f>
        <v>3.47120937</v>
      </c>
      <c r="S91" s="205"/>
      <c r="T91" s="207">
        <f>T92+T170+T186+T205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8" t="s">
        <v>83</v>
      </c>
      <c r="AT91" s="209" t="s">
        <v>74</v>
      </c>
      <c r="AU91" s="209" t="s">
        <v>75</v>
      </c>
      <c r="AY91" s="208" t="s">
        <v>149</v>
      </c>
      <c r="BK91" s="210">
        <f>BK92+BK170+BK186+BK205</f>
        <v>0</v>
      </c>
    </row>
    <row r="92" s="12" customFormat="1" ht="22.8" customHeight="1">
      <c r="A92" s="12"/>
      <c r="B92" s="197"/>
      <c r="C92" s="198"/>
      <c r="D92" s="199" t="s">
        <v>74</v>
      </c>
      <c r="E92" s="211" t="s">
        <v>83</v>
      </c>
      <c r="F92" s="211" t="s">
        <v>150</v>
      </c>
      <c r="G92" s="198"/>
      <c r="H92" s="198"/>
      <c r="I92" s="201"/>
      <c r="J92" s="212">
        <f>BK92</f>
        <v>0</v>
      </c>
      <c r="K92" s="198"/>
      <c r="L92" s="203"/>
      <c r="M92" s="204"/>
      <c r="N92" s="205"/>
      <c r="O92" s="205"/>
      <c r="P92" s="206">
        <f>SUM(P93:P169)</f>
        <v>0</v>
      </c>
      <c r="Q92" s="205"/>
      <c r="R92" s="206">
        <f>SUM(R93:R169)</f>
        <v>0.60267115999999998</v>
      </c>
      <c r="S92" s="205"/>
      <c r="T92" s="207">
        <f>SUM(T93:T169)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8" t="s">
        <v>83</v>
      </c>
      <c r="AT92" s="209" t="s">
        <v>74</v>
      </c>
      <c r="AU92" s="209" t="s">
        <v>83</v>
      </c>
      <c r="AY92" s="208" t="s">
        <v>149</v>
      </c>
      <c r="BK92" s="210">
        <f>SUM(BK93:BK169)</f>
        <v>0</v>
      </c>
    </row>
    <row r="93" s="2" customFormat="1" ht="49.05" customHeight="1">
      <c r="A93" s="39"/>
      <c r="B93" s="40"/>
      <c r="C93" s="213" t="s">
        <v>83</v>
      </c>
      <c r="D93" s="213" t="s">
        <v>151</v>
      </c>
      <c r="E93" s="214" t="s">
        <v>164</v>
      </c>
      <c r="F93" s="215" t="s">
        <v>165</v>
      </c>
      <c r="G93" s="216" t="s">
        <v>154</v>
      </c>
      <c r="H93" s="217">
        <v>1.8</v>
      </c>
      <c r="I93" s="218"/>
      <c r="J93" s="219">
        <f>ROUND(I93*H93,2)</f>
        <v>0</v>
      </c>
      <c r="K93" s="215" t="s">
        <v>155</v>
      </c>
      <c r="L93" s="45"/>
      <c r="M93" s="220" t="s">
        <v>19</v>
      </c>
      <c r="N93" s="221" t="s">
        <v>46</v>
      </c>
      <c r="O93" s="85"/>
      <c r="P93" s="222">
        <f>O93*H93</f>
        <v>0</v>
      </c>
      <c r="Q93" s="222">
        <v>0.036900000000000002</v>
      </c>
      <c r="R93" s="222">
        <f>Q93*H93</f>
        <v>0.066420000000000007</v>
      </c>
      <c r="S93" s="222">
        <v>0</v>
      </c>
      <c r="T93" s="223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4" t="s">
        <v>156</v>
      </c>
      <c r="AT93" s="224" t="s">
        <v>151</v>
      </c>
      <c r="AU93" s="224" t="s">
        <v>85</v>
      </c>
      <c r="AY93" s="18" t="s">
        <v>149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18" t="s">
        <v>83</v>
      </c>
      <c r="BK93" s="225">
        <f>ROUND(I93*H93,2)</f>
        <v>0</v>
      </c>
      <c r="BL93" s="18" t="s">
        <v>156</v>
      </c>
      <c r="BM93" s="224" t="s">
        <v>528</v>
      </c>
    </row>
    <row r="94" s="2" customFormat="1">
      <c r="A94" s="39"/>
      <c r="B94" s="40"/>
      <c r="C94" s="41"/>
      <c r="D94" s="226" t="s">
        <v>158</v>
      </c>
      <c r="E94" s="41"/>
      <c r="F94" s="227" t="s">
        <v>167</v>
      </c>
      <c r="G94" s="41"/>
      <c r="H94" s="41"/>
      <c r="I94" s="228"/>
      <c r="J94" s="41"/>
      <c r="K94" s="41"/>
      <c r="L94" s="45"/>
      <c r="M94" s="229"/>
      <c r="N94" s="230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158</v>
      </c>
      <c r="AU94" s="18" t="s">
        <v>85</v>
      </c>
    </row>
    <row r="95" s="13" customFormat="1">
      <c r="A95" s="13"/>
      <c r="B95" s="233"/>
      <c r="C95" s="234"/>
      <c r="D95" s="231" t="s">
        <v>162</v>
      </c>
      <c r="E95" s="235" t="s">
        <v>19</v>
      </c>
      <c r="F95" s="236" t="s">
        <v>529</v>
      </c>
      <c r="G95" s="234"/>
      <c r="H95" s="237">
        <v>1.8</v>
      </c>
      <c r="I95" s="238"/>
      <c r="J95" s="234"/>
      <c r="K95" s="234"/>
      <c r="L95" s="239"/>
      <c r="M95" s="240"/>
      <c r="N95" s="241"/>
      <c r="O95" s="241"/>
      <c r="P95" s="241"/>
      <c r="Q95" s="241"/>
      <c r="R95" s="241"/>
      <c r="S95" s="241"/>
      <c r="T95" s="242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3" t="s">
        <v>162</v>
      </c>
      <c r="AU95" s="243" t="s">
        <v>85</v>
      </c>
      <c r="AV95" s="13" t="s">
        <v>85</v>
      </c>
      <c r="AW95" s="13" t="s">
        <v>36</v>
      </c>
      <c r="AX95" s="13" t="s">
        <v>83</v>
      </c>
      <c r="AY95" s="243" t="s">
        <v>149</v>
      </c>
    </row>
    <row r="96" s="2" customFormat="1" ht="49.05" customHeight="1">
      <c r="A96" s="39"/>
      <c r="B96" s="40"/>
      <c r="C96" s="213" t="s">
        <v>85</v>
      </c>
      <c r="D96" s="213" t="s">
        <v>151</v>
      </c>
      <c r="E96" s="214" t="s">
        <v>170</v>
      </c>
      <c r="F96" s="215" t="s">
        <v>171</v>
      </c>
      <c r="G96" s="216" t="s">
        <v>154</v>
      </c>
      <c r="H96" s="217">
        <v>0.90000000000000002</v>
      </c>
      <c r="I96" s="218"/>
      <c r="J96" s="219">
        <f>ROUND(I96*H96,2)</f>
        <v>0</v>
      </c>
      <c r="K96" s="215" t="s">
        <v>155</v>
      </c>
      <c r="L96" s="45"/>
      <c r="M96" s="220" t="s">
        <v>19</v>
      </c>
      <c r="N96" s="221" t="s">
        <v>46</v>
      </c>
      <c r="O96" s="85"/>
      <c r="P96" s="222">
        <f>O96*H96</f>
        <v>0</v>
      </c>
      <c r="Q96" s="222">
        <v>0.01269</v>
      </c>
      <c r="R96" s="222">
        <f>Q96*H96</f>
        <v>0.011421000000000001</v>
      </c>
      <c r="S96" s="222">
        <v>0</v>
      </c>
      <c r="T96" s="22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156</v>
      </c>
      <c r="AT96" s="224" t="s">
        <v>151</v>
      </c>
      <c r="AU96" s="224" t="s">
        <v>85</v>
      </c>
      <c r="AY96" s="18" t="s">
        <v>149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83</v>
      </c>
      <c r="BK96" s="225">
        <f>ROUND(I96*H96,2)</f>
        <v>0</v>
      </c>
      <c r="BL96" s="18" t="s">
        <v>156</v>
      </c>
      <c r="BM96" s="224" t="s">
        <v>691</v>
      </c>
    </row>
    <row r="97" s="2" customFormat="1">
      <c r="A97" s="39"/>
      <c r="B97" s="40"/>
      <c r="C97" s="41"/>
      <c r="D97" s="226" t="s">
        <v>158</v>
      </c>
      <c r="E97" s="41"/>
      <c r="F97" s="227" t="s">
        <v>173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158</v>
      </c>
      <c r="AU97" s="18" t="s">
        <v>85</v>
      </c>
    </row>
    <row r="98" s="13" customFormat="1">
      <c r="A98" s="13"/>
      <c r="B98" s="233"/>
      <c r="C98" s="234"/>
      <c r="D98" s="231" t="s">
        <v>162</v>
      </c>
      <c r="E98" s="235" t="s">
        <v>19</v>
      </c>
      <c r="F98" s="236" t="s">
        <v>692</v>
      </c>
      <c r="G98" s="234"/>
      <c r="H98" s="237">
        <v>0.90000000000000002</v>
      </c>
      <c r="I98" s="238"/>
      <c r="J98" s="234"/>
      <c r="K98" s="234"/>
      <c r="L98" s="239"/>
      <c r="M98" s="240"/>
      <c r="N98" s="241"/>
      <c r="O98" s="241"/>
      <c r="P98" s="241"/>
      <c r="Q98" s="241"/>
      <c r="R98" s="241"/>
      <c r="S98" s="241"/>
      <c r="T98" s="24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3" t="s">
        <v>162</v>
      </c>
      <c r="AU98" s="243" t="s">
        <v>85</v>
      </c>
      <c r="AV98" s="13" t="s">
        <v>85</v>
      </c>
      <c r="AW98" s="13" t="s">
        <v>36</v>
      </c>
      <c r="AX98" s="13" t="s">
        <v>83</v>
      </c>
      <c r="AY98" s="243" t="s">
        <v>149</v>
      </c>
    </row>
    <row r="99" s="2" customFormat="1" ht="49.05" customHeight="1">
      <c r="A99" s="39"/>
      <c r="B99" s="40"/>
      <c r="C99" s="213" t="s">
        <v>169</v>
      </c>
      <c r="D99" s="213" t="s">
        <v>151</v>
      </c>
      <c r="E99" s="214" t="s">
        <v>175</v>
      </c>
      <c r="F99" s="215" t="s">
        <v>176</v>
      </c>
      <c r="G99" s="216" t="s">
        <v>154</v>
      </c>
      <c r="H99" s="217">
        <v>0.90000000000000002</v>
      </c>
      <c r="I99" s="218"/>
      <c r="J99" s="219">
        <f>ROUND(I99*H99,2)</f>
        <v>0</v>
      </c>
      <c r="K99" s="215" t="s">
        <v>155</v>
      </c>
      <c r="L99" s="45"/>
      <c r="M99" s="220" t="s">
        <v>19</v>
      </c>
      <c r="N99" s="221" t="s">
        <v>46</v>
      </c>
      <c r="O99" s="85"/>
      <c r="P99" s="222">
        <f>O99*H99</f>
        <v>0</v>
      </c>
      <c r="Q99" s="222">
        <v>0.036900000000000002</v>
      </c>
      <c r="R99" s="222">
        <f>Q99*H99</f>
        <v>0.033210000000000003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156</v>
      </c>
      <c r="AT99" s="224" t="s">
        <v>151</v>
      </c>
      <c r="AU99" s="224" t="s">
        <v>85</v>
      </c>
      <c r="AY99" s="18" t="s">
        <v>149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83</v>
      </c>
      <c r="BK99" s="225">
        <f>ROUND(I99*H99,2)</f>
        <v>0</v>
      </c>
      <c r="BL99" s="18" t="s">
        <v>156</v>
      </c>
      <c r="BM99" s="224" t="s">
        <v>693</v>
      </c>
    </row>
    <row r="100" s="2" customFormat="1">
      <c r="A100" s="39"/>
      <c r="B100" s="40"/>
      <c r="C100" s="41"/>
      <c r="D100" s="226" t="s">
        <v>158</v>
      </c>
      <c r="E100" s="41"/>
      <c r="F100" s="227" t="s">
        <v>178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158</v>
      </c>
      <c r="AU100" s="18" t="s">
        <v>85</v>
      </c>
    </row>
    <row r="101" s="13" customFormat="1">
      <c r="A101" s="13"/>
      <c r="B101" s="233"/>
      <c r="C101" s="234"/>
      <c r="D101" s="231" t="s">
        <v>162</v>
      </c>
      <c r="E101" s="235" t="s">
        <v>19</v>
      </c>
      <c r="F101" s="236" t="s">
        <v>694</v>
      </c>
      <c r="G101" s="234"/>
      <c r="H101" s="237">
        <v>0.90000000000000002</v>
      </c>
      <c r="I101" s="238"/>
      <c r="J101" s="234"/>
      <c r="K101" s="234"/>
      <c r="L101" s="239"/>
      <c r="M101" s="240"/>
      <c r="N101" s="241"/>
      <c r="O101" s="241"/>
      <c r="P101" s="241"/>
      <c r="Q101" s="241"/>
      <c r="R101" s="241"/>
      <c r="S101" s="241"/>
      <c r="T101" s="24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3" t="s">
        <v>162</v>
      </c>
      <c r="AU101" s="243" t="s">
        <v>85</v>
      </c>
      <c r="AV101" s="13" t="s">
        <v>85</v>
      </c>
      <c r="AW101" s="13" t="s">
        <v>36</v>
      </c>
      <c r="AX101" s="13" t="s">
        <v>83</v>
      </c>
      <c r="AY101" s="243" t="s">
        <v>149</v>
      </c>
    </row>
    <row r="102" s="2" customFormat="1" ht="24.15" customHeight="1">
      <c r="A102" s="39"/>
      <c r="B102" s="40"/>
      <c r="C102" s="213" t="s">
        <v>156</v>
      </c>
      <c r="D102" s="213" t="s">
        <v>151</v>
      </c>
      <c r="E102" s="214" t="s">
        <v>181</v>
      </c>
      <c r="F102" s="215" t="s">
        <v>182</v>
      </c>
      <c r="G102" s="216" t="s">
        <v>183</v>
      </c>
      <c r="H102" s="217">
        <v>10.800000000000001</v>
      </c>
      <c r="I102" s="218"/>
      <c r="J102" s="219">
        <f>ROUND(I102*H102,2)</f>
        <v>0</v>
      </c>
      <c r="K102" s="215" t="s">
        <v>155</v>
      </c>
      <c r="L102" s="45"/>
      <c r="M102" s="220" t="s">
        <v>19</v>
      </c>
      <c r="N102" s="221" t="s">
        <v>46</v>
      </c>
      <c r="O102" s="85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156</v>
      </c>
      <c r="AT102" s="224" t="s">
        <v>151</v>
      </c>
      <c r="AU102" s="224" t="s">
        <v>85</v>
      </c>
      <c r="AY102" s="18" t="s">
        <v>149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83</v>
      </c>
      <c r="BK102" s="225">
        <f>ROUND(I102*H102,2)</f>
        <v>0</v>
      </c>
      <c r="BL102" s="18" t="s">
        <v>156</v>
      </c>
      <c r="BM102" s="224" t="s">
        <v>532</v>
      </c>
    </row>
    <row r="103" s="2" customFormat="1">
      <c r="A103" s="39"/>
      <c r="B103" s="40"/>
      <c r="C103" s="41"/>
      <c r="D103" s="226" t="s">
        <v>158</v>
      </c>
      <c r="E103" s="41"/>
      <c r="F103" s="227" t="s">
        <v>185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158</v>
      </c>
      <c r="AU103" s="18" t="s">
        <v>85</v>
      </c>
    </row>
    <row r="104" s="2" customFormat="1" ht="24.15" customHeight="1">
      <c r="A104" s="39"/>
      <c r="B104" s="40"/>
      <c r="C104" s="213" t="s">
        <v>180</v>
      </c>
      <c r="D104" s="213" t="s">
        <v>151</v>
      </c>
      <c r="E104" s="214" t="s">
        <v>533</v>
      </c>
      <c r="F104" s="215" t="s">
        <v>534</v>
      </c>
      <c r="G104" s="216" t="s">
        <v>183</v>
      </c>
      <c r="H104" s="217">
        <v>5.2270000000000003</v>
      </c>
      <c r="I104" s="218"/>
      <c r="J104" s="219">
        <f>ROUND(I104*H104,2)</f>
        <v>0</v>
      </c>
      <c r="K104" s="215" t="s">
        <v>155</v>
      </c>
      <c r="L104" s="45"/>
      <c r="M104" s="220" t="s">
        <v>19</v>
      </c>
      <c r="N104" s="221" t="s">
        <v>46</v>
      </c>
      <c r="O104" s="85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156</v>
      </c>
      <c r="AT104" s="224" t="s">
        <v>151</v>
      </c>
      <c r="AU104" s="224" t="s">
        <v>85</v>
      </c>
      <c r="AY104" s="18" t="s">
        <v>149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83</v>
      </c>
      <c r="BK104" s="225">
        <f>ROUND(I104*H104,2)</f>
        <v>0</v>
      </c>
      <c r="BL104" s="18" t="s">
        <v>156</v>
      </c>
      <c r="BM104" s="224" t="s">
        <v>535</v>
      </c>
    </row>
    <row r="105" s="2" customFormat="1">
      <c r="A105" s="39"/>
      <c r="B105" s="40"/>
      <c r="C105" s="41"/>
      <c r="D105" s="226" t="s">
        <v>158</v>
      </c>
      <c r="E105" s="41"/>
      <c r="F105" s="227" t="s">
        <v>536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158</v>
      </c>
      <c r="AU105" s="18" t="s">
        <v>85</v>
      </c>
    </row>
    <row r="106" s="13" customFormat="1">
      <c r="A106" s="13"/>
      <c r="B106" s="233"/>
      <c r="C106" s="234"/>
      <c r="D106" s="231" t="s">
        <v>162</v>
      </c>
      <c r="E106" s="235" t="s">
        <v>19</v>
      </c>
      <c r="F106" s="236" t="s">
        <v>537</v>
      </c>
      <c r="G106" s="234"/>
      <c r="H106" s="237">
        <v>5.2270000000000003</v>
      </c>
      <c r="I106" s="238"/>
      <c r="J106" s="234"/>
      <c r="K106" s="234"/>
      <c r="L106" s="239"/>
      <c r="M106" s="240"/>
      <c r="N106" s="241"/>
      <c r="O106" s="241"/>
      <c r="P106" s="241"/>
      <c r="Q106" s="241"/>
      <c r="R106" s="241"/>
      <c r="S106" s="241"/>
      <c r="T106" s="24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3" t="s">
        <v>162</v>
      </c>
      <c r="AU106" s="243" t="s">
        <v>85</v>
      </c>
      <c r="AV106" s="13" t="s">
        <v>85</v>
      </c>
      <c r="AW106" s="13" t="s">
        <v>36</v>
      </c>
      <c r="AX106" s="13" t="s">
        <v>83</v>
      </c>
      <c r="AY106" s="243" t="s">
        <v>149</v>
      </c>
    </row>
    <row r="107" s="2" customFormat="1" ht="24.15" customHeight="1">
      <c r="A107" s="39"/>
      <c r="B107" s="40"/>
      <c r="C107" s="213" t="s">
        <v>187</v>
      </c>
      <c r="D107" s="213" t="s">
        <v>151</v>
      </c>
      <c r="E107" s="214" t="s">
        <v>538</v>
      </c>
      <c r="F107" s="215" t="s">
        <v>539</v>
      </c>
      <c r="G107" s="216" t="s">
        <v>183</v>
      </c>
      <c r="H107" s="217">
        <v>4.0659999999999998</v>
      </c>
      <c r="I107" s="218"/>
      <c r="J107" s="219">
        <f>ROUND(I107*H107,2)</f>
        <v>0</v>
      </c>
      <c r="K107" s="215" t="s">
        <v>155</v>
      </c>
      <c r="L107" s="45"/>
      <c r="M107" s="220" t="s">
        <v>19</v>
      </c>
      <c r="N107" s="221" t="s">
        <v>46</v>
      </c>
      <c r="O107" s="85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156</v>
      </c>
      <c r="AT107" s="224" t="s">
        <v>151</v>
      </c>
      <c r="AU107" s="224" t="s">
        <v>85</v>
      </c>
      <c r="AY107" s="18" t="s">
        <v>149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83</v>
      </c>
      <c r="BK107" s="225">
        <f>ROUND(I107*H107,2)</f>
        <v>0</v>
      </c>
      <c r="BL107" s="18" t="s">
        <v>156</v>
      </c>
      <c r="BM107" s="224" t="s">
        <v>540</v>
      </c>
    </row>
    <row r="108" s="2" customFormat="1">
      <c r="A108" s="39"/>
      <c r="B108" s="40"/>
      <c r="C108" s="41"/>
      <c r="D108" s="226" t="s">
        <v>158</v>
      </c>
      <c r="E108" s="41"/>
      <c r="F108" s="227" t="s">
        <v>541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158</v>
      </c>
      <c r="AU108" s="18" t="s">
        <v>85</v>
      </c>
    </row>
    <row r="109" s="13" customFormat="1">
      <c r="A109" s="13"/>
      <c r="B109" s="233"/>
      <c r="C109" s="234"/>
      <c r="D109" s="231" t="s">
        <v>162</v>
      </c>
      <c r="E109" s="235" t="s">
        <v>19</v>
      </c>
      <c r="F109" s="236" t="s">
        <v>542</v>
      </c>
      <c r="G109" s="234"/>
      <c r="H109" s="237">
        <v>4.0659999999999998</v>
      </c>
      <c r="I109" s="238"/>
      <c r="J109" s="234"/>
      <c r="K109" s="234"/>
      <c r="L109" s="239"/>
      <c r="M109" s="240"/>
      <c r="N109" s="241"/>
      <c r="O109" s="241"/>
      <c r="P109" s="241"/>
      <c r="Q109" s="241"/>
      <c r="R109" s="241"/>
      <c r="S109" s="241"/>
      <c r="T109" s="24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3" t="s">
        <v>162</v>
      </c>
      <c r="AU109" s="243" t="s">
        <v>85</v>
      </c>
      <c r="AV109" s="13" t="s">
        <v>85</v>
      </c>
      <c r="AW109" s="13" t="s">
        <v>36</v>
      </c>
      <c r="AX109" s="13" t="s">
        <v>83</v>
      </c>
      <c r="AY109" s="243" t="s">
        <v>149</v>
      </c>
    </row>
    <row r="110" s="2" customFormat="1" ht="24.15" customHeight="1">
      <c r="A110" s="39"/>
      <c r="B110" s="40"/>
      <c r="C110" s="213" t="s">
        <v>193</v>
      </c>
      <c r="D110" s="213" t="s">
        <v>151</v>
      </c>
      <c r="E110" s="214" t="s">
        <v>543</v>
      </c>
      <c r="F110" s="215" t="s">
        <v>544</v>
      </c>
      <c r="G110" s="216" t="s">
        <v>183</v>
      </c>
      <c r="H110" s="217">
        <v>2.323</v>
      </c>
      <c r="I110" s="218"/>
      <c r="J110" s="219">
        <f>ROUND(I110*H110,2)</f>
        <v>0</v>
      </c>
      <c r="K110" s="215" t="s">
        <v>155</v>
      </c>
      <c r="L110" s="45"/>
      <c r="M110" s="220" t="s">
        <v>19</v>
      </c>
      <c r="N110" s="221" t="s">
        <v>46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156</v>
      </c>
      <c r="AT110" s="224" t="s">
        <v>151</v>
      </c>
      <c r="AU110" s="224" t="s">
        <v>85</v>
      </c>
      <c r="AY110" s="18" t="s">
        <v>149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83</v>
      </c>
      <c r="BK110" s="225">
        <f>ROUND(I110*H110,2)</f>
        <v>0</v>
      </c>
      <c r="BL110" s="18" t="s">
        <v>156</v>
      </c>
      <c r="BM110" s="224" t="s">
        <v>545</v>
      </c>
    </row>
    <row r="111" s="2" customFormat="1">
      <c r="A111" s="39"/>
      <c r="B111" s="40"/>
      <c r="C111" s="41"/>
      <c r="D111" s="226" t="s">
        <v>158</v>
      </c>
      <c r="E111" s="41"/>
      <c r="F111" s="227" t="s">
        <v>546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158</v>
      </c>
      <c r="AU111" s="18" t="s">
        <v>85</v>
      </c>
    </row>
    <row r="112" s="13" customFormat="1">
      <c r="A112" s="13"/>
      <c r="B112" s="233"/>
      <c r="C112" s="234"/>
      <c r="D112" s="231" t="s">
        <v>162</v>
      </c>
      <c r="E112" s="235" t="s">
        <v>19</v>
      </c>
      <c r="F112" s="236" t="s">
        <v>547</v>
      </c>
      <c r="G112" s="234"/>
      <c r="H112" s="237">
        <v>2.323</v>
      </c>
      <c r="I112" s="238"/>
      <c r="J112" s="234"/>
      <c r="K112" s="234"/>
      <c r="L112" s="239"/>
      <c r="M112" s="240"/>
      <c r="N112" s="241"/>
      <c r="O112" s="241"/>
      <c r="P112" s="241"/>
      <c r="Q112" s="241"/>
      <c r="R112" s="241"/>
      <c r="S112" s="241"/>
      <c r="T112" s="24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3" t="s">
        <v>162</v>
      </c>
      <c r="AU112" s="243" t="s">
        <v>85</v>
      </c>
      <c r="AV112" s="13" t="s">
        <v>85</v>
      </c>
      <c r="AW112" s="13" t="s">
        <v>36</v>
      </c>
      <c r="AX112" s="13" t="s">
        <v>83</v>
      </c>
      <c r="AY112" s="243" t="s">
        <v>149</v>
      </c>
    </row>
    <row r="113" s="2" customFormat="1" ht="24.15" customHeight="1">
      <c r="A113" s="39"/>
      <c r="B113" s="40"/>
      <c r="C113" s="213" t="s">
        <v>199</v>
      </c>
      <c r="D113" s="213" t="s">
        <v>151</v>
      </c>
      <c r="E113" s="214" t="s">
        <v>695</v>
      </c>
      <c r="F113" s="215" t="s">
        <v>696</v>
      </c>
      <c r="G113" s="216" t="s">
        <v>183</v>
      </c>
      <c r="H113" s="217">
        <v>45.158000000000001</v>
      </c>
      <c r="I113" s="218"/>
      <c r="J113" s="219">
        <f>ROUND(I113*H113,2)</f>
        <v>0</v>
      </c>
      <c r="K113" s="215" t="s">
        <v>155</v>
      </c>
      <c r="L113" s="45"/>
      <c r="M113" s="220" t="s">
        <v>19</v>
      </c>
      <c r="N113" s="221" t="s">
        <v>46</v>
      </c>
      <c r="O113" s="85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156</v>
      </c>
      <c r="AT113" s="224" t="s">
        <v>151</v>
      </c>
      <c r="AU113" s="224" t="s">
        <v>85</v>
      </c>
      <c r="AY113" s="18" t="s">
        <v>149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83</v>
      </c>
      <c r="BK113" s="225">
        <f>ROUND(I113*H113,2)</f>
        <v>0</v>
      </c>
      <c r="BL113" s="18" t="s">
        <v>156</v>
      </c>
      <c r="BM113" s="224" t="s">
        <v>697</v>
      </c>
    </row>
    <row r="114" s="2" customFormat="1">
      <c r="A114" s="39"/>
      <c r="B114" s="40"/>
      <c r="C114" s="41"/>
      <c r="D114" s="226" t="s">
        <v>158</v>
      </c>
      <c r="E114" s="41"/>
      <c r="F114" s="227" t="s">
        <v>698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158</v>
      </c>
      <c r="AU114" s="18" t="s">
        <v>85</v>
      </c>
    </row>
    <row r="115" s="13" customFormat="1">
      <c r="A115" s="13"/>
      <c r="B115" s="233"/>
      <c r="C115" s="234"/>
      <c r="D115" s="231" t="s">
        <v>162</v>
      </c>
      <c r="E115" s="235" t="s">
        <v>19</v>
      </c>
      <c r="F115" s="236" t="s">
        <v>699</v>
      </c>
      <c r="G115" s="234"/>
      <c r="H115" s="237">
        <v>45.158000000000001</v>
      </c>
      <c r="I115" s="238"/>
      <c r="J115" s="234"/>
      <c r="K115" s="234"/>
      <c r="L115" s="239"/>
      <c r="M115" s="240"/>
      <c r="N115" s="241"/>
      <c r="O115" s="241"/>
      <c r="P115" s="241"/>
      <c r="Q115" s="241"/>
      <c r="R115" s="241"/>
      <c r="S115" s="241"/>
      <c r="T115" s="24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3" t="s">
        <v>162</v>
      </c>
      <c r="AU115" s="243" t="s">
        <v>85</v>
      </c>
      <c r="AV115" s="13" t="s">
        <v>85</v>
      </c>
      <c r="AW115" s="13" t="s">
        <v>36</v>
      </c>
      <c r="AX115" s="13" t="s">
        <v>83</v>
      </c>
      <c r="AY115" s="243" t="s">
        <v>149</v>
      </c>
    </row>
    <row r="116" s="2" customFormat="1" ht="24.15" customHeight="1">
      <c r="A116" s="39"/>
      <c r="B116" s="40"/>
      <c r="C116" s="213" t="s">
        <v>205</v>
      </c>
      <c r="D116" s="213" t="s">
        <v>151</v>
      </c>
      <c r="E116" s="214" t="s">
        <v>700</v>
      </c>
      <c r="F116" s="215" t="s">
        <v>701</v>
      </c>
      <c r="G116" s="216" t="s">
        <v>183</v>
      </c>
      <c r="H116" s="217">
        <v>35.122999999999998</v>
      </c>
      <c r="I116" s="218"/>
      <c r="J116" s="219">
        <f>ROUND(I116*H116,2)</f>
        <v>0</v>
      </c>
      <c r="K116" s="215" t="s">
        <v>155</v>
      </c>
      <c r="L116" s="45"/>
      <c r="M116" s="220" t="s">
        <v>19</v>
      </c>
      <c r="N116" s="221" t="s">
        <v>46</v>
      </c>
      <c r="O116" s="85"/>
      <c r="P116" s="222">
        <f>O116*H116</f>
        <v>0</v>
      </c>
      <c r="Q116" s="222">
        <v>0</v>
      </c>
      <c r="R116" s="222">
        <f>Q116*H116</f>
        <v>0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156</v>
      </c>
      <c r="AT116" s="224" t="s">
        <v>151</v>
      </c>
      <c r="AU116" s="224" t="s">
        <v>85</v>
      </c>
      <c r="AY116" s="18" t="s">
        <v>149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8" t="s">
        <v>83</v>
      </c>
      <c r="BK116" s="225">
        <f>ROUND(I116*H116,2)</f>
        <v>0</v>
      </c>
      <c r="BL116" s="18" t="s">
        <v>156</v>
      </c>
      <c r="BM116" s="224" t="s">
        <v>702</v>
      </c>
    </row>
    <row r="117" s="2" customFormat="1">
      <c r="A117" s="39"/>
      <c r="B117" s="40"/>
      <c r="C117" s="41"/>
      <c r="D117" s="226" t="s">
        <v>158</v>
      </c>
      <c r="E117" s="41"/>
      <c r="F117" s="227" t="s">
        <v>703</v>
      </c>
      <c r="G117" s="41"/>
      <c r="H117" s="41"/>
      <c r="I117" s="228"/>
      <c r="J117" s="41"/>
      <c r="K117" s="41"/>
      <c r="L117" s="45"/>
      <c r="M117" s="229"/>
      <c r="N117" s="23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158</v>
      </c>
      <c r="AU117" s="18" t="s">
        <v>85</v>
      </c>
    </row>
    <row r="118" s="13" customFormat="1">
      <c r="A118" s="13"/>
      <c r="B118" s="233"/>
      <c r="C118" s="234"/>
      <c r="D118" s="231" t="s">
        <v>162</v>
      </c>
      <c r="E118" s="235" t="s">
        <v>19</v>
      </c>
      <c r="F118" s="236" t="s">
        <v>704</v>
      </c>
      <c r="G118" s="234"/>
      <c r="H118" s="237">
        <v>35.122999999999998</v>
      </c>
      <c r="I118" s="238"/>
      <c r="J118" s="234"/>
      <c r="K118" s="234"/>
      <c r="L118" s="239"/>
      <c r="M118" s="240"/>
      <c r="N118" s="241"/>
      <c r="O118" s="241"/>
      <c r="P118" s="241"/>
      <c r="Q118" s="241"/>
      <c r="R118" s="241"/>
      <c r="S118" s="241"/>
      <c r="T118" s="24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3" t="s">
        <v>162</v>
      </c>
      <c r="AU118" s="243" t="s">
        <v>85</v>
      </c>
      <c r="AV118" s="13" t="s">
        <v>85</v>
      </c>
      <c r="AW118" s="13" t="s">
        <v>36</v>
      </c>
      <c r="AX118" s="13" t="s">
        <v>83</v>
      </c>
      <c r="AY118" s="243" t="s">
        <v>149</v>
      </c>
    </row>
    <row r="119" s="2" customFormat="1" ht="24.15" customHeight="1">
      <c r="A119" s="39"/>
      <c r="B119" s="40"/>
      <c r="C119" s="213" t="s">
        <v>211</v>
      </c>
      <c r="D119" s="213" t="s">
        <v>151</v>
      </c>
      <c r="E119" s="214" t="s">
        <v>558</v>
      </c>
      <c r="F119" s="215" t="s">
        <v>559</v>
      </c>
      <c r="G119" s="216" t="s">
        <v>183</v>
      </c>
      <c r="H119" s="217">
        <v>20.07</v>
      </c>
      <c r="I119" s="218"/>
      <c r="J119" s="219">
        <f>ROUND(I119*H119,2)</f>
        <v>0</v>
      </c>
      <c r="K119" s="215" t="s">
        <v>155</v>
      </c>
      <c r="L119" s="45"/>
      <c r="M119" s="220" t="s">
        <v>19</v>
      </c>
      <c r="N119" s="221" t="s">
        <v>46</v>
      </c>
      <c r="O119" s="85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156</v>
      </c>
      <c r="AT119" s="224" t="s">
        <v>151</v>
      </c>
      <c r="AU119" s="224" t="s">
        <v>85</v>
      </c>
      <c r="AY119" s="18" t="s">
        <v>149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83</v>
      </c>
      <c r="BK119" s="225">
        <f>ROUND(I119*H119,2)</f>
        <v>0</v>
      </c>
      <c r="BL119" s="18" t="s">
        <v>156</v>
      </c>
      <c r="BM119" s="224" t="s">
        <v>560</v>
      </c>
    </row>
    <row r="120" s="2" customFormat="1">
      <c r="A120" s="39"/>
      <c r="B120" s="40"/>
      <c r="C120" s="41"/>
      <c r="D120" s="226" t="s">
        <v>158</v>
      </c>
      <c r="E120" s="41"/>
      <c r="F120" s="227" t="s">
        <v>561</v>
      </c>
      <c r="G120" s="41"/>
      <c r="H120" s="41"/>
      <c r="I120" s="228"/>
      <c r="J120" s="41"/>
      <c r="K120" s="41"/>
      <c r="L120" s="45"/>
      <c r="M120" s="229"/>
      <c r="N120" s="23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158</v>
      </c>
      <c r="AU120" s="18" t="s">
        <v>85</v>
      </c>
    </row>
    <row r="121" s="13" customFormat="1">
      <c r="A121" s="13"/>
      <c r="B121" s="233"/>
      <c r="C121" s="234"/>
      <c r="D121" s="231" t="s">
        <v>162</v>
      </c>
      <c r="E121" s="235" t="s">
        <v>19</v>
      </c>
      <c r="F121" s="236" t="s">
        <v>705</v>
      </c>
      <c r="G121" s="234"/>
      <c r="H121" s="237">
        <v>20.07</v>
      </c>
      <c r="I121" s="238"/>
      <c r="J121" s="234"/>
      <c r="K121" s="234"/>
      <c r="L121" s="239"/>
      <c r="M121" s="240"/>
      <c r="N121" s="241"/>
      <c r="O121" s="241"/>
      <c r="P121" s="241"/>
      <c r="Q121" s="241"/>
      <c r="R121" s="241"/>
      <c r="S121" s="241"/>
      <c r="T121" s="24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3" t="s">
        <v>162</v>
      </c>
      <c r="AU121" s="243" t="s">
        <v>85</v>
      </c>
      <c r="AV121" s="13" t="s">
        <v>85</v>
      </c>
      <c r="AW121" s="13" t="s">
        <v>36</v>
      </c>
      <c r="AX121" s="13" t="s">
        <v>83</v>
      </c>
      <c r="AY121" s="243" t="s">
        <v>149</v>
      </c>
    </row>
    <row r="122" s="2" customFormat="1" ht="16.5" customHeight="1">
      <c r="A122" s="39"/>
      <c r="B122" s="40"/>
      <c r="C122" s="213" t="s">
        <v>217</v>
      </c>
      <c r="D122" s="213" t="s">
        <v>151</v>
      </c>
      <c r="E122" s="214" t="s">
        <v>228</v>
      </c>
      <c r="F122" s="215" t="s">
        <v>229</v>
      </c>
      <c r="G122" s="216" t="s">
        <v>230</v>
      </c>
      <c r="H122" s="217">
        <v>231.19999999999999</v>
      </c>
      <c r="I122" s="218"/>
      <c r="J122" s="219">
        <f>ROUND(I122*H122,2)</f>
        <v>0</v>
      </c>
      <c r="K122" s="215" t="s">
        <v>155</v>
      </c>
      <c r="L122" s="45"/>
      <c r="M122" s="220" t="s">
        <v>19</v>
      </c>
      <c r="N122" s="221" t="s">
        <v>46</v>
      </c>
      <c r="O122" s="85"/>
      <c r="P122" s="222">
        <f>O122*H122</f>
        <v>0</v>
      </c>
      <c r="Q122" s="222">
        <v>0.00199</v>
      </c>
      <c r="R122" s="222">
        <f>Q122*H122</f>
        <v>0.460088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156</v>
      </c>
      <c r="AT122" s="224" t="s">
        <v>151</v>
      </c>
      <c r="AU122" s="224" t="s">
        <v>85</v>
      </c>
      <c r="AY122" s="18" t="s">
        <v>149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83</v>
      </c>
      <c r="BK122" s="225">
        <f>ROUND(I122*H122,2)</f>
        <v>0</v>
      </c>
      <c r="BL122" s="18" t="s">
        <v>156</v>
      </c>
      <c r="BM122" s="224" t="s">
        <v>566</v>
      </c>
    </row>
    <row r="123" s="2" customFormat="1">
      <c r="A123" s="39"/>
      <c r="B123" s="40"/>
      <c r="C123" s="41"/>
      <c r="D123" s="226" t="s">
        <v>158</v>
      </c>
      <c r="E123" s="41"/>
      <c r="F123" s="227" t="s">
        <v>232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158</v>
      </c>
      <c r="AU123" s="18" t="s">
        <v>85</v>
      </c>
    </row>
    <row r="124" s="13" customFormat="1">
      <c r="A124" s="13"/>
      <c r="B124" s="233"/>
      <c r="C124" s="234"/>
      <c r="D124" s="231" t="s">
        <v>162</v>
      </c>
      <c r="E124" s="235" t="s">
        <v>19</v>
      </c>
      <c r="F124" s="236" t="s">
        <v>706</v>
      </c>
      <c r="G124" s="234"/>
      <c r="H124" s="237">
        <v>231.19999999999999</v>
      </c>
      <c r="I124" s="238"/>
      <c r="J124" s="234"/>
      <c r="K124" s="234"/>
      <c r="L124" s="239"/>
      <c r="M124" s="240"/>
      <c r="N124" s="241"/>
      <c r="O124" s="241"/>
      <c r="P124" s="241"/>
      <c r="Q124" s="241"/>
      <c r="R124" s="241"/>
      <c r="S124" s="241"/>
      <c r="T124" s="24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3" t="s">
        <v>162</v>
      </c>
      <c r="AU124" s="243" t="s">
        <v>85</v>
      </c>
      <c r="AV124" s="13" t="s">
        <v>85</v>
      </c>
      <c r="AW124" s="13" t="s">
        <v>36</v>
      </c>
      <c r="AX124" s="13" t="s">
        <v>83</v>
      </c>
      <c r="AY124" s="243" t="s">
        <v>149</v>
      </c>
    </row>
    <row r="125" s="2" customFormat="1" ht="24.15" customHeight="1">
      <c r="A125" s="39"/>
      <c r="B125" s="40"/>
      <c r="C125" s="213" t="s">
        <v>223</v>
      </c>
      <c r="D125" s="213" t="s">
        <v>151</v>
      </c>
      <c r="E125" s="214" t="s">
        <v>240</v>
      </c>
      <c r="F125" s="215" t="s">
        <v>241</v>
      </c>
      <c r="G125" s="216" t="s">
        <v>230</v>
      </c>
      <c r="H125" s="217">
        <v>231.19999999999999</v>
      </c>
      <c r="I125" s="218"/>
      <c r="J125" s="219">
        <f>ROUND(I125*H125,2)</f>
        <v>0</v>
      </c>
      <c r="K125" s="215" t="s">
        <v>155</v>
      </c>
      <c r="L125" s="45"/>
      <c r="M125" s="220" t="s">
        <v>19</v>
      </c>
      <c r="N125" s="221" t="s">
        <v>46</v>
      </c>
      <c r="O125" s="85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3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4" t="s">
        <v>156</v>
      </c>
      <c r="AT125" s="224" t="s">
        <v>151</v>
      </c>
      <c r="AU125" s="224" t="s">
        <v>85</v>
      </c>
      <c r="AY125" s="18" t="s">
        <v>149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8" t="s">
        <v>83</v>
      </c>
      <c r="BK125" s="225">
        <f>ROUND(I125*H125,2)</f>
        <v>0</v>
      </c>
      <c r="BL125" s="18" t="s">
        <v>156</v>
      </c>
      <c r="BM125" s="224" t="s">
        <v>570</v>
      </c>
    </row>
    <row r="126" s="2" customFormat="1">
      <c r="A126" s="39"/>
      <c r="B126" s="40"/>
      <c r="C126" s="41"/>
      <c r="D126" s="226" t="s">
        <v>158</v>
      </c>
      <c r="E126" s="41"/>
      <c r="F126" s="227" t="s">
        <v>243</v>
      </c>
      <c r="G126" s="41"/>
      <c r="H126" s="41"/>
      <c r="I126" s="228"/>
      <c r="J126" s="41"/>
      <c r="K126" s="41"/>
      <c r="L126" s="45"/>
      <c r="M126" s="229"/>
      <c r="N126" s="230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158</v>
      </c>
      <c r="AU126" s="18" t="s">
        <v>85</v>
      </c>
    </row>
    <row r="127" s="2" customFormat="1" ht="16.5" customHeight="1">
      <c r="A127" s="39"/>
      <c r="B127" s="40"/>
      <c r="C127" s="213" t="s">
        <v>227</v>
      </c>
      <c r="D127" s="213" t="s">
        <v>151</v>
      </c>
      <c r="E127" s="214" t="s">
        <v>250</v>
      </c>
      <c r="F127" s="215" t="s">
        <v>251</v>
      </c>
      <c r="G127" s="216" t="s">
        <v>230</v>
      </c>
      <c r="H127" s="217">
        <v>10.560000000000001</v>
      </c>
      <c r="I127" s="218"/>
      <c r="J127" s="219">
        <f>ROUND(I127*H127,2)</f>
        <v>0</v>
      </c>
      <c r="K127" s="215" t="s">
        <v>155</v>
      </c>
      <c r="L127" s="45"/>
      <c r="M127" s="220" t="s">
        <v>19</v>
      </c>
      <c r="N127" s="221" t="s">
        <v>46</v>
      </c>
      <c r="O127" s="85"/>
      <c r="P127" s="222">
        <f>O127*H127</f>
        <v>0</v>
      </c>
      <c r="Q127" s="222">
        <v>0.00149</v>
      </c>
      <c r="R127" s="222">
        <f>Q127*H127</f>
        <v>0.015734399999999999</v>
      </c>
      <c r="S127" s="222">
        <v>0</v>
      </c>
      <c r="T127" s="223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4" t="s">
        <v>156</v>
      </c>
      <c r="AT127" s="224" t="s">
        <v>151</v>
      </c>
      <c r="AU127" s="224" t="s">
        <v>85</v>
      </c>
      <c r="AY127" s="18" t="s">
        <v>149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8" t="s">
        <v>83</v>
      </c>
      <c r="BK127" s="225">
        <f>ROUND(I127*H127,2)</f>
        <v>0</v>
      </c>
      <c r="BL127" s="18" t="s">
        <v>156</v>
      </c>
      <c r="BM127" s="224" t="s">
        <v>572</v>
      </c>
    </row>
    <row r="128" s="2" customFormat="1">
      <c r="A128" s="39"/>
      <c r="B128" s="40"/>
      <c r="C128" s="41"/>
      <c r="D128" s="226" t="s">
        <v>158</v>
      </c>
      <c r="E128" s="41"/>
      <c r="F128" s="227" t="s">
        <v>253</v>
      </c>
      <c r="G128" s="41"/>
      <c r="H128" s="41"/>
      <c r="I128" s="228"/>
      <c r="J128" s="41"/>
      <c r="K128" s="41"/>
      <c r="L128" s="45"/>
      <c r="M128" s="229"/>
      <c r="N128" s="230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158</v>
      </c>
      <c r="AU128" s="18" t="s">
        <v>85</v>
      </c>
    </row>
    <row r="129" s="13" customFormat="1">
      <c r="A129" s="13"/>
      <c r="B129" s="233"/>
      <c r="C129" s="234"/>
      <c r="D129" s="231" t="s">
        <v>162</v>
      </c>
      <c r="E129" s="235" t="s">
        <v>19</v>
      </c>
      <c r="F129" s="236" t="s">
        <v>573</v>
      </c>
      <c r="G129" s="234"/>
      <c r="H129" s="237">
        <v>10.560000000000001</v>
      </c>
      <c r="I129" s="238"/>
      <c r="J129" s="234"/>
      <c r="K129" s="234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162</v>
      </c>
      <c r="AU129" s="243" t="s">
        <v>85</v>
      </c>
      <c r="AV129" s="13" t="s">
        <v>85</v>
      </c>
      <c r="AW129" s="13" t="s">
        <v>36</v>
      </c>
      <c r="AX129" s="13" t="s">
        <v>83</v>
      </c>
      <c r="AY129" s="243" t="s">
        <v>149</v>
      </c>
    </row>
    <row r="130" s="2" customFormat="1" ht="24.15" customHeight="1">
      <c r="A130" s="39"/>
      <c r="B130" s="40"/>
      <c r="C130" s="213" t="s">
        <v>234</v>
      </c>
      <c r="D130" s="213" t="s">
        <v>151</v>
      </c>
      <c r="E130" s="214" t="s">
        <v>256</v>
      </c>
      <c r="F130" s="215" t="s">
        <v>257</v>
      </c>
      <c r="G130" s="216" t="s">
        <v>230</v>
      </c>
      <c r="H130" s="217">
        <v>10.560000000000001</v>
      </c>
      <c r="I130" s="218"/>
      <c r="J130" s="219">
        <f>ROUND(I130*H130,2)</f>
        <v>0</v>
      </c>
      <c r="K130" s="215" t="s">
        <v>155</v>
      </c>
      <c r="L130" s="45"/>
      <c r="M130" s="220" t="s">
        <v>19</v>
      </c>
      <c r="N130" s="221" t="s">
        <v>46</v>
      </c>
      <c r="O130" s="85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4" t="s">
        <v>156</v>
      </c>
      <c r="AT130" s="224" t="s">
        <v>151</v>
      </c>
      <c r="AU130" s="224" t="s">
        <v>85</v>
      </c>
      <c r="AY130" s="18" t="s">
        <v>149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8" t="s">
        <v>83</v>
      </c>
      <c r="BK130" s="225">
        <f>ROUND(I130*H130,2)</f>
        <v>0</v>
      </c>
      <c r="BL130" s="18" t="s">
        <v>156</v>
      </c>
      <c r="BM130" s="224" t="s">
        <v>574</v>
      </c>
    </row>
    <row r="131" s="2" customFormat="1">
      <c r="A131" s="39"/>
      <c r="B131" s="40"/>
      <c r="C131" s="41"/>
      <c r="D131" s="226" t="s">
        <v>158</v>
      </c>
      <c r="E131" s="41"/>
      <c r="F131" s="227" t="s">
        <v>259</v>
      </c>
      <c r="G131" s="41"/>
      <c r="H131" s="41"/>
      <c r="I131" s="228"/>
      <c r="J131" s="41"/>
      <c r="K131" s="41"/>
      <c r="L131" s="45"/>
      <c r="M131" s="229"/>
      <c r="N131" s="230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158</v>
      </c>
      <c r="AU131" s="18" t="s">
        <v>85</v>
      </c>
    </row>
    <row r="132" s="2" customFormat="1" ht="21.75" customHeight="1">
      <c r="A132" s="39"/>
      <c r="B132" s="40"/>
      <c r="C132" s="213" t="s">
        <v>8</v>
      </c>
      <c r="D132" s="213" t="s">
        <v>151</v>
      </c>
      <c r="E132" s="214" t="s">
        <v>261</v>
      </c>
      <c r="F132" s="215" t="s">
        <v>262</v>
      </c>
      <c r="G132" s="216" t="s">
        <v>183</v>
      </c>
      <c r="H132" s="217">
        <v>11.616</v>
      </c>
      <c r="I132" s="218"/>
      <c r="J132" s="219">
        <f>ROUND(I132*H132,2)</f>
        <v>0</v>
      </c>
      <c r="K132" s="215" t="s">
        <v>155</v>
      </c>
      <c r="L132" s="45"/>
      <c r="M132" s="220" t="s">
        <v>19</v>
      </c>
      <c r="N132" s="221" t="s">
        <v>46</v>
      </c>
      <c r="O132" s="85"/>
      <c r="P132" s="222">
        <f>O132*H132</f>
        <v>0</v>
      </c>
      <c r="Q132" s="222">
        <v>0.0013600000000000001</v>
      </c>
      <c r="R132" s="222">
        <f>Q132*H132</f>
        <v>0.015797760000000001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156</v>
      </c>
      <c r="AT132" s="224" t="s">
        <v>151</v>
      </c>
      <c r="AU132" s="224" t="s">
        <v>85</v>
      </c>
      <c r="AY132" s="18" t="s">
        <v>149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83</v>
      </c>
      <c r="BK132" s="225">
        <f>ROUND(I132*H132,2)</f>
        <v>0</v>
      </c>
      <c r="BL132" s="18" t="s">
        <v>156</v>
      </c>
      <c r="BM132" s="224" t="s">
        <v>575</v>
      </c>
    </row>
    <row r="133" s="2" customFormat="1">
      <c r="A133" s="39"/>
      <c r="B133" s="40"/>
      <c r="C133" s="41"/>
      <c r="D133" s="226" t="s">
        <v>158</v>
      </c>
      <c r="E133" s="41"/>
      <c r="F133" s="227" t="s">
        <v>264</v>
      </c>
      <c r="G133" s="41"/>
      <c r="H133" s="41"/>
      <c r="I133" s="228"/>
      <c r="J133" s="41"/>
      <c r="K133" s="41"/>
      <c r="L133" s="45"/>
      <c r="M133" s="229"/>
      <c r="N133" s="230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158</v>
      </c>
      <c r="AU133" s="18" t="s">
        <v>85</v>
      </c>
    </row>
    <row r="134" s="2" customFormat="1" ht="24.15" customHeight="1">
      <c r="A134" s="39"/>
      <c r="B134" s="40"/>
      <c r="C134" s="213" t="s">
        <v>244</v>
      </c>
      <c r="D134" s="213" t="s">
        <v>151</v>
      </c>
      <c r="E134" s="214" t="s">
        <v>266</v>
      </c>
      <c r="F134" s="215" t="s">
        <v>267</v>
      </c>
      <c r="G134" s="216" t="s">
        <v>183</v>
      </c>
      <c r="H134" s="217">
        <v>11.616</v>
      </c>
      <c r="I134" s="218"/>
      <c r="J134" s="219">
        <f>ROUND(I134*H134,2)</f>
        <v>0</v>
      </c>
      <c r="K134" s="215" t="s">
        <v>155</v>
      </c>
      <c r="L134" s="45"/>
      <c r="M134" s="220" t="s">
        <v>19</v>
      </c>
      <c r="N134" s="221" t="s">
        <v>46</v>
      </c>
      <c r="O134" s="85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156</v>
      </c>
      <c r="AT134" s="224" t="s">
        <v>151</v>
      </c>
      <c r="AU134" s="224" t="s">
        <v>85</v>
      </c>
      <c r="AY134" s="18" t="s">
        <v>149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83</v>
      </c>
      <c r="BK134" s="225">
        <f>ROUND(I134*H134,2)</f>
        <v>0</v>
      </c>
      <c r="BL134" s="18" t="s">
        <v>156</v>
      </c>
      <c r="BM134" s="224" t="s">
        <v>576</v>
      </c>
    </row>
    <row r="135" s="2" customFormat="1">
      <c r="A135" s="39"/>
      <c r="B135" s="40"/>
      <c r="C135" s="41"/>
      <c r="D135" s="226" t="s">
        <v>158</v>
      </c>
      <c r="E135" s="41"/>
      <c r="F135" s="227" t="s">
        <v>269</v>
      </c>
      <c r="G135" s="41"/>
      <c r="H135" s="41"/>
      <c r="I135" s="228"/>
      <c r="J135" s="41"/>
      <c r="K135" s="41"/>
      <c r="L135" s="45"/>
      <c r="M135" s="229"/>
      <c r="N135" s="23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158</v>
      </c>
      <c r="AU135" s="18" t="s">
        <v>85</v>
      </c>
    </row>
    <row r="136" s="2" customFormat="1" ht="37.8" customHeight="1">
      <c r="A136" s="39"/>
      <c r="B136" s="40"/>
      <c r="C136" s="213" t="s">
        <v>249</v>
      </c>
      <c r="D136" s="213" t="s">
        <v>151</v>
      </c>
      <c r="E136" s="214" t="s">
        <v>270</v>
      </c>
      <c r="F136" s="215" t="s">
        <v>271</v>
      </c>
      <c r="G136" s="216" t="s">
        <v>183</v>
      </c>
      <c r="H136" s="217">
        <v>89.572999999999993</v>
      </c>
      <c r="I136" s="218"/>
      <c r="J136" s="219">
        <f>ROUND(I136*H136,2)</f>
        <v>0</v>
      </c>
      <c r="K136" s="215" t="s">
        <v>155</v>
      </c>
      <c r="L136" s="45"/>
      <c r="M136" s="220" t="s">
        <v>19</v>
      </c>
      <c r="N136" s="221" t="s">
        <v>46</v>
      </c>
      <c r="O136" s="85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4" t="s">
        <v>156</v>
      </c>
      <c r="AT136" s="224" t="s">
        <v>151</v>
      </c>
      <c r="AU136" s="224" t="s">
        <v>85</v>
      </c>
      <c r="AY136" s="18" t="s">
        <v>149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8" t="s">
        <v>83</v>
      </c>
      <c r="BK136" s="225">
        <f>ROUND(I136*H136,2)</f>
        <v>0</v>
      </c>
      <c r="BL136" s="18" t="s">
        <v>156</v>
      </c>
      <c r="BM136" s="224" t="s">
        <v>577</v>
      </c>
    </row>
    <row r="137" s="2" customFormat="1">
      <c r="A137" s="39"/>
      <c r="B137" s="40"/>
      <c r="C137" s="41"/>
      <c r="D137" s="226" t="s">
        <v>158</v>
      </c>
      <c r="E137" s="41"/>
      <c r="F137" s="227" t="s">
        <v>273</v>
      </c>
      <c r="G137" s="41"/>
      <c r="H137" s="41"/>
      <c r="I137" s="228"/>
      <c r="J137" s="41"/>
      <c r="K137" s="41"/>
      <c r="L137" s="45"/>
      <c r="M137" s="229"/>
      <c r="N137" s="230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158</v>
      </c>
      <c r="AU137" s="18" t="s">
        <v>85</v>
      </c>
    </row>
    <row r="138" s="13" customFormat="1">
      <c r="A138" s="13"/>
      <c r="B138" s="233"/>
      <c r="C138" s="234"/>
      <c r="D138" s="231" t="s">
        <v>162</v>
      </c>
      <c r="E138" s="235" t="s">
        <v>19</v>
      </c>
      <c r="F138" s="236" t="s">
        <v>707</v>
      </c>
      <c r="G138" s="234"/>
      <c r="H138" s="237">
        <v>44.112000000000002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162</v>
      </c>
      <c r="AU138" s="243" t="s">
        <v>85</v>
      </c>
      <c r="AV138" s="13" t="s">
        <v>85</v>
      </c>
      <c r="AW138" s="13" t="s">
        <v>36</v>
      </c>
      <c r="AX138" s="13" t="s">
        <v>75</v>
      </c>
      <c r="AY138" s="243" t="s">
        <v>149</v>
      </c>
    </row>
    <row r="139" s="13" customFormat="1">
      <c r="A139" s="13"/>
      <c r="B139" s="233"/>
      <c r="C139" s="234"/>
      <c r="D139" s="231" t="s">
        <v>162</v>
      </c>
      <c r="E139" s="235" t="s">
        <v>19</v>
      </c>
      <c r="F139" s="236" t="s">
        <v>708</v>
      </c>
      <c r="G139" s="234"/>
      <c r="H139" s="237">
        <v>-22.393000000000001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162</v>
      </c>
      <c r="AU139" s="243" t="s">
        <v>85</v>
      </c>
      <c r="AV139" s="13" t="s">
        <v>85</v>
      </c>
      <c r="AW139" s="13" t="s">
        <v>36</v>
      </c>
      <c r="AX139" s="13" t="s">
        <v>75</v>
      </c>
      <c r="AY139" s="243" t="s">
        <v>149</v>
      </c>
    </row>
    <row r="140" s="14" customFormat="1">
      <c r="A140" s="14"/>
      <c r="B140" s="244"/>
      <c r="C140" s="245"/>
      <c r="D140" s="231" t="s">
        <v>162</v>
      </c>
      <c r="E140" s="246" t="s">
        <v>19</v>
      </c>
      <c r="F140" s="247" t="s">
        <v>276</v>
      </c>
      <c r="G140" s="245"/>
      <c r="H140" s="248">
        <v>21.719000000000001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162</v>
      </c>
      <c r="AU140" s="254" t="s">
        <v>85</v>
      </c>
      <c r="AV140" s="14" t="s">
        <v>169</v>
      </c>
      <c r="AW140" s="14" t="s">
        <v>36</v>
      </c>
      <c r="AX140" s="14" t="s">
        <v>75</v>
      </c>
      <c r="AY140" s="254" t="s">
        <v>149</v>
      </c>
    </row>
    <row r="141" s="13" customFormat="1">
      <c r="A141" s="13"/>
      <c r="B141" s="233"/>
      <c r="C141" s="234"/>
      <c r="D141" s="231" t="s">
        <v>162</v>
      </c>
      <c r="E141" s="235" t="s">
        <v>19</v>
      </c>
      <c r="F141" s="236" t="s">
        <v>709</v>
      </c>
      <c r="G141" s="234"/>
      <c r="H141" s="237">
        <v>33.927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162</v>
      </c>
      <c r="AU141" s="243" t="s">
        <v>85</v>
      </c>
      <c r="AV141" s="13" t="s">
        <v>85</v>
      </c>
      <c r="AW141" s="13" t="s">
        <v>36</v>
      </c>
      <c r="AX141" s="13" t="s">
        <v>75</v>
      </c>
      <c r="AY141" s="243" t="s">
        <v>149</v>
      </c>
    </row>
    <row r="142" s="13" customFormat="1">
      <c r="A142" s="13"/>
      <c r="B142" s="233"/>
      <c r="C142" s="234"/>
      <c r="D142" s="231" t="s">
        <v>162</v>
      </c>
      <c r="E142" s="235" t="s">
        <v>19</v>
      </c>
      <c r="F142" s="236" t="s">
        <v>710</v>
      </c>
      <c r="G142" s="234"/>
      <c r="H142" s="237">
        <v>33.927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162</v>
      </c>
      <c r="AU142" s="243" t="s">
        <v>85</v>
      </c>
      <c r="AV142" s="13" t="s">
        <v>85</v>
      </c>
      <c r="AW142" s="13" t="s">
        <v>36</v>
      </c>
      <c r="AX142" s="13" t="s">
        <v>75</v>
      </c>
      <c r="AY142" s="243" t="s">
        <v>149</v>
      </c>
    </row>
    <row r="143" s="15" customFormat="1">
      <c r="A143" s="15"/>
      <c r="B143" s="255"/>
      <c r="C143" s="256"/>
      <c r="D143" s="231" t="s">
        <v>162</v>
      </c>
      <c r="E143" s="257" t="s">
        <v>19</v>
      </c>
      <c r="F143" s="258" t="s">
        <v>279</v>
      </c>
      <c r="G143" s="256"/>
      <c r="H143" s="259">
        <v>89.572999999999993</v>
      </c>
      <c r="I143" s="260"/>
      <c r="J143" s="256"/>
      <c r="K143" s="256"/>
      <c r="L143" s="261"/>
      <c r="M143" s="262"/>
      <c r="N143" s="263"/>
      <c r="O143" s="263"/>
      <c r="P143" s="263"/>
      <c r="Q143" s="263"/>
      <c r="R143" s="263"/>
      <c r="S143" s="263"/>
      <c r="T143" s="264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5" t="s">
        <v>162</v>
      </c>
      <c r="AU143" s="265" t="s">
        <v>85</v>
      </c>
      <c r="AV143" s="15" t="s">
        <v>156</v>
      </c>
      <c r="AW143" s="15" t="s">
        <v>36</v>
      </c>
      <c r="AX143" s="15" t="s">
        <v>83</v>
      </c>
      <c r="AY143" s="265" t="s">
        <v>149</v>
      </c>
    </row>
    <row r="144" s="2" customFormat="1" ht="37.8" customHeight="1">
      <c r="A144" s="39"/>
      <c r="B144" s="40"/>
      <c r="C144" s="213" t="s">
        <v>255</v>
      </c>
      <c r="D144" s="213" t="s">
        <v>151</v>
      </c>
      <c r="E144" s="214" t="s">
        <v>281</v>
      </c>
      <c r="F144" s="215" t="s">
        <v>282</v>
      </c>
      <c r="G144" s="216" t="s">
        <v>183</v>
      </c>
      <c r="H144" s="217">
        <v>22.393000000000001</v>
      </c>
      <c r="I144" s="218"/>
      <c r="J144" s="219">
        <f>ROUND(I144*H144,2)</f>
        <v>0</v>
      </c>
      <c r="K144" s="215" t="s">
        <v>155</v>
      </c>
      <c r="L144" s="45"/>
      <c r="M144" s="220" t="s">
        <v>19</v>
      </c>
      <c r="N144" s="221" t="s">
        <v>46</v>
      </c>
      <c r="O144" s="85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4" t="s">
        <v>156</v>
      </c>
      <c r="AT144" s="224" t="s">
        <v>151</v>
      </c>
      <c r="AU144" s="224" t="s">
        <v>85</v>
      </c>
      <c r="AY144" s="18" t="s">
        <v>149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8" t="s">
        <v>83</v>
      </c>
      <c r="BK144" s="225">
        <f>ROUND(I144*H144,2)</f>
        <v>0</v>
      </c>
      <c r="BL144" s="18" t="s">
        <v>156</v>
      </c>
      <c r="BM144" s="224" t="s">
        <v>582</v>
      </c>
    </row>
    <row r="145" s="2" customFormat="1">
      <c r="A145" s="39"/>
      <c r="B145" s="40"/>
      <c r="C145" s="41"/>
      <c r="D145" s="226" t="s">
        <v>158</v>
      </c>
      <c r="E145" s="41"/>
      <c r="F145" s="227" t="s">
        <v>284</v>
      </c>
      <c r="G145" s="41"/>
      <c r="H145" s="41"/>
      <c r="I145" s="228"/>
      <c r="J145" s="41"/>
      <c r="K145" s="41"/>
      <c r="L145" s="45"/>
      <c r="M145" s="229"/>
      <c r="N145" s="230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158</v>
      </c>
      <c r="AU145" s="18" t="s">
        <v>85</v>
      </c>
    </row>
    <row r="146" s="2" customFormat="1" ht="24.15" customHeight="1">
      <c r="A146" s="39"/>
      <c r="B146" s="40"/>
      <c r="C146" s="213" t="s">
        <v>260</v>
      </c>
      <c r="D146" s="213" t="s">
        <v>151</v>
      </c>
      <c r="E146" s="214" t="s">
        <v>583</v>
      </c>
      <c r="F146" s="215" t="s">
        <v>584</v>
      </c>
      <c r="G146" s="216" t="s">
        <v>183</v>
      </c>
      <c r="H146" s="217">
        <v>33.927</v>
      </c>
      <c r="I146" s="218"/>
      <c r="J146" s="219">
        <f>ROUND(I146*H146,2)</f>
        <v>0</v>
      </c>
      <c r="K146" s="215" t="s">
        <v>155</v>
      </c>
      <c r="L146" s="45"/>
      <c r="M146" s="220" t="s">
        <v>19</v>
      </c>
      <c r="N146" s="221" t="s">
        <v>46</v>
      </c>
      <c r="O146" s="85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4" t="s">
        <v>156</v>
      </c>
      <c r="AT146" s="224" t="s">
        <v>151</v>
      </c>
      <c r="AU146" s="224" t="s">
        <v>85</v>
      </c>
      <c r="AY146" s="18" t="s">
        <v>149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8" t="s">
        <v>83</v>
      </c>
      <c r="BK146" s="225">
        <f>ROUND(I146*H146,2)</f>
        <v>0</v>
      </c>
      <c r="BL146" s="18" t="s">
        <v>156</v>
      </c>
      <c r="BM146" s="224" t="s">
        <v>585</v>
      </c>
    </row>
    <row r="147" s="2" customFormat="1">
      <c r="A147" s="39"/>
      <c r="B147" s="40"/>
      <c r="C147" s="41"/>
      <c r="D147" s="226" t="s">
        <v>158</v>
      </c>
      <c r="E147" s="41"/>
      <c r="F147" s="227" t="s">
        <v>586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158</v>
      </c>
      <c r="AU147" s="18" t="s">
        <v>85</v>
      </c>
    </row>
    <row r="148" s="13" customFormat="1">
      <c r="A148" s="13"/>
      <c r="B148" s="233"/>
      <c r="C148" s="234"/>
      <c r="D148" s="231" t="s">
        <v>162</v>
      </c>
      <c r="E148" s="235" t="s">
        <v>19</v>
      </c>
      <c r="F148" s="236" t="s">
        <v>711</v>
      </c>
      <c r="G148" s="234"/>
      <c r="H148" s="237">
        <v>33.927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162</v>
      </c>
      <c r="AU148" s="243" t="s">
        <v>85</v>
      </c>
      <c r="AV148" s="13" t="s">
        <v>85</v>
      </c>
      <c r="AW148" s="13" t="s">
        <v>36</v>
      </c>
      <c r="AX148" s="13" t="s">
        <v>83</v>
      </c>
      <c r="AY148" s="243" t="s">
        <v>149</v>
      </c>
    </row>
    <row r="149" s="2" customFormat="1" ht="24.15" customHeight="1">
      <c r="A149" s="39"/>
      <c r="B149" s="40"/>
      <c r="C149" s="213" t="s">
        <v>265</v>
      </c>
      <c r="D149" s="213" t="s">
        <v>151</v>
      </c>
      <c r="E149" s="214" t="s">
        <v>292</v>
      </c>
      <c r="F149" s="215" t="s">
        <v>293</v>
      </c>
      <c r="G149" s="216" t="s">
        <v>183</v>
      </c>
      <c r="H149" s="217">
        <v>78.039000000000001</v>
      </c>
      <c r="I149" s="218"/>
      <c r="J149" s="219">
        <f>ROUND(I149*H149,2)</f>
        <v>0</v>
      </c>
      <c r="K149" s="215" t="s">
        <v>19</v>
      </c>
      <c r="L149" s="45"/>
      <c r="M149" s="220" t="s">
        <v>19</v>
      </c>
      <c r="N149" s="221" t="s">
        <v>46</v>
      </c>
      <c r="O149" s="85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4" t="s">
        <v>156</v>
      </c>
      <c r="AT149" s="224" t="s">
        <v>151</v>
      </c>
      <c r="AU149" s="224" t="s">
        <v>85</v>
      </c>
      <c r="AY149" s="18" t="s">
        <v>149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8" t="s">
        <v>83</v>
      </c>
      <c r="BK149" s="225">
        <f>ROUND(I149*H149,2)</f>
        <v>0</v>
      </c>
      <c r="BL149" s="18" t="s">
        <v>156</v>
      </c>
      <c r="BM149" s="224" t="s">
        <v>588</v>
      </c>
    </row>
    <row r="150" s="13" customFormat="1">
      <c r="A150" s="13"/>
      <c r="B150" s="233"/>
      <c r="C150" s="234"/>
      <c r="D150" s="231" t="s">
        <v>162</v>
      </c>
      <c r="E150" s="235" t="s">
        <v>19</v>
      </c>
      <c r="F150" s="236" t="s">
        <v>712</v>
      </c>
      <c r="G150" s="234"/>
      <c r="H150" s="237">
        <v>44.112000000000002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162</v>
      </c>
      <c r="AU150" s="243" t="s">
        <v>85</v>
      </c>
      <c r="AV150" s="13" t="s">
        <v>85</v>
      </c>
      <c r="AW150" s="13" t="s">
        <v>36</v>
      </c>
      <c r="AX150" s="13" t="s">
        <v>75</v>
      </c>
      <c r="AY150" s="243" t="s">
        <v>149</v>
      </c>
    </row>
    <row r="151" s="13" customFormat="1">
      <c r="A151" s="13"/>
      <c r="B151" s="233"/>
      <c r="C151" s="234"/>
      <c r="D151" s="231" t="s">
        <v>162</v>
      </c>
      <c r="E151" s="235" t="s">
        <v>19</v>
      </c>
      <c r="F151" s="236" t="s">
        <v>713</v>
      </c>
      <c r="G151" s="234"/>
      <c r="H151" s="237">
        <v>33.927</v>
      </c>
      <c r="I151" s="238"/>
      <c r="J151" s="234"/>
      <c r="K151" s="234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162</v>
      </c>
      <c r="AU151" s="243" t="s">
        <v>85</v>
      </c>
      <c r="AV151" s="13" t="s">
        <v>85</v>
      </c>
      <c r="AW151" s="13" t="s">
        <v>36</v>
      </c>
      <c r="AX151" s="13" t="s">
        <v>75</v>
      </c>
      <c r="AY151" s="243" t="s">
        <v>149</v>
      </c>
    </row>
    <row r="152" s="15" customFormat="1">
      <c r="A152" s="15"/>
      <c r="B152" s="255"/>
      <c r="C152" s="256"/>
      <c r="D152" s="231" t="s">
        <v>162</v>
      </c>
      <c r="E152" s="257" t="s">
        <v>19</v>
      </c>
      <c r="F152" s="258" t="s">
        <v>279</v>
      </c>
      <c r="G152" s="256"/>
      <c r="H152" s="259">
        <v>78.039000000000001</v>
      </c>
      <c r="I152" s="260"/>
      <c r="J152" s="256"/>
      <c r="K152" s="256"/>
      <c r="L152" s="261"/>
      <c r="M152" s="262"/>
      <c r="N152" s="263"/>
      <c r="O152" s="263"/>
      <c r="P152" s="263"/>
      <c r="Q152" s="263"/>
      <c r="R152" s="263"/>
      <c r="S152" s="263"/>
      <c r="T152" s="264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5" t="s">
        <v>162</v>
      </c>
      <c r="AU152" s="265" t="s">
        <v>85</v>
      </c>
      <c r="AV152" s="15" t="s">
        <v>156</v>
      </c>
      <c r="AW152" s="15" t="s">
        <v>36</v>
      </c>
      <c r="AX152" s="15" t="s">
        <v>83</v>
      </c>
      <c r="AY152" s="265" t="s">
        <v>149</v>
      </c>
    </row>
    <row r="153" s="2" customFormat="1" ht="24.15" customHeight="1">
      <c r="A153" s="39"/>
      <c r="B153" s="40"/>
      <c r="C153" s="213" t="s">
        <v>7</v>
      </c>
      <c r="D153" s="213" t="s">
        <v>151</v>
      </c>
      <c r="E153" s="214" t="s">
        <v>298</v>
      </c>
      <c r="F153" s="215" t="s">
        <v>299</v>
      </c>
      <c r="G153" s="216" t="s">
        <v>300</v>
      </c>
      <c r="H153" s="217">
        <v>140.47</v>
      </c>
      <c r="I153" s="218"/>
      <c r="J153" s="219">
        <f>ROUND(I153*H153,2)</f>
        <v>0</v>
      </c>
      <c r="K153" s="215" t="s">
        <v>155</v>
      </c>
      <c r="L153" s="45"/>
      <c r="M153" s="220" t="s">
        <v>19</v>
      </c>
      <c r="N153" s="221" t="s">
        <v>46</v>
      </c>
      <c r="O153" s="85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4" t="s">
        <v>156</v>
      </c>
      <c r="AT153" s="224" t="s">
        <v>151</v>
      </c>
      <c r="AU153" s="224" t="s">
        <v>85</v>
      </c>
      <c r="AY153" s="18" t="s">
        <v>149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8" t="s">
        <v>83</v>
      </c>
      <c r="BK153" s="225">
        <f>ROUND(I153*H153,2)</f>
        <v>0</v>
      </c>
      <c r="BL153" s="18" t="s">
        <v>156</v>
      </c>
      <c r="BM153" s="224" t="s">
        <v>591</v>
      </c>
    </row>
    <row r="154" s="2" customFormat="1">
      <c r="A154" s="39"/>
      <c r="B154" s="40"/>
      <c r="C154" s="41"/>
      <c r="D154" s="226" t="s">
        <v>158</v>
      </c>
      <c r="E154" s="41"/>
      <c r="F154" s="227" t="s">
        <v>302</v>
      </c>
      <c r="G154" s="41"/>
      <c r="H154" s="41"/>
      <c r="I154" s="228"/>
      <c r="J154" s="41"/>
      <c r="K154" s="41"/>
      <c r="L154" s="45"/>
      <c r="M154" s="229"/>
      <c r="N154" s="230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158</v>
      </c>
      <c r="AU154" s="18" t="s">
        <v>85</v>
      </c>
    </row>
    <row r="155" s="13" customFormat="1">
      <c r="A155" s="13"/>
      <c r="B155" s="233"/>
      <c r="C155" s="234"/>
      <c r="D155" s="231" t="s">
        <v>162</v>
      </c>
      <c r="E155" s="234"/>
      <c r="F155" s="236" t="s">
        <v>714</v>
      </c>
      <c r="G155" s="234"/>
      <c r="H155" s="237">
        <v>140.47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162</v>
      </c>
      <c r="AU155" s="243" t="s">
        <v>85</v>
      </c>
      <c r="AV155" s="13" t="s">
        <v>85</v>
      </c>
      <c r="AW155" s="13" t="s">
        <v>4</v>
      </c>
      <c r="AX155" s="13" t="s">
        <v>83</v>
      </c>
      <c r="AY155" s="243" t="s">
        <v>149</v>
      </c>
    </row>
    <row r="156" s="2" customFormat="1" ht="24.15" customHeight="1">
      <c r="A156" s="39"/>
      <c r="B156" s="40"/>
      <c r="C156" s="213" t="s">
        <v>280</v>
      </c>
      <c r="D156" s="213" t="s">
        <v>151</v>
      </c>
      <c r="E156" s="214" t="s">
        <v>305</v>
      </c>
      <c r="F156" s="215" t="s">
        <v>306</v>
      </c>
      <c r="G156" s="216" t="s">
        <v>183</v>
      </c>
      <c r="H156" s="217">
        <v>67.853999999999999</v>
      </c>
      <c r="I156" s="218"/>
      <c r="J156" s="219">
        <f>ROUND(I156*H156,2)</f>
        <v>0</v>
      </c>
      <c r="K156" s="215" t="s">
        <v>19</v>
      </c>
      <c r="L156" s="45"/>
      <c r="M156" s="220" t="s">
        <v>19</v>
      </c>
      <c r="N156" s="221" t="s">
        <v>46</v>
      </c>
      <c r="O156" s="85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4" t="s">
        <v>156</v>
      </c>
      <c r="AT156" s="224" t="s">
        <v>151</v>
      </c>
      <c r="AU156" s="224" t="s">
        <v>85</v>
      </c>
      <c r="AY156" s="18" t="s">
        <v>149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8" t="s">
        <v>83</v>
      </c>
      <c r="BK156" s="225">
        <f>ROUND(I156*H156,2)</f>
        <v>0</v>
      </c>
      <c r="BL156" s="18" t="s">
        <v>156</v>
      </c>
      <c r="BM156" s="224" t="s">
        <v>593</v>
      </c>
    </row>
    <row r="157" s="13" customFormat="1">
      <c r="A157" s="13"/>
      <c r="B157" s="233"/>
      <c r="C157" s="234"/>
      <c r="D157" s="231" t="s">
        <v>162</v>
      </c>
      <c r="E157" s="235" t="s">
        <v>19</v>
      </c>
      <c r="F157" s="236" t="s">
        <v>715</v>
      </c>
      <c r="G157" s="234"/>
      <c r="H157" s="237">
        <v>111.96599999999999</v>
      </c>
      <c r="I157" s="238"/>
      <c r="J157" s="234"/>
      <c r="K157" s="234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162</v>
      </c>
      <c r="AU157" s="243" t="s">
        <v>85</v>
      </c>
      <c r="AV157" s="13" t="s">
        <v>85</v>
      </c>
      <c r="AW157" s="13" t="s">
        <v>36</v>
      </c>
      <c r="AX157" s="13" t="s">
        <v>75</v>
      </c>
      <c r="AY157" s="243" t="s">
        <v>149</v>
      </c>
    </row>
    <row r="158" s="13" customFormat="1">
      <c r="A158" s="13"/>
      <c r="B158" s="233"/>
      <c r="C158" s="234"/>
      <c r="D158" s="231" t="s">
        <v>162</v>
      </c>
      <c r="E158" s="235" t="s">
        <v>19</v>
      </c>
      <c r="F158" s="236" t="s">
        <v>716</v>
      </c>
      <c r="G158" s="234"/>
      <c r="H158" s="237">
        <v>-44.112000000000002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162</v>
      </c>
      <c r="AU158" s="243" t="s">
        <v>85</v>
      </c>
      <c r="AV158" s="13" t="s">
        <v>85</v>
      </c>
      <c r="AW158" s="13" t="s">
        <v>36</v>
      </c>
      <c r="AX158" s="13" t="s">
        <v>75</v>
      </c>
      <c r="AY158" s="243" t="s">
        <v>149</v>
      </c>
    </row>
    <row r="159" s="15" customFormat="1">
      <c r="A159" s="15"/>
      <c r="B159" s="255"/>
      <c r="C159" s="256"/>
      <c r="D159" s="231" t="s">
        <v>162</v>
      </c>
      <c r="E159" s="257" t="s">
        <v>19</v>
      </c>
      <c r="F159" s="258" t="s">
        <v>279</v>
      </c>
      <c r="G159" s="256"/>
      <c r="H159" s="259">
        <v>67.853999999999999</v>
      </c>
      <c r="I159" s="260"/>
      <c r="J159" s="256"/>
      <c r="K159" s="256"/>
      <c r="L159" s="261"/>
      <c r="M159" s="262"/>
      <c r="N159" s="263"/>
      <c r="O159" s="263"/>
      <c r="P159" s="263"/>
      <c r="Q159" s="263"/>
      <c r="R159" s="263"/>
      <c r="S159" s="263"/>
      <c r="T159" s="264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5" t="s">
        <v>162</v>
      </c>
      <c r="AU159" s="265" t="s">
        <v>85</v>
      </c>
      <c r="AV159" s="15" t="s">
        <v>156</v>
      </c>
      <c r="AW159" s="15" t="s">
        <v>36</v>
      </c>
      <c r="AX159" s="15" t="s">
        <v>83</v>
      </c>
      <c r="AY159" s="265" t="s">
        <v>149</v>
      </c>
    </row>
    <row r="160" s="2" customFormat="1" ht="16.5" customHeight="1">
      <c r="A160" s="39"/>
      <c r="B160" s="40"/>
      <c r="C160" s="266" t="s">
        <v>285</v>
      </c>
      <c r="D160" s="266" t="s">
        <v>311</v>
      </c>
      <c r="E160" s="267" t="s">
        <v>312</v>
      </c>
      <c r="F160" s="268" t="s">
        <v>313</v>
      </c>
      <c r="G160" s="269" t="s">
        <v>300</v>
      </c>
      <c r="H160" s="270">
        <v>64.460999999999999</v>
      </c>
      <c r="I160" s="271"/>
      <c r="J160" s="272">
        <f>ROUND(I160*H160,2)</f>
        <v>0</v>
      </c>
      <c r="K160" s="268" t="s">
        <v>155</v>
      </c>
      <c r="L160" s="273"/>
      <c r="M160" s="274" t="s">
        <v>19</v>
      </c>
      <c r="N160" s="275" t="s">
        <v>46</v>
      </c>
      <c r="O160" s="85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4" t="s">
        <v>199</v>
      </c>
      <c r="AT160" s="224" t="s">
        <v>311</v>
      </c>
      <c r="AU160" s="224" t="s">
        <v>85</v>
      </c>
      <c r="AY160" s="18" t="s">
        <v>149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8" t="s">
        <v>83</v>
      </c>
      <c r="BK160" s="225">
        <f>ROUND(I160*H160,2)</f>
        <v>0</v>
      </c>
      <c r="BL160" s="18" t="s">
        <v>156</v>
      </c>
      <c r="BM160" s="224" t="s">
        <v>596</v>
      </c>
    </row>
    <row r="161" s="13" customFormat="1">
      <c r="A161" s="13"/>
      <c r="B161" s="233"/>
      <c r="C161" s="234"/>
      <c r="D161" s="231" t="s">
        <v>162</v>
      </c>
      <c r="E161" s="235" t="s">
        <v>19</v>
      </c>
      <c r="F161" s="236" t="s">
        <v>717</v>
      </c>
      <c r="G161" s="234"/>
      <c r="H161" s="237">
        <v>33.927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162</v>
      </c>
      <c r="AU161" s="243" t="s">
        <v>85</v>
      </c>
      <c r="AV161" s="13" t="s">
        <v>85</v>
      </c>
      <c r="AW161" s="13" t="s">
        <v>36</v>
      </c>
      <c r="AX161" s="13" t="s">
        <v>83</v>
      </c>
      <c r="AY161" s="243" t="s">
        <v>149</v>
      </c>
    </row>
    <row r="162" s="13" customFormat="1">
      <c r="A162" s="13"/>
      <c r="B162" s="233"/>
      <c r="C162" s="234"/>
      <c r="D162" s="231" t="s">
        <v>162</v>
      </c>
      <c r="E162" s="234"/>
      <c r="F162" s="236" t="s">
        <v>718</v>
      </c>
      <c r="G162" s="234"/>
      <c r="H162" s="237">
        <v>64.460999999999999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162</v>
      </c>
      <c r="AU162" s="243" t="s">
        <v>85</v>
      </c>
      <c r="AV162" s="13" t="s">
        <v>85</v>
      </c>
      <c r="AW162" s="13" t="s">
        <v>4</v>
      </c>
      <c r="AX162" s="13" t="s">
        <v>83</v>
      </c>
      <c r="AY162" s="243" t="s">
        <v>149</v>
      </c>
    </row>
    <row r="163" s="2" customFormat="1" ht="37.8" customHeight="1">
      <c r="A163" s="39"/>
      <c r="B163" s="40"/>
      <c r="C163" s="213" t="s">
        <v>291</v>
      </c>
      <c r="D163" s="213" t="s">
        <v>151</v>
      </c>
      <c r="E163" s="214" t="s">
        <v>318</v>
      </c>
      <c r="F163" s="215" t="s">
        <v>319</v>
      </c>
      <c r="G163" s="216" t="s">
        <v>183</v>
      </c>
      <c r="H163" s="217">
        <v>32.399999999999999</v>
      </c>
      <c r="I163" s="218"/>
      <c r="J163" s="219">
        <f>ROUND(I163*H163,2)</f>
        <v>0</v>
      </c>
      <c r="K163" s="215" t="s">
        <v>19</v>
      </c>
      <c r="L163" s="45"/>
      <c r="M163" s="220" t="s">
        <v>19</v>
      </c>
      <c r="N163" s="221" t="s">
        <v>46</v>
      </c>
      <c r="O163" s="85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4" t="s">
        <v>156</v>
      </c>
      <c r="AT163" s="224" t="s">
        <v>151</v>
      </c>
      <c r="AU163" s="224" t="s">
        <v>85</v>
      </c>
      <c r="AY163" s="18" t="s">
        <v>149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8" t="s">
        <v>83</v>
      </c>
      <c r="BK163" s="225">
        <f>ROUND(I163*H163,2)</f>
        <v>0</v>
      </c>
      <c r="BL163" s="18" t="s">
        <v>156</v>
      </c>
      <c r="BM163" s="224" t="s">
        <v>599</v>
      </c>
    </row>
    <row r="164" s="13" customFormat="1">
      <c r="A164" s="13"/>
      <c r="B164" s="233"/>
      <c r="C164" s="234"/>
      <c r="D164" s="231" t="s">
        <v>162</v>
      </c>
      <c r="E164" s="235" t="s">
        <v>19</v>
      </c>
      <c r="F164" s="236" t="s">
        <v>719</v>
      </c>
      <c r="G164" s="234"/>
      <c r="H164" s="237">
        <v>32.399999999999999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162</v>
      </c>
      <c r="AU164" s="243" t="s">
        <v>85</v>
      </c>
      <c r="AV164" s="13" t="s">
        <v>85</v>
      </c>
      <c r="AW164" s="13" t="s">
        <v>36</v>
      </c>
      <c r="AX164" s="13" t="s">
        <v>83</v>
      </c>
      <c r="AY164" s="243" t="s">
        <v>149</v>
      </c>
    </row>
    <row r="165" s="2" customFormat="1" ht="16.5" customHeight="1">
      <c r="A165" s="39"/>
      <c r="B165" s="40"/>
      <c r="C165" s="266" t="s">
        <v>297</v>
      </c>
      <c r="D165" s="266" t="s">
        <v>311</v>
      </c>
      <c r="E165" s="267" t="s">
        <v>323</v>
      </c>
      <c r="F165" s="268" t="s">
        <v>324</v>
      </c>
      <c r="G165" s="269" t="s">
        <v>300</v>
      </c>
      <c r="H165" s="270">
        <v>64.799999999999997</v>
      </c>
      <c r="I165" s="271"/>
      <c r="J165" s="272">
        <f>ROUND(I165*H165,2)</f>
        <v>0</v>
      </c>
      <c r="K165" s="268" t="s">
        <v>19</v>
      </c>
      <c r="L165" s="273"/>
      <c r="M165" s="274" t="s">
        <v>19</v>
      </c>
      <c r="N165" s="275" t="s">
        <v>46</v>
      </c>
      <c r="O165" s="85"/>
      <c r="P165" s="222">
        <f>O165*H165</f>
        <v>0</v>
      </c>
      <c r="Q165" s="222">
        <v>0</v>
      </c>
      <c r="R165" s="222">
        <f>Q165*H165</f>
        <v>0</v>
      </c>
      <c r="S165" s="222">
        <v>0</v>
      </c>
      <c r="T165" s="223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4" t="s">
        <v>199</v>
      </c>
      <c r="AT165" s="224" t="s">
        <v>311</v>
      </c>
      <c r="AU165" s="224" t="s">
        <v>85</v>
      </c>
      <c r="AY165" s="18" t="s">
        <v>149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8" t="s">
        <v>83</v>
      </c>
      <c r="BK165" s="225">
        <f>ROUND(I165*H165,2)</f>
        <v>0</v>
      </c>
      <c r="BL165" s="18" t="s">
        <v>156</v>
      </c>
      <c r="BM165" s="224" t="s">
        <v>601</v>
      </c>
    </row>
    <row r="166" s="13" customFormat="1">
      <c r="A166" s="13"/>
      <c r="B166" s="233"/>
      <c r="C166" s="234"/>
      <c r="D166" s="231" t="s">
        <v>162</v>
      </c>
      <c r="E166" s="234"/>
      <c r="F166" s="236" t="s">
        <v>720</v>
      </c>
      <c r="G166" s="234"/>
      <c r="H166" s="237">
        <v>64.799999999999997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162</v>
      </c>
      <c r="AU166" s="243" t="s">
        <v>85</v>
      </c>
      <c r="AV166" s="13" t="s">
        <v>85</v>
      </c>
      <c r="AW166" s="13" t="s">
        <v>4</v>
      </c>
      <c r="AX166" s="13" t="s">
        <v>83</v>
      </c>
      <c r="AY166" s="243" t="s">
        <v>149</v>
      </c>
    </row>
    <row r="167" s="2" customFormat="1" ht="33" customHeight="1">
      <c r="A167" s="39"/>
      <c r="B167" s="40"/>
      <c r="C167" s="213" t="s">
        <v>304</v>
      </c>
      <c r="D167" s="213" t="s">
        <v>151</v>
      </c>
      <c r="E167" s="214" t="s">
        <v>328</v>
      </c>
      <c r="F167" s="215" t="s">
        <v>329</v>
      </c>
      <c r="G167" s="216" t="s">
        <v>230</v>
      </c>
      <c r="H167" s="217">
        <v>142</v>
      </c>
      <c r="I167" s="218"/>
      <c r="J167" s="219">
        <f>ROUND(I167*H167,2)</f>
        <v>0</v>
      </c>
      <c r="K167" s="215" t="s">
        <v>155</v>
      </c>
      <c r="L167" s="45"/>
      <c r="M167" s="220" t="s">
        <v>19</v>
      </c>
      <c r="N167" s="221" t="s">
        <v>46</v>
      </c>
      <c r="O167" s="85"/>
      <c r="P167" s="222">
        <f>O167*H167</f>
        <v>0</v>
      </c>
      <c r="Q167" s="222">
        <v>0</v>
      </c>
      <c r="R167" s="222">
        <f>Q167*H167</f>
        <v>0</v>
      </c>
      <c r="S167" s="222">
        <v>0</v>
      </c>
      <c r="T167" s="22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4" t="s">
        <v>156</v>
      </c>
      <c r="AT167" s="224" t="s">
        <v>151</v>
      </c>
      <c r="AU167" s="224" t="s">
        <v>85</v>
      </c>
      <c r="AY167" s="18" t="s">
        <v>149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8" t="s">
        <v>83</v>
      </c>
      <c r="BK167" s="225">
        <f>ROUND(I167*H167,2)</f>
        <v>0</v>
      </c>
      <c r="BL167" s="18" t="s">
        <v>156</v>
      </c>
      <c r="BM167" s="224" t="s">
        <v>603</v>
      </c>
    </row>
    <row r="168" s="2" customFormat="1">
      <c r="A168" s="39"/>
      <c r="B168" s="40"/>
      <c r="C168" s="41"/>
      <c r="D168" s="226" t="s">
        <v>158</v>
      </c>
      <c r="E168" s="41"/>
      <c r="F168" s="227" t="s">
        <v>331</v>
      </c>
      <c r="G168" s="41"/>
      <c r="H168" s="41"/>
      <c r="I168" s="228"/>
      <c r="J168" s="41"/>
      <c r="K168" s="41"/>
      <c r="L168" s="45"/>
      <c r="M168" s="229"/>
      <c r="N168" s="230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158</v>
      </c>
      <c r="AU168" s="18" t="s">
        <v>85</v>
      </c>
    </row>
    <row r="169" s="13" customFormat="1">
      <c r="A169" s="13"/>
      <c r="B169" s="233"/>
      <c r="C169" s="234"/>
      <c r="D169" s="231" t="s">
        <v>162</v>
      </c>
      <c r="E169" s="235" t="s">
        <v>19</v>
      </c>
      <c r="F169" s="236" t="s">
        <v>721</v>
      </c>
      <c r="G169" s="234"/>
      <c r="H169" s="237">
        <v>142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162</v>
      </c>
      <c r="AU169" s="243" t="s">
        <v>85</v>
      </c>
      <c r="AV169" s="13" t="s">
        <v>85</v>
      </c>
      <c r="AW169" s="13" t="s">
        <v>36</v>
      </c>
      <c r="AX169" s="13" t="s">
        <v>83</v>
      </c>
      <c r="AY169" s="243" t="s">
        <v>149</v>
      </c>
    </row>
    <row r="170" s="12" customFormat="1" ht="22.8" customHeight="1">
      <c r="A170" s="12"/>
      <c r="B170" s="197"/>
      <c r="C170" s="198"/>
      <c r="D170" s="199" t="s">
        <v>74</v>
      </c>
      <c r="E170" s="211" t="s">
        <v>156</v>
      </c>
      <c r="F170" s="211" t="s">
        <v>350</v>
      </c>
      <c r="G170" s="198"/>
      <c r="H170" s="198"/>
      <c r="I170" s="201"/>
      <c r="J170" s="212">
        <f>BK170</f>
        <v>0</v>
      </c>
      <c r="K170" s="198"/>
      <c r="L170" s="203"/>
      <c r="M170" s="204"/>
      <c r="N170" s="205"/>
      <c r="O170" s="205"/>
      <c r="P170" s="206">
        <f>SUM(P171:P185)</f>
        <v>0</v>
      </c>
      <c r="Q170" s="205"/>
      <c r="R170" s="206">
        <f>SUM(R171:R185)</f>
        <v>0.10820320999999999</v>
      </c>
      <c r="S170" s="205"/>
      <c r="T170" s="207">
        <f>SUM(T171:T185)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8" t="s">
        <v>83</v>
      </c>
      <c r="AT170" s="209" t="s">
        <v>74</v>
      </c>
      <c r="AU170" s="209" t="s">
        <v>83</v>
      </c>
      <c r="AY170" s="208" t="s">
        <v>149</v>
      </c>
      <c r="BK170" s="210">
        <f>SUM(BK171:BK185)</f>
        <v>0</v>
      </c>
    </row>
    <row r="171" s="2" customFormat="1" ht="21.75" customHeight="1">
      <c r="A171" s="39"/>
      <c r="B171" s="40"/>
      <c r="C171" s="213" t="s">
        <v>310</v>
      </c>
      <c r="D171" s="213" t="s">
        <v>151</v>
      </c>
      <c r="E171" s="214" t="s">
        <v>352</v>
      </c>
      <c r="F171" s="215" t="s">
        <v>353</v>
      </c>
      <c r="G171" s="216" t="s">
        <v>183</v>
      </c>
      <c r="H171" s="217">
        <v>9.1280000000000001</v>
      </c>
      <c r="I171" s="218"/>
      <c r="J171" s="219">
        <f>ROUND(I171*H171,2)</f>
        <v>0</v>
      </c>
      <c r="K171" s="215" t="s">
        <v>155</v>
      </c>
      <c r="L171" s="45"/>
      <c r="M171" s="220" t="s">
        <v>19</v>
      </c>
      <c r="N171" s="221" t="s">
        <v>46</v>
      </c>
      <c r="O171" s="85"/>
      <c r="P171" s="222">
        <f>O171*H171</f>
        <v>0</v>
      </c>
      <c r="Q171" s="222">
        <v>0</v>
      </c>
      <c r="R171" s="222">
        <f>Q171*H171</f>
        <v>0</v>
      </c>
      <c r="S171" s="222">
        <v>0</v>
      </c>
      <c r="T171" s="223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4" t="s">
        <v>156</v>
      </c>
      <c r="AT171" s="224" t="s">
        <v>151</v>
      </c>
      <c r="AU171" s="224" t="s">
        <v>85</v>
      </c>
      <c r="AY171" s="18" t="s">
        <v>149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8" t="s">
        <v>83</v>
      </c>
      <c r="BK171" s="225">
        <f>ROUND(I171*H171,2)</f>
        <v>0</v>
      </c>
      <c r="BL171" s="18" t="s">
        <v>156</v>
      </c>
      <c r="BM171" s="224" t="s">
        <v>605</v>
      </c>
    </row>
    <row r="172" s="2" customFormat="1">
      <c r="A172" s="39"/>
      <c r="B172" s="40"/>
      <c r="C172" s="41"/>
      <c r="D172" s="226" t="s">
        <v>158</v>
      </c>
      <c r="E172" s="41"/>
      <c r="F172" s="227" t="s">
        <v>355</v>
      </c>
      <c r="G172" s="41"/>
      <c r="H172" s="41"/>
      <c r="I172" s="228"/>
      <c r="J172" s="41"/>
      <c r="K172" s="41"/>
      <c r="L172" s="45"/>
      <c r="M172" s="229"/>
      <c r="N172" s="230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158</v>
      </c>
      <c r="AU172" s="18" t="s">
        <v>85</v>
      </c>
    </row>
    <row r="173" s="13" customFormat="1">
      <c r="A173" s="13"/>
      <c r="B173" s="233"/>
      <c r="C173" s="234"/>
      <c r="D173" s="231" t="s">
        <v>162</v>
      </c>
      <c r="E173" s="235" t="s">
        <v>19</v>
      </c>
      <c r="F173" s="236" t="s">
        <v>722</v>
      </c>
      <c r="G173" s="234"/>
      <c r="H173" s="237">
        <v>9.1280000000000001</v>
      </c>
      <c r="I173" s="238"/>
      <c r="J173" s="234"/>
      <c r="K173" s="234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162</v>
      </c>
      <c r="AU173" s="243" t="s">
        <v>85</v>
      </c>
      <c r="AV173" s="13" t="s">
        <v>85</v>
      </c>
      <c r="AW173" s="13" t="s">
        <v>36</v>
      </c>
      <c r="AX173" s="13" t="s">
        <v>83</v>
      </c>
      <c r="AY173" s="243" t="s">
        <v>149</v>
      </c>
    </row>
    <row r="174" s="2" customFormat="1" ht="24.15" customHeight="1">
      <c r="A174" s="39"/>
      <c r="B174" s="40"/>
      <c r="C174" s="213" t="s">
        <v>317</v>
      </c>
      <c r="D174" s="213" t="s">
        <v>151</v>
      </c>
      <c r="E174" s="214" t="s">
        <v>607</v>
      </c>
      <c r="F174" s="215" t="s">
        <v>608</v>
      </c>
      <c r="G174" s="216" t="s">
        <v>183</v>
      </c>
      <c r="H174" s="217">
        <v>0.38400000000000001</v>
      </c>
      <c r="I174" s="218"/>
      <c r="J174" s="219">
        <f>ROUND(I174*H174,2)</f>
        <v>0</v>
      </c>
      <c r="K174" s="215" t="s">
        <v>155</v>
      </c>
      <c r="L174" s="45"/>
      <c r="M174" s="220" t="s">
        <v>19</v>
      </c>
      <c r="N174" s="221" t="s">
        <v>46</v>
      </c>
      <c r="O174" s="85"/>
      <c r="P174" s="222">
        <f>O174*H174</f>
        <v>0</v>
      </c>
      <c r="Q174" s="222">
        <v>0</v>
      </c>
      <c r="R174" s="222">
        <f>Q174*H174</f>
        <v>0</v>
      </c>
      <c r="S174" s="222">
        <v>0</v>
      </c>
      <c r="T174" s="223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4" t="s">
        <v>156</v>
      </c>
      <c r="AT174" s="224" t="s">
        <v>151</v>
      </c>
      <c r="AU174" s="224" t="s">
        <v>85</v>
      </c>
      <c r="AY174" s="18" t="s">
        <v>149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8" t="s">
        <v>83</v>
      </c>
      <c r="BK174" s="225">
        <f>ROUND(I174*H174,2)</f>
        <v>0</v>
      </c>
      <c r="BL174" s="18" t="s">
        <v>156</v>
      </c>
      <c r="BM174" s="224" t="s">
        <v>609</v>
      </c>
    </row>
    <row r="175" s="2" customFormat="1">
      <c r="A175" s="39"/>
      <c r="B175" s="40"/>
      <c r="C175" s="41"/>
      <c r="D175" s="226" t="s">
        <v>158</v>
      </c>
      <c r="E175" s="41"/>
      <c r="F175" s="227" t="s">
        <v>610</v>
      </c>
      <c r="G175" s="41"/>
      <c r="H175" s="41"/>
      <c r="I175" s="228"/>
      <c r="J175" s="41"/>
      <c r="K175" s="41"/>
      <c r="L175" s="45"/>
      <c r="M175" s="229"/>
      <c r="N175" s="230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158</v>
      </c>
      <c r="AU175" s="18" t="s">
        <v>85</v>
      </c>
    </row>
    <row r="176" s="13" customFormat="1">
      <c r="A176" s="13"/>
      <c r="B176" s="233"/>
      <c r="C176" s="234"/>
      <c r="D176" s="231" t="s">
        <v>162</v>
      </c>
      <c r="E176" s="235" t="s">
        <v>19</v>
      </c>
      <c r="F176" s="236" t="s">
        <v>611</v>
      </c>
      <c r="G176" s="234"/>
      <c r="H176" s="237">
        <v>0.38400000000000001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162</v>
      </c>
      <c r="AU176" s="243" t="s">
        <v>85</v>
      </c>
      <c r="AV176" s="13" t="s">
        <v>85</v>
      </c>
      <c r="AW176" s="13" t="s">
        <v>36</v>
      </c>
      <c r="AX176" s="13" t="s">
        <v>83</v>
      </c>
      <c r="AY176" s="243" t="s">
        <v>149</v>
      </c>
    </row>
    <row r="177" s="2" customFormat="1" ht="24.15" customHeight="1">
      <c r="A177" s="39"/>
      <c r="B177" s="40"/>
      <c r="C177" s="213" t="s">
        <v>322</v>
      </c>
      <c r="D177" s="213" t="s">
        <v>151</v>
      </c>
      <c r="E177" s="214" t="s">
        <v>612</v>
      </c>
      <c r="F177" s="215" t="s">
        <v>613</v>
      </c>
      <c r="G177" s="216" t="s">
        <v>230</v>
      </c>
      <c r="H177" s="217">
        <v>0.95999999999999996</v>
      </c>
      <c r="I177" s="218"/>
      <c r="J177" s="219">
        <f>ROUND(I177*H177,2)</f>
        <v>0</v>
      </c>
      <c r="K177" s="215" t="s">
        <v>155</v>
      </c>
      <c r="L177" s="45"/>
      <c r="M177" s="220" t="s">
        <v>19</v>
      </c>
      <c r="N177" s="221" t="s">
        <v>46</v>
      </c>
      <c r="O177" s="85"/>
      <c r="P177" s="222">
        <f>O177*H177</f>
        <v>0</v>
      </c>
      <c r="Q177" s="222">
        <v>0.0063200000000000001</v>
      </c>
      <c r="R177" s="222">
        <f>Q177*H177</f>
        <v>0.0060672</v>
      </c>
      <c r="S177" s="222">
        <v>0</v>
      </c>
      <c r="T177" s="223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4" t="s">
        <v>156</v>
      </c>
      <c r="AT177" s="224" t="s">
        <v>151</v>
      </c>
      <c r="AU177" s="224" t="s">
        <v>85</v>
      </c>
      <c r="AY177" s="18" t="s">
        <v>149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8" t="s">
        <v>83</v>
      </c>
      <c r="BK177" s="225">
        <f>ROUND(I177*H177,2)</f>
        <v>0</v>
      </c>
      <c r="BL177" s="18" t="s">
        <v>156</v>
      </c>
      <c r="BM177" s="224" t="s">
        <v>614</v>
      </c>
    </row>
    <row r="178" s="2" customFormat="1">
      <c r="A178" s="39"/>
      <c r="B178" s="40"/>
      <c r="C178" s="41"/>
      <c r="D178" s="226" t="s">
        <v>158</v>
      </c>
      <c r="E178" s="41"/>
      <c r="F178" s="227" t="s">
        <v>615</v>
      </c>
      <c r="G178" s="41"/>
      <c r="H178" s="41"/>
      <c r="I178" s="228"/>
      <c r="J178" s="41"/>
      <c r="K178" s="41"/>
      <c r="L178" s="45"/>
      <c r="M178" s="229"/>
      <c r="N178" s="230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158</v>
      </c>
      <c r="AU178" s="18" t="s">
        <v>85</v>
      </c>
    </row>
    <row r="179" s="13" customFormat="1">
      <c r="A179" s="13"/>
      <c r="B179" s="233"/>
      <c r="C179" s="234"/>
      <c r="D179" s="231" t="s">
        <v>162</v>
      </c>
      <c r="E179" s="235" t="s">
        <v>19</v>
      </c>
      <c r="F179" s="236" t="s">
        <v>616</v>
      </c>
      <c r="G179" s="234"/>
      <c r="H179" s="237">
        <v>0.95999999999999996</v>
      </c>
      <c r="I179" s="238"/>
      <c r="J179" s="234"/>
      <c r="K179" s="234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162</v>
      </c>
      <c r="AU179" s="243" t="s">
        <v>85</v>
      </c>
      <c r="AV179" s="13" t="s">
        <v>85</v>
      </c>
      <c r="AW179" s="13" t="s">
        <v>36</v>
      </c>
      <c r="AX179" s="13" t="s">
        <v>83</v>
      </c>
      <c r="AY179" s="243" t="s">
        <v>149</v>
      </c>
    </row>
    <row r="180" s="2" customFormat="1" ht="16.5" customHeight="1">
      <c r="A180" s="39"/>
      <c r="B180" s="40"/>
      <c r="C180" s="213" t="s">
        <v>327</v>
      </c>
      <c r="D180" s="213" t="s">
        <v>151</v>
      </c>
      <c r="E180" s="214" t="s">
        <v>617</v>
      </c>
      <c r="F180" s="215" t="s">
        <v>618</v>
      </c>
      <c r="G180" s="216" t="s">
        <v>300</v>
      </c>
      <c r="H180" s="217">
        <v>0.012999999999999999</v>
      </c>
      <c r="I180" s="218"/>
      <c r="J180" s="219">
        <f>ROUND(I180*H180,2)</f>
        <v>0</v>
      </c>
      <c r="K180" s="215" t="s">
        <v>155</v>
      </c>
      <c r="L180" s="45"/>
      <c r="M180" s="220" t="s">
        <v>19</v>
      </c>
      <c r="N180" s="221" t="s">
        <v>46</v>
      </c>
      <c r="O180" s="85"/>
      <c r="P180" s="222">
        <f>O180*H180</f>
        <v>0</v>
      </c>
      <c r="Q180" s="222">
        <v>1.06277</v>
      </c>
      <c r="R180" s="222">
        <f>Q180*H180</f>
        <v>0.01381601</v>
      </c>
      <c r="S180" s="222">
        <v>0</v>
      </c>
      <c r="T180" s="223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4" t="s">
        <v>156</v>
      </c>
      <c r="AT180" s="224" t="s">
        <v>151</v>
      </c>
      <c r="AU180" s="224" t="s">
        <v>85</v>
      </c>
      <c r="AY180" s="18" t="s">
        <v>149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8" t="s">
        <v>83</v>
      </c>
      <c r="BK180" s="225">
        <f>ROUND(I180*H180,2)</f>
        <v>0</v>
      </c>
      <c r="BL180" s="18" t="s">
        <v>156</v>
      </c>
      <c r="BM180" s="224" t="s">
        <v>619</v>
      </c>
    </row>
    <row r="181" s="2" customFormat="1">
      <c r="A181" s="39"/>
      <c r="B181" s="40"/>
      <c r="C181" s="41"/>
      <c r="D181" s="226" t="s">
        <v>158</v>
      </c>
      <c r="E181" s="41"/>
      <c r="F181" s="227" t="s">
        <v>620</v>
      </c>
      <c r="G181" s="41"/>
      <c r="H181" s="41"/>
      <c r="I181" s="228"/>
      <c r="J181" s="41"/>
      <c r="K181" s="41"/>
      <c r="L181" s="45"/>
      <c r="M181" s="229"/>
      <c r="N181" s="230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158</v>
      </c>
      <c r="AU181" s="18" t="s">
        <v>85</v>
      </c>
    </row>
    <row r="182" s="13" customFormat="1">
      <c r="A182" s="13"/>
      <c r="B182" s="233"/>
      <c r="C182" s="234"/>
      <c r="D182" s="231" t="s">
        <v>162</v>
      </c>
      <c r="E182" s="235" t="s">
        <v>19</v>
      </c>
      <c r="F182" s="236" t="s">
        <v>621</v>
      </c>
      <c r="G182" s="234"/>
      <c r="H182" s="237">
        <v>0.012999999999999999</v>
      </c>
      <c r="I182" s="238"/>
      <c r="J182" s="234"/>
      <c r="K182" s="234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162</v>
      </c>
      <c r="AU182" s="243" t="s">
        <v>85</v>
      </c>
      <c r="AV182" s="13" t="s">
        <v>85</v>
      </c>
      <c r="AW182" s="13" t="s">
        <v>36</v>
      </c>
      <c r="AX182" s="13" t="s">
        <v>83</v>
      </c>
      <c r="AY182" s="243" t="s">
        <v>149</v>
      </c>
    </row>
    <row r="183" s="2" customFormat="1" ht="24.15" customHeight="1">
      <c r="A183" s="39"/>
      <c r="B183" s="40"/>
      <c r="C183" s="213" t="s">
        <v>334</v>
      </c>
      <c r="D183" s="213" t="s">
        <v>151</v>
      </c>
      <c r="E183" s="214" t="s">
        <v>622</v>
      </c>
      <c r="F183" s="215" t="s">
        <v>623</v>
      </c>
      <c r="G183" s="216" t="s">
        <v>360</v>
      </c>
      <c r="H183" s="217">
        <v>1</v>
      </c>
      <c r="I183" s="218"/>
      <c r="J183" s="219">
        <f>ROUND(I183*H183,2)</f>
        <v>0</v>
      </c>
      <c r="K183" s="215" t="s">
        <v>155</v>
      </c>
      <c r="L183" s="45"/>
      <c r="M183" s="220" t="s">
        <v>19</v>
      </c>
      <c r="N183" s="221" t="s">
        <v>46</v>
      </c>
      <c r="O183" s="85"/>
      <c r="P183" s="222">
        <f>O183*H183</f>
        <v>0</v>
      </c>
      <c r="Q183" s="222">
        <v>0.088319999999999996</v>
      </c>
      <c r="R183" s="222">
        <f>Q183*H183</f>
        <v>0.088319999999999996</v>
      </c>
      <c r="S183" s="222">
        <v>0</v>
      </c>
      <c r="T183" s="223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4" t="s">
        <v>156</v>
      </c>
      <c r="AT183" s="224" t="s">
        <v>151</v>
      </c>
      <c r="AU183" s="224" t="s">
        <v>85</v>
      </c>
      <c r="AY183" s="18" t="s">
        <v>149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8" t="s">
        <v>83</v>
      </c>
      <c r="BK183" s="225">
        <f>ROUND(I183*H183,2)</f>
        <v>0</v>
      </c>
      <c r="BL183" s="18" t="s">
        <v>156</v>
      </c>
      <c r="BM183" s="224" t="s">
        <v>624</v>
      </c>
    </row>
    <row r="184" s="2" customFormat="1">
      <c r="A184" s="39"/>
      <c r="B184" s="40"/>
      <c r="C184" s="41"/>
      <c r="D184" s="226" t="s">
        <v>158</v>
      </c>
      <c r="E184" s="41"/>
      <c r="F184" s="227" t="s">
        <v>625</v>
      </c>
      <c r="G184" s="41"/>
      <c r="H184" s="41"/>
      <c r="I184" s="228"/>
      <c r="J184" s="41"/>
      <c r="K184" s="41"/>
      <c r="L184" s="45"/>
      <c r="M184" s="229"/>
      <c r="N184" s="230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158</v>
      </c>
      <c r="AU184" s="18" t="s">
        <v>85</v>
      </c>
    </row>
    <row r="185" s="13" customFormat="1">
      <c r="A185" s="13"/>
      <c r="B185" s="233"/>
      <c r="C185" s="234"/>
      <c r="D185" s="231" t="s">
        <v>162</v>
      </c>
      <c r="E185" s="235" t="s">
        <v>19</v>
      </c>
      <c r="F185" s="236" t="s">
        <v>626</v>
      </c>
      <c r="G185" s="234"/>
      <c r="H185" s="237">
        <v>1</v>
      </c>
      <c r="I185" s="238"/>
      <c r="J185" s="234"/>
      <c r="K185" s="234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162</v>
      </c>
      <c r="AU185" s="243" t="s">
        <v>85</v>
      </c>
      <c r="AV185" s="13" t="s">
        <v>85</v>
      </c>
      <c r="AW185" s="13" t="s">
        <v>36</v>
      </c>
      <c r="AX185" s="13" t="s">
        <v>83</v>
      </c>
      <c r="AY185" s="243" t="s">
        <v>149</v>
      </c>
    </row>
    <row r="186" s="12" customFormat="1" ht="22.8" customHeight="1">
      <c r="A186" s="12"/>
      <c r="B186" s="197"/>
      <c r="C186" s="198"/>
      <c r="D186" s="199" t="s">
        <v>74</v>
      </c>
      <c r="E186" s="211" t="s">
        <v>199</v>
      </c>
      <c r="F186" s="211" t="s">
        <v>371</v>
      </c>
      <c r="G186" s="198"/>
      <c r="H186" s="198"/>
      <c r="I186" s="201"/>
      <c r="J186" s="212">
        <f>BK186</f>
        <v>0</v>
      </c>
      <c r="K186" s="198"/>
      <c r="L186" s="203"/>
      <c r="M186" s="204"/>
      <c r="N186" s="205"/>
      <c r="O186" s="205"/>
      <c r="P186" s="206">
        <f>SUM(P187:P204)</f>
        <v>0</v>
      </c>
      <c r="Q186" s="205"/>
      <c r="R186" s="206">
        <f>SUM(R187:R204)</f>
        <v>2.760335</v>
      </c>
      <c r="S186" s="205"/>
      <c r="T186" s="207">
        <f>SUM(T187:T204)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8" t="s">
        <v>83</v>
      </c>
      <c r="AT186" s="209" t="s">
        <v>74</v>
      </c>
      <c r="AU186" s="209" t="s">
        <v>83</v>
      </c>
      <c r="AY186" s="208" t="s">
        <v>149</v>
      </c>
      <c r="BK186" s="210">
        <f>SUM(BK187:BK204)</f>
        <v>0</v>
      </c>
    </row>
    <row r="187" s="2" customFormat="1" ht="24.15" customHeight="1">
      <c r="A187" s="39"/>
      <c r="B187" s="40"/>
      <c r="C187" s="213" t="s">
        <v>339</v>
      </c>
      <c r="D187" s="213" t="s">
        <v>151</v>
      </c>
      <c r="E187" s="214" t="s">
        <v>627</v>
      </c>
      <c r="F187" s="215" t="s">
        <v>628</v>
      </c>
      <c r="G187" s="216" t="s">
        <v>154</v>
      </c>
      <c r="H187" s="217">
        <v>100</v>
      </c>
      <c r="I187" s="218"/>
      <c r="J187" s="219">
        <f>ROUND(I187*H187,2)</f>
        <v>0</v>
      </c>
      <c r="K187" s="215" t="s">
        <v>155</v>
      </c>
      <c r="L187" s="45"/>
      <c r="M187" s="220" t="s">
        <v>19</v>
      </c>
      <c r="N187" s="221" t="s">
        <v>46</v>
      </c>
      <c r="O187" s="85"/>
      <c r="P187" s="222">
        <f>O187*H187</f>
        <v>0</v>
      </c>
      <c r="Q187" s="222">
        <v>0</v>
      </c>
      <c r="R187" s="222">
        <f>Q187*H187</f>
        <v>0</v>
      </c>
      <c r="S187" s="222">
        <v>0</v>
      </c>
      <c r="T187" s="223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4" t="s">
        <v>156</v>
      </c>
      <c r="AT187" s="224" t="s">
        <v>151</v>
      </c>
      <c r="AU187" s="224" t="s">
        <v>85</v>
      </c>
      <c r="AY187" s="18" t="s">
        <v>149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8" t="s">
        <v>83</v>
      </c>
      <c r="BK187" s="225">
        <f>ROUND(I187*H187,2)</f>
        <v>0</v>
      </c>
      <c r="BL187" s="18" t="s">
        <v>156</v>
      </c>
      <c r="BM187" s="224" t="s">
        <v>629</v>
      </c>
    </row>
    <row r="188" s="2" customFormat="1">
      <c r="A188" s="39"/>
      <c r="B188" s="40"/>
      <c r="C188" s="41"/>
      <c r="D188" s="226" t="s">
        <v>158</v>
      </c>
      <c r="E188" s="41"/>
      <c r="F188" s="227" t="s">
        <v>630</v>
      </c>
      <c r="G188" s="41"/>
      <c r="H188" s="41"/>
      <c r="I188" s="228"/>
      <c r="J188" s="41"/>
      <c r="K188" s="41"/>
      <c r="L188" s="45"/>
      <c r="M188" s="229"/>
      <c r="N188" s="230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158</v>
      </c>
      <c r="AU188" s="18" t="s">
        <v>85</v>
      </c>
    </row>
    <row r="189" s="2" customFormat="1" ht="16.5" customHeight="1">
      <c r="A189" s="39"/>
      <c r="B189" s="40"/>
      <c r="C189" s="266" t="s">
        <v>345</v>
      </c>
      <c r="D189" s="266" t="s">
        <v>311</v>
      </c>
      <c r="E189" s="267" t="s">
        <v>631</v>
      </c>
      <c r="F189" s="268" t="s">
        <v>632</v>
      </c>
      <c r="G189" s="269" t="s">
        <v>154</v>
      </c>
      <c r="H189" s="270">
        <v>101.5</v>
      </c>
      <c r="I189" s="271"/>
      <c r="J189" s="272">
        <f>ROUND(I189*H189,2)</f>
        <v>0</v>
      </c>
      <c r="K189" s="268" t="s">
        <v>633</v>
      </c>
      <c r="L189" s="273"/>
      <c r="M189" s="274" t="s">
        <v>19</v>
      </c>
      <c r="N189" s="275" t="s">
        <v>46</v>
      </c>
      <c r="O189" s="85"/>
      <c r="P189" s="222">
        <f>O189*H189</f>
        <v>0</v>
      </c>
      <c r="Q189" s="222">
        <v>0.0010499999999999999</v>
      </c>
      <c r="R189" s="222">
        <f>Q189*H189</f>
        <v>0.10657499999999999</v>
      </c>
      <c r="S189" s="222">
        <v>0</v>
      </c>
      <c r="T189" s="223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4" t="s">
        <v>199</v>
      </c>
      <c r="AT189" s="224" t="s">
        <v>311</v>
      </c>
      <c r="AU189" s="224" t="s">
        <v>85</v>
      </c>
      <c r="AY189" s="18" t="s">
        <v>149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8" t="s">
        <v>83</v>
      </c>
      <c r="BK189" s="225">
        <f>ROUND(I189*H189,2)</f>
        <v>0</v>
      </c>
      <c r="BL189" s="18" t="s">
        <v>156</v>
      </c>
      <c r="BM189" s="224" t="s">
        <v>634</v>
      </c>
    </row>
    <row r="190" s="13" customFormat="1">
      <c r="A190" s="13"/>
      <c r="B190" s="233"/>
      <c r="C190" s="234"/>
      <c r="D190" s="231" t="s">
        <v>162</v>
      </c>
      <c r="E190" s="234"/>
      <c r="F190" s="236" t="s">
        <v>723</v>
      </c>
      <c r="G190" s="234"/>
      <c r="H190" s="237">
        <v>101.5</v>
      </c>
      <c r="I190" s="238"/>
      <c r="J190" s="234"/>
      <c r="K190" s="234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162</v>
      </c>
      <c r="AU190" s="243" t="s">
        <v>85</v>
      </c>
      <c r="AV190" s="13" t="s">
        <v>85</v>
      </c>
      <c r="AW190" s="13" t="s">
        <v>4</v>
      </c>
      <c r="AX190" s="13" t="s">
        <v>83</v>
      </c>
      <c r="AY190" s="243" t="s">
        <v>149</v>
      </c>
    </row>
    <row r="191" s="2" customFormat="1" ht="16.5" customHeight="1">
      <c r="A191" s="39"/>
      <c r="B191" s="40"/>
      <c r="C191" s="213" t="s">
        <v>351</v>
      </c>
      <c r="D191" s="213" t="s">
        <v>151</v>
      </c>
      <c r="E191" s="214" t="s">
        <v>636</v>
      </c>
      <c r="F191" s="215" t="s">
        <v>637</v>
      </c>
      <c r="G191" s="216" t="s">
        <v>154</v>
      </c>
      <c r="H191" s="217">
        <v>100</v>
      </c>
      <c r="I191" s="218"/>
      <c r="J191" s="219">
        <f>ROUND(I191*H191,2)</f>
        <v>0</v>
      </c>
      <c r="K191" s="215" t="s">
        <v>155</v>
      </c>
      <c r="L191" s="45"/>
      <c r="M191" s="220" t="s">
        <v>19</v>
      </c>
      <c r="N191" s="221" t="s">
        <v>46</v>
      </c>
      <c r="O191" s="85"/>
      <c r="P191" s="222">
        <f>O191*H191</f>
        <v>0</v>
      </c>
      <c r="Q191" s="222">
        <v>0</v>
      </c>
      <c r="R191" s="222">
        <f>Q191*H191</f>
        <v>0</v>
      </c>
      <c r="S191" s="222">
        <v>0</v>
      </c>
      <c r="T191" s="223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4" t="s">
        <v>156</v>
      </c>
      <c r="AT191" s="224" t="s">
        <v>151</v>
      </c>
      <c r="AU191" s="224" t="s">
        <v>85</v>
      </c>
      <c r="AY191" s="18" t="s">
        <v>149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8" t="s">
        <v>83</v>
      </c>
      <c r="BK191" s="225">
        <f>ROUND(I191*H191,2)</f>
        <v>0</v>
      </c>
      <c r="BL191" s="18" t="s">
        <v>156</v>
      </c>
      <c r="BM191" s="224" t="s">
        <v>638</v>
      </c>
    </row>
    <row r="192" s="2" customFormat="1">
      <c r="A192" s="39"/>
      <c r="B192" s="40"/>
      <c r="C192" s="41"/>
      <c r="D192" s="226" t="s">
        <v>158</v>
      </c>
      <c r="E192" s="41"/>
      <c r="F192" s="227" t="s">
        <v>639</v>
      </c>
      <c r="G192" s="41"/>
      <c r="H192" s="41"/>
      <c r="I192" s="228"/>
      <c r="J192" s="41"/>
      <c r="K192" s="41"/>
      <c r="L192" s="45"/>
      <c r="M192" s="229"/>
      <c r="N192" s="230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158</v>
      </c>
      <c r="AU192" s="18" t="s">
        <v>85</v>
      </c>
    </row>
    <row r="193" s="2" customFormat="1" ht="21.75" customHeight="1">
      <c r="A193" s="39"/>
      <c r="B193" s="40"/>
      <c r="C193" s="213" t="s">
        <v>357</v>
      </c>
      <c r="D193" s="213" t="s">
        <v>151</v>
      </c>
      <c r="E193" s="214" t="s">
        <v>640</v>
      </c>
      <c r="F193" s="215" t="s">
        <v>641</v>
      </c>
      <c r="G193" s="216" t="s">
        <v>360</v>
      </c>
      <c r="H193" s="217">
        <v>1</v>
      </c>
      <c r="I193" s="218"/>
      <c r="J193" s="219">
        <f>ROUND(I193*H193,2)</f>
        <v>0</v>
      </c>
      <c r="K193" s="215" t="s">
        <v>19</v>
      </c>
      <c r="L193" s="45"/>
      <c r="M193" s="220" t="s">
        <v>19</v>
      </c>
      <c r="N193" s="221" t="s">
        <v>46</v>
      </c>
      <c r="O193" s="85"/>
      <c r="P193" s="222">
        <f>O193*H193</f>
        <v>0</v>
      </c>
      <c r="Q193" s="222">
        <v>2.4793599999999998</v>
      </c>
      <c r="R193" s="222">
        <f>Q193*H193</f>
        <v>2.4793599999999998</v>
      </c>
      <c r="S193" s="222">
        <v>0</v>
      </c>
      <c r="T193" s="223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4" t="s">
        <v>156</v>
      </c>
      <c r="AT193" s="224" t="s">
        <v>151</v>
      </c>
      <c r="AU193" s="224" t="s">
        <v>85</v>
      </c>
      <c r="AY193" s="18" t="s">
        <v>149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8" t="s">
        <v>83</v>
      </c>
      <c r="BK193" s="225">
        <f>ROUND(I193*H193,2)</f>
        <v>0</v>
      </c>
      <c r="BL193" s="18" t="s">
        <v>156</v>
      </c>
      <c r="BM193" s="224" t="s">
        <v>642</v>
      </c>
    </row>
    <row r="194" s="2" customFormat="1" ht="24.15" customHeight="1">
      <c r="A194" s="39"/>
      <c r="B194" s="40"/>
      <c r="C194" s="266" t="s">
        <v>363</v>
      </c>
      <c r="D194" s="266" t="s">
        <v>311</v>
      </c>
      <c r="E194" s="267" t="s">
        <v>643</v>
      </c>
      <c r="F194" s="268" t="s">
        <v>644</v>
      </c>
      <c r="G194" s="269" t="s">
        <v>360</v>
      </c>
      <c r="H194" s="270">
        <v>1</v>
      </c>
      <c r="I194" s="271"/>
      <c r="J194" s="272">
        <f>ROUND(I194*H194,2)</f>
        <v>0</v>
      </c>
      <c r="K194" s="268" t="s">
        <v>19</v>
      </c>
      <c r="L194" s="273"/>
      <c r="M194" s="274" t="s">
        <v>19</v>
      </c>
      <c r="N194" s="275" t="s">
        <v>46</v>
      </c>
      <c r="O194" s="85"/>
      <c r="P194" s="222">
        <f>O194*H194</f>
        <v>0</v>
      </c>
      <c r="Q194" s="222">
        <v>0</v>
      </c>
      <c r="R194" s="222">
        <f>Q194*H194</f>
        <v>0</v>
      </c>
      <c r="S194" s="222">
        <v>0</v>
      </c>
      <c r="T194" s="223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4" t="s">
        <v>199</v>
      </c>
      <c r="AT194" s="224" t="s">
        <v>311</v>
      </c>
      <c r="AU194" s="224" t="s">
        <v>85</v>
      </c>
      <c r="AY194" s="18" t="s">
        <v>149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8" t="s">
        <v>83</v>
      </c>
      <c r="BK194" s="225">
        <f>ROUND(I194*H194,2)</f>
        <v>0</v>
      </c>
      <c r="BL194" s="18" t="s">
        <v>156</v>
      </c>
      <c r="BM194" s="224" t="s">
        <v>645</v>
      </c>
    </row>
    <row r="195" s="2" customFormat="1" ht="21.75" customHeight="1">
      <c r="A195" s="39"/>
      <c r="B195" s="40"/>
      <c r="C195" s="213" t="s">
        <v>367</v>
      </c>
      <c r="D195" s="213" t="s">
        <v>151</v>
      </c>
      <c r="E195" s="214" t="s">
        <v>472</v>
      </c>
      <c r="F195" s="215" t="s">
        <v>473</v>
      </c>
      <c r="G195" s="216" t="s">
        <v>360</v>
      </c>
      <c r="H195" s="217">
        <v>1</v>
      </c>
      <c r="I195" s="218"/>
      <c r="J195" s="219">
        <f>ROUND(I195*H195,2)</f>
        <v>0</v>
      </c>
      <c r="K195" s="215" t="s">
        <v>155</v>
      </c>
      <c r="L195" s="45"/>
      <c r="M195" s="220" t="s">
        <v>19</v>
      </c>
      <c r="N195" s="221" t="s">
        <v>46</v>
      </c>
      <c r="O195" s="85"/>
      <c r="P195" s="222">
        <f>O195*H195</f>
        <v>0</v>
      </c>
      <c r="Q195" s="222">
        <v>0.089999999999999997</v>
      </c>
      <c r="R195" s="222">
        <f>Q195*H195</f>
        <v>0.089999999999999997</v>
      </c>
      <c r="S195" s="222">
        <v>0</v>
      </c>
      <c r="T195" s="223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4" t="s">
        <v>156</v>
      </c>
      <c r="AT195" s="224" t="s">
        <v>151</v>
      </c>
      <c r="AU195" s="224" t="s">
        <v>85</v>
      </c>
      <c r="AY195" s="18" t="s">
        <v>149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8" t="s">
        <v>83</v>
      </c>
      <c r="BK195" s="225">
        <f>ROUND(I195*H195,2)</f>
        <v>0</v>
      </c>
      <c r="BL195" s="18" t="s">
        <v>156</v>
      </c>
      <c r="BM195" s="224" t="s">
        <v>646</v>
      </c>
    </row>
    <row r="196" s="2" customFormat="1">
      <c r="A196" s="39"/>
      <c r="B196" s="40"/>
      <c r="C196" s="41"/>
      <c r="D196" s="226" t="s">
        <v>158</v>
      </c>
      <c r="E196" s="41"/>
      <c r="F196" s="227" t="s">
        <v>475</v>
      </c>
      <c r="G196" s="41"/>
      <c r="H196" s="41"/>
      <c r="I196" s="228"/>
      <c r="J196" s="41"/>
      <c r="K196" s="41"/>
      <c r="L196" s="45"/>
      <c r="M196" s="229"/>
      <c r="N196" s="230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158</v>
      </c>
      <c r="AU196" s="18" t="s">
        <v>85</v>
      </c>
    </row>
    <row r="197" s="13" customFormat="1">
      <c r="A197" s="13"/>
      <c r="B197" s="233"/>
      <c r="C197" s="234"/>
      <c r="D197" s="231" t="s">
        <v>162</v>
      </c>
      <c r="E197" s="235" t="s">
        <v>19</v>
      </c>
      <c r="F197" s="236" t="s">
        <v>647</v>
      </c>
      <c r="G197" s="234"/>
      <c r="H197" s="237">
        <v>1</v>
      </c>
      <c r="I197" s="238"/>
      <c r="J197" s="234"/>
      <c r="K197" s="234"/>
      <c r="L197" s="239"/>
      <c r="M197" s="240"/>
      <c r="N197" s="241"/>
      <c r="O197" s="241"/>
      <c r="P197" s="241"/>
      <c r="Q197" s="241"/>
      <c r="R197" s="241"/>
      <c r="S197" s="241"/>
      <c r="T197" s="24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3" t="s">
        <v>162</v>
      </c>
      <c r="AU197" s="243" t="s">
        <v>85</v>
      </c>
      <c r="AV197" s="13" t="s">
        <v>85</v>
      </c>
      <c r="AW197" s="13" t="s">
        <v>36</v>
      </c>
      <c r="AX197" s="13" t="s">
        <v>83</v>
      </c>
      <c r="AY197" s="243" t="s">
        <v>149</v>
      </c>
    </row>
    <row r="198" s="2" customFormat="1" ht="16.5" customHeight="1">
      <c r="A198" s="39"/>
      <c r="B198" s="40"/>
      <c r="C198" s="266" t="s">
        <v>372</v>
      </c>
      <c r="D198" s="266" t="s">
        <v>311</v>
      </c>
      <c r="E198" s="267" t="s">
        <v>477</v>
      </c>
      <c r="F198" s="268" t="s">
        <v>478</v>
      </c>
      <c r="G198" s="269" t="s">
        <v>360</v>
      </c>
      <c r="H198" s="270">
        <v>1</v>
      </c>
      <c r="I198" s="271"/>
      <c r="J198" s="272">
        <f>ROUND(I198*H198,2)</f>
        <v>0</v>
      </c>
      <c r="K198" s="268" t="s">
        <v>155</v>
      </c>
      <c r="L198" s="273"/>
      <c r="M198" s="274" t="s">
        <v>19</v>
      </c>
      <c r="N198" s="275" t="s">
        <v>46</v>
      </c>
      <c r="O198" s="85"/>
      <c r="P198" s="222">
        <f>O198*H198</f>
        <v>0</v>
      </c>
      <c r="Q198" s="222">
        <v>0.054600000000000003</v>
      </c>
      <c r="R198" s="222">
        <f>Q198*H198</f>
        <v>0.054600000000000003</v>
      </c>
      <c r="S198" s="222">
        <v>0</v>
      </c>
      <c r="T198" s="223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4" t="s">
        <v>199</v>
      </c>
      <c r="AT198" s="224" t="s">
        <v>311</v>
      </c>
      <c r="AU198" s="224" t="s">
        <v>85</v>
      </c>
      <c r="AY198" s="18" t="s">
        <v>149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8" t="s">
        <v>83</v>
      </c>
      <c r="BK198" s="225">
        <f>ROUND(I198*H198,2)</f>
        <v>0</v>
      </c>
      <c r="BL198" s="18" t="s">
        <v>156</v>
      </c>
      <c r="BM198" s="224" t="s">
        <v>648</v>
      </c>
    </row>
    <row r="199" s="2" customFormat="1" ht="16.5" customHeight="1">
      <c r="A199" s="39"/>
      <c r="B199" s="40"/>
      <c r="C199" s="213" t="s">
        <v>377</v>
      </c>
      <c r="D199" s="213" t="s">
        <v>151</v>
      </c>
      <c r="E199" s="214" t="s">
        <v>649</v>
      </c>
      <c r="F199" s="215" t="s">
        <v>650</v>
      </c>
      <c r="G199" s="216" t="s">
        <v>154</v>
      </c>
      <c r="H199" s="217">
        <v>120</v>
      </c>
      <c r="I199" s="218"/>
      <c r="J199" s="219">
        <f>ROUND(I199*H199,2)</f>
        <v>0</v>
      </c>
      <c r="K199" s="215" t="s">
        <v>155</v>
      </c>
      <c r="L199" s="45"/>
      <c r="M199" s="220" t="s">
        <v>19</v>
      </c>
      <c r="N199" s="221" t="s">
        <v>46</v>
      </c>
      <c r="O199" s="85"/>
      <c r="P199" s="222">
        <f>O199*H199</f>
        <v>0</v>
      </c>
      <c r="Q199" s="222">
        <v>0.00019000000000000001</v>
      </c>
      <c r="R199" s="222">
        <f>Q199*H199</f>
        <v>0.022800000000000001</v>
      </c>
      <c r="S199" s="222">
        <v>0</v>
      </c>
      <c r="T199" s="223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4" t="s">
        <v>156</v>
      </c>
      <c r="AT199" s="224" t="s">
        <v>151</v>
      </c>
      <c r="AU199" s="224" t="s">
        <v>85</v>
      </c>
      <c r="AY199" s="18" t="s">
        <v>149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8" t="s">
        <v>83</v>
      </c>
      <c r="BK199" s="225">
        <f>ROUND(I199*H199,2)</f>
        <v>0</v>
      </c>
      <c r="BL199" s="18" t="s">
        <v>156</v>
      </c>
      <c r="BM199" s="224" t="s">
        <v>651</v>
      </c>
    </row>
    <row r="200" s="2" customFormat="1">
      <c r="A200" s="39"/>
      <c r="B200" s="40"/>
      <c r="C200" s="41"/>
      <c r="D200" s="226" t="s">
        <v>158</v>
      </c>
      <c r="E200" s="41"/>
      <c r="F200" s="227" t="s">
        <v>652</v>
      </c>
      <c r="G200" s="41"/>
      <c r="H200" s="41"/>
      <c r="I200" s="228"/>
      <c r="J200" s="41"/>
      <c r="K200" s="41"/>
      <c r="L200" s="45"/>
      <c r="M200" s="229"/>
      <c r="N200" s="230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158</v>
      </c>
      <c r="AU200" s="18" t="s">
        <v>85</v>
      </c>
    </row>
    <row r="201" s="13" customFormat="1">
      <c r="A201" s="13"/>
      <c r="B201" s="233"/>
      <c r="C201" s="234"/>
      <c r="D201" s="231" t="s">
        <v>162</v>
      </c>
      <c r="E201" s="235" t="s">
        <v>19</v>
      </c>
      <c r="F201" s="236" t="s">
        <v>724</v>
      </c>
      <c r="G201" s="234"/>
      <c r="H201" s="237">
        <v>100</v>
      </c>
      <c r="I201" s="238"/>
      <c r="J201" s="234"/>
      <c r="K201" s="234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162</v>
      </c>
      <c r="AU201" s="243" t="s">
        <v>85</v>
      </c>
      <c r="AV201" s="13" t="s">
        <v>85</v>
      </c>
      <c r="AW201" s="13" t="s">
        <v>36</v>
      </c>
      <c r="AX201" s="13" t="s">
        <v>83</v>
      </c>
      <c r="AY201" s="243" t="s">
        <v>149</v>
      </c>
    </row>
    <row r="202" s="13" customFormat="1">
      <c r="A202" s="13"/>
      <c r="B202" s="233"/>
      <c r="C202" s="234"/>
      <c r="D202" s="231" t="s">
        <v>162</v>
      </c>
      <c r="E202" s="234"/>
      <c r="F202" s="236" t="s">
        <v>725</v>
      </c>
      <c r="G202" s="234"/>
      <c r="H202" s="237">
        <v>120</v>
      </c>
      <c r="I202" s="238"/>
      <c r="J202" s="234"/>
      <c r="K202" s="234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162</v>
      </c>
      <c r="AU202" s="243" t="s">
        <v>85</v>
      </c>
      <c r="AV202" s="13" t="s">
        <v>85</v>
      </c>
      <c r="AW202" s="13" t="s">
        <v>4</v>
      </c>
      <c r="AX202" s="13" t="s">
        <v>83</v>
      </c>
      <c r="AY202" s="243" t="s">
        <v>149</v>
      </c>
    </row>
    <row r="203" s="2" customFormat="1" ht="16.5" customHeight="1">
      <c r="A203" s="39"/>
      <c r="B203" s="40"/>
      <c r="C203" s="213" t="s">
        <v>382</v>
      </c>
      <c r="D203" s="213" t="s">
        <v>151</v>
      </c>
      <c r="E203" s="214" t="s">
        <v>481</v>
      </c>
      <c r="F203" s="215" t="s">
        <v>482</v>
      </c>
      <c r="G203" s="216" t="s">
        <v>154</v>
      </c>
      <c r="H203" s="217">
        <v>100</v>
      </c>
      <c r="I203" s="218"/>
      <c r="J203" s="219">
        <f>ROUND(I203*H203,2)</f>
        <v>0</v>
      </c>
      <c r="K203" s="215" t="s">
        <v>155</v>
      </c>
      <c r="L203" s="45"/>
      <c r="M203" s="220" t="s">
        <v>19</v>
      </c>
      <c r="N203" s="221" t="s">
        <v>46</v>
      </c>
      <c r="O203" s="85"/>
      <c r="P203" s="222">
        <f>O203*H203</f>
        <v>0</v>
      </c>
      <c r="Q203" s="222">
        <v>6.9999999999999994E-05</v>
      </c>
      <c r="R203" s="222">
        <f>Q203*H203</f>
        <v>0.0069999999999999993</v>
      </c>
      <c r="S203" s="222">
        <v>0</v>
      </c>
      <c r="T203" s="223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4" t="s">
        <v>156</v>
      </c>
      <c r="AT203" s="224" t="s">
        <v>151</v>
      </c>
      <c r="AU203" s="224" t="s">
        <v>85</v>
      </c>
      <c r="AY203" s="18" t="s">
        <v>149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8" t="s">
        <v>83</v>
      </c>
      <c r="BK203" s="225">
        <f>ROUND(I203*H203,2)</f>
        <v>0</v>
      </c>
      <c r="BL203" s="18" t="s">
        <v>156</v>
      </c>
      <c r="BM203" s="224" t="s">
        <v>655</v>
      </c>
    </row>
    <row r="204" s="2" customFormat="1">
      <c r="A204" s="39"/>
      <c r="B204" s="40"/>
      <c r="C204" s="41"/>
      <c r="D204" s="226" t="s">
        <v>158</v>
      </c>
      <c r="E204" s="41"/>
      <c r="F204" s="227" t="s">
        <v>484</v>
      </c>
      <c r="G204" s="41"/>
      <c r="H204" s="41"/>
      <c r="I204" s="228"/>
      <c r="J204" s="41"/>
      <c r="K204" s="41"/>
      <c r="L204" s="45"/>
      <c r="M204" s="229"/>
      <c r="N204" s="230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158</v>
      </c>
      <c r="AU204" s="18" t="s">
        <v>85</v>
      </c>
    </row>
    <row r="205" s="12" customFormat="1" ht="22.8" customHeight="1">
      <c r="A205" s="12"/>
      <c r="B205" s="197"/>
      <c r="C205" s="198"/>
      <c r="D205" s="199" t="s">
        <v>74</v>
      </c>
      <c r="E205" s="211" t="s">
        <v>506</v>
      </c>
      <c r="F205" s="211" t="s">
        <v>507</v>
      </c>
      <c r="G205" s="198"/>
      <c r="H205" s="198"/>
      <c r="I205" s="201"/>
      <c r="J205" s="212">
        <f>BK205</f>
        <v>0</v>
      </c>
      <c r="K205" s="198"/>
      <c r="L205" s="203"/>
      <c r="M205" s="204"/>
      <c r="N205" s="205"/>
      <c r="O205" s="205"/>
      <c r="P205" s="206">
        <f>SUM(P206:P207)</f>
        <v>0</v>
      </c>
      <c r="Q205" s="205"/>
      <c r="R205" s="206">
        <f>SUM(R206:R207)</f>
        <v>0</v>
      </c>
      <c r="S205" s="205"/>
      <c r="T205" s="207">
        <f>SUM(T206:T207)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08" t="s">
        <v>83</v>
      </c>
      <c r="AT205" s="209" t="s">
        <v>74</v>
      </c>
      <c r="AU205" s="209" t="s">
        <v>83</v>
      </c>
      <c r="AY205" s="208" t="s">
        <v>149</v>
      </c>
      <c r="BK205" s="210">
        <f>SUM(BK206:BK207)</f>
        <v>0</v>
      </c>
    </row>
    <row r="206" s="2" customFormat="1" ht="24.15" customHeight="1">
      <c r="A206" s="39"/>
      <c r="B206" s="40"/>
      <c r="C206" s="213" t="s">
        <v>387</v>
      </c>
      <c r="D206" s="213" t="s">
        <v>151</v>
      </c>
      <c r="E206" s="214" t="s">
        <v>509</v>
      </c>
      <c r="F206" s="215" t="s">
        <v>510</v>
      </c>
      <c r="G206" s="216" t="s">
        <v>300</v>
      </c>
      <c r="H206" s="217">
        <v>3.4710000000000001</v>
      </c>
      <c r="I206" s="218"/>
      <c r="J206" s="219">
        <f>ROUND(I206*H206,2)</f>
        <v>0</v>
      </c>
      <c r="K206" s="215" t="s">
        <v>155</v>
      </c>
      <c r="L206" s="45"/>
      <c r="M206" s="220" t="s">
        <v>19</v>
      </c>
      <c r="N206" s="221" t="s">
        <v>46</v>
      </c>
      <c r="O206" s="85"/>
      <c r="P206" s="222">
        <f>O206*H206</f>
        <v>0</v>
      </c>
      <c r="Q206" s="222">
        <v>0</v>
      </c>
      <c r="R206" s="222">
        <f>Q206*H206</f>
        <v>0</v>
      </c>
      <c r="S206" s="222">
        <v>0</v>
      </c>
      <c r="T206" s="223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4" t="s">
        <v>156</v>
      </c>
      <c r="AT206" s="224" t="s">
        <v>151</v>
      </c>
      <c r="AU206" s="224" t="s">
        <v>85</v>
      </c>
      <c r="AY206" s="18" t="s">
        <v>149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8" t="s">
        <v>83</v>
      </c>
      <c r="BK206" s="225">
        <f>ROUND(I206*H206,2)</f>
        <v>0</v>
      </c>
      <c r="BL206" s="18" t="s">
        <v>156</v>
      </c>
      <c r="BM206" s="224" t="s">
        <v>664</v>
      </c>
    </row>
    <row r="207" s="2" customFormat="1">
      <c r="A207" s="39"/>
      <c r="B207" s="40"/>
      <c r="C207" s="41"/>
      <c r="D207" s="226" t="s">
        <v>158</v>
      </c>
      <c r="E207" s="41"/>
      <c r="F207" s="227" t="s">
        <v>512</v>
      </c>
      <c r="G207" s="41"/>
      <c r="H207" s="41"/>
      <c r="I207" s="228"/>
      <c r="J207" s="41"/>
      <c r="K207" s="41"/>
      <c r="L207" s="45"/>
      <c r="M207" s="276"/>
      <c r="N207" s="277"/>
      <c r="O207" s="278"/>
      <c r="P207" s="278"/>
      <c r="Q207" s="278"/>
      <c r="R207" s="278"/>
      <c r="S207" s="278"/>
      <c r="T207" s="279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158</v>
      </c>
      <c r="AU207" s="18" t="s">
        <v>85</v>
      </c>
    </row>
    <row r="208" s="2" customFormat="1" ht="6.96" customHeight="1">
      <c r="A208" s="39"/>
      <c r="B208" s="60"/>
      <c r="C208" s="61"/>
      <c r="D208" s="61"/>
      <c r="E208" s="61"/>
      <c r="F208" s="61"/>
      <c r="G208" s="61"/>
      <c r="H208" s="61"/>
      <c r="I208" s="61"/>
      <c r="J208" s="61"/>
      <c r="K208" s="61"/>
      <c r="L208" s="45"/>
      <c r="M208" s="39"/>
      <c r="O208" s="39"/>
      <c r="P208" s="39"/>
      <c r="Q208" s="39"/>
      <c r="R208" s="39"/>
      <c r="S208" s="39"/>
      <c r="T208" s="39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</row>
  </sheetData>
  <sheetProtection sheet="1" autoFilter="0" formatColumns="0" formatRows="0" objects="1" scenarios="1" spinCount="100000" saltValue="h4NjE6ZkYizhZ9sCfLMcyw/DvWCWuPNbKNEynVyE+2wJuHZILoyyKyGPFWvMIsHLpYtybBuLwRqMpHTzGI3kHQ==" hashValue="9NcQYI/Ij7a+ws+UEn0uCdwrvab3msRWJERdlbKHMzN0Bb3jterwXCGwBee7ziE049BExOiaYWRBHY8QABcr+w==" algorithmName="SHA-512" password="CC35"/>
  <autoFilter ref="C89:K20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hyperlinks>
    <hyperlink ref="F94" r:id="rId1" display="https://podminky.urs.cz/item/CS_URS_2023_02/119001405"/>
    <hyperlink ref="F97" r:id="rId2" display="https://podminky.urs.cz/item/CS_URS_2023_02/119001412"/>
    <hyperlink ref="F100" r:id="rId3" display="https://podminky.urs.cz/item/CS_URS_2023_02/119001421"/>
    <hyperlink ref="F103" r:id="rId4" display="https://podminky.urs.cz/item/CS_URS_2023_02/129001101"/>
    <hyperlink ref="F105" r:id="rId5" display="https://podminky.urs.cz/item/CS_URS_2023_02/131151201"/>
    <hyperlink ref="F108" r:id="rId6" display="https://podminky.urs.cz/item/CS_URS_2023_02/131251201"/>
    <hyperlink ref="F111" r:id="rId7" display="https://podminky.urs.cz/item/CS_URS_2023_02/131351201"/>
    <hyperlink ref="F114" r:id="rId8" display="https://podminky.urs.cz/item/CS_URS_2023_02/132154202"/>
    <hyperlink ref="F117" r:id="rId9" display="https://podminky.urs.cz/item/CS_URS_2023_02/132254202"/>
    <hyperlink ref="F120" r:id="rId10" display="https://podminky.urs.cz/item/CS_URS_2023_02/132354201"/>
    <hyperlink ref="F123" r:id="rId11" display="https://podminky.urs.cz/item/CS_URS_2023_02/151201101"/>
    <hyperlink ref="F126" r:id="rId12" display="https://podminky.urs.cz/item/CS_URS_2023_02/151201111"/>
    <hyperlink ref="F128" r:id="rId13" display="https://podminky.urs.cz/item/CS_URS_2023_02/151201201"/>
    <hyperlink ref="F131" r:id="rId14" display="https://podminky.urs.cz/item/CS_URS_2023_02/151201211"/>
    <hyperlink ref="F133" r:id="rId15" display="https://podminky.urs.cz/item/CS_URS_2023_02/151201301"/>
    <hyperlink ref="F135" r:id="rId16" display="https://podminky.urs.cz/item/CS_URS_2023_02/151201311"/>
    <hyperlink ref="F137" r:id="rId17" display="https://podminky.urs.cz/item/CS_URS_2023_02/162751117"/>
    <hyperlink ref="F145" r:id="rId18" display="https://podminky.urs.cz/item/CS_URS_2023_02/162751137"/>
    <hyperlink ref="F147" r:id="rId19" display="https://podminky.urs.cz/item/CS_URS_2023_02/167151101"/>
    <hyperlink ref="F154" r:id="rId20" display="https://podminky.urs.cz/item/CS_URS_2023_02/171201231"/>
    <hyperlink ref="F168" r:id="rId21" display="https://podminky.urs.cz/item/CS_URS_2023_02/181111111"/>
    <hyperlink ref="F172" r:id="rId22" display="https://podminky.urs.cz/item/CS_URS_2023_02/451572111"/>
    <hyperlink ref="F175" r:id="rId23" display="https://podminky.urs.cz/item/CS_URS_2023_02/452321131"/>
    <hyperlink ref="F178" r:id="rId24" display="https://podminky.urs.cz/item/CS_URS_2023_02/452351101"/>
    <hyperlink ref="F181" r:id="rId25" display="https://podminky.urs.cz/item/CS_URS_2023_02/452368211"/>
    <hyperlink ref="F184" r:id="rId26" display="https://podminky.urs.cz/item/CS_URS_2023_02/452386111"/>
    <hyperlink ref="F188" r:id="rId27" display="https://podminky.urs.cz/item/CS_URS_2023_02/871225201"/>
    <hyperlink ref="F192" r:id="rId28" display="https://podminky.urs.cz/item/CS_URS_2023_02/892241111"/>
    <hyperlink ref="F196" r:id="rId29" display="https://podminky.urs.cz/item/CS_URS_2023_02/899104112"/>
    <hyperlink ref="F200" r:id="rId30" display="https://podminky.urs.cz/item/CS_URS_2023_02/899721111"/>
    <hyperlink ref="F204" r:id="rId31" display="https://podminky.urs.cz/item/CS_URS_2023_02/899722112"/>
    <hyperlink ref="F207" r:id="rId32" display="https://podminky.urs.cz/item/CS_URS_2023_02/998276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3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85</v>
      </c>
    </row>
    <row r="4" s="1" customFormat="1" ht="24.96" customHeight="1">
      <c r="B4" s="21"/>
      <c r="D4" s="141" t="s">
        <v>117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Splašková kanalizace Štěpánov</v>
      </c>
      <c r="F7" s="143"/>
      <c r="G7" s="143"/>
      <c r="H7" s="143"/>
      <c r="L7" s="21"/>
    </row>
    <row r="8" s="1" customFormat="1" ht="12" customHeight="1">
      <c r="B8" s="21"/>
      <c r="D8" s="143" t="s">
        <v>118</v>
      </c>
      <c r="L8" s="21"/>
    </row>
    <row r="9" s="2" customFormat="1" ht="16.5" customHeight="1">
      <c r="A9" s="39"/>
      <c r="B9" s="45"/>
      <c r="C9" s="39"/>
      <c r="D9" s="39"/>
      <c r="E9" s="144" t="s">
        <v>522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523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726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6. 9. 2023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30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32</v>
      </c>
      <c r="E22" s="39"/>
      <c r="F22" s="39"/>
      <c r="G22" s="39"/>
      <c r="H22" s="39"/>
      <c r="I22" s="143" t="s">
        <v>26</v>
      </c>
      <c r="J22" s="134" t="s">
        <v>33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34</v>
      </c>
      <c r="F23" s="39"/>
      <c r="G23" s="39"/>
      <c r="H23" s="39"/>
      <c r="I23" s="143" t="s">
        <v>29</v>
      </c>
      <c r="J23" s="134" t="s">
        <v>35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37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38</v>
      </c>
      <c r="F26" s="39"/>
      <c r="G26" s="39"/>
      <c r="H26" s="39"/>
      <c r="I26" s="143" t="s">
        <v>29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39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41</v>
      </c>
      <c r="E32" s="39"/>
      <c r="F32" s="39"/>
      <c r="G32" s="39"/>
      <c r="H32" s="39"/>
      <c r="I32" s="39"/>
      <c r="J32" s="154">
        <f>ROUND(J90,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43</v>
      </c>
      <c r="G34" s="39"/>
      <c r="H34" s="39"/>
      <c r="I34" s="155" t="s">
        <v>42</v>
      </c>
      <c r="J34" s="155" t="s">
        <v>44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45</v>
      </c>
      <c r="E35" s="143" t="s">
        <v>46</v>
      </c>
      <c r="F35" s="157">
        <f>ROUND((SUM(BE90:BE207)),  2)</f>
        <v>0</v>
      </c>
      <c r="G35" s="39"/>
      <c r="H35" s="39"/>
      <c r="I35" s="158">
        <v>0.20999999999999999</v>
      </c>
      <c r="J35" s="157">
        <f>ROUND(((SUM(BE90:BE207))*I35),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47</v>
      </c>
      <c r="F36" s="157">
        <f>ROUND((SUM(BF90:BF207)),  2)</f>
        <v>0</v>
      </c>
      <c r="G36" s="39"/>
      <c r="H36" s="39"/>
      <c r="I36" s="158">
        <v>0.14999999999999999</v>
      </c>
      <c r="J36" s="157">
        <f>ROUND(((SUM(BF90:BF207))*I36),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57">
        <f>ROUND((SUM(BG90:BG207)),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49</v>
      </c>
      <c r="F38" s="157">
        <f>ROUND((SUM(BH90:BH207)),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50</v>
      </c>
      <c r="F39" s="157">
        <f>ROUND((SUM(BI90:BI207)),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51</v>
      </c>
      <c r="E41" s="161"/>
      <c r="F41" s="161"/>
      <c r="G41" s="162" t="s">
        <v>52</v>
      </c>
      <c r="H41" s="163" t="s">
        <v>53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120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Splašková kanalizace Štěpánov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118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522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523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04 - Kanalizační přípojka tlaková - č.p. 46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6. 9. 2023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40.05" customHeight="1">
      <c r="A58" s="39"/>
      <c r="B58" s="40"/>
      <c r="C58" s="33" t="s">
        <v>25</v>
      </c>
      <c r="D58" s="41"/>
      <c r="E58" s="41"/>
      <c r="F58" s="28" t="str">
        <f>E17</f>
        <v>Město Přelouč, Československé armády 1665, Přelouč</v>
      </c>
      <c r="G58" s="41"/>
      <c r="H58" s="41"/>
      <c r="I58" s="33" t="s">
        <v>32</v>
      </c>
      <c r="J58" s="37" t="str">
        <f>E23</f>
        <v>IKKO Hradec Králové,s.r.o., Bratří Štefanů 238, HK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30</v>
      </c>
      <c r="D59" s="41"/>
      <c r="E59" s="41"/>
      <c r="F59" s="28" t="str">
        <f>IF(E20="","",E20)</f>
        <v>Vyplň údaj</v>
      </c>
      <c r="G59" s="41"/>
      <c r="H59" s="41"/>
      <c r="I59" s="33" t="s">
        <v>37</v>
      </c>
      <c r="J59" s="37" t="str">
        <f>E26</f>
        <v>K. Hlaváčková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121</v>
      </c>
      <c r="D61" s="172"/>
      <c r="E61" s="172"/>
      <c r="F61" s="172"/>
      <c r="G61" s="172"/>
      <c r="H61" s="172"/>
      <c r="I61" s="172"/>
      <c r="J61" s="173" t="s">
        <v>122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73</v>
      </c>
      <c r="D63" s="41"/>
      <c r="E63" s="41"/>
      <c r="F63" s="41"/>
      <c r="G63" s="41"/>
      <c r="H63" s="41"/>
      <c r="I63" s="41"/>
      <c r="J63" s="103">
        <f>J90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123</v>
      </c>
    </row>
    <row r="64" s="9" customFormat="1" ht="24.96" customHeight="1">
      <c r="A64" s="9"/>
      <c r="B64" s="175"/>
      <c r="C64" s="176"/>
      <c r="D64" s="177" t="s">
        <v>124</v>
      </c>
      <c r="E64" s="178"/>
      <c r="F64" s="178"/>
      <c r="G64" s="178"/>
      <c r="H64" s="178"/>
      <c r="I64" s="178"/>
      <c r="J64" s="179">
        <f>J91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125</v>
      </c>
      <c r="E65" s="183"/>
      <c r="F65" s="183"/>
      <c r="G65" s="183"/>
      <c r="H65" s="183"/>
      <c r="I65" s="183"/>
      <c r="J65" s="184">
        <f>J92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127</v>
      </c>
      <c r="E66" s="183"/>
      <c r="F66" s="183"/>
      <c r="G66" s="183"/>
      <c r="H66" s="183"/>
      <c r="I66" s="183"/>
      <c r="J66" s="184">
        <f>J170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128</v>
      </c>
      <c r="E67" s="183"/>
      <c r="F67" s="183"/>
      <c r="G67" s="183"/>
      <c r="H67" s="183"/>
      <c r="I67" s="183"/>
      <c r="J67" s="184">
        <f>J186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131</v>
      </c>
      <c r="E68" s="183"/>
      <c r="F68" s="183"/>
      <c r="G68" s="183"/>
      <c r="H68" s="183"/>
      <c r="I68" s="183"/>
      <c r="J68" s="184">
        <f>J205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134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70" t="str">
        <f>E7</f>
        <v>Splašková kanalizace Štěpánov</v>
      </c>
      <c r="F78" s="33"/>
      <c r="G78" s="33"/>
      <c r="H78" s="33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" customFormat="1" ht="12" customHeight="1">
      <c r="B79" s="22"/>
      <c r="C79" s="33" t="s">
        <v>118</v>
      </c>
      <c r="D79" s="23"/>
      <c r="E79" s="23"/>
      <c r="F79" s="23"/>
      <c r="G79" s="23"/>
      <c r="H79" s="23"/>
      <c r="I79" s="23"/>
      <c r="J79" s="23"/>
      <c r="K79" s="23"/>
      <c r="L79" s="21"/>
    </row>
    <row r="80" s="2" customFormat="1" ht="16.5" customHeight="1">
      <c r="A80" s="39"/>
      <c r="B80" s="40"/>
      <c r="C80" s="41"/>
      <c r="D80" s="41"/>
      <c r="E80" s="170" t="s">
        <v>522</v>
      </c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523</v>
      </c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E11</f>
        <v>04 - Kanalizační přípojka tlaková - č.p. 46</v>
      </c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F14</f>
        <v xml:space="preserve"> </v>
      </c>
      <c r="G84" s="41"/>
      <c r="H84" s="41"/>
      <c r="I84" s="33" t="s">
        <v>23</v>
      </c>
      <c r="J84" s="73" t="str">
        <f>IF(J14="","",J14)</f>
        <v>6. 9. 2023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40.05" customHeight="1">
      <c r="A86" s="39"/>
      <c r="B86" s="40"/>
      <c r="C86" s="33" t="s">
        <v>25</v>
      </c>
      <c r="D86" s="41"/>
      <c r="E86" s="41"/>
      <c r="F86" s="28" t="str">
        <f>E17</f>
        <v>Město Přelouč, Československé armády 1665, Přelouč</v>
      </c>
      <c r="G86" s="41"/>
      <c r="H86" s="41"/>
      <c r="I86" s="33" t="s">
        <v>32</v>
      </c>
      <c r="J86" s="37" t="str">
        <f>E23</f>
        <v>IKKO Hradec Králové,s.r.o., Bratří Štefanů 238, HK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30</v>
      </c>
      <c r="D87" s="41"/>
      <c r="E87" s="41"/>
      <c r="F87" s="28" t="str">
        <f>IF(E20="","",E20)</f>
        <v>Vyplň údaj</v>
      </c>
      <c r="G87" s="41"/>
      <c r="H87" s="41"/>
      <c r="I87" s="33" t="s">
        <v>37</v>
      </c>
      <c r="J87" s="37" t="str">
        <f>E26</f>
        <v>K. Hlaváčková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86"/>
      <c r="B89" s="187"/>
      <c r="C89" s="188" t="s">
        <v>135</v>
      </c>
      <c r="D89" s="189" t="s">
        <v>60</v>
      </c>
      <c r="E89" s="189" t="s">
        <v>56</v>
      </c>
      <c r="F89" s="189" t="s">
        <v>57</v>
      </c>
      <c r="G89" s="189" t="s">
        <v>136</v>
      </c>
      <c r="H89" s="189" t="s">
        <v>137</v>
      </c>
      <c r="I89" s="189" t="s">
        <v>138</v>
      </c>
      <c r="J89" s="189" t="s">
        <v>122</v>
      </c>
      <c r="K89" s="190" t="s">
        <v>139</v>
      </c>
      <c r="L89" s="191"/>
      <c r="M89" s="93" t="s">
        <v>19</v>
      </c>
      <c r="N89" s="94" t="s">
        <v>45</v>
      </c>
      <c r="O89" s="94" t="s">
        <v>140</v>
      </c>
      <c r="P89" s="94" t="s">
        <v>141</v>
      </c>
      <c r="Q89" s="94" t="s">
        <v>142</v>
      </c>
      <c r="R89" s="94" t="s">
        <v>143</v>
      </c>
      <c r="S89" s="94" t="s">
        <v>144</v>
      </c>
      <c r="T89" s="95" t="s">
        <v>145</v>
      </c>
      <c r="U89" s="186"/>
      <c r="V89" s="186"/>
      <c r="W89" s="186"/>
      <c r="X89" s="186"/>
      <c r="Y89" s="186"/>
      <c r="Z89" s="186"/>
      <c r="AA89" s="186"/>
      <c r="AB89" s="186"/>
      <c r="AC89" s="186"/>
      <c r="AD89" s="186"/>
      <c r="AE89" s="186"/>
    </row>
    <row r="90" s="2" customFormat="1" ht="22.8" customHeight="1">
      <c r="A90" s="39"/>
      <c r="B90" s="40"/>
      <c r="C90" s="100" t="s">
        <v>146</v>
      </c>
      <c r="D90" s="41"/>
      <c r="E90" s="41"/>
      <c r="F90" s="41"/>
      <c r="G90" s="41"/>
      <c r="H90" s="41"/>
      <c r="I90" s="41"/>
      <c r="J90" s="192">
        <f>BK90</f>
        <v>0</v>
      </c>
      <c r="K90" s="41"/>
      <c r="L90" s="45"/>
      <c r="M90" s="96"/>
      <c r="N90" s="193"/>
      <c r="O90" s="97"/>
      <c r="P90" s="194">
        <f>P91</f>
        <v>0</v>
      </c>
      <c r="Q90" s="97"/>
      <c r="R90" s="194">
        <f>R91</f>
        <v>3.0790733699999997</v>
      </c>
      <c r="S90" s="97"/>
      <c r="T90" s="195">
        <f>T91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74</v>
      </c>
      <c r="AU90" s="18" t="s">
        <v>123</v>
      </c>
      <c r="BK90" s="196">
        <f>BK91</f>
        <v>0</v>
      </c>
    </row>
    <row r="91" s="12" customFormat="1" ht="25.92" customHeight="1">
      <c r="A91" s="12"/>
      <c r="B91" s="197"/>
      <c r="C91" s="198"/>
      <c r="D91" s="199" t="s">
        <v>74</v>
      </c>
      <c r="E91" s="200" t="s">
        <v>147</v>
      </c>
      <c r="F91" s="200" t="s">
        <v>148</v>
      </c>
      <c r="G91" s="198"/>
      <c r="H91" s="198"/>
      <c r="I91" s="201"/>
      <c r="J91" s="202">
        <f>BK91</f>
        <v>0</v>
      </c>
      <c r="K91" s="198"/>
      <c r="L91" s="203"/>
      <c r="M91" s="204"/>
      <c r="N91" s="205"/>
      <c r="O91" s="205"/>
      <c r="P91" s="206">
        <f>P92+P170+P186+P205</f>
        <v>0</v>
      </c>
      <c r="Q91" s="205"/>
      <c r="R91" s="206">
        <f>R92+R170+R186+R205</f>
        <v>3.0790733699999997</v>
      </c>
      <c r="S91" s="205"/>
      <c r="T91" s="207">
        <f>T92+T170+T186+T205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8" t="s">
        <v>83</v>
      </c>
      <c r="AT91" s="209" t="s">
        <v>74</v>
      </c>
      <c r="AU91" s="209" t="s">
        <v>75</v>
      </c>
      <c r="AY91" s="208" t="s">
        <v>149</v>
      </c>
      <c r="BK91" s="210">
        <f>BK92+BK170+BK186+BK205</f>
        <v>0</v>
      </c>
    </row>
    <row r="92" s="12" customFormat="1" ht="22.8" customHeight="1">
      <c r="A92" s="12"/>
      <c r="B92" s="197"/>
      <c r="C92" s="198"/>
      <c r="D92" s="199" t="s">
        <v>74</v>
      </c>
      <c r="E92" s="211" t="s">
        <v>83</v>
      </c>
      <c r="F92" s="211" t="s">
        <v>150</v>
      </c>
      <c r="G92" s="198"/>
      <c r="H92" s="198"/>
      <c r="I92" s="201"/>
      <c r="J92" s="212">
        <f>BK92</f>
        <v>0</v>
      </c>
      <c r="K92" s="198"/>
      <c r="L92" s="203"/>
      <c r="M92" s="204"/>
      <c r="N92" s="205"/>
      <c r="O92" s="205"/>
      <c r="P92" s="206">
        <f>SUM(P93:P169)</f>
        <v>0</v>
      </c>
      <c r="Q92" s="205"/>
      <c r="R92" s="206">
        <f>SUM(R93:R169)</f>
        <v>0.30872516000000005</v>
      </c>
      <c r="S92" s="205"/>
      <c r="T92" s="207">
        <f>SUM(T93:T169)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8" t="s">
        <v>83</v>
      </c>
      <c r="AT92" s="209" t="s">
        <v>74</v>
      </c>
      <c r="AU92" s="209" t="s">
        <v>83</v>
      </c>
      <c r="AY92" s="208" t="s">
        <v>149</v>
      </c>
      <c r="BK92" s="210">
        <f>SUM(BK93:BK169)</f>
        <v>0</v>
      </c>
    </row>
    <row r="93" s="2" customFormat="1" ht="49.05" customHeight="1">
      <c r="A93" s="39"/>
      <c r="B93" s="40"/>
      <c r="C93" s="213" t="s">
        <v>83</v>
      </c>
      <c r="D93" s="213" t="s">
        <v>151</v>
      </c>
      <c r="E93" s="214" t="s">
        <v>164</v>
      </c>
      <c r="F93" s="215" t="s">
        <v>165</v>
      </c>
      <c r="G93" s="216" t="s">
        <v>154</v>
      </c>
      <c r="H93" s="217">
        <v>1.8</v>
      </c>
      <c r="I93" s="218"/>
      <c r="J93" s="219">
        <f>ROUND(I93*H93,2)</f>
        <v>0</v>
      </c>
      <c r="K93" s="215" t="s">
        <v>155</v>
      </c>
      <c r="L93" s="45"/>
      <c r="M93" s="220" t="s">
        <v>19</v>
      </c>
      <c r="N93" s="221" t="s">
        <v>46</v>
      </c>
      <c r="O93" s="85"/>
      <c r="P93" s="222">
        <f>O93*H93</f>
        <v>0</v>
      </c>
      <c r="Q93" s="222">
        <v>0.036900000000000002</v>
      </c>
      <c r="R93" s="222">
        <f>Q93*H93</f>
        <v>0.066420000000000007</v>
      </c>
      <c r="S93" s="222">
        <v>0</v>
      </c>
      <c r="T93" s="223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4" t="s">
        <v>156</v>
      </c>
      <c r="AT93" s="224" t="s">
        <v>151</v>
      </c>
      <c r="AU93" s="224" t="s">
        <v>85</v>
      </c>
      <c r="AY93" s="18" t="s">
        <v>149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18" t="s">
        <v>83</v>
      </c>
      <c r="BK93" s="225">
        <f>ROUND(I93*H93,2)</f>
        <v>0</v>
      </c>
      <c r="BL93" s="18" t="s">
        <v>156</v>
      </c>
      <c r="BM93" s="224" t="s">
        <v>528</v>
      </c>
    </row>
    <row r="94" s="2" customFormat="1">
      <c r="A94" s="39"/>
      <c r="B94" s="40"/>
      <c r="C94" s="41"/>
      <c r="D94" s="226" t="s">
        <v>158</v>
      </c>
      <c r="E94" s="41"/>
      <c r="F94" s="227" t="s">
        <v>167</v>
      </c>
      <c r="G94" s="41"/>
      <c r="H94" s="41"/>
      <c r="I94" s="228"/>
      <c r="J94" s="41"/>
      <c r="K94" s="41"/>
      <c r="L94" s="45"/>
      <c r="M94" s="229"/>
      <c r="N94" s="230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158</v>
      </c>
      <c r="AU94" s="18" t="s">
        <v>85</v>
      </c>
    </row>
    <row r="95" s="13" customFormat="1">
      <c r="A95" s="13"/>
      <c r="B95" s="233"/>
      <c r="C95" s="234"/>
      <c r="D95" s="231" t="s">
        <v>162</v>
      </c>
      <c r="E95" s="235" t="s">
        <v>19</v>
      </c>
      <c r="F95" s="236" t="s">
        <v>529</v>
      </c>
      <c r="G95" s="234"/>
      <c r="H95" s="237">
        <v>1.8</v>
      </c>
      <c r="I95" s="238"/>
      <c r="J95" s="234"/>
      <c r="K95" s="234"/>
      <c r="L95" s="239"/>
      <c r="M95" s="240"/>
      <c r="N95" s="241"/>
      <c r="O95" s="241"/>
      <c r="P95" s="241"/>
      <c r="Q95" s="241"/>
      <c r="R95" s="241"/>
      <c r="S95" s="241"/>
      <c r="T95" s="242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3" t="s">
        <v>162</v>
      </c>
      <c r="AU95" s="243" t="s">
        <v>85</v>
      </c>
      <c r="AV95" s="13" t="s">
        <v>85</v>
      </c>
      <c r="AW95" s="13" t="s">
        <v>36</v>
      </c>
      <c r="AX95" s="13" t="s">
        <v>83</v>
      </c>
      <c r="AY95" s="243" t="s">
        <v>149</v>
      </c>
    </row>
    <row r="96" s="2" customFormat="1" ht="49.05" customHeight="1">
      <c r="A96" s="39"/>
      <c r="B96" s="40"/>
      <c r="C96" s="213" t="s">
        <v>85</v>
      </c>
      <c r="D96" s="213" t="s">
        <v>151</v>
      </c>
      <c r="E96" s="214" t="s">
        <v>170</v>
      </c>
      <c r="F96" s="215" t="s">
        <v>171</v>
      </c>
      <c r="G96" s="216" t="s">
        <v>154</v>
      </c>
      <c r="H96" s="217">
        <v>0.90000000000000002</v>
      </c>
      <c r="I96" s="218"/>
      <c r="J96" s="219">
        <f>ROUND(I96*H96,2)</f>
        <v>0</v>
      </c>
      <c r="K96" s="215" t="s">
        <v>155</v>
      </c>
      <c r="L96" s="45"/>
      <c r="M96" s="220" t="s">
        <v>19</v>
      </c>
      <c r="N96" s="221" t="s">
        <v>46</v>
      </c>
      <c r="O96" s="85"/>
      <c r="P96" s="222">
        <f>O96*H96</f>
        <v>0</v>
      </c>
      <c r="Q96" s="222">
        <v>0.01269</v>
      </c>
      <c r="R96" s="222">
        <f>Q96*H96</f>
        <v>0.011421000000000001</v>
      </c>
      <c r="S96" s="222">
        <v>0</v>
      </c>
      <c r="T96" s="22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156</v>
      </c>
      <c r="AT96" s="224" t="s">
        <v>151</v>
      </c>
      <c r="AU96" s="224" t="s">
        <v>85</v>
      </c>
      <c r="AY96" s="18" t="s">
        <v>149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83</v>
      </c>
      <c r="BK96" s="225">
        <f>ROUND(I96*H96,2)</f>
        <v>0</v>
      </c>
      <c r="BL96" s="18" t="s">
        <v>156</v>
      </c>
      <c r="BM96" s="224" t="s">
        <v>727</v>
      </c>
    </row>
    <row r="97" s="2" customFormat="1">
      <c r="A97" s="39"/>
      <c r="B97" s="40"/>
      <c r="C97" s="41"/>
      <c r="D97" s="226" t="s">
        <v>158</v>
      </c>
      <c r="E97" s="41"/>
      <c r="F97" s="227" t="s">
        <v>173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158</v>
      </c>
      <c r="AU97" s="18" t="s">
        <v>85</v>
      </c>
    </row>
    <row r="98" s="13" customFormat="1">
      <c r="A98" s="13"/>
      <c r="B98" s="233"/>
      <c r="C98" s="234"/>
      <c r="D98" s="231" t="s">
        <v>162</v>
      </c>
      <c r="E98" s="235" t="s">
        <v>19</v>
      </c>
      <c r="F98" s="236" t="s">
        <v>692</v>
      </c>
      <c r="G98" s="234"/>
      <c r="H98" s="237">
        <v>0.90000000000000002</v>
      </c>
      <c r="I98" s="238"/>
      <c r="J98" s="234"/>
      <c r="K98" s="234"/>
      <c r="L98" s="239"/>
      <c r="M98" s="240"/>
      <c r="N98" s="241"/>
      <c r="O98" s="241"/>
      <c r="P98" s="241"/>
      <c r="Q98" s="241"/>
      <c r="R98" s="241"/>
      <c r="S98" s="241"/>
      <c r="T98" s="24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3" t="s">
        <v>162</v>
      </c>
      <c r="AU98" s="243" t="s">
        <v>85</v>
      </c>
      <c r="AV98" s="13" t="s">
        <v>85</v>
      </c>
      <c r="AW98" s="13" t="s">
        <v>36</v>
      </c>
      <c r="AX98" s="13" t="s">
        <v>83</v>
      </c>
      <c r="AY98" s="243" t="s">
        <v>149</v>
      </c>
    </row>
    <row r="99" s="2" customFormat="1" ht="49.05" customHeight="1">
      <c r="A99" s="39"/>
      <c r="B99" s="40"/>
      <c r="C99" s="213" t="s">
        <v>169</v>
      </c>
      <c r="D99" s="213" t="s">
        <v>151</v>
      </c>
      <c r="E99" s="214" t="s">
        <v>175</v>
      </c>
      <c r="F99" s="215" t="s">
        <v>176</v>
      </c>
      <c r="G99" s="216" t="s">
        <v>154</v>
      </c>
      <c r="H99" s="217">
        <v>1.8</v>
      </c>
      <c r="I99" s="218"/>
      <c r="J99" s="219">
        <f>ROUND(I99*H99,2)</f>
        <v>0</v>
      </c>
      <c r="K99" s="215" t="s">
        <v>155</v>
      </c>
      <c r="L99" s="45"/>
      <c r="M99" s="220" t="s">
        <v>19</v>
      </c>
      <c r="N99" s="221" t="s">
        <v>46</v>
      </c>
      <c r="O99" s="85"/>
      <c r="P99" s="222">
        <f>O99*H99</f>
        <v>0</v>
      </c>
      <c r="Q99" s="222">
        <v>0.036900000000000002</v>
      </c>
      <c r="R99" s="222">
        <f>Q99*H99</f>
        <v>0.066420000000000007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156</v>
      </c>
      <c r="AT99" s="224" t="s">
        <v>151</v>
      </c>
      <c r="AU99" s="224" t="s">
        <v>85</v>
      </c>
      <c r="AY99" s="18" t="s">
        <v>149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83</v>
      </c>
      <c r="BK99" s="225">
        <f>ROUND(I99*H99,2)</f>
        <v>0</v>
      </c>
      <c r="BL99" s="18" t="s">
        <v>156</v>
      </c>
      <c r="BM99" s="224" t="s">
        <v>530</v>
      </c>
    </row>
    <row r="100" s="2" customFormat="1">
      <c r="A100" s="39"/>
      <c r="B100" s="40"/>
      <c r="C100" s="41"/>
      <c r="D100" s="226" t="s">
        <v>158</v>
      </c>
      <c r="E100" s="41"/>
      <c r="F100" s="227" t="s">
        <v>178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158</v>
      </c>
      <c r="AU100" s="18" t="s">
        <v>85</v>
      </c>
    </row>
    <row r="101" s="13" customFormat="1">
      <c r="A101" s="13"/>
      <c r="B101" s="233"/>
      <c r="C101" s="234"/>
      <c r="D101" s="231" t="s">
        <v>162</v>
      </c>
      <c r="E101" s="235" t="s">
        <v>19</v>
      </c>
      <c r="F101" s="236" t="s">
        <v>531</v>
      </c>
      <c r="G101" s="234"/>
      <c r="H101" s="237">
        <v>1.8</v>
      </c>
      <c r="I101" s="238"/>
      <c r="J101" s="234"/>
      <c r="K101" s="234"/>
      <c r="L101" s="239"/>
      <c r="M101" s="240"/>
      <c r="N101" s="241"/>
      <c r="O101" s="241"/>
      <c r="P101" s="241"/>
      <c r="Q101" s="241"/>
      <c r="R101" s="241"/>
      <c r="S101" s="241"/>
      <c r="T101" s="24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3" t="s">
        <v>162</v>
      </c>
      <c r="AU101" s="243" t="s">
        <v>85</v>
      </c>
      <c r="AV101" s="13" t="s">
        <v>85</v>
      </c>
      <c r="AW101" s="13" t="s">
        <v>36</v>
      </c>
      <c r="AX101" s="13" t="s">
        <v>83</v>
      </c>
      <c r="AY101" s="243" t="s">
        <v>149</v>
      </c>
    </row>
    <row r="102" s="2" customFormat="1" ht="24.15" customHeight="1">
      <c r="A102" s="39"/>
      <c r="B102" s="40"/>
      <c r="C102" s="213" t="s">
        <v>156</v>
      </c>
      <c r="D102" s="213" t="s">
        <v>151</v>
      </c>
      <c r="E102" s="214" t="s">
        <v>181</v>
      </c>
      <c r="F102" s="215" t="s">
        <v>182</v>
      </c>
      <c r="G102" s="216" t="s">
        <v>183</v>
      </c>
      <c r="H102" s="217">
        <v>13.5</v>
      </c>
      <c r="I102" s="218"/>
      <c r="J102" s="219">
        <f>ROUND(I102*H102,2)</f>
        <v>0</v>
      </c>
      <c r="K102" s="215" t="s">
        <v>155</v>
      </c>
      <c r="L102" s="45"/>
      <c r="M102" s="220" t="s">
        <v>19</v>
      </c>
      <c r="N102" s="221" t="s">
        <v>46</v>
      </c>
      <c r="O102" s="85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156</v>
      </c>
      <c r="AT102" s="224" t="s">
        <v>151</v>
      </c>
      <c r="AU102" s="224" t="s">
        <v>85</v>
      </c>
      <c r="AY102" s="18" t="s">
        <v>149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83</v>
      </c>
      <c r="BK102" s="225">
        <f>ROUND(I102*H102,2)</f>
        <v>0</v>
      </c>
      <c r="BL102" s="18" t="s">
        <v>156</v>
      </c>
      <c r="BM102" s="224" t="s">
        <v>532</v>
      </c>
    </row>
    <row r="103" s="2" customFormat="1">
      <c r="A103" s="39"/>
      <c r="B103" s="40"/>
      <c r="C103" s="41"/>
      <c r="D103" s="226" t="s">
        <v>158</v>
      </c>
      <c r="E103" s="41"/>
      <c r="F103" s="227" t="s">
        <v>185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158</v>
      </c>
      <c r="AU103" s="18" t="s">
        <v>85</v>
      </c>
    </row>
    <row r="104" s="2" customFormat="1" ht="24.15" customHeight="1">
      <c r="A104" s="39"/>
      <c r="B104" s="40"/>
      <c r="C104" s="213" t="s">
        <v>180</v>
      </c>
      <c r="D104" s="213" t="s">
        <v>151</v>
      </c>
      <c r="E104" s="214" t="s">
        <v>533</v>
      </c>
      <c r="F104" s="215" t="s">
        <v>534</v>
      </c>
      <c r="G104" s="216" t="s">
        <v>183</v>
      </c>
      <c r="H104" s="217">
        <v>5.2270000000000003</v>
      </c>
      <c r="I104" s="218"/>
      <c r="J104" s="219">
        <f>ROUND(I104*H104,2)</f>
        <v>0</v>
      </c>
      <c r="K104" s="215" t="s">
        <v>155</v>
      </c>
      <c r="L104" s="45"/>
      <c r="M104" s="220" t="s">
        <v>19</v>
      </c>
      <c r="N104" s="221" t="s">
        <v>46</v>
      </c>
      <c r="O104" s="85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156</v>
      </c>
      <c r="AT104" s="224" t="s">
        <v>151</v>
      </c>
      <c r="AU104" s="224" t="s">
        <v>85</v>
      </c>
      <c r="AY104" s="18" t="s">
        <v>149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83</v>
      </c>
      <c r="BK104" s="225">
        <f>ROUND(I104*H104,2)</f>
        <v>0</v>
      </c>
      <c r="BL104" s="18" t="s">
        <v>156</v>
      </c>
      <c r="BM104" s="224" t="s">
        <v>535</v>
      </c>
    </row>
    <row r="105" s="2" customFormat="1">
      <c r="A105" s="39"/>
      <c r="B105" s="40"/>
      <c r="C105" s="41"/>
      <c r="D105" s="226" t="s">
        <v>158</v>
      </c>
      <c r="E105" s="41"/>
      <c r="F105" s="227" t="s">
        <v>536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158</v>
      </c>
      <c r="AU105" s="18" t="s">
        <v>85</v>
      </c>
    </row>
    <row r="106" s="13" customFormat="1">
      <c r="A106" s="13"/>
      <c r="B106" s="233"/>
      <c r="C106" s="234"/>
      <c r="D106" s="231" t="s">
        <v>162</v>
      </c>
      <c r="E106" s="235" t="s">
        <v>19</v>
      </c>
      <c r="F106" s="236" t="s">
        <v>537</v>
      </c>
      <c r="G106" s="234"/>
      <c r="H106" s="237">
        <v>5.2270000000000003</v>
      </c>
      <c r="I106" s="238"/>
      <c r="J106" s="234"/>
      <c r="K106" s="234"/>
      <c r="L106" s="239"/>
      <c r="M106" s="240"/>
      <c r="N106" s="241"/>
      <c r="O106" s="241"/>
      <c r="P106" s="241"/>
      <c r="Q106" s="241"/>
      <c r="R106" s="241"/>
      <c r="S106" s="241"/>
      <c r="T106" s="24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3" t="s">
        <v>162</v>
      </c>
      <c r="AU106" s="243" t="s">
        <v>85</v>
      </c>
      <c r="AV106" s="13" t="s">
        <v>85</v>
      </c>
      <c r="AW106" s="13" t="s">
        <v>36</v>
      </c>
      <c r="AX106" s="13" t="s">
        <v>83</v>
      </c>
      <c r="AY106" s="243" t="s">
        <v>149</v>
      </c>
    </row>
    <row r="107" s="2" customFormat="1" ht="24.15" customHeight="1">
      <c r="A107" s="39"/>
      <c r="B107" s="40"/>
      <c r="C107" s="213" t="s">
        <v>187</v>
      </c>
      <c r="D107" s="213" t="s">
        <v>151</v>
      </c>
      <c r="E107" s="214" t="s">
        <v>538</v>
      </c>
      <c r="F107" s="215" t="s">
        <v>539</v>
      </c>
      <c r="G107" s="216" t="s">
        <v>183</v>
      </c>
      <c r="H107" s="217">
        <v>4.0659999999999998</v>
      </c>
      <c r="I107" s="218"/>
      <c r="J107" s="219">
        <f>ROUND(I107*H107,2)</f>
        <v>0</v>
      </c>
      <c r="K107" s="215" t="s">
        <v>155</v>
      </c>
      <c r="L107" s="45"/>
      <c r="M107" s="220" t="s">
        <v>19</v>
      </c>
      <c r="N107" s="221" t="s">
        <v>46</v>
      </c>
      <c r="O107" s="85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156</v>
      </c>
      <c r="AT107" s="224" t="s">
        <v>151</v>
      </c>
      <c r="AU107" s="224" t="s">
        <v>85</v>
      </c>
      <c r="AY107" s="18" t="s">
        <v>149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83</v>
      </c>
      <c r="BK107" s="225">
        <f>ROUND(I107*H107,2)</f>
        <v>0</v>
      </c>
      <c r="BL107" s="18" t="s">
        <v>156</v>
      </c>
      <c r="BM107" s="224" t="s">
        <v>540</v>
      </c>
    </row>
    <row r="108" s="2" customFormat="1">
      <c r="A108" s="39"/>
      <c r="B108" s="40"/>
      <c r="C108" s="41"/>
      <c r="D108" s="226" t="s">
        <v>158</v>
      </c>
      <c r="E108" s="41"/>
      <c r="F108" s="227" t="s">
        <v>541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158</v>
      </c>
      <c r="AU108" s="18" t="s">
        <v>85</v>
      </c>
    </row>
    <row r="109" s="13" customFormat="1">
      <c r="A109" s="13"/>
      <c r="B109" s="233"/>
      <c r="C109" s="234"/>
      <c r="D109" s="231" t="s">
        <v>162</v>
      </c>
      <c r="E109" s="235" t="s">
        <v>19</v>
      </c>
      <c r="F109" s="236" t="s">
        <v>542</v>
      </c>
      <c r="G109" s="234"/>
      <c r="H109" s="237">
        <v>4.0659999999999998</v>
      </c>
      <c r="I109" s="238"/>
      <c r="J109" s="234"/>
      <c r="K109" s="234"/>
      <c r="L109" s="239"/>
      <c r="M109" s="240"/>
      <c r="N109" s="241"/>
      <c r="O109" s="241"/>
      <c r="P109" s="241"/>
      <c r="Q109" s="241"/>
      <c r="R109" s="241"/>
      <c r="S109" s="241"/>
      <c r="T109" s="24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3" t="s">
        <v>162</v>
      </c>
      <c r="AU109" s="243" t="s">
        <v>85</v>
      </c>
      <c r="AV109" s="13" t="s">
        <v>85</v>
      </c>
      <c r="AW109" s="13" t="s">
        <v>36</v>
      </c>
      <c r="AX109" s="13" t="s">
        <v>83</v>
      </c>
      <c r="AY109" s="243" t="s">
        <v>149</v>
      </c>
    </row>
    <row r="110" s="2" customFormat="1" ht="24.15" customHeight="1">
      <c r="A110" s="39"/>
      <c r="B110" s="40"/>
      <c r="C110" s="213" t="s">
        <v>193</v>
      </c>
      <c r="D110" s="213" t="s">
        <v>151</v>
      </c>
      <c r="E110" s="214" t="s">
        <v>543</v>
      </c>
      <c r="F110" s="215" t="s">
        <v>544</v>
      </c>
      <c r="G110" s="216" t="s">
        <v>183</v>
      </c>
      <c r="H110" s="217">
        <v>2.323</v>
      </c>
      <c r="I110" s="218"/>
      <c r="J110" s="219">
        <f>ROUND(I110*H110,2)</f>
        <v>0</v>
      </c>
      <c r="K110" s="215" t="s">
        <v>155</v>
      </c>
      <c r="L110" s="45"/>
      <c r="M110" s="220" t="s">
        <v>19</v>
      </c>
      <c r="N110" s="221" t="s">
        <v>46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156</v>
      </c>
      <c r="AT110" s="224" t="s">
        <v>151</v>
      </c>
      <c r="AU110" s="224" t="s">
        <v>85</v>
      </c>
      <c r="AY110" s="18" t="s">
        <v>149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83</v>
      </c>
      <c r="BK110" s="225">
        <f>ROUND(I110*H110,2)</f>
        <v>0</v>
      </c>
      <c r="BL110" s="18" t="s">
        <v>156</v>
      </c>
      <c r="BM110" s="224" t="s">
        <v>545</v>
      </c>
    </row>
    <row r="111" s="2" customFormat="1">
      <c r="A111" s="39"/>
      <c r="B111" s="40"/>
      <c r="C111" s="41"/>
      <c r="D111" s="226" t="s">
        <v>158</v>
      </c>
      <c r="E111" s="41"/>
      <c r="F111" s="227" t="s">
        <v>546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158</v>
      </c>
      <c r="AU111" s="18" t="s">
        <v>85</v>
      </c>
    </row>
    <row r="112" s="13" customFormat="1">
      <c r="A112" s="13"/>
      <c r="B112" s="233"/>
      <c r="C112" s="234"/>
      <c r="D112" s="231" t="s">
        <v>162</v>
      </c>
      <c r="E112" s="235" t="s">
        <v>19</v>
      </c>
      <c r="F112" s="236" t="s">
        <v>547</v>
      </c>
      <c r="G112" s="234"/>
      <c r="H112" s="237">
        <v>2.323</v>
      </c>
      <c r="I112" s="238"/>
      <c r="J112" s="234"/>
      <c r="K112" s="234"/>
      <c r="L112" s="239"/>
      <c r="M112" s="240"/>
      <c r="N112" s="241"/>
      <c r="O112" s="241"/>
      <c r="P112" s="241"/>
      <c r="Q112" s="241"/>
      <c r="R112" s="241"/>
      <c r="S112" s="241"/>
      <c r="T112" s="24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3" t="s">
        <v>162</v>
      </c>
      <c r="AU112" s="243" t="s">
        <v>85</v>
      </c>
      <c r="AV112" s="13" t="s">
        <v>85</v>
      </c>
      <c r="AW112" s="13" t="s">
        <v>36</v>
      </c>
      <c r="AX112" s="13" t="s">
        <v>83</v>
      </c>
      <c r="AY112" s="243" t="s">
        <v>149</v>
      </c>
    </row>
    <row r="113" s="2" customFormat="1" ht="24.15" customHeight="1">
      <c r="A113" s="39"/>
      <c r="B113" s="40"/>
      <c r="C113" s="213" t="s">
        <v>199</v>
      </c>
      <c r="D113" s="213" t="s">
        <v>151</v>
      </c>
      <c r="E113" s="214" t="s">
        <v>548</v>
      </c>
      <c r="F113" s="215" t="s">
        <v>549</v>
      </c>
      <c r="G113" s="216" t="s">
        <v>183</v>
      </c>
      <c r="H113" s="217">
        <v>11.868</v>
      </c>
      <c r="I113" s="218"/>
      <c r="J113" s="219">
        <f>ROUND(I113*H113,2)</f>
        <v>0</v>
      </c>
      <c r="K113" s="215" t="s">
        <v>155</v>
      </c>
      <c r="L113" s="45"/>
      <c r="M113" s="220" t="s">
        <v>19</v>
      </c>
      <c r="N113" s="221" t="s">
        <v>46</v>
      </c>
      <c r="O113" s="85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156</v>
      </c>
      <c r="AT113" s="224" t="s">
        <v>151</v>
      </c>
      <c r="AU113" s="224" t="s">
        <v>85</v>
      </c>
      <c r="AY113" s="18" t="s">
        <v>149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83</v>
      </c>
      <c r="BK113" s="225">
        <f>ROUND(I113*H113,2)</f>
        <v>0</v>
      </c>
      <c r="BL113" s="18" t="s">
        <v>156</v>
      </c>
      <c r="BM113" s="224" t="s">
        <v>550</v>
      </c>
    </row>
    <row r="114" s="2" customFormat="1">
      <c r="A114" s="39"/>
      <c r="B114" s="40"/>
      <c r="C114" s="41"/>
      <c r="D114" s="226" t="s">
        <v>158</v>
      </c>
      <c r="E114" s="41"/>
      <c r="F114" s="227" t="s">
        <v>551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158</v>
      </c>
      <c r="AU114" s="18" t="s">
        <v>85</v>
      </c>
    </row>
    <row r="115" s="13" customFormat="1">
      <c r="A115" s="13"/>
      <c r="B115" s="233"/>
      <c r="C115" s="234"/>
      <c r="D115" s="231" t="s">
        <v>162</v>
      </c>
      <c r="E115" s="235" t="s">
        <v>19</v>
      </c>
      <c r="F115" s="236" t="s">
        <v>728</v>
      </c>
      <c r="G115" s="234"/>
      <c r="H115" s="237">
        <v>11.868</v>
      </c>
      <c r="I115" s="238"/>
      <c r="J115" s="234"/>
      <c r="K115" s="234"/>
      <c r="L115" s="239"/>
      <c r="M115" s="240"/>
      <c r="N115" s="241"/>
      <c r="O115" s="241"/>
      <c r="P115" s="241"/>
      <c r="Q115" s="241"/>
      <c r="R115" s="241"/>
      <c r="S115" s="241"/>
      <c r="T115" s="24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3" t="s">
        <v>162</v>
      </c>
      <c r="AU115" s="243" t="s">
        <v>85</v>
      </c>
      <c r="AV115" s="13" t="s">
        <v>85</v>
      </c>
      <c r="AW115" s="13" t="s">
        <v>36</v>
      </c>
      <c r="AX115" s="13" t="s">
        <v>83</v>
      </c>
      <c r="AY115" s="243" t="s">
        <v>149</v>
      </c>
    </row>
    <row r="116" s="2" customFormat="1" ht="24.15" customHeight="1">
      <c r="A116" s="39"/>
      <c r="B116" s="40"/>
      <c r="C116" s="213" t="s">
        <v>205</v>
      </c>
      <c r="D116" s="213" t="s">
        <v>151</v>
      </c>
      <c r="E116" s="214" t="s">
        <v>553</v>
      </c>
      <c r="F116" s="215" t="s">
        <v>554</v>
      </c>
      <c r="G116" s="216" t="s">
        <v>183</v>
      </c>
      <c r="H116" s="217">
        <v>9.2309999999999999</v>
      </c>
      <c r="I116" s="218"/>
      <c r="J116" s="219">
        <f>ROUND(I116*H116,2)</f>
        <v>0</v>
      </c>
      <c r="K116" s="215" t="s">
        <v>155</v>
      </c>
      <c r="L116" s="45"/>
      <c r="M116" s="220" t="s">
        <v>19</v>
      </c>
      <c r="N116" s="221" t="s">
        <v>46</v>
      </c>
      <c r="O116" s="85"/>
      <c r="P116" s="222">
        <f>O116*H116</f>
        <v>0</v>
      </c>
      <c r="Q116" s="222">
        <v>0</v>
      </c>
      <c r="R116" s="222">
        <f>Q116*H116</f>
        <v>0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156</v>
      </c>
      <c r="AT116" s="224" t="s">
        <v>151</v>
      </c>
      <c r="AU116" s="224" t="s">
        <v>85</v>
      </c>
      <c r="AY116" s="18" t="s">
        <v>149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8" t="s">
        <v>83</v>
      </c>
      <c r="BK116" s="225">
        <f>ROUND(I116*H116,2)</f>
        <v>0</v>
      </c>
      <c r="BL116" s="18" t="s">
        <v>156</v>
      </c>
      <c r="BM116" s="224" t="s">
        <v>555</v>
      </c>
    </row>
    <row r="117" s="2" customFormat="1">
      <c r="A117" s="39"/>
      <c r="B117" s="40"/>
      <c r="C117" s="41"/>
      <c r="D117" s="226" t="s">
        <v>158</v>
      </c>
      <c r="E117" s="41"/>
      <c r="F117" s="227" t="s">
        <v>556</v>
      </c>
      <c r="G117" s="41"/>
      <c r="H117" s="41"/>
      <c r="I117" s="228"/>
      <c r="J117" s="41"/>
      <c r="K117" s="41"/>
      <c r="L117" s="45"/>
      <c r="M117" s="229"/>
      <c r="N117" s="23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158</v>
      </c>
      <c r="AU117" s="18" t="s">
        <v>85</v>
      </c>
    </row>
    <row r="118" s="13" customFormat="1">
      <c r="A118" s="13"/>
      <c r="B118" s="233"/>
      <c r="C118" s="234"/>
      <c r="D118" s="231" t="s">
        <v>162</v>
      </c>
      <c r="E118" s="235" t="s">
        <v>19</v>
      </c>
      <c r="F118" s="236" t="s">
        <v>729</v>
      </c>
      <c r="G118" s="234"/>
      <c r="H118" s="237">
        <v>9.2309999999999999</v>
      </c>
      <c r="I118" s="238"/>
      <c r="J118" s="234"/>
      <c r="K118" s="234"/>
      <c r="L118" s="239"/>
      <c r="M118" s="240"/>
      <c r="N118" s="241"/>
      <c r="O118" s="241"/>
      <c r="P118" s="241"/>
      <c r="Q118" s="241"/>
      <c r="R118" s="241"/>
      <c r="S118" s="241"/>
      <c r="T118" s="24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3" t="s">
        <v>162</v>
      </c>
      <c r="AU118" s="243" t="s">
        <v>85</v>
      </c>
      <c r="AV118" s="13" t="s">
        <v>85</v>
      </c>
      <c r="AW118" s="13" t="s">
        <v>36</v>
      </c>
      <c r="AX118" s="13" t="s">
        <v>83</v>
      </c>
      <c r="AY118" s="243" t="s">
        <v>149</v>
      </c>
    </row>
    <row r="119" s="2" customFormat="1" ht="24.15" customHeight="1">
      <c r="A119" s="39"/>
      <c r="B119" s="40"/>
      <c r="C119" s="213" t="s">
        <v>211</v>
      </c>
      <c r="D119" s="213" t="s">
        <v>151</v>
      </c>
      <c r="E119" s="214" t="s">
        <v>558</v>
      </c>
      <c r="F119" s="215" t="s">
        <v>559</v>
      </c>
      <c r="G119" s="216" t="s">
        <v>183</v>
      </c>
      <c r="H119" s="217">
        <v>5.2750000000000004</v>
      </c>
      <c r="I119" s="218"/>
      <c r="J119" s="219">
        <f>ROUND(I119*H119,2)</f>
        <v>0</v>
      </c>
      <c r="K119" s="215" t="s">
        <v>155</v>
      </c>
      <c r="L119" s="45"/>
      <c r="M119" s="220" t="s">
        <v>19</v>
      </c>
      <c r="N119" s="221" t="s">
        <v>46</v>
      </c>
      <c r="O119" s="85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156</v>
      </c>
      <c r="AT119" s="224" t="s">
        <v>151</v>
      </c>
      <c r="AU119" s="224" t="s">
        <v>85</v>
      </c>
      <c r="AY119" s="18" t="s">
        <v>149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83</v>
      </c>
      <c r="BK119" s="225">
        <f>ROUND(I119*H119,2)</f>
        <v>0</v>
      </c>
      <c r="BL119" s="18" t="s">
        <v>156</v>
      </c>
      <c r="BM119" s="224" t="s">
        <v>560</v>
      </c>
    </row>
    <row r="120" s="2" customFormat="1">
      <c r="A120" s="39"/>
      <c r="B120" s="40"/>
      <c r="C120" s="41"/>
      <c r="D120" s="226" t="s">
        <v>158</v>
      </c>
      <c r="E120" s="41"/>
      <c r="F120" s="227" t="s">
        <v>561</v>
      </c>
      <c r="G120" s="41"/>
      <c r="H120" s="41"/>
      <c r="I120" s="228"/>
      <c r="J120" s="41"/>
      <c r="K120" s="41"/>
      <c r="L120" s="45"/>
      <c r="M120" s="229"/>
      <c r="N120" s="23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158</v>
      </c>
      <c r="AU120" s="18" t="s">
        <v>85</v>
      </c>
    </row>
    <row r="121" s="13" customFormat="1">
      <c r="A121" s="13"/>
      <c r="B121" s="233"/>
      <c r="C121" s="234"/>
      <c r="D121" s="231" t="s">
        <v>162</v>
      </c>
      <c r="E121" s="235" t="s">
        <v>19</v>
      </c>
      <c r="F121" s="236" t="s">
        <v>730</v>
      </c>
      <c r="G121" s="234"/>
      <c r="H121" s="237">
        <v>5.2750000000000004</v>
      </c>
      <c r="I121" s="238"/>
      <c r="J121" s="234"/>
      <c r="K121" s="234"/>
      <c r="L121" s="239"/>
      <c r="M121" s="240"/>
      <c r="N121" s="241"/>
      <c r="O121" s="241"/>
      <c r="P121" s="241"/>
      <c r="Q121" s="241"/>
      <c r="R121" s="241"/>
      <c r="S121" s="241"/>
      <c r="T121" s="24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3" t="s">
        <v>162</v>
      </c>
      <c r="AU121" s="243" t="s">
        <v>85</v>
      </c>
      <c r="AV121" s="13" t="s">
        <v>85</v>
      </c>
      <c r="AW121" s="13" t="s">
        <v>36</v>
      </c>
      <c r="AX121" s="13" t="s">
        <v>83</v>
      </c>
      <c r="AY121" s="243" t="s">
        <v>149</v>
      </c>
    </row>
    <row r="122" s="2" customFormat="1" ht="16.5" customHeight="1">
      <c r="A122" s="39"/>
      <c r="B122" s="40"/>
      <c r="C122" s="213" t="s">
        <v>217</v>
      </c>
      <c r="D122" s="213" t="s">
        <v>151</v>
      </c>
      <c r="E122" s="214" t="s">
        <v>228</v>
      </c>
      <c r="F122" s="215" t="s">
        <v>229</v>
      </c>
      <c r="G122" s="216" t="s">
        <v>230</v>
      </c>
      <c r="H122" s="217">
        <v>66.799999999999997</v>
      </c>
      <c r="I122" s="218"/>
      <c r="J122" s="219">
        <f>ROUND(I122*H122,2)</f>
        <v>0</v>
      </c>
      <c r="K122" s="215" t="s">
        <v>155</v>
      </c>
      <c r="L122" s="45"/>
      <c r="M122" s="220" t="s">
        <v>19</v>
      </c>
      <c r="N122" s="221" t="s">
        <v>46</v>
      </c>
      <c r="O122" s="85"/>
      <c r="P122" s="222">
        <f>O122*H122</f>
        <v>0</v>
      </c>
      <c r="Q122" s="222">
        <v>0.00199</v>
      </c>
      <c r="R122" s="222">
        <f>Q122*H122</f>
        <v>0.132932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156</v>
      </c>
      <c r="AT122" s="224" t="s">
        <v>151</v>
      </c>
      <c r="AU122" s="224" t="s">
        <v>85</v>
      </c>
      <c r="AY122" s="18" t="s">
        <v>149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83</v>
      </c>
      <c r="BK122" s="225">
        <f>ROUND(I122*H122,2)</f>
        <v>0</v>
      </c>
      <c r="BL122" s="18" t="s">
        <v>156</v>
      </c>
      <c r="BM122" s="224" t="s">
        <v>566</v>
      </c>
    </row>
    <row r="123" s="2" customFormat="1">
      <c r="A123" s="39"/>
      <c r="B123" s="40"/>
      <c r="C123" s="41"/>
      <c r="D123" s="226" t="s">
        <v>158</v>
      </c>
      <c r="E123" s="41"/>
      <c r="F123" s="227" t="s">
        <v>232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158</v>
      </c>
      <c r="AU123" s="18" t="s">
        <v>85</v>
      </c>
    </row>
    <row r="124" s="13" customFormat="1">
      <c r="A124" s="13"/>
      <c r="B124" s="233"/>
      <c r="C124" s="234"/>
      <c r="D124" s="231" t="s">
        <v>162</v>
      </c>
      <c r="E124" s="235" t="s">
        <v>19</v>
      </c>
      <c r="F124" s="236" t="s">
        <v>731</v>
      </c>
      <c r="G124" s="234"/>
      <c r="H124" s="237">
        <v>66.799999999999997</v>
      </c>
      <c r="I124" s="238"/>
      <c r="J124" s="234"/>
      <c r="K124" s="234"/>
      <c r="L124" s="239"/>
      <c r="M124" s="240"/>
      <c r="N124" s="241"/>
      <c r="O124" s="241"/>
      <c r="P124" s="241"/>
      <c r="Q124" s="241"/>
      <c r="R124" s="241"/>
      <c r="S124" s="241"/>
      <c r="T124" s="24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3" t="s">
        <v>162</v>
      </c>
      <c r="AU124" s="243" t="s">
        <v>85</v>
      </c>
      <c r="AV124" s="13" t="s">
        <v>85</v>
      </c>
      <c r="AW124" s="13" t="s">
        <v>36</v>
      </c>
      <c r="AX124" s="13" t="s">
        <v>83</v>
      </c>
      <c r="AY124" s="243" t="s">
        <v>149</v>
      </c>
    </row>
    <row r="125" s="2" customFormat="1" ht="24.15" customHeight="1">
      <c r="A125" s="39"/>
      <c r="B125" s="40"/>
      <c r="C125" s="213" t="s">
        <v>223</v>
      </c>
      <c r="D125" s="213" t="s">
        <v>151</v>
      </c>
      <c r="E125" s="214" t="s">
        <v>240</v>
      </c>
      <c r="F125" s="215" t="s">
        <v>241</v>
      </c>
      <c r="G125" s="216" t="s">
        <v>230</v>
      </c>
      <c r="H125" s="217">
        <v>66.799999999999997</v>
      </c>
      <c r="I125" s="218"/>
      <c r="J125" s="219">
        <f>ROUND(I125*H125,2)</f>
        <v>0</v>
      </c>
      <c r="K125" s="215" t="s">
        <v>155</v>
      </c>
      <c r="L125" s="45"/>
      <c r="M125" s="220" t="s">
        <v>19</v>
      </c>
      <c r="N125" s="221" t="s">
        <v>46</v>
      </c>
      <c r="O125" s="85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3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4" t="s">
        <v>156</v>
      </c>
      <c r="AT125" s="224" t="s">
        <v>151</v>
      </c>
      <c r="AU125" s="224" t="s">
        <v>85</v>
      </c>
      <c r="AY125" s="18" t="s">
        <v>149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8" t="s">
        <v>83</v>
      </c>
      <c r="BK125" s="225">
        <f>ROUND(I125*H125,2)</f>
        <v>0</v>
      </c>
      <c r="BL125" s="18" t="s">
        <v>156</v>
      </c>
      <c r="BM125" s="224" t="s">
        <v>570</v>
      </c>
    </row>
    <row r="126" s="2" customFormat="1">
      <c r="A126" s="39"/>
      <c r="B126" s="40"/>
      <c r="C126" s="41"/>
      <c r="D126" s="226" t="s">
        <v>158</v>
      </c>
      <c r="E126" s="41"/>
      <c r="F126" s="227" t="s">
        <v>243</v>
      </c>
      <c r="G126" s="41"/>
      <c r="H126" s="41"/>
      <c r="I126" s="228"/>
      <c r="J126" s="41"/>
      <c r="K126" s="41"/>
      <c r="L126" s="45"/>
      <c r="M126" s="229"/>
      <c r="N126" s="230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158</v>
      </c>
      <c r="AU126" s="18" t="s">
        <v>85</v>
      </c>
    </row>
    <row r="127" s="2" customFormat="1" ht="16.5" customHeight="1">
      <c r="A127" s="39"/>
      <c r="B127" s="40"/>
      <c r="C127" s="213" t="s">
        <v>227</v>
      </c>
      <c r="D127" s="213" t="s">
        <v>151</v>
      </c>
      <c r="E127" s="214" t="s">
        <v>250</v>
      </c>
      <c r="F127" s="215" t="s">
        <v>251</v>
      </c>
      <c r="G127" s="216" t="s">
        <v>230</v>
      </c>
      <c r="H127" s="217">
        <v>10.560000000000001</v>
      </c>
      <c r="I127" s="218"/>
      <c r="J127" s="219">
        <f>ROUND(I127*H127,2)</f>
        <v>0</v>
      </c>
      <c r="K127" s="215" t="s">
        <v>155</v>
      </c>
      <c r="L127" s="45"/>
      <c r="M127" s="220" t="s">
        <v>19</v>
      </c>
      <c r="N127" s="221" t="s">
        <v>46</v>
      </c>
      <c r="O127" s="85"/>
      <c r="P127" s="222">
        <f>O127*H127</f>
        <v>0</v>
      </c>
      <c r="Q127" s="222">
        <v>0.00149</v>
      </c>
      <c r="R127" s="222">
        <f>Q127*H127</f>
        <v>0.015734399999999999</v>
      </c>
      <c r="S127" s="222">
        <v>0</v>
      </c>
      <c r="T127" s="223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4" t="s">
        <v>156</v>
      </c>
      <c r="AT127" s="224" t="s">
        <v>151</v>
      </c>
      <c r="AU127" s="224" t="s">
        <v>85</v>
      </c>
      <c r="AY127" s="18" t="s">
        <v>149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8" t="s">
        <v>83</v>
      </c>
      <c r="BK127" s="225">
        <f>ROUND(I127*H127,2)</f>
        <v>0</v>
      </c>
      <c r="BL127" s="18" t="s">
        <v>156</v>
      </c>
      <c r="BM127" s="224" t="s">
        <v>572</v>
      </c>
    </row>
    <row r="128" s="2" customFormat="1">
      <c r="A128" s="39"/>
      <c r="B128" s="40"/>
      <c r="C128" s="41"/>
      <c r="D128" s="226" t="s">
        <v>158</v>
      </c>
      <c r="E128" s="41"/>
      <c r="F128" s="227" t="s">
        <v>253</v>
      </c>
      <c r="G128" s="41"/>
      <c r="H128" s="41"/>
      <c r="I128" s="228"/>
      <c r="J128" s="41"/>
      <c r="K128" s="41"/>
      <c r="L128" s="45"/>
      <c r="M128" s="229"/>
      <c r="N128" s="230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158</v>
      </c>
      <c r="AU128" s="18" t="s">
        <v>85</v>
      </c>
    </row>
    <row r="129" s="13" customFormat="1">
      <c r="A129" s="13"/>
      <c r="B129" s="233"/>
      <c r="C129" s="234"/>
      <c r="D129" s="231" t="s">
        <v>162</v>
      </c>
      <c r="E129" s="235" t="s">
        <v>19</v>
      </c>
      <c r="F129" s="236" t="s">
        <v>573</v>
      </c>
      <c r="G129" s="234"/>
      <c r="H129" s="237">
        <v>10.560000000000001</v>
      </c>
      <c r="I129" s="238"/>
      <c r="J129" s="234"/>
      <c r="K129" s="234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162</v>
      </c>
      <c r="AU129" s="243" t="s">
        <v>85</v>
      </c>
      <c r="AV129" s="13" t="s">
        <v>85</v>
      </c>
      <c r="AW129" s="13" t="s">
        <v>36</v>
      </c>
      <c r="AX129" s="13" t="s">
        <v>83</v>
      </c>
      <c r="AY129" s="243" t="s">
        <v>149</v>
      </c>
    </row>
    <row r="130" s="2" customFormat="1" ht="24.15" customHeight="1">
      <c r="A130" s="39"/>
      <c r="B130" s="40"/>
      <c r="C130" s="213" t="s">
        <v>234</v>
      </c>
      <c r="D130" s="213" t="s">
        <v>151</v>
      </c>
      <c r="E130" s="214" t="s">
        <v>256</v>
      </c>
      <c r="F130" s="215" t="s">
        <v>257</v>
      </c>
      <c r="G130" s="216" t="s">
        <v>230</v>
      </c>
      <c r="H130" s="217">
        <v>10.560000000000001</v>
      </c>
      <c r="I130" s="218"/>
      <c r="J130" s="219">
        <f>ROUND(I130*H130,2)</f>
        <v>0</v>
      </c>
      <c r="K130" s="215" t="s">
        <v>155</v>
      </c>
      <c r="L130" s="45"/>
      <c r="M130" s="220" t="s">
        <v>19</v>
      </c>
      <c r="N130" s="221" t="s">
        <v>46</v>
      </c>
      <c r="O130" s="85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4" t="s">
        <v>156</v>
      </c>
      <c r="AT130" s="224" t="s">
        <v>151</v>
      </c>
      <c r="AU130" s="224" t="s">
        <v>85</v>
      </c>
      <c r="AY130" s="18" t="s">
        <v>149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8" t="s">
        <v>83</v>
      </c>
      <c r="BK130" s="225">
        <f>ROUND(I130*H130,2)</f>
        <v>0</v>
      </c>
      <c r="BL130" s="18" t="s">
        <v>156</v>
      </c>
      <c r="BM130" s="224" t="s">
        <v>574</v>
      </c>
    </row>
    <row r="131" s="2" customFormat="1">
      <c r="A131" s="39"/>
      <c r="B131" s="40"/>
      <c r="C131" s="41"/>
      <c r="D131" s="226" t="s">
        <v>158</v>
      </c>
      <c r="E131" s="41"/>
      <c r="F131" s="227" t="s">
        <v>259</v>
      </c>
      <c r="G131" s="41"/>
      <c r="H131" s="41"/>
      <c r="I131" s="228"/>
      <c r="J131" s="41"/>
      <c r="K131" s="41"/>
      <c r="L131" s="45"/>
      <c r="M131" s="229"/>
      <c r="N131" s="230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158</v>
      </c>
      <c r="AU131" s="18" t="s">
        <v>85</v>
      </c>
    </row>
    <row r="132" s="2" customFormat="1" ht="21.75" customHeight="1">
      <c r="A132" s="39"/>
      <c r="B132" s="40"/>
      <c r="C132" s="213" t="s">
        <v>8</v>
      </c>
      <c r="D132" s="213" t="s">
        <v>151</v>
      </c>
      <c r="E132" s="214" t="s">
        <v>261</v>
      </c>
      <c r="F132" s="215" t="s">
        <v>262</v>
      </c>
      <c r="G132" s="216" t="s">
        <v>183</v>
      </c>
      <c r="H132" s="217">
        <v>11.616</v>
      </c>
      <c r="I132" s="218"/>
      <c r="J132" s="219">
        <f>ROUND(I132*H132,2)</f>
        <v>0</v>
      </c>
      <c r="K132" s="215" t="s">
        <v>155</v>
      </c>
      <c r="L132" s="45"/>
      <c r="M132" s="220" t="s">
        <v>19</v>
      </c>
      <c r="N132" s="221" t="s">
        <v>46</v>
      </c>
      <c r="O132" s="85"/>
      <c r="P132" s="222">
        <f>O132*H132</f>
        <v>0</v>
      </c>
      <c r="Q132" s="222">
        <v>0.0013600000000000001</v>
      </c>
      <c r="R132" s="222">
        <f>Q132*H132</f>
        <v>0.015797760000000001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156</v>
      </c>
      <c r="AT132" s="224" t="s">
        <v>151</v>
      </c>
      <c r="AU132" s="224" t="s">
        <v>85</v>
      </c>
      <c r="AY132" s="18" t="s">
        <v>149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83</v>
      </c>
      <c r="BK132" s="225">
        <f>ROUND(I132*H132,2)</f>
        <v>0</v>
      </c>
      <c r="BL132" s="18" t="s">
        <v>156</v>
      </c>
      <c r="BM132" s="224" t="s">
        <v>575</v>
      </c>
    </row>
    <row r="133" s="2" customFormat="1">
      <c r="A133" s="39"/>
      <c r="B133" s="40"/>
      <c r="C133" s="41"/>
      <c r="D133" s="226" t="s">
        <v>158</v>
      </c>
      <c r="E133" s="41"/>
      <c r="F133" s="227" t="s">
        <v>264</v>
      </c>
      <c r="G133" s="41"/>
      <c r="H133" s="41"/>
      <c r="I133" s="228"/>
      <c r="J133" s="41"/>
      <c r="K133" s="41"/>
      <c r="L133" s="45"/>
      <c r="M133" s="229"/>
      <c r="N133" s="230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158</v>
      </c>
      <c r="AU133" s="18" t="s">
        <v>85</v>
      </c>
    </row>
    <row r="134" s="2" customFormat="1" ht="24.15" customHeight="1">
      <c r="A134" s="39"/>
      <c r="B134" s="40"/>
      <c r="C134" s="213" t="s">
        <v>244</v>
      </c>
      <c r="D134" s="213" t="s">
        <v>151</v>
      </c>
      <c r="E134" s="214" t="s">
        <v>266</v>
      </c>
      <c r="F134" s="215" t="s">
        <v>267</v>
      </c>
      <c r="G134" s="216" t="s">
        <v>183</v>
      </c>
      <c r="H134" s="217">
        <v>11.616</v>
      </c>
      <c r="I134" s="218"/>
      <c r="J134" s="219">
        <f>ROUND(I134*H134,2)</f>
        <v>0</v>
      </c>
      <c r="K134" s="215" t="s">
        <v>155</v>
      </c>
      <c r="L134" s="45"/>
      <c r="M134" s="220" t="s">
        <v>19</v>
      </c>
      <c r="N134" s="221" t="s">
        <v>46</v>
      </c>
      <c r="O134" s="85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156</v>
      </c>
      <c r="AT134" s="224" t="s">
        <v>151</v>
      </c>
      <c r="AU134" s="224" t="s">
        <v>85</v>
      </c>
      <c r="AY134" s="18" t="s">
        <v>149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83</v>
      </c>
      <c r="BK134" s="225">
        <f>ROUND(I134*H134,2)</f>
        <v>0</v>
      </c>
      <c r="BL134" s="18" t="s">
        <v>156</v>
      </c>
      <c r="BM134" s="224" t="s">
        <v>576</v>
      </c>
    </row>
    <row r="135" s="2" customFormat="1">
      <c r="A135" s="39"/>
      <c r="B135" s="40"/>
      <c r="C135" s="41"/>
      <c r="D135" s="226" t="s">
        <v>158</v>
      </c>
      <c r="E135" s="41"/>
      <c r="F135" s="227" t="s">
        <v>269</v>
      </c>
      <c r="G135" s="41"/>
      <c r="H135" s="41"/>
      <c r="I135" s="228"/>
      <c r="J135" s="41"/>
      <c r="K135" s="41"/>
      <c r="L135" s="45"/>
      <c r="M135" s="229"/>
      <c r="N135" s="23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158</v>
      </c>
      <c r="AU135" s="18" t="s">
        <v>85</v>
      </c>
    </row>
    <row r="136" s="2" customFormat="1" ht="37.8" customHeight="1">
      <c r="A136" s="39"/>
      <c r="B136" s="40"/>
      <c r="C136" s="213" t="s">
        <v>249</v>
      </c>
      <c r="D136" s="213" t="s">
        <v>151</v>
      </c>
      <c r="E136" s="214" t="s">
        <v>270</v>
      </c>
      <c r="F136" s="215" t="s">
        <v>271</v>
      </c>
      <c r="G136" s="216" t="s">
        <v>183</v>
      </c>
      <c r="H136" s="217">
        <v>30.391999999999999</v>
      </c>
      <c r="I136" s="218"/>
      <c r="J136" s="219">
        <f>ROUND(I136*H136,2)</f>
        <v>0</v>
      </c>
      <c r="K136" s="215" t="s">
        <v>155</v>
      </c>
      <c r="L136" s="45"/>
      <c r="M136" s="220" t="s">
        <v>19</v>
      </c>
      <c r="N136" s="221" t="s">
        <v>46</v>
      </c>
      <c r="O136" s="85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4" t="s">
        <v>156</v>
      </c>
      <c r="AT136" s="224" t="s">
        <v>151</v>
      </c>
      <c r="AU136" s="224" t="s">
        <v>85</v>
      </c>
      <c r="AY136" s="18" t="s">
        <v>149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8" t="s">
        <v>83</v>
      </c>
      <c r="BK136" s="225">
        <f>ROUND(I136*H136,2)</f>
        <v>0</v>
      </c>
      <c r="BL136" s="18" t="s">
        <v>156</v>
      </c>
      <c r="BM136" s="224" t="s">
        <v>577</v>
      </c>
    </row>
    <row r="137" s="2" customFormat="1">
      <c r="A137" s="39"/>
      <c r="B137" s="40"/>
      <c r="C137" s="41"/>
      <c r="D137" s="226" t="s">
        <v>158</v>
      </c>
      <c r="E137" s="41"/>
      <c r="F137" s="227" t="s">
        <v>273</v>
      </c>
      <c r="G137" s="41"/>
      <c r="H137" s="41"/>
      <c r="I137" s="228"/>
      <c r="J137" s="41"/>
      <c r="K137" s="41"/>
      <c r="L137" s="45"/>
      <c r="M137" s="229"/>
      <c r="N137" s="230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158</v>
      </c>
      <c r="AU137" s="18" t="s">
        <v>85</v>
      </c>
    </row>
    <row r="138" s="13" customFormat="1">
      <c r="A138" s="13"/>
      <c r="B138" s="233"/>
      <c r="C138" s="234"/>
      <c r="D138" s="231" t="s">
        <v>162</v>
      </c>
      <c r="E138" s="235" t="s">
        <v>19</v>
      </c>
      <c r="F138" s="236" t="s">
        <v>732</v>
      </c>
      <c r="G138" s="234"/>
      <c r="H138" s="237">
        <v>14.304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162</v>
      </c>
      <c r="AU138" s="243" t="s">
        <v>85</v>
      </c>
      <c r="AV138" s="13" t="s">
        <v>85</v>
      </c>
      <c r="AW138" s="13" t="s">
        <v>36</v>
      </c>
      <c r="AX138" s="13" t="s">
        <v>75</v>
      </c>
      <c r="AY138" s="243" t="s">
        <v>149</v>
      </c>
    </row>
    <row r="139" s="13" customFormat="1">
      <c r="A139" s="13"/>
      <c r="B139" s="233"/>
      <c r="C139" s="234"/>
      <c r="D139" s="231" t="s">
        <v>162</v>
      </c>
      <c r="E139" s="235" t="s">
        <v>19</v>
      </c>
      <c r="F139" s="236" t="s">
        <v>733</v>
      </c>
      <c r="G139" s="234"/>
      <c r="H139" s="237">
        <v>-7.5979999999999999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162</v>
      </c>
      <c r="AU139" s="243" t="s">
        <v>85</v>
      </c>
      <c r="AV139" s="13" t="s">
        <v>85</v>
      </c>
      <c r="AW139" s="13" t="s">
        <v>36</v>
      </c>
      <c r="AX139" s="13" t="s">
        <v>75</v>
      </c>
      <c r="AY139" s="243" t="s">
        <v>149</v>
      </c>
    </row>
    <row r="140" s="14" customFormat="1">
      <c r="A140" s="14"/>
      <c r="B140" s="244"/>
      <c r="C140" s="245"/>
      <c r="D140" s="231" t="s">
        <v>162</v>
      </c>
      <c r="E140" s="246" t="s">
        <v>19</v>
      </c>
      <c r="F140" s="247" t="s">
        <v>276</v>
      </c>
      <c r="G140" s="245"/>
      <c r="H140" s="248">
        <v>6.7060000000000004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162</v>
      </c>
      <c r="AU140" s="254" t="s">
        <v>85</v>
      </c>
      <c r="AV140" s="14" t="s">
        <v>169</v>
      </c>
      <c r="AW140" s="14" t="s">
        <v>36</v>
      </c>
      <c r="AX140" s="14" t="s">
        <v>75</v>
      </c>
      <c r="AY140" s="254" t="s">
        <v>149</v>
      </c>
    </row>
    <row r="141" s="13" customFormat="1">
      <c r="A141" s="13"/>
      <c r="B141" s="233"/>
      <c r="C141" s="234"/>
      <c r="D141" s="231" t="s">
        <v>162</v>
      </c>
      <c r="E141" s="235" t="s">
        <v>19</v>
      </c>
      <c r="F141" s="236" t="s">
        <v>734</v>
      </c>
      <c r="G141" s="234"/>
      <c r="H141" s="237">
        <v>11.843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162</v>
      </c>
      <c r="AU141" s="243" t="s">
        <v>85</v>
      </c>
      <c r="AV141" s="13" t="s">
        <v>85</v>
      </c>
      <c r="AW141" s="13" t="s">
        <v>36</v>
      </c>
      <c r="AX141" s="13" t="s">
        <v>75</v>
      </c>
      <c r="AY141" s="243" t="s">
        <v>149</v>
      </c>
    </row>
    <row r="142" s="13" customFormat="1">
      <c r="A142" s="13"/>
      <c r="B142" s="233"/>
      <c r="C142" s="234"/>
      <c r="D142" s="231" t="s">
        <v>162</v>
      </c>
      <c r="E142" s="235" t="s">
        <v>19</v>
      </c>
      <c r="F142" s="236" t="s">
        <v>735</v>
      </c>
      <c r="G142" s="234"/>
      <c r="H142" s="237">
        <v>11.843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162</v>
      </c>
      <c r="AU142" s="243" t="s">
        <v>85</v>
      </c>
      <c r="AV142" s="13" t="s">
        <v>85</v>
      </c>
      <c r="AW142" s="13" t="s">
        <v>36</v>
      </c>
      <c r="AX142" s="13" t="s">
        <v>75</v>
      </c>
      <c r="AY142" s="243" t="s">
        <v>149</v>
      </c>
    </row>
    <row r="143" s="15" customFormat="1">
      <c r="A143" s="15"/>
      <c r="B143" s="255"/>
      <c r="C143" s="256"/>
      <c r="D143" s="231" t="s">
        <v>162</v>
      </c>
      <c r="E143" s="257" t="s">
        <v>19</v>
      </c>
      <c r="F143" s="258" t="s">
        <v>279</v>
      </c>
      <c r="G143" s="256"/>
      <c r="H143" s="259">
        <v>30.391999999999999</v>
      </c>
      <c r="I143" s="260"/>
      <c r="J143" s="256"/>
      <c r="K143" s="256"/>
      <c r="L143" s="261"/>
      <c r="M143" s="262"/>
      <c r="N143" s="263"/>
      <c r="O143" s="263"/>
      <c r="P143" s="263"/>
      <c r="Q143" s="263"/>
      <c r="R143" s="263"/>
      <c r="S143" s="263"/>
      <c r="T143" s="264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5" t="s">
        <v>162</v>
      </c>
      <c r="AU143" s="265" t="s">
        <v>85</v>
      </c>
      <c r="AV143" s="15" t="s">
        <v>156</v>
      </c>
      <c r="AW143" s="15" t="s">
        <v>36</v>
      </c>
      <c r="AX143" s="15" t="s">
        <v>83</v>
      </c>
      <c r="AY143" s="265" t="s">
        <v>149</v>
      </c>
    </row>
    <row r="144" s="2" customFormat="1" ht="37.8" customHeight="1">
      <c r="A144" s="39"/>
      <c r="B144" s="40"/>
      <c r="C144" s="213" t="s">
        <v>255</v>
      </c>
      <c r="D144" s="213" t="s">
        <v>151</v>
      </c>
      <c r="E144" s="214" t="s">
        <v>281</v>
      </c>
      <c r="F144" s="215" t="s">
        <v>282</v>
      </c>
      <c r="G144" s="216" t="s">
        <v>183</v>
      </c>
      <c r="H144" s="217">
        <v>7.5979999999999999</v>
      </c>
      <c r="I144" s="218"/>
      <c r="J144" s="219">
        <f>ROUND(I144*H144,2)</f>
        <v>0</v>
      </c>
      <c r="K144" s="215" t="s">
        <v>155</v>
      </c>
      <c r="L144" s="45"/>
      <c r="M144" s="220" t="s">
        <v>19</v>
      </c>
      <c r="N144" s="221" t="s">
        <v>46</v>
      </c>
      <c r="O144" s="85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4" t="s">
        <v>156</v>
      </c>
      <c r="AT144" s="224" t="s">
        <v>151</v>
      </c>
      <c r="AU144" s="224" t="s">
        <v>85</v>
      </c>
      <c r="AY144" s="18" t="s">
        <v>149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8" t="s">
        <v>83</v>
      </c>
      <c r="BK144" s="225">
        <f>ROUND(I144*H144,2)</f>
        <v>0</v>
      </c>
      <c r="BL144" s="18" t="s">
        <v>156</v>
      </c>
      <c r="BM144" s="224" t="s">
        <v>582</v>
      </c>
    </row>
    <row r="145" s="2" customFormat="1">
      <c r="A145" s="39"/>
      <c r="B145" s="40"/>
      <c r="C145" s="41"/>
      <c r="D145" s="226" t="s">
        <v>158</v>
      </c>
      <c r="E145" s="41"/>
      <c r="F145" s="227" t="s">
        <v>284</v>
      </c>
      <c r="G145" s="41"/>
      <c r="H145" s="41"/>
      <c r="I145" s="228"/>
      <c r="J145" s="41"/>
      <c r="K145" s="41"/>
      <c r="L145" s="45"/>
      <c r="M145" s="229"/>
      <c r="N145" s="230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158</v>
      </c>
      <c r="AU145" s="18" t="s">
        <v>85</v>
      </c>
    </row>
    <row r="146" s="2" customFormat="1" ht="24.15" customHeight="1">
      <c r="A146" s="39"/>
      <c r="B146" s="40"/>
      <c r="C146" s="213" t="s">
        <v>260</v>
      </c>
      <c r="D146" s="213" t="s">
        <v>151</v>
      </c>
      <c r="E146" s="214" t="s">
        <v>583</v>
      </c>
      <c r="F146" s="215" t="s">
        <v>584</v>
      </c>
      <c r="G146" s="216" t="s">
        <v>183</v>
      </c>
      <c r="H146" s="217">
        <v>11.843</v>
      </c>
      <c r="I146" s="218"/>
      <c r="J146" s="219">
        <f>ROUND(I146*H146,2)</f>
        <v>0</v>
      </c>
      <c r="K146" s="215" t="s">
        <v>155</v>
      </c>
      <c r="L146" s="45"/>
      <c r="M146" s="220" t="s">
        <v>19</v>
      </c>
      <c r="N146" s="221" t="s">
        <v>46</v>
      </c>
      <c r="O146" s="85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4" t="s">
        <v>156</v>
      </c>
      <c r="AT146" s="224" t="s">
        <v>151</v>
      </c>
      <c r="AU146" s="224" t="s">
        <v>85</v>
      </c>
      <c r="AY146" s="18" t="s">
        <v>149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8" t="s">
        <v>83</v>
      </c>
      <c r="BK146" s="225">
        <f>ROUND(I146*H146,2)</f>
        <v>0</v>
      </c>
      <c r="BL146" s="18" t="s">
        <v>156</v>
      </c>
      <c r="BM146" s="224" t="s">
        <v>585</v>
      </c>
    </row>
    <row r="147" s="2" customFormat="1">
      <c r="A147" s="39"/>
      <c r="B147" s="40"/>
      <c r="C147" s="41"/>
      <c r="D147" s="226" t="s">
        <v>158</v>
      </c>
      <c r="E147" s="41"/>
      <c r="F147" s="227" t="s">
        <v>586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158</v>
      </c>
      <c r="AU147" s="18" t="s">
        <v>85</v>
      </c>
    </row>
    <row r="148" s="13" customFormat="1">
      <c r="A148" s="13"/>
      <c r="B148" s="233"/>
      <c r="C148" s="234"/>
      <c r="D148" s="231" t="s">
        <v>162</v>
      </c>
      <c r="E148" s="235" t="s">
        <v>19</v>
      </c>
      <c r="F148" s="236" t="s">
        <v>736</v>
      </c>
      <c r="G148" s="234"/>
      <c r="H148" s="237">
        <v>11.843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162</v>
      </c>
      <c r="AU148" s="243" t="s">
        <v>85</v>
      </c>
      <c r="AV148" s="13" t="s">
        <v>85</v>
      </c>
      <c r="AW148" s="13" t="s">
        <v>36</v>
      </c>
      <c r="AX148" s="13" t="s">
        <v>83</v>
      </c>
      <c r="AY148" s="243" t="s">
        <v>149</v>
      </c>
    </row>
    <row r="149" s="2" customFormat="1" ht="24.15" customHeight="1">
      <c r="A149" s="39"/>
      <c r="B149" s="40"/>
      <c r="C149" s="213" t="s">
        <v>265</v>
      </c>
      <c r="D149" s="213" t="s">
        <v>151</v>
      </c>
      <c r="E149" s="214" t="s">
        <v>292</v>
      </c>
      <c r="F149" s="215" t="s">
        <v>293</v>
      </c>
      <c r="G149" s="216" t="s">
        <v>183</v>
      </c>
      <c r="H149" s="217">
        <v>26.146999999999998</v>
      </c>
      <c r="I149" s="218"/>
      <c r="J149" s="219">
        <f>ROUND(I149*H149,2)</f>
        <v>0</v>
      </c>
      <c r="K149" s="215" t="s">
        <v>19</v>
      </c>
      <c r="L149" s="45"/>
      <c r="M149" s="220" t="s">
        <v>19</v>
      </c>
      <c r="N149" s="221" t="s">
        <v>46</v>
      </c>
      <c r="O149" s="85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4" t="s">
        <v>156</v>
      </c>
      <c r="AT149" s="224" t="s">
        <v>151</v>
      </c>
      <c r="AU149" s="224" t="s">
        <v>85</v>
      </c>
      <c r="AY149" s="18" t="s">
        <v>149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8" t="s">
        <v>83</v>
      </c>
      <c r="BK149" s="225">
        <f>ROUND(I149*H149,2)</f>
        <v>0</v>
      </c>
      <c r="BL149" s="18" t="s">
        <v>156</v>
      </c>
      <c r="BM149" s="224" t="s">
        <v>588</v>
      </c>
    </row>
    <row r="150" s="13" customFormat="1">
      <c r="A150" s="13"/>
      <c r="B150" s="233"/>
      <c r="C150" s="234"/>
      <c r="D150" s="231" t="s">
        <v>162</v>
      </c>
      <c r="E150" s="235" t="s">
        <v>19</v>
      </c>
      <c r="F150" s="236" t="s">
        <v>737</v>
      </c>
      <c r="G150" s="234"/>
      <c r="H150" s="237">
        <v>14.304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162</v>
      </c>
      <c r="AU150" s="243" t="s">
        <v>85</v>
      </c>
      <c r="AV150" s="13" t="s">
        <v>85</v>
      </c>
      <c r="AW150" s="13" t="s">
        <v>36</v>
      </c>
      <c r="AX150" s="13" t="s">
        <v>75</v>
      </c>
      <c r="AY150" s="243" t="s">
        <v>149</v>
      </c>
    </row>
    <row r="151" s="13" customFormat="1">
      <c r="A151" s="13"/>
      <c r="B151" s="233"/>
      <c r="C151" s="234"/>
      <c r="D151" s="231" t="s">
        <v>162</v>
      </c>
      <c r="E151" s="235" t="s">
        <v>19</v>
      </c>
      <c r="F151" s="236" t="s">
        <v>738</v>
      </c>
      <c r="G151" s="234"/>
      <c r="H151" s="237">
        <v>11.843</v>
      </c>
      <c r="I151" s="238"/>
      <c r="J151" s="234"/>
      <c r="K151" s="234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162</v>
      </c>
      <c r="AU151" s="243" t="s">
        <v>85</v>
      </c>
      <c r="AV151" s="13" t="s">
        <v>85</v>
      </c>
      <c r="AW151" s="13" t="s">
        <v>36</v>
      </c>
      <c r="AX151" s="13" t="s">
        <v>75</v>
      </c>
      <c r="AY151" s="243" t="s">
        <v>149</v>
      </c>
    </row>
    <row r="152" s="15" customFormat="1">
      <c r="A152" s="15"/>
      <c r="B152" s="255"/>
      <c r="C152" s="256"/>
      <c r="D152" s="231" t="s">
        <v>162</v>
      </c>
      <c r="E152" s="257" t="s">
        <v>19</v>
      </c>
      <c r="F152" s="258" t="s">
        <v>279</v>
      </c>
      <c r="G152" s="256"/>
      <c r="H152" s="259">
        <v>26.146999999999998</v>
      </c>
      <c r="I152" s="260"/>
      <c r="J152" s="256"/>
      <c r="K152" s="256"/>
      <c r="L152" s="261"/>
      <c r="M152" s="262"/>
      <c r="N152" s="263"/>
      <c r="O152" s="263"/>
      <c r="P152" s="263"/>
      <c r="Q152" s="263"/>
      <c r="R152" s="263"/>
      <c r="S152" s="263"/>
      <c r="T152" s="264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5" t="s">
        <v>162</v>
      </c>
      <c r="AU152" s="265" t="s">
        <v>85</v>
      </c>
      <c r="AV152" s="15" t="s">
        <v>156</v>
      </c>
      <c r="AW152" s="15" t="s">
        <v>36</v>
      </c>
      <c r="AX152" s="15" t="s">
        <v>83</v>
      </c>
      <c r="AY152" s="265" t="s">
        <v>149</v>
      </c>
    </row>
    <row r="153" s="2" customFormat="1" ht="24.15" customHeight="1">
      <c r="A153" s="39"/>
      <c r="B153" s="40"/>
      <c r="C153" s="213" t="s">
        <v>7</v>
      </c>
      <c r="D153" s="213" t="s">
        <v>151</v>
      </c>
      <c r="E153" s="214" t="s">
        <v>298</v>
      </c>
      <c r="F153" s="215" t="s">
        <v>299</v>
      </c>
      <c r="G153" s="216" t="s">
        <v>300</v>
      </c>
      <c r="H153" s="217">
        <v>47.064999999999998</v>
      </c>
      <c r="I153" s="218"/>
      <c r="J153" s="219">
        <f>ROUND(I153*H153,2)</f>
        <v>0</v>
      </c>
      <c r="K153" s="215" t="s">
        <v>155</v>
      </c>
      <c r="L153" s="45"/>
      <c r="M153" s="220" t="s">
        <v>19</v>
      </c>
      <c r="N153" s="221" t="s">
        <v>46</v>
      </c>
      <c r="O153" s="85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4" t="s">
        <v>156</v>
      </c>
      <c r="AT153" s="224" t="s">
        <v>151</v>
      </c>
      <c r="AU153" s="224" t="s">
        <v>85</v>
      </c>
      <c r="AY153" s="18" t="s">
        <v>149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8" t="s">
        <v>83</v>
      </c>
      <c r="BK153" s="225">
        <f>ROUND(I153*H153,2)</f>
        <v>0</v>
      </c>
      <c r="BL153" s="18" t="s">
        <v>156</v>
      </c>
      <c r="BM153" s="224" t="s">
        <v>591</v>
      </c>
    </row>
    <row r="154" s="2" customFormat="1">
      <c r="A154" s="39"/>
      <c r="B154" s="40"/>
      <c r="C154" s="41"/>
      <c r="D154" s="226" t="s">
        <v>158</v>
      </c>
      <c r="E154" s="41"/>
      <c r="F154" s="227" t="s">
        <v>302</v>
      </c>
      <c r="G154" s="41"/>
      <c r="H154" s="41"/>
      <c r="I154" s="228"/>
      <c r="J154" s="41"/>
      <c r="K154" s="41"/>
      <c r="L154" s="45"/>
      <c r="M154" s="229"/>
      <c r="N154" s="230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158</v>
      </c>
      <c r="AU154" s="18" t="s">
        <v>85</v>
      </c>
    </row>
    <row r="155" s="13" customFormat="1">
      <c r="A155" s="13"/>
      <c r="B155" s="233"/>
      <c r="C155" s="234"/>
      <c r="D155" s="231" t="s">
        <v>162</v>
      </c>
      <c r="E155" s="234"/>
      <c r="F155" s="236" t="s">
        <v>739</v>
      </c>
      <c r="G155" s="234"/>
      <c r="H155" s="237">
        <v>47.064999999999998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162</v>
      </c>
      <c r="AU155" s="243" t="s">
        <v>85</v>
      </c>
      <c r="AV155" s="13" t="s">
        <v>85</v>
      </c>
      <c r="AW155" s="13" t="s">
        <v>4</v>
      </c>
      <c r="AX155" s="13" t="s">
        <v>83</v>
      </c>
      <c r="AY155" s="243" t="s">
        <v>149</v>
      </c>
    </row>
    <row r="156" s="2" customFormat="1" ht="24.15" customHeight="1">
      <c r="A156" s="39"/>
      <c r="B156" s="40"/>
      <c r="C156" s="213" t="s">
        <v>280</v>
      </c>
      <c r="D156" s="213" t="s">
        <v>151</v>
      </c>
      <c r="E156" s="214" t="s">
        <v>305</v>
      </c>
      <c r="F156" s="215" t="s">
        <v>306</v>
      </c>
      <c r="G156" s="216" t="s">
        <v>183</v>
      </c>
      <c r="H156" s="217">
        <v>23.686</v>
      </c>
      <c r="I156" s="218"/>
      <c r="J156" s="219">
        <f>ROUND(I156*H156,2)</f>
        <v>0</v>
      </c>
      <c r="K156" s="215" t="s">
        <v>19</v>
      </c>
      <c r="L156" s="45"/>
      <c r="M156" s="220" t="s">
        <v>19</v>
      </c>
      <c r="N156" s="221" t="s">
        <v>46</v>
      </c>
      <c r="O156" s="85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4" t="s">
        <v>156</v>
      </c>
      <c r="AT156" s="224" t="s">
        <v>151</v>
      </c>
      <c r="AU156" s="224" t="s">
        <v>85</v>
      </c>
      <c r="AY156" s="18" t="s">
        <v>149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8" t="s">
        <v>83</v>
      </c>
      <c r="BK156" s="225">
        <f>ROUND(I156*H156,2)</f>
        <v>0</v>
      </c>
      <c r="BL156" s="18" t="s">
        <v>156</v>
      </c>
      <c r="BM156" s="224" t="s">
        <v>593</v>
      </c>
    </row>
    <row r="157" s="13" customFormat="1">
      <c r="A157" s="13"/>
      <c r="B157" s="233"/>
      <c r="C157" s="234"/>
      <c r="D157" s="231" t="s">
        <v>162</v>
      </c>
      <c r="E157" s="235" t="s">
        <v>19</v>
      </c>
      <c r="F157" s="236" t="s">
        <v>740</v>
      </c>
      <c r="G157" s="234"/>
      <c r="H157" s="237">
        <v>37.990000000000002</v>
      </c>
      <c r="I157" s="238"/>
      <c r="J157" s="234"/>
      <c r="K157" s="234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162</v>
      </c>
      <c r="AU157" s="243" t="s">
        <v>85</v>
      </c>
      <c r="AV157" s="13" t="s">
        <v>85</v>
      </c>
      <c r="AW157" s="13" t="s">
        <v>36</v>
      </c>
      <c r="AX157" s="13" t="s">
        <v>75</v>
      </c>
      <c r="AY157" s="243" t="s">
        <v>149</v>
      </c>
    </row>
    <row r="158" s="13" customFormat="1">
      <c r="A158" s="13"/>
      <c r="B158" s="233"/>
      <c r="C158" s="234"/>
      <c r="D158" s="231" t="s">
        <v>162</v>
      </c>
      <c r="E158" s="235" t="s">
        <v>19</v>
      </c>
      <c r="F158" s="236" t="s">
        <v>741</v>
      </c>
      <c r="G158" s="234"/>
      <c r="H158" s="237">
        <v>-14.304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162</v>
      </c>
      <c r="AU158" s="243" t="s">
        <v>85</v>
      </c>
      <c r="AV158" s="13" t="s">
        <v>85</v>
      </c>
      <c r="AW158" s="13" t="s">
        <v>36</v>
      </c>
      <c r="AX158" s="13" t="s">
        <v>75</v>
      </c>
      <c r="AY158" s="243" t="s">
        <v>149</v>
      </c>
    </row>
    <row r="159" s="15" customFormat="1">
      <c r="A159" s="15"/>
      <c r="B159" s="255"/>
      <c r="C159" s="256"/>
      <c r="D159" s="231" t="s">
        <v>162</v>
      </c>
      <c r="E159" s="257" t="s">
        <v>19</v>
      </c>
      <c r="F159" s="258" t="s">
        <v>279</v>
      </c>
      <c r="G159" s="256"/>
      <c r="H159" s="259">
        <v>23.686</v>
      </c>
      <c r="I159" s="260"/>
      <c r="J159" s="256"/>
      <c r="K159" s="256"/>
      <c r="L159" s="261"/>
      <c r="M159" s="262"/>
      <c r="N159" s="263"/>
      <c r="O159" s="263"/>
      <c r="P159" s="263"/>
      <c r="Q159" s="263"/>
      <c r="R159" s="263"/>
      <c r="S159" s="263"/>
      <c r="T159" s="264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5" t="s">
        <v>162</v>
      </c>
      <c r="AU159" s="265" t="s">
        <v>85</v>
      </c>
      <c r="AV159" s="15" t="s">
        <v>156</v>
      </c>
      <c r="AW159" s="15" t="s">
        <v>36</v>
      </c>
      <c r="AX159" s="15" t="s">
        <v>83</v>
      </c>
      <c r="AY159" s="265" t="s">
        <v>149</v>
      </c>
    </row>
    <row r="160" s="2" customFormat="1" ht="16.5" customHeight="1">
      <c r="A160" s="39"/>
      <c r="B160" s="40"/>
      <c r="C160" s="266" t="s">
        <v>285</v>
      </c>
      <c r="D160" s="266" t="s">
        <v>311</v>
      </c>
      <c r="E160" s="267" t="s">
        <v>312</v>
      </c>
      <c r="F160" s="268" t="s">
        <v>313</v>
      </c>
      <c r="G160" s="269" t="s">
        <v>300</v>
      </c>
      <c r="H160" s="270">
        <v>22.501999999999999</v>
      </c>
      <c r="I160" s="271"/>
      <c r="J160" s="272">
        <f>ROUND(I160*H160,2)</f>
        <v>0</v>
      </c>
      <c r="K160" s="268" t="s">
        <v>155</v>
      </c>
      <c r="L160" s="273"/>
      <c r="M160" s="274" t="s">
        <v>19</v>
      </c>
      <c r="N160" s="275" t="s">
        <v>46</v>
      </c>
      <c r="O160" s="85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4" t="s">
        <v>199</v>
      </c>
      <c r="AT160" s="224" t="s">
        <v>311</v>
      </c>
      <c r="AU160" s="224" t="s">
        <v>85</v>
      </c>
      <c r="AY160" s="18" t="s">
        <v>149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8" t="s">
        <v>83</v>
      </c>
      <c r="BK160" s="225">
        <f>ROUND(I160*H160,2)</f>
        <v>0</v>
      </c>
      <c r="BL160" s="18" t="s">
        <v>156</v>
      </c>
      <c r="BM160" s="224" t="s">
        <v>596</v>
      </c>
    </row>
    <row r="161" s="13" customFormat="1">
      <c r="A161" s="13"/>
      <c r="B161" s="233"/>
      <c r="C161" s="234"/>
      <c r="D161" s="231" t="s">
        <v>162</v>
      </c>
      <c r="E161" s="235" t="s">
        <v>19</v>
      </c>
      <c r="F161" s="236" t="s">
        <v>742</v>
      </c>
      <c r="G161" s="234"/>
      <c r="H161" s="237">
        <v>11.843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162</v>
      </c>
      <c r="AU161" s="243" t="s">
        <v>85</v>
      </c>
      <c r="AV161" s="13" t="s">
        <v>85</v>
      </c>
      <c r="AW161" s="13" t="s">
        <v>36</v>
      </c>
      <c r="AX161" s="13" t="s">
        <v>83</v>
      </c>
      <c r="AY161" s="243" t="s">
        <v>149</v>
      </c>
    </row>
    <row r="162" s="13" customFormat="1">
      <c r="A162" s="13"/>
      <c r="B162" s="233"/>
      <c r="C162" s="234"/>
      <c r="D162" s="231" t="s">
        <v>162</v>
      </c>
      <c r="E162" s="234"/>
      <c r="F162" s="236" t="s">
        <v>743</v>
      </c>
      <c r="G162" s="234"/>
      <c r="H162" s="237">
        <v>22.501999999999999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162</v>
      </c>
      <c r="AU162" s="243" t="s">
        <v>85</v>
      </c>
      <c r="AV162" s="13" t="s">
        <v>85</v>
      </c>
      <c r="AW162" s="13" t="s">
        <v>4</v>
      </c>
      <c r="AX162" s="13" t="s">
        <v>83</v>
      </c>
      <c r="AY162" s="243" t="s">
        <v>149</v>
      </c>
    </row>
    <row r="163" s="2" customFormat="1" ht="37.8" customHeight="1">
      <c r="A163" s="39"/>
      <c r="B163" s="40"/>
      <c r="C163" s="213" t="s">
        <v>291</v>
      </c>
      <c r="D163" s="213" t="s">
        <v>151</v>
      </c>
      <c r="E163" s="214" t="s">
        <v>318</v>
      </c>
      <c r="F163" s="215" t="s">
        <v>319</v>
      </c>
      <c r="G163" s="216" t="s">
        <v>183</v>
      </c>
      <c r="H163" s="217">
        <v>9.0719999999999992</v>
      </c>
      <c r="I163" s="218"/>
      <c r="J163" s="219">
        <f>ROUND(I163*H163,2)</f>
        <v>0</v>
      </c>
      <c r="K163" s="215" t="s">
        <v>19</v>
      </c>
      <c r="L163" s="45"/>
      <c r="M163" s="220" t="s">
        <v>19</v>
      </c>
      <c r="N163" s="221" t="s">
        <v>46</v>
      </c>
      <c r="O163" s="85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4" t="s">
        <v>156</v>
      </c>
      <c r="AT163" s="224" t="s">
        <v>151</v>
      </c>
      <c r="AU163" s="224" t="s">
        <v>85</v>
      </c>
      <c r="AY163" s="18" t="s">
        <v>149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8" t="s">
        <v>83</v>
      </c>
      <c r="BK163" s="225">
        <f>ROUND(I163*H163,2)</f>
        <v>0</v>
      </c>
      <c r="BL163" s="18" t="s">
        <v>156</v>
      </c>
      <c r="BM163" s="224" t="s">
        <v>599</v>
      </c>
    </row>
    <row r="164" s="13" customFormat="1">
      <c r="A164" s="13"/>
      <c r="B164" s="233"/>
      <c r="C164" s="234"/>
      <c r="D164" s="231" t="s">
        <v>162</v>
      </c>
      <c r="E164" s="235" t="s">
        <v>19</v>
      </c>
      <c r="F164" s="236" t="s">
        <v>744</v>
      </c>
      <c r="G164" s="234"/>
      <c r="H164" s="237">
        <v>9.0719999999999992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162</v>
      </c>
      <c r="AU164" s="243" t="s">
        <v>85</v>
      </c>
      <c r="AV164" s="13" t="s">
        <v>85</v>
      </c>
      <c r="AW164" s="13" t="s">
        <v>36</v>
      </c>
      <c r="AX164" s="13" t="s">
        <v>83</v>
      </c>
      <c r="AY164" s="243" t="s">
        <v>149</v>
      </c>
    </row>
    <row r="165" s="2" customFormat="1" ht="16.5" customHeight="1">
      <c r="A165" s="39"/>
      <c r="B165" s="40"/>
      <c r="C165" s="266" t="s">
        <v>297</v>
      </c>
      <c r="D165" s="266" t="s">
        <v>311</v>
      </c>
      <c r="E165" s="267" t="s">
        <v>323</v>
      </c>
      <c r="F165" s="268" t="s">
        <v>324</v>
      </c>
      <c r="G165" s="269" t="s">
        <v>300</v>
      </c>
      <c r="H165" s="270">
        <v>18.143999999999998</v>
      </c>
      <c r="I165" s="271"/>
      <c r="J165" s="272">
        <f>ROUND(I165*H165,2)</f>
        <v>0</v>
      </c>
      <c r="K165" s="268" t="s">
        <v>19</v>
      </c>
      <c r="L165" s="273"/>
      <c r="M165" s="274" t="s">
        <v>19</v>
      </c>
      <c r="N165" s="275" t="s">
        <v>46</v>
      </c>
      <c r="O165" s="85"/>
      <c r="P165" s="222">
        <f>O165*H165</f>
        <v>0</v>
      </c>
      <c r="Q165" s="222">
        <v>0</v>
      </c>
      <c r="R165" s="222">
        <f>Q165*H165</f>
        <v>0</v>
      </c>
      <c r="S165" s="222">
        <v>0</v>
      </c>
      <c r="T165" s="223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4" t="s">
        <v>199</v>
      </c>
      <c r="AT165" s="224" t="s">
        <v>311</v>
      </c>
      <c r="AU165" s="224" t="s">
        <v>85</v>
      </c>
      <c r="AY165" s="18" t="s">
        <v>149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8" t="s">
        <v>83</v>
      </c>
      <c r="BK165" s="225">
        <f>ROUND(I165*H165,2)</f>
        <v>0</v>
      </c>
      <c r="BL165" s="18" t="s">
        <v>156</v>
      </c>
      <c r="BM165" s="224" t="s">
        <v>601</v>
      </c>
    </row>
    <row r="166" s="13" customFormat="1">
      <c r="A166" s="13"/>
      <c r="B166" s="233"/>
      <c r="C166" s="234"/>
      <c r="D166" s="231" t="s">
        <v>162</v>
      </c>
      <c r="E166" s="234"/>
      <c r="F166" s="236" t="s">
        <v>745</v>
      </c>
      <c r="G166" s="234"/>
      <c r="H166" s="237">
        <v>18.143999999999998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162</v>
      </c>
      <c r="AU166" s="243" t="s">
        <v>85</v>
      </c>
      <c r="AV166" s="13" t="s">
        <v>85</v>
      </c>
      <c r="AW166" s="13" t="s">
        <v>4</v>
      </c>
      <c r="AX166" s="13" t="s">
        <v>83</v>
      </c>
      <c r="AY166" s="243" t="s">
        <v>149</v>
      </c>
    </row>
    <row r="167" s="2" customFormat="1" ht="33" customHeight="1">
      <c r="A167" s="39"/>
      <c r="B167" s="40"/>
      <c r="C167" s="213" t="s">
        <v>304</v>
      </c>
      <c r="D167" s="213" t="s">
        <v>151</v>
      </c>
      <c r="E167" s="214" t="s">
        <v>328</v>
      </c>
      <c r="F167" s="215" t="s">
        <v>329</v>
      </c>
      <c r="G167" s="216" t="s">
        <v>230</v>
      </c>
      <c r="H167" s="217">
        <v>34</v>
      </c>
      <c r="I167" s="218"/>
      <c r="J167" s="219">
        <f>ROUND(I167*H167,2)</f>
        <v>0</v>
      </c>
      <c r="K167" s="215" t="s">
        <v>155</v>
      </c>
      <c r="L167" s="45"/>
      <c r="M167" s="220" t="s">
        <v>19</v>
      </c>
      <c r="N167" s="221" t="s">
        <v>46</v>
      </c>
      <c r="O167" s="85"/>
      <c r="P167" s="222">
        <f>O167*H167</f>
        <v>0</v>
      </c>
      <c r="Q167" s="222">
        <v>0</v>
      </c>
      <c r="R167" s="222">
        <f>Q167*H167</f>
        <v>0</v>
      </c>
      <c r="S167" s="222">
        <v>0</v>
      </c>
      <c r="T167" s="22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4" t="s">
        <v>156</v>
      </c>
      <c r="AT167" s="224" t="s">
        <v>151</v>
      </c>
      <c r="AU167" s="224" t="s">
        <v>85</v>
      </c>
      <c r="AY167" s="18" t="s">
        <v>149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8" t="s">
        <v>83</v>
      </c>
      <c r="BK167" s="225">
        <f>ROUND(I167*H167,2)</f>
        <v>0</v>
      </c>
      <c r="BL167" s="18" t="s">
        <v>156</v>
      </c>
      <c r="BM167" s="224" t="s">
        <v>603</v>
      </c>
    </row>
    <row r="168" s="2" customFormat="1">
      <c r="A168" s="39"/>
      <c r="B168" s="40"/>
      <c r="C168" s="41"/>
      <c r="D168" s="226" t="s">
        <v>158</v>
      </c>
      <c r="E168" s="41"/>
      <c r="F168" s="227" t="s">
        <v>331</v>
      </c>
      <c r="G168" s="41"/>
      <c r="H168" s="41"/>
      <c r="I168" s="228"/>
      <c r="J168" s="41"/>
      <c r="K168" s="41"/>
      <c r="L168" s="45"/>
      <c r="M168" s="229"/>
      <c r="N168" s="230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158</v>
      </c>
      <c r="AU168" s="18" t="s">
        <v>85</v>
      </c>
    </row>
    <row r="169" s="13" customFormat="1">
      <c r="A169" s="13"/>
      <c r="B169" s="233"/>
      <c r="C169" s="234"/>
      <c r="D169" s="231" t="s">
        <v>162</v>
      </c>
      <c r="E169" s="235" t="s">
        <v>19</v>
      </c>
      <c r="F169" s="236" t="s">
        <v>746</v>
      </c>
      <c r="G169" s="234"/>
      <c r="H169" s="237">
        <v>34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162</v>
      </c>
      <c r="AU169" s="243" t="s">
        <v>85</v>
      </c>
      <c r="AV169" s="13" t="s">
        <v>85</v>
      </c>
      <c r="AW169" s="13" t="s">
        <v>36</v>
      </c>
      <c r="AX169" s="13" t="s">
        <v>83</v>
      </c>
      <c r="AY169" s="243" t="s">
        <v>149</v>
      </c>
    </row>
    <row r="170" s="12" customFormat="1" ht="22.8" customHeight="1">
      <c r="A170" s="12"/>
      <c r="B170" s="197"/>
      <c r="C170" s="198"/>
      <c r="D170" s="199" t="s">
        <v>74</v>
      </c>
      <c r="E170" s="211" t="s">
        <v>156</v>
      </c>
      <c r="F170" s="211" t="s">
        <v>350</v>
      </c>
      <c r="G170" s="198"/>
      <c r="H170" s="198"/>
      <c r="I170" s="201"/>
      <c r="J170" s="212">
        <f>BK170</f>
        <v>0</v>
      </c>
      <c r="K170" s="198"/>
      <c r="L170" s="203"/>
      <c r="M170" s="204"/>
      <c r="N170" s="205"/>
      <c r="O170" s="205"/>
      <c r="P170" s="206">
        <f>SUM(P171:P185)</f>
        <v>0</v>
      </c>
      <c r="Q170" s="205"/>
      <c r="R170" s="206">
        <f>SUM(R171:R185)</f>
        <v>0.10820320999999999</v>
      </c>
      <c r="S170" s="205"/>
      <c r="T170" s="207">
        <f>SUM(T171:T185)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8" t="s">
        <v>83</v>
      </c>
      <c r="AT170" s="209" t="s">
        <v>74</v>
      </c>
      <c r="AU170" s="209" t="s">
        <v>83</v>
      </c>
      <c r="AY170" s="208" t="s">
        <v>149</v>
      </c>
      <c r="BK170" s="210">
        <f>SUM(BK171:BK185)</f>
        <v>0</v>
      </c>
    </row>
    <row r="171" s="2" customFormat="1" ht="21.75" customHeight="1">
      <c r="A171" s="39"/>
      <c r="B171" s="40"/>
      <c r="C171" s="213" t="s">
        <v>310</v>
      </c>
      <c r="D171" s="213" t="s">
        <v>151</v>
      </c>
      <c r="E171" s="214" t="s">
        <v>352</v>
      </c>
      <c r="F171" s="215" t="s">
        <v>353</v>
      </c>
      <c r="G171" s="216" t="s">
        <v>183</v>
      </c>
      <c r="H171" s="217">
        <v>2.6480000000000001</v>
      </c>
      <c r="I171" s="218"/>
      <c r="J171" s="219">
        <f>ROUND(I171*H171,2)</f>
        <v>0</v>
      </c>
      <c r="K171" s="215" t="s">
        <v>155</v>
      </c>
      <c r="L171" s="45"/>
      <c r="M171" s="220" t="s">
        <v>19</v>
      </c>
      <c r="N171" s="221" t="s">
        <v>46</v>
      </c>
      <c r="O171" s="85"/>
      <c r="P171" s="222">
        <f>O171*H171</f>
        <v>0</v>
      </c>
      <c r="Q171" s="222">
        <v>0</v>
      </c>
      <c r="R171" s="222">
        <f>Q171*H171</f>
        <v>0</v>
      </c>
      <c r="S171" s="222">
        <v>0</v>
      </c>
      <c r="T171" s="223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4" t="s">
        <v>156</v>
      </c>
      <c r="AT171" s="224" t="s">
        <v>151</v>
      </c>
      <c r="AU171" s="224" t="s">
        <v>85</v>
      </c>
      <c r="AY171" s="18" t="s">
        <v>149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8" t="s">
        <v>83</v>
      </c>
      <c r="BK171" s="225">
        <f>ROUND(I171*H171,2)</f>
        <v>0</v>
      </c>
      <c r="BL171" s="18" t="s">
        <v>156</v>
      </c>
      <c r="BM171" s="224" t="s">
        <v>605</v>
      </c>
    </row>
    <row r="172" s="2" customFormat="1">
      <c r="A172" s="39"/>
      <c r="B172" s="40"/>
      <c r="C172" s="41"/>
      <c r="D172" s="226" t="s">
        <v>158</v>
      </c>
      <c r="E172" s="41"/>
      <c r="F172" s="227" t="s">
        <v>355</v>
      </c>
      <c r="G172" s="41"/>
      <c r="H172" s="41"/>
      <c r="I172" s="228"/>
      <c r="J172" s="41"/>
      <c r="K172" s="41"/>
      <c r="L172" s="45"/>
      <c r="M172" s="229"/>
      <c r="N172" s="230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158</v>
      </c>
      <c r="AU172" s="18" t="s">
        <v>85</v>
      </c>
    </row>
    <row r="173" s="13" customFormat="1">
      <c r="A173" s="13"/>
      <c r="B173" s="233"/>
      <c r="C173" s="234"/>
      <c r="D173" s="231" t="s">
        <v>162</v>
      </c>
      <c r="E173" s="235" t="s">
        <v>19</v>
      </c>
      <c r="F173" s="236" t="s">
        <v>747</v>
      </c>
      <c r="G173" s="234"/>
      <c r="H173" s="237">
        <v>2.6480000000000001</v>
      </c>
      <c r="I173" s="238"/>
      <c r="J173" s="234"/>
      <c r="K173" s="234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162</v>
      </c>
      <c r="AU173" s="243" t="s">
        <v>85</v>
      </c>
      <c r="AV173" s="13" t="s">
        <v>85</v>
      </c>
      <c r="AW173" s="13" t="s">
        <v>36</v>
      </c>
      <c r="AX173" s="13" t="s">
        <v>83</v>
      </c>
      <c r="AY173" s="243" t="s">
        <v>149</v>
      </c>
    </row>
    <row r="174" s="2" customFormat="1" ht="24.15" customHeight="1">
      <c r="A174" s="39"/>
      <c r="B174" s="40"/>
      <c r="C174" s="213" t="s">
        <v>317</v>
      </c>
      <c r="D174" s="213" t="s">
        <v>151</v>
      </c>
      <c r="E174" s="214" t="s">
        <v>607</v>
      </c>
      <c r="F174" s="215" t="s">
        <v>608</v>
      </c>
      <c r="G174" s="216" t="s">
        <v>183</v>
      </c>
      <c r="H174" s="217">
        <v>0.38400000000000001</v>
      </c>
      <c r="I174" s="218"/>
      <c r="J174" s="219">
        <f>ROUND(I174*H174,2)</f>
        <v>0</v>
      </c>
      <c r="K174" s="215" t="s">
        <v>155</v>
      </c>
      <c r="L174" s="45"/>
      <c r="M174" s="220" t="s">
        <v>19</v>
      </c>
      <c r="N174" s="221" t="s">
        <v>46</v>
      </c>
      <c r="O174" s="85"/>
      <c r="P174" s="222">
        <f>O174*H174</f>
        <v>0</v>
      </c>
      <c r="Q174" s="222">
        <v>0</v>
      </c>
      <c r="R174" s="222">
        <f>Q174*H174</f>
        <v>0</v>
      </c>
      <c r="S174" s="222">
        <v>0</v>
      </c>
      <c r="T174" s="223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4" t="s">
        <v>156</v>
      </c>
      <c r="AT174" s="224" t="s">
        <v>151</v>
      </c>
      <c r="AU174" s="224" t="s">
        <v>85</v>
      </c>
      <c r="AY174" s="18" t="s">
        <v>149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8" t="s">
        <v>83</v>
      </c>
      <c r="BK174" s="225">
        <f>ROUND(I174*H174,2)</f>
        <v>0</v>
      </c>
      <c r="BL174" s="18" t="s">
        <v>156</v>
      </c>
      <c r="BM174" s="224" t="s">
        <v>609</v>
      </c>
    </row>
    <row r="175" s="2" customFormat="1">
      <c r="A175" s="39"/>
      <c r="B175" s="40"/>
      <c r="C175" s="41"/>
      <c r="D175" s="226" t="s">
        <v>158</v>
      </c>
      <c r="E175" s="41"/>
      <c r="F175" s="227" t="s">
        <v>610</v>
      </c>
      <c r="G175" s="41"/>
      <c r="H175" s="41"/>
      <c r="I175" s="228"/>
      <c r="J175" s="41"/>
      <c r="K175" s="41"/>
      <c r="L175" s="45"/>
      <c r="M175" s="229"/>
      <c r="N175" s="230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158</v>
      </c>
      <c r="AU175" s="18" t="s">
        <v>85</v>
      </c>
    </row>
    <row r="176" s="13" customFormat="1">
      <c r="A176" s="13"/>
      <c r="B176" s="233"/>
      <c r="C176" s="234"/>
      <c r="D176" s="231" t="s">
        <v>162</v>
      </c>
      <c r="E176" s="235" t="s">
        <v>19</v>
      </c>
      <c r="F176" s="236" t="s">
        <v>611</v>
      </c>
      <c r="G176" s="234"/>
      <c r="H176" s="237">
        <v>0.38400000000000001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162</v>
      </c>
      <c r="AU176" s="243" t="s">
        <v>85</v>
      </c>
      <c r="AV176" s="13" t="s">
        <v>85</v>
      </c>
      <c r="AW176" s="13" t="s">
        <v>36</v>
      </c>
      <c r="AX176" s="13" t="s">
        <v>83</v>
      </c>
      <c r="AY176" s="243" t="s">
        <v>149</v>
      </c>
    </row>
    <row r="177" s="2" customFormat="1" ht="24.15" customHeight="1">
      <c r="A177" s="39"/>
      <c r="B177" s="40"/>
      <c r="C177" s="213" t="s">
        <v>322</v>
      </c>
      <c r="D177" s="213" t="s">
        <v>151</v>
      </c>
      <c r="E177" s="214" t="s">
        <v>612</v>
      </c>
      <c r="F177" s="215" t="s">
        <v>613</v>
      </c>
      <c r="G177" s="216" t="s">
        <v>230</v>
      </c>
      <c r="H177" s="217">
        <v>0.95999999999999996</v>
      </c>
      <c r="I177" s="218"/>
      <c r="J177" s="219">
        <f>ROUND(I177*H177,2)</f>
        <v>0</v>
      </c>
      <c r="K177" s="215" t="s">
        <v>155</v>
      </c>
      <c r="L177" s="45"/>
      <c r="M177" s="220" t="s">
        <v>19</v>
      </c>
      <c r="N177" s="221" t="s">
        <v>46</v>
      </c>
      <c r="O177" s="85"/>
      <c r="P177" s="222">
        <f>O177*H177</f>
        <v>0</v>
      </c>
      <c r="Q177" s="222">
        <v>0.0063200000000000001</v>
      </c>
      <c r="R177" s="222">
        <f>Q177*H177</f>
        <v>0.0060672</v>
      </c>
      <c r="S177" s="222">
        <v>0</v>
      </c>
      <c r="T177" s="223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4" t="s">
        <v>156</v>
      </c>
      <c r="AT177" s="224" t="s">
        <v>151</v>
      </c>
      <c r="AU177" s="224" t="s">
        <v>85</v>
      </c>
      <c r="AY177" s="18" t="s">
        <v>149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8" t="s">
        <v>83</v>
      </c>
      <c r="BK177" s="225">
        <f>ROUND(I177*H177,2)</f>
        <v>0</v>
      </c>
      <c r="BL177" s="18" t="s">
        <v>156</v>
      </c>
      <c r="BM177" s="224" t="s">
        <v>614</v>
      </c>
    </row>
    <row r="178" s="2" customFormat="1">
      <c r="A178" s="39"/>
      <c r="B178" s="40"/>
      <c r="C178" s="41"/>
      <c r="D178" s="226" t="s">
        <v>158</v>
      </c>
      <c r="E178" s="41"/>
      <c r="F178" s="227" t="s">
        <v>615</v>
      </c>
      <c r="G178" s="41"/>
      <c r="H178" s="41"/>
      <c r="I178" s="228"/>
      <c r="J178" s="41"/>
      <c r="K178" s="41"/>
      <c r="L178" s="45"/>
      <c r="M178" s="229"/>
      <c r="N178" s="230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158</v>
      </c>
      <c r="AU178" s="18" t="s">
        <v>85</v>
      </c>
    </row>
    <row r="179" s="13" customFormat="1">
      <c r="A179" s="13"/>
      <c r="B179" s="233"/>
      <c r="C179" s="234"/>
      <c r="D179" s="231" t="s">
        <v>162</v>
      </c>
      <c r="E179" s="235" t="s">
        <v>19</v>
      </c>
      <c r="F179" s="236" t="s">
        <v>616</v>
      </c>
      <c r="G179" s="234"/>
      <c r="H179" s="237">
        <v>0.95999999999999996</v>
      </c>
      <c r="I179" s="238"/>
      <c r="J179" s="234"/>
      <c r="K179" s="234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162</v>
      </c>
      <c r="AU179" s="243" t="s">
        <v>85</v>
      </c>
      <c r="AV179" s="13" t="s">
        <v>85</v>
      </c>
      <c r="AW179" s="13" t="s">
        <v>36</v>
      </c>
      <c r="AX179" s="13" t="s">
        <v>83</v>
      </c>
      <c r="AY179" s="243" t="s">
        <v>149</v>
      </c>
    </row>
    <row r="180" s="2" customFormat="1" ht="16.5" customHeight="1">
      <c r="A180" s="39"/>
      <c r="B180" s="40"/>
      <c r="C180" s="213" t="s">
        <v>327</v>
      </c>
      <c r="D180" s="213" t="s">
        <v>151</v>
      </c>
      <c r="E180" s="214" t="s">
        <v>617</v>
      </c>
      <c r="F180" s="215" t="s">
        <v>618</v>
      </c>
      <c r="G180" s="216" t="s">
        <v>300</v>
      </c>
      <c r="H180" s="217">
        <v>0.012999999999999999</v>
      </c>
      <c r="I180" s="218"/>
      <c r="J180" s="219">
        <f>ROUND(I180*H180,2)</f>
        <v>0</v>
      </c>
      <c r="K180" s="215" t="s">
        <v>155</v>
      </c>
      <c r="L180" s="45"/>
      <c r="M180" s="220" t="s">
        <v>19</v>
      </c>
      <c r="N180" s="221" t="s">
        <v>46</v>
      </c>
      <c r="O180" s="85"/>
      <c r="P180" s="222">
        <f>O180*H180</f>
        <v>0</v>
      </c>
      <c r="Q180" s="222">
        <v>1.06277</v>
      </c>
      <c r="R180" s="222">
        <f>Q180*H180</f>
        <v>0.01381601</v>
      </c>
      <c r="S180" s="222">
        <v>0</v>
      </c>
      <c r="T180" s="223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4" t="s">
        <v>156</v>
      </c>
      <c r="AT180" s="224" t="s">
        <v>151</v>
      </c>
      <c r="AU180" s="224" t="s">
        <v>85</v>
      </c>
      <c r="AY180" s="18" t="s">
        <v>149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8" t="s">
        <v>83</v>
      </c>
      <c r="BK180" s="225">
        <f>ROUND(I180*H180,2)</f>
        <v>0</v>
      </c>
      <c r="BL180" s="18" t="s">
        <v>156</v>
      </c>
      <c r="BM180" s="224" t="s">
        <v>619</v>
      </c>
    </row>
    <row r="181" s="2" customFormat="1">
      <c r="A181" s="39"/>
      <c r="B181" s="40"/>
      <c r="C181" s="41"/>
      <c r="D181" s="226" t="s">
        <v>158</v>
      </c>
      <c r="E181" s="41"/>
      <c r="F181" s="227" t="s">
        <v>620</v>
      </c>
      <c r="G181" s="41"/>
      <c r="H181" s="41"/>
      <c r="I181" s="228"/>
      <c r="J181" s="41"/>
      <c r="K181" s="41"/>
      <c r="L181" s="45"/>
      <c r="M181" s="229"/>
      <c r="N181" s="230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158</v>
      </c>
      <c r="AU181" s="18" t="s">
        <v>85</v>
      </c>
    </row>
    <row r="182" s="13" customFormat="1">
      <c r="A182" s="13"/>
      <c r="B182" s="233"/>
      <c r="C182" s="234"/>
      <c r="D182" s="231" t="s">
        <v>162</v>
      </c>
      <c r="E182" s="235" t="s">
        <v>19</v>
      </c>
      <c r="F182" s="236" t="s">
        <v>621</v>
      </c>
      <c r="G182" s="234"/>
      <c r="H182" s="237">
        <v>0.012999999999999999</v>
      </c>
      <c r="I182" s="238"/>
      <c r="J182" s="234"/>
      <c r="K182" s="234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162</v>
      </c>
      <c r="AU182" s="243" t="s">
        <v>85</v>
      </c>
      <c r="AV182" s="13" t="s">
        <v>85</v>
      </c>
      <c r="AW182" s="13" t="s">
        <v>36</v>
      </c>
      <c r="AX182" s="13" t="s">
        <v>83</v>
      </c>
      <c r="AY182" s="243" t="s">
        <v>149</v>
      </c>
    </row>
    <row r="183" s="2" customFormat="1" ht="24.15" customHeight="1">
      <c r="A183" s="39"/>
      <c r="B183" s="40"/>
      <c r="C183" s="213" t="s">
        <v>334</v>
      </c>
      <c r="D183" s="213" t="s">
        <v>151</v>
      </c>
      <c r="E183" s="214" t="s">
        <v>622</v>
      </c>
      <c r="F183" s="215" t="s">
        <v>623</v>
      </c>
      <c r="G183" s="216" t="s">
        <v>360</v>
      </c>
      <c r="H183" s="217">
        <v>1</v>
      </c>
      <c r="I183" s="218"/>
      <c r="J183" s="219">
        <f>ROUND(I183*H183,2)</f>
        <v>0</v>
      </c>
      <c r="K183" s="215" t="s">
        <v>155</v>
      </c>
      <c r="L183" s="45"/>
      <c r="M183" s="220" t="s">
        <v>19</v>
      </c>
      <c r="N183" s="221" t="s">
        <v>46</v>
      </c>
      <c r="O183" s="85"/>
      <c r="P183" s="222">
        <f>O183*H183</f>
        <v>0</v>
      </c>
      <c r="Q183" s="222">
        <v>0.088319999999999996</v>
      </c>
      <c r="R183" s="222">
        <f>Q183*H183</f>
        <v>0.088319999999999996</v>
      </c>
      <c r="S183" s="222">
        <v>0</v>
      </c>
      <c r="T183" s="223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4" t="s">
        <v>156</v>
      </c>
      <c r="AT183" s="224" t="s">
        <v>151</v>
      </c>
      <c r="AU183" s="224" t="s">
        <v>85</v>
      </c>
      <c r="AY183" s="18" t="s">
        <v>149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8" t="s">
        <v>83</v>
      </c>
      <c r="BK183" s="225">
        <f>ROUND(I183*H183,2)</f>
        <v>0</v>
      </c>
      <c r="BL183" s="18" t="s">
        <v>156</v>
      </c>
      <c r="BM183" s="224" t="s">
        <v>624</v>
      </c>
    </row>
    <row r="184" s="2" customFormat="1">
      <c r="A184" s="39"/>
      <c r="B184" s="40"/>
      <c r="C184" s="41"/>
      <c r="D184" s="226" t="s">
        <v>158</v>
      </c>
      <c r="E184" s="41"/>
      <c r="F184" s="227" t="s">
        <v>625</v>
      </c>
      <c r="G184" s="41"/>
      <c r="H184" s="41"/>
      <c r="I184" s="228"/>
      <c r="J184" s="41"/>
      <c r="K184" s="41"/>
      <c r="L184" s="45"/>
      <c r="M184" s="229"/>
      <c r="N184" s="230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158</v>
      </c>
      <c r="AU184" s="18" t="s">
        <v>85</v>
      </c>
    </row>
    <row r="185" s="13" customFormat="1">
      <c r="A185" s="13"/>
      <c r="B185" s="233"/>
      <c r="C185" s="234"/>
      <c r="D185" s="231" t="s">
        <v>162</v>
      </c>
      <c r="E185" s="235" t="s">
        <v>19</v>
      </c>
      <c r="F185" s="236" t="s">
        <v>626</v>
      </c>
      <c r="G185" s="234"/>
      <c r="H185" s="237">
        <v>1</v>
      </c>
      <c r="I185" s="238"/>
      <c r="J185" s="234"/>
      <c r="K185" s="234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162</v>
      </c>
      <c r="AU185" s="243" t="s">
        <v>85</v>
      </c>
      <c r="AV185" s="13" t="s">
        <v>85</v>
      </c>
      <c r="AW185" s="13" t="s">
        <v>36</v>
      </c>
      <c r="AX185" s="13" t="s">
        <v>83</v>
      </c>
      <c r="AY185" s="243" t="s">
        <v>149</v>
      </c>
    </row>
    <row r="186" s="12" customFormat="1" ht="22.8" customHeight="1">
      <c r="A186" s="12"/>
      <c r="B186" s="197"/>
      <c r="C186" s="198"/>
      <c r="D186" s="199" t="s">
        <v>74</v>
      </c>
      <c r="E186" s="211" t="s">
        <v>199</v>
      </c>
      <c r="F186" s="211" t="s">
        <v>371</v>
      </c>
      <c r="G186" s="198"/>
      <c r="H186" s="198"/>
      <c r="I186" s="201"/>
      <c r="J186" s="212">
        <f>BK186</f>
        <v>0</v>
      </c>
      <c r="K186" s="198"/>
      <c r="L186" s="203"/>
      <c r="M186" s="204"/>
      <c r="N186" s="205"/>
      <c r="O186" s="205"/>
      <c r="P186" s="206">
        <f>SUM(P187:P204)</f>
        <v>0</v>
      </c>
      <c r="Q186" s="205"/>
      <c r="R186" s="206">
        <f>SUM(R187:R204)</f>
        <v>2.6621449999999998</v>
      </c>
      <c r="S186" s="205"/>
      <c r="T186" s="207">
        <f>SUM(T187:T204)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8" t="s">
        <v>83</v>
      </c>
      <c r="AT186" s="209" t="s">
        <v>74</v>
      </c>
      <c r="AU186" s="209" t="s">
        <v>83</v>
      </c>
      <c r="AY186" s="208" t="s">
        <v>149</v>
      </c>
      <c r="BK186" s="210">
        <f>SUM(BK187:BK204)</f>
        <v>0</v>
      </c>
    </row>
    <row r="187" s="2" customFormat="1" ht="24.15" customHeight="1">
      <c r="A187" s="39"/>
      <c r="B187" s="40"/>
      <c r="C187" s="213" t="s">
        <v>339</v>
      </c>
      <c r="D187" s="213" t="s">
        <v>151</v>
      </c>
      <c r="E187" s="214" t="s">
        <v>627</v>
      </c>
      <c r="F187" s="215" t="s">
        <v>628</v>
      </c>
      <c r="G187" s="216" t="s">
        <v>154</v>
      </c>
      <c r="H187" s="217">
        <v>28</v>
      </c>
      <c r="I187" s="218"/>
      <c r="J187" s="219">
        <f>ROUND(I187*H187,2)</f>
        <v>0</v>
      </c>
      <c r="K187" s="215" t="s">
        <v>155</v>
      </c>
      <c r="L187" s="45"/>
      <c r="M187" s="220" t="s">
        <v>19</v>
      </c>
      <c r="N187" s="221" t="s">
        <v>46</v>
      </c>
      <c r="O187" s="85"/>
      <c r="P187" s="222">
        <f>O187*H187</f>
        <v>0</v>
      </c>
      <c r="Q187" s="222">
        <v>0</v>
      </c>
      <c r="R187" s="222">
        <f>Q187*H187</f>
        <v>0</v>
      </c>
      <c r="S187" s="222">
        <v>0</v>
      </c>
      <c r="T187" s="223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4" t="s">
        <v>156</v>
      </c>
      <c r="AT187" s="224" t="s">
        <v>151</v>
      </c>
      <c r="AU187" s="224" t="s">
        <v>85</v>
      </c>
      <c r="AY187" s="18" t="s">
        <v>149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8" t="s">
        <v>83</v>
      </c>
      <c r="BK187" s="225">
        <f>ROUND(I187*H187,2)</f>
        <v>0</v>
      </c>
      <c r="BL187" s="18" t="s">
        <v>156</v>
      </c>
      <c r="BM187" s="224" t="s">
        <v>629</v>
      </c>
    </row>
    <row r="188" s="2" customFormat="1">
      <c r="A188" s="39"/>
      <c r="B188" s="40"/>
      <c r="C188" s="41"/>
      <c r="D188" s="226" t="s">
        <v>158</v>
      </c>
      <c r="E188" s="41"/>
      <c r="F188" s="227" t="s">
        <v>630</v>
      </c>
      <c r="G188" s="41"/>
      <c r="H188" s="41"/>
      <c r="I188" s="228"/>
      <c r="J188" s="41"/>
      <c r="K188" s="41"/>
      <c r="L188" s="45"/>
      <c r="M188" s="229"/>
      <c r="N188" s="230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158</v>
      </c>
      <c r="AU188" s="18" t="s">
        <v>85</v>
      </c>
    </row>
    <row r="189" s="2" customFormat="1" ht="16.5" customHeight="1">
      <c r="A189" s="39"/>
      <c r="B189" s="40"/>
      <c r="C189" s="266" t="s">
        <v>345</v>
      </c>
      <c r="D189" s="266" t="s">
        <v>311</v>
      </c>
      <c r="E189" s="267" t="s">
        <v>631</v>
      </c>
      <c r="F189" s="268" t="s">
        <v>632</v>
      </c>
      <c r="G189" s="269" t="s">
        <v>154</v>
      </c>
      <c r="H189" s="270">
        <v>28.420000000000002</v>
      </c>
      <c r="I189" s="271"/>
      <c r="J189" s="272">
        <f>ROUND(I189*H189,2)</f>
        <v>0</v>
      </c>
      <c r="K189" s="268" t="s">
        <v>633</v>
      </c>
      <c r="L189" s="273"/>
      <c r="M189" s="274" t="s">
        <v>19</v>
      </c>
      <c r="N189" s="275" t="s">
        <v>46</v>
      </c>
      <c r="O189" s="85"/>
      <c r="P189" s="222">
        <f>O189*H189</f>
        <v>0</v>
      </c>
      <c r="Q189" s="222">
        <v>0.0010499999999999999</v>
      </c>
      <c r="R189" s="222">
        <f>Q189*H189</f>
        <v>0.029840999999999999</v>
      </c>
      <c r="S189" s="222">
        <v>0</v>
      </c>
      <c r="T189" s="223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4" t="s">
        <v>199</v>
      </c>
      <c r="AT189" s="224" t="s">
        <v>311</v>
      </c>
      <c r="AU189" s="224" t="s">
        <v>85</v>
      </c>
      <c r="AY189" s="18" t="s">
        <v>149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8" t="s">
        <v>83</v>
      </c>
      <c r="BK189" s="225">
        <f>ROUND(I189*H189,2)</f>
        <v>0</v>
      </c>
      <c r="BL189" s="18" t="s">
        <v>156</v>
      </c>
      <c r="BM189" s="224" t="s">
        <v>634</v>
      </c>
    </row>
    <row r="190" s="13" customFormat="1">
      <c r="A190" s="13"/>
      <c r="B190" s="233"/>
      <c r="C190" s="234"/>
      <c r="D190" s="231" t="s">
        <v>162</v>
      </c>
      <c r="E190" s="234"/>
      <c r="F190" s="236" t="s">
        <v>748</v>
      </c>
      <c r="G190" s="234"/>
      <c r="H190" s="237">
        <v>28.420000000000002</v>
      </c>
      <c r="I190" s="238"/>
      <c r="J190" s="234"/>
      <c r="K190" s="234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162</v>
      </c>
      <c r="AU190" s="243" t="s">
        <v>85</v>
      </c>
      <c r="AV190" s="13" t="s">
        <v>85</v>
      </c>
      <c r="AW190" s="13" t="s">
        <v>4</v>
      </c>
      <c r="AX190" s="13" t="s">
        <v>83</v>
      </c>
      <c r="AY190" s="243" t="s">
        <v>149</v>
      </c>
    </row>
    <row r="191" s="2" customFormat="1" ht="16.5" customHeight="1">
      <c r="A191" s="39"/>
      <c r="B191" s="40"/>
      <c r="C191" s="213" t="s">
        <v>351</v>
      </c>
      <c r="D191" s="213" t="s">
        <v>151</v>
      </c>
      <c r="E191" s="214" t="s">
        <v>636</v>
      </c>
      <c r="F191" s="215" t="s">
        <v>637</v>
      </c>
      <c r="G191" s="216" t="s">
        <v>154</v>
      </c>
      <c r="H191" s="217">
        <v>28</v>
      </c>
      <c r="I191" s="218"/>
      <c r="J191" s="219">
        <f>ROUND(I191*H191,2)</f>
        <v>0</v>
      </c>
      <c r="K191" s="215" t="s">
        <v>155</v>
      </c>
      <c r="L191" s="45"/>
      <c r="M191" s="220" t="s">
        <v>19</v>
      </c>
      <c r="N191" s="221" t="s">
        <v>46</v>
      </c>
      <c r="O191" s="85"/>
      <c r="P191" s="222">
        <f>O191*H191</f>
        <v>0</v>
      </c>
      <c r="Q191" s="222">
        <v>0</v>
      </c>
      <c r="R191" s="222">
        <f>Q191*H191</f>
        <v>0</v>
      </c>
      <c r="S191" s="222">
        <v>0</v>
      </c>
      <c r="T191" s="223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4" t="s">
        <v>156</v>
      </c>
      <c r="AT191" s="224" t="s">
        <v>151</v>
      </c>
      <c r="AU191" s="224" t="s">
        <v>85</v>
      </c>
      <c r="AY191" s="18" t="s">
        <v>149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8" t="s">
        <v>83</v>
      </c>
      <c r="BK191" s="225">
        <f>ROUND(I191*H191,2)</f>
        <v>0</v>
      </c>
      <c r="BL191" s="18" t="s">
        <v>156</v>
      </c>
      <c r="BM191" s="224" t="s">
        <v>638</v>
      </c>
    </row>
    <row r="192" s="2" customFormat="1">
      <c r="A192" s="39"/>
      <c r="B192" s="40"/>
      <c r="C192" s="41"/>
      <c r="D192" s="226" t="s">
        <v>158</v>
      </c>
      <c r="E192" s="41"/>
      <c r="F192" s="227" t="s">
        <v>639</v>
      </c>
      <c r="G192" s="41"/>
      <c r="H192" s="41"/>
      <c r="I192" s="228"/>
      <c r="J192" s="41"/>
      <c r="K192" s="41"/>
      <c r="L192" s="45"/>
      <c r="M192" s="229"/>
      <c r="N192" s="230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158</v>
      </c>
      <c r="AU192" s="18" t="s">
        <v>85</v>
      </c>
    </row>
    <row r="193" s="2" customFormat="1" ht="21.75" customHeight="1">
      <c r="A193" s="39"/>
      <c r="B193" s="40"/>
      <c r="C193" s="213" t="s">
        <v>357</v>
      </c>
      <c r="D193" s="213" t="s">
        <v>151</v>
      </c>
      <c r="E193" s="214" t="s">
        <v>640</v>
      </c>
      <c r="F193" s="215" t="s">
        <v>641</v>
      </c>
      <c r="G193" s="216" t="s">
        <v>360</v>
      </c>
      <c r="H193" s="217">
        <v>1</v>
      </c>
      <c r="I193" s="218"/>
      <c r="J193" s="219">
        <f>ROUND(I193*H193,2)</f>
        <v>0</v>
      </c>
      <c r="K193" s="215" t="s">
        <v>19</v>
      </c>
      <c r="L193" s="45"/>
      <c r="M193" s="220" t="s">
        <v>19</v>
      </c>
      <c r="N193" s="221" t="s">
        <v>46</v>
      </c>
      <c r="O193" s="85"/>
      <c r="P193" s="222">
        <f>O193*H193</f>
        <v>0</v>
      </c>
      <c r="Q193" s="222">
        <v>2.4793599999999998</v>
      </c>
      <c r="R193" s="222">
        <f>Q193*H193</f>
        <v>2.4793599999999998</v>
      </c>
      <c r="S193" s="222">
        <v>0</v>
      </c>
      <c r="T193" s="223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4" t="s">
        <v>156</v>
      </c>
      <c r="AT193" s="224" t="s">
        <v>151</v>
      </c>
      <c r="AU193" s="224" t="s">
        <v>85</v>
      </c>
      <c r="AY193" s="18" t="s">
        <v>149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8" t="s">
        <v>83</v>
      </c>
      <c r="BK193" s="225">
        <f>ROUND(I193*H193,2)</f>
        <v>0</v>
      </c>
      <c r="BL193" s="18" t="s">
        <v>156</v>
      </c>
      <c r="BM193" s="224" t="s">
        <v>642</v>
      </c>
    </row>
    <row r="194" s="2" customFormat="1" ht="24.15" customHeight="1">
      <c r="A194" s="39"/>
      <c r="B194" s="40"/>
      <c r="C194" s="266" t="s">
        <v>363</v>
      </c>
      <c r="D194" s="266" t="s">
        <v>311</v>
      </c>
      <c r="E194" s="267" t="s">
        <v>643</v>
      </c>
      <c r="F194" s="268" t="s">
        <v>644</v>
      </c>
      <c r="G194" s="269" t="s">
        <v>360</v>
      </c>
      <c r="H194" s="270">
        <v>1</v>
      </c>
      <c r="I194" s="271"/>
      <c r="J194" s="272">
        <f>ROUND(I194*H194,2)</f>
        <v>0</v>
      </c>
      <c r="K194" s="268" t="s">
        <v>19</v>
      </c>
      <c r="L194" s="273"/>
      <c r="M194" s="274" t="s">
        <v>19</v>
      </c>
      <c r="N194" s="275" t="s">
        <v>46</v>
      </c>
      <c r="O194" s="85"/>
      <c r="P194" s="222">
        <f>O194*H194</f>
        <v>0</v>
      </c>
      <c r="Q194" s="222">
        <v>0</v>
      </c>
      <c r="R194" s="222">
        <f>Q194*H194</f>
        <v>0</v>
      </c>
      <c r="S194" s="222">
        <v>0</v>
      </c>
      <c r="T194" s="223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4" t="s">
        <v>199</v>
      </c>
      <c r="AT194" s="224" t="s">
        <v>311</v>
      </c>
      <c r="AU194" s="224" t="s">
        <v>85</v>
      </c>
      <c r="AY194" s="18" t="s">
        <v>149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8" t="s">
        <v>83</v>
      </c>
      <c r="BK194" s="225">
        <f>ROUND(I194*H194,2)</f>
        <v>0</v>
      </c>
      <c r="BL194" s="18" t="s">
        <v>156</v>
      </c>
      <c r="BM194" s="224" t="s">
        <v>645</v>
      </c>
    </row>
    <row r="195" s="2" customFormat="1" ht="21.75" customHeight="1">
      <c r="A195" s="39"/>
      <c r="B195" s="40"/>
      <c r="C195" s="213" t="s">
        <v>367</v>
      </c>
      <c r="D195" s="213" t="s">
        <v>151</v>
      </c>
      <c r="E195" s="214" t="s">
        <v>472</v>
      </c>
      <c r="F195" s="215" t="s">
        <v>473</v>
      </c>
      <c r="G195" s="216" t="s">
        <v>360</v>
      </c>
      <c r="H195" s="217">
        <v>1</v>
      </c>
      <c r="I195" s="218"/>
      <c r="J195" s="219">
        <f>ROUND(I195*H195,2)</f>
        <v>0</v>
      </c>
      <c r="K195" s="215" t="s">
        <v>155</v>
      </c>
      <c r="L195" s="45"/>
      <c r="M195" s="220" t="s">
        <v>19</v>
      </c>
      <c r="N195" s="221" t="s">
        <v>46</v>
      </c>
      <c r="O195" s="85"/>
      <c r="P195" s="222">
        <f>O195*H195</f>
        <v>0</v>
      </c>
      <c r="Q195" s="222">
        <v>0.089999999999999997</v>
      </c>
      <c r="R195" s="222">
        <f>Q195*H195</f>
        <v>0.089999999999999997</v>
      </c>
      <c r="S195" s="222">
        <v>0</v>
      </c>
      <c r="T195" s="223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4" t="s">
        <v>156</v>
      </c>
      <c r="AT195" s="224" t="s">
        <v>151</v>
      </c>
      <c r="AU195" s="224" t="s">
        <v>85</v>
      </c>
      <c r="AY195" s="18" t="s">
        <v>149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8" t="s">
        <v>83</v>
      </c>
      <c r="BK195" s="225">
        <f>ROUND(I195*H195,2)</f>
        <v>0</v>
      </c>
      <c r="BL195" s="18" t="s">
        <v>156</v>
      </c>
      <c r="BM195" s="224" t="s">
        <v>646</v>
      </c>
    </row>
    <row r="196" s="2" customFormat="1">
      <c r="A196" s="39"/>
      <c r="B196" s="40"/>
      <c r="C196" s="41"/>
      <c r="D196" s="226" t="s">
        <v>158</v>
      </c>
      <c r="E196" s="41"/>
      <c r="F196" s="227" t="s">
        <v>475</v>
      </c>
      <c r="G196" s="41"/>
      <c r="H196" s="41"/>
      <c r="I196" s="228"/>
      <c r="J196" s="41"/>
      <c r="K196" s="41"/>
      <c r="L196" s="45"/>
      <c r="M196" s="229"/>
      <c r="N196" s="230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158</v>
      </c>
      <c r="AU196" s="18" t="s">
        <v>85</v>
      </c>
    </row>
    <row r="197" s="13" customFormat="1">
      <c r="A197" s="13"/>
      <c r="B197" s="233"/>
      <c r="C197" s="234"/>
      <c r="D197" s="231" t="s">
        <v>162</v>
      </c>
      <c r="E197" s="235" t="s">
        <v>19</v>
      </c>
      <c r="F197" s="236" t="s">
        <v>647</v>
      </c>
      <c r="G197" s="234"/>
      <c r="H197" s="237">
        <v>1</v>
      </c>
      <c r="I197" s="238"/>
      <c r="J197" s="234"/>
      <c r="K197" s="234"/>
      <c r="L197" s="239"/>
      <c r="M197" s="240"/>
      <c r="N197" s="241"/>
      <c r="O197" s="241"/>
      <c r="P197" s="241"/>
      <c r="Q197" s="241"/>
      <c r="R197" s="241"/>
      <c r="S197" s="241"/>
      <c r="T197" s="24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3" t="s">
        <v>162</v>
      </c>
      <c r="AU197" s="243" t="s">
        <v>85</v>
      </c>
      <c r="AV197" s="13" t="s">
        <v>85</v>
      </c>
      <c r="AW197" s="13" t="s">
        <v>36</v>
      </c>
      <c r="AX197" s="13" t="s">
        <v>83</v>
      </c>
      <c r="AY197" s="243" t="s">
        <v>149</v>
      </c>
    </row>
    <row r="198" s="2" customFormat="1" ht="16.5" customHeight="1">
      <c r="A198" s="39"/>
      <c r="B198" s="40"/>
      <c r="C198" s="266" t="s">
        <v>372</v>
      </c>
      <c r="D198" s="266" t="s">
        <v>311</v>
      </c>
      <c r="E198" s="267" t="s">
        <v>477</v>
      </c>
      <c r="F198" s="268" t="s">
        <v>478</v>
      </c>
      <c r="G198" s="269" t="s">
        <v>360</v>
      </c>
      <c r="H198" s="270">
        <v>1</v>
      </c>
      <c r="I198" s="271"/>
      <c r="J198" s="272">
        <f>ROUND(I198*H198,2)</f>
        <v>0</v>
      </c>
      <c r="K198" s="268" t="s">
        <v>155</v>
      </c>
      <c r="L198" s="273"/>
      <c r="M198" s="274" t="s">
        <v>19</v>
      </c>
      <c r="N198" s="275" t="s">
        <v>46</v>
      </c>
      <c r="O198" s="85"/>
      <c r="P198" s="222">
        <f>O198*H198</f>
        <v>0</v>
      </c>
      <c r="Q198" s="222">
        <v>0.054600000000000003</v>
      </c>
      <c r="R198" s="222">
        <f>Q198*H198</f>
        <v>0.054600000000000003</v>
      </c>
      <c r="S198" s="222">
        <v>0</v>
      </c>
      <c r="T198" s="223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4" t="s">
        <v>199</v>
      </c>
      <c r="AT198" s="224" t="s">
        <v>311</v>
      </c>
      <c r="AU198" s="224" t="s">
        <v>85</v>
      </c>
      <c r="AY198" s="18" t="s">
        <v>149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8" t="s">
        <v>83</v>
      </c>
      <c r="BK198" s="225">
        <f>ROUND(I198*H198,2)</f>
        <v>0</v>
      </c>
      <c r="BL198" s="18" t="s">
        <v>156</v>
      </c>
      <c r="BM198" s="224" t="s">
        <v>648</v>
      </c>
    </row>
    <row r="199" s="2" customFormat="1" ht="16.5" customHeight="1">
      <c r="A199" s="39"/>
      <c r="B199" s="40"/>
      <c r="C199" s="213" t="s">
        <v>377</v>
      </c>
      <c r="D199" s="213" t="s">
        <v>151</v>
      </c>
      <c r="E199" s="214" t="s">
        <v>649</v>
      </c>
      <c r="F199" s="215" t="s">
        <v>650</v>
      </c>
      <c r="G199" s="216" t="s">
        <v>154</v>
      </c>
      <c r="H199" s="217">
        <v>33.600000000000001</v>
      </c>
      <c r="I199" s="218"/>
      <c r="J199" s="219">
        <f>ROUND(I199*H199,2)</f>
        <v>0</v>
      </c>
      <c r="K199" s="215" t="s">
        <v>155</v>
      </c>
      <c r="L199" s="45"/>
      <c r="M199" s="220" t="s">
        <v>19</v>
      </c>
      <c r="N199" s="221" t="s">
        <v>46</v>
      </c>
      <c r="O199" s="85"/>
      <c r="P199" s="222">
        <f>O199*H199</f>
        <v>0</v>
      </c>
      <c r="Q199" s="222">
        <v>0.00019000000000000001</v>
      </c>
      <c r="R199" s="222">
        <f>Q199*H199</f>
        <v>0.0063840000000000008</v>
      </c>
      <c r="S199" s="222">
        <v>0</v>
      </c>
      <c r="T199" s="223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4" t="s">
        <v>156</v>
      </c>
      <c r="AT199" s="224" t="s">
        <v>151</v>
      </c>
      <c r="AU199" s="224" t="s">
        <v>85</v>
      </c>
      <c r="AY199" s="18" t="s">
        <v>149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8" t="s">
        <v>83</v>
      </c>
      <c r="BK199" s="225">
        <f>ROUND(I199*H199,2)</f>
        <v>0</v>
      </c>
      <c r="BL199" s="18" t="s">
        <v>156</v>
      </c>
      <c r="BM199" s="224" t="s">
        <v>651</v>
      </c>
    </row>
    <row r="200" s="2" customFormat="1">
      <c r="A200" s="39"/>
      <c r="B200" s="40"/>
      <c r="C200" s="41"/>
      <c r="D200" s="226" t="s">
        <v>158</v>
      </c>
      <c r="E200" s="41"/>
      <c r="F200" s="227" t="s">
        <v>652</v>
      </c>
      <c r="G200" s="41"/>
      <c r="H200" s="41"/>
      <c r="I200" s="228"/>
      <c r="J200" s="41"/>
      <c r="K200" s="41"/>
      <c r="L200" s="45"/>
      <c r="M200" s="229"/>
      <c r="N200" s="230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158</v>
      </c>
      <c r="AU200" s="18" t="s">
        <v>85</v>
      </c>
    </row>
    <row r="201" s="13" customFormat="1">
      <c r="A201" s="13"/>
      <c r="B201" s="233"/>
      <c r="C201" s="234"/>
      <c r="D201" s="231" t="s">
        <v>162</v>
      </c>
      <c r="E201" s="235" t="s">
        <v>19</v>
      </c>
      <c r="F201" s="236" t="s">
        <v>749</v>
      </c>
      <c r="G201" s="234"/>
      <c r="H201" s="237">
        <v>28</v>
      </c>
      <c r="I201" s="238"/>
      <c r="J201" s="234"/>
      <c r="K201" s="234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162</v>
      </c>
      <c r="AU201" s="243" t="s">
        <v>85</v>
      </c>
      <c r="AV201" s="13" t="s">
        <v>85</v>
      </c>
      <c r="AW201" s="13" t="s">
        <v>36</v>
      </c>
      <c r="AX201" s="13" t="s">
        <v>83</v>
      </c>
      <c r="AY201" s="243" t="s">
        <v>149</v>
      </c>
    </row>
    <row r="202" s="13" customFormat="1">
      <c r="A202" s="13"/>
      <c r="B202" s="233"/>
      <c r="C202" s="234"/>
      <c r="D202" s="231" t="s">
        <v>162</v>
      </c>
      <c r="E202" s="234"/>
      <c r="F202" s="236" t="s">
        <v>750</v>
      </c>
      <c r="G202" s="234"/>
      <c r="H202" s="237">
        <v>33.600000000000001</v>
      </c>
      <c r="I202" s="238"/>
      <c r="J202" s="234"/>
      <c r="K202" s="234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162</v>
      </c>
      <c r="AU202" s="243" t="s">
        <v>85</v>
      </c>
      <c r="AV202" s="13" t="s">
        <v>85</v>
      </c>
      <c r="AW202" s="13" t="s">
        <v>4</v>
      </c>
      <c r="AX202" s="13" t="s">
        <v>83</v>
      </c>
      <c r="AY202" s="243" t="s">
        <v>149</v>
      </c>
    </row>
    <row r="203" s="2" customFormat="1" ht="16.5" customHeight="1">
      <c r="A203" s="39"/>
      <c r="B203" s="40"/>
      <c r="C203" s="213" t="s">
        <v>382</v>
      </c>
      <c r="D203" s="213" t="s">
        <v>151</v>
      </c>
      <c r="E203" s="214" t="s">
        <v>481</v>
      </c>
      <c r="F203" s="215" t="s">
        <v>482</v>
      </c>
      <c r="G203" s="216" t="s">
        <v>154</v>
      </c>
      <c r="H203" s="217">
        <v>28</v>
      </c>
      <c r="I203" s="218"/>
      <c r="J203" s="219">
        <f>ROUND(I203*H203,2)</f>
        <v>0</v>
      </c>
      <c r="K203" s="215" t="s">
        <v>155</v>
      </c>
      <c r="L203" s="45"/>
      <c r="M203" s="220" t="s">
        <v>19</v>
      </c>
      <c r="N203" s="221" t="s">
        <v>46</v>
      </c>
      <c r="O203" s="85"/>
      <c r="P203" s="222">
        <f>O203*H203</f>
        <v>0</v>
      </c>
      <c r="Q203" s="222">
        <v>6.9999999999999994E-05</v>
      </c>
      <c r="R203" s="222">
        <f>Q203*H203</f>
        <v>0.0019599999999999999</v>
      </c>
      <c r="S203" s="222">
        <v>0</v>
      </c>
      <c r="T203" s="223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4" t="s">
        <v>156</v>
      </c>
      <c r="AT203" s="224" t="s">
        <v>151</v>
      </c>
      <c r="AU203" s="224" t="s">
        <v>85</v>
      </c>
      <c r="AY203" s="18" t="s">
        <v>149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8" t="s">
        <v>83</v>
      </c>
      <c r="BK203" s="225">
        <f>ROUND(I203*H203,2)</f>
        <v>0</v>
      </c>
      <c r="BL203" s="18" t="s">
        <v>156</v>
      </c>
      <c r="BM203" s="224" t="s">
        <v>655</v>
      </c>
    </row>
    <row r="204" s="2" customFormat="1">
      <c r="A204" s="39"/>
      <c r="B204" s="40"/>
      <c r="C204" s="41"/>
      <c r="D204" s="226" t="s">
        <v>158</v>
      </c>
      <c r="E204" s="41"/>
      <c r="F204" s="227" t="s">
        <v>484</v>
      </c>
      <c r="G204" s="41"/>
      <c r="H204" s="41"/>
      <c r="I204" s="228"/>
      <c r="J204" s="41"/>
      <c r="K204" s="41"/>
      <c r="L204" s="45"/>
      <c r="M204" s="229"/>
      <c r="N204" s="230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158</v>
      </c>
      <c r="AU204" s="18" t="s">
        <v>85</v>
      </c>
    </row>
    <row r="205" s="12" customFormat="1" ht="22.8" customHeight="1">
      <c r="A205" s="12"/>
      <c r="B205" s="197"/>
      <c r="C205" s="198"/>
      <c r="D205" s="199" t="s">
        <v>74</v>
      </c>
      <c r="E205" s="211" t="s">
        <v>506</v>
      </c>
      <c r="F205" s="211" t="s">
        <v>507</v>
      </c>
      <c r="G205" s="198"/>
      <c r="H205" s="198"/>
      <c r="I205" s="201"/>
      <c r="J205" s="212">
        <f>BK205</f>
        <v>0</v>
      </c>
      <c r="K205" s="198"/>
      <c r="L205" s="203"/>
      <c r="M205" s="204"/>
      <c r="N205" s="205"/>
      <c r="O205" s="205"/>
      <c r="P205" s="206">
        <f>SUM(P206:P207)</f>
        <v>0</v>
      </c>
      <c r="Q205" s="205"/>
      <c r="R205" s="206">
        <f>SUM(R206:R207)</f>
        <v>0</v>
      </c>
      <c r="S205" s="205"/>
      <c r="T205" s="207">
        <f>SUM(T206:T207)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08" t="s">
        <v>83</v>
      </c>
      <c r="AT205" s="209" t="s">
        <v>74</v>
      </c>
      <c r="AU205" s="209" t="s">
        <v>83</v>
      </c>
      <c r="AY205" s="208" t="s">
        <v>149</v>
      </c>
      <c r="BK205" s="210">
        <f>SUM(BK206:BK207)</f>
        <v>0</v>
      </c>
    </row>
    <row r="206" s="2" customFormat="1" ht="24.15" customHeight="1">
      <c r="A206" s="39"/>
      <c r="B206" s="40"/>
      <c r="C206" s="213" t="s">
        <v>387</v>
      </c>
      <c r="D206" s="213" t="s">
        <v>151</v>
      </c>
      <c r="E206" s="214" t="s">
        <v>509</v>
      </c>
      <c r="F206" s="215" t="s">
        <v>510</v>
      </c>
      <c r="G206" s="216" t="s">
        <v>300</v>
      </c>
      <c r="H206" s="217">
        <v>3.0790000000000002</v>
      </c>
      <c r="I206" s="218"/>
      <c r="J206" s="219">
        <f>ROUND(I206*H206,2)</f>
        <v>0</v>
      </c>
      <c r="K206" s="215" t="s">
        <v>155</v>
      </c>
      <c r="L206" s="45"/>
      <c r="M206" s="220" t="s">
        <v>19</v>
      </c>
      <c r="N206" s="221" t="s">
        <v>46</v>
      </c>
      <c r="O206" s="85"/>
      <c r="P206" s="222">
        <f>O206*H206</f>
        <v>0</v>
      </c>
      <c r="Q206" s="222">
        <v>0</v>
      </c>
      <c r="R206" s="222">
        <f>Q206*H206</f>
        <v>0</v>
      </c>
      <c r="S206" s="222">
        <v>0</v>
      </c>
      <c r="T206" s="223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4" t="s">
        <v>156</v>
      </c>
      <c r="AT206" s="224" t="s">
        <v>151</v>
      </c>
      <c r="AU206" s="224" t="s">
        <v>85</v>
      </c>
      <c r="AY206" s="18" t="s">
        <v>149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8" t="s">
        <v>83</v>
      </c>
      <c r="BK206" s="225">
        <f>ROUND(I206*H206,2)</f>
        <v>0</v>
      </c>
      <c r="BL206" s="18" t="s">
        <v>156</v>
      </c>
      <c r="BM206" s="224" t="s">
        <v>664</v>
      </c>
    </row>
    <row r="207" s="2" customFormat="1">
      <c r="A207" s="39"/>
      <c r="B207" s="40"/>
      <c r="C207" s="41"/>
      <c r="D207" s="226" t="s">
        <v>158</v>
      </c>
      <c r="E207" s="41"/>
      <c r="F207" s="227" t="s">
        <v>512</v>
      </c>
      <c r="G207" s="41"/>
      <c r="H207" s="41"/>
      <c r="I207" s="228"/>
      <c r="J207" s="41"/>
      <c r="K207" s="41"/>
      <c r="L207" s="45"/>
      <c r="M207" s="276"/>
      <c r="N207" s="277"/>
      <c r="O207" s="278"/>
      <c r="P207" s="278"/>
      <c r="Q207" s="278"/>
      <c r="R207" s="278"/>
      <c r="S207" s="278"/>
      <c r="T207" s="279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158</v>
      </c>
      <c r="AU207" s="18" t="s">
        <v>85</v>
      </c>
    </row>
    <row r="208" s="2" customFormat="1" ht="6.96" customHeight="1">
      <c r="A208" s="39"/>
      <c r="B208" s="60"/>
      <c r="C208" s="61"/>
      <c r="D208" s="61"/>
      <c r="E208" s="61"/>
      <c r="F208" s="61"/>
      <c r="G208" s="61"/>
      <c r="H208" s="61"/>
      <c r="I208" s="61"/>
      <c r="J208" s="61"/>
      <c r="K208" s="61"/>
      <c r="L208" s="45"/>
      <c r="M208" s="39"/>
      <c r="O208" s="39"/>
      <c r="P208" s="39"/>
      <c r="Q208" s="39"/>
      <c r="R208" s="39"/>
      <c r="S208" s="39"/>
      <c r="T208" s="39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</row>
  </sheetData>
  <sheetProtection sheet="1" autoFilter="0" formatColumns="0" formatRows="0" objects="1" scenarios="1" spinCount="100000" saltValue="n1GvEV6IJ6NZFkudrsKL29Z4tn0qgp1uHf0SAznYG4z5BMQ0R+Rj/ElskJ8sV+LylcFU4zPcc27rFXvcn0Lvxw==" hashValue="9lknEqcUsL7pEsGwTWpZV+oyQyBW105AsekaZhoBT7q6gPalj4ZxEooH9iWp/AGGed/blCg9ENhxX/6dtJah7Q==" algorithmName="SHA-512" password="CC35"/>
  <autoFilter ref="C89:K20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hyperlinks>
    <hyperlink ref="F94" r:id="rId1" display="https://podminky.urs.cz/item/CS_URS_2023_02/119001405"/>
    <hyperlink ref="F97" r:id="rId2" display="https://podminky.urs.cz/item/CS_URS_2023_02/119001412"/>
    <hyperlink ref="F100" r:id="rId3" display="https://podminky.urs.cz/item/CS_URS_2023_02/119001421"/>
    <hyperlink ref="F103" r:id="rId4" display="https://podminky.urs.cz/item/CS_URS_2023_02/129001101"/>
    <hyperlink ref="F105" r:id="rId5" display="https://podminky.urs.cz/item/CS_URS_2023_02/131151201"/>
    <hyperlink ref="F108" r:id="rId6" display="https://podminky.urs.cz/item/CS_URS_2023_02/131251201"/>
    <hyperlink ref="F111" r:id="rId7" display="https://podminky.urs.cz/item/CS_URS_2023_02/131351201"/>
    <hyperlink ref="F114" r:id="rId8" display="https://podminky.urs.cz/item/CS_URS_2023_02/132154201"/>
    <hyperlink ref="F117" r:id="rId9" display="https://podminky.urs.cz/item/CS_URS_2023_02/132254201"/>
    <hyperlink ref="F120" r:id="rId10" display="https://podminky.urs.cz/item/CS_URS_2023_02/132354201"/>
    <hyperlink ref="F123" r:id="rId11" display="https://podminky.urs.cz/item/CS_URS_2023_02/151201101"/>
    <hyperlink ref="F126" r:id="rId12" display="https://podminky.urs.cz/item/CS_URS_2023_02/151201111"/>
    <hyperlink ref="F128" r:id="rId13" display="https://podminky.urs.cz/item/CS_URS_2023_02/151201201"/>
    <hyperlink ref="F131" r:id="rId14" display="https://podminky.urs.cz/item/CS_URS_2023_02/151201211"/>
    <hyperlink ref="F133" r:id="rId15" display="https://podminky.urs.cz/item/CS_URS_2023_02/151201301"/>
    <hyperlink ref="F135" r:id="rId16" display="https://podminky.urs.cz/item/CS_URS_2023_02/151201311"/>
    <hyperlink ref="F137" r:id="rId17" display="https://podminky.urs.cz/item/CS_URS_2023_02/162751117"/>
    <hyperlink ref="F145" r:id="rId18" display="https://podminky.urs.cz/item/CS_URS_2023_02/162751137"/>
    <hyperlink ref="F147" r:id="rId19" display="https://podminky.urs.cz/item/CS_URS_2023_02/167151101"/>
    <hyperlink ref="F154" r:id="rId20" display="https://podminky.urs.cz/item/CS_URS_2023_02/171201231"/>
    <hyperlink ref="F168" r:id="rId21" display="https://podminky.urs.cz/item/CS_URS_2023_02/181111111"/>
    <hyperlink ref="F172" r:id="rId22" display="https://podminky.urs.cz/item/CS_URS_2023_02/451572111"/>
    <hyperlink ref="F175" r:id="rId23" display="https://podminky.urs.cz/item/CS_URS_2023_02/452321131"/>
    <hyperlink ref="F178" r:id="rId24" display="https://podminky.urs.cz/item/CS_URS_2023_02/452351101"/>
    <hyperlink ref="F181" r:id="rId25" display="https://podminky.urs.cz/item/CS_URS_2023_02/452368211"/>
    <hyperlink ref="F184" r:id="rId26" display="https://podminky.urs.cz/item/CS_URS_2023_02/452386111"/>
    <hyperlink ref="F188" r:id="rId27" display="https://podminky.urs.cz/item/CS_URS_2023_02/871225201"/>
    <hyperlink ref="F192" r:id="rId28" display="https://podminky.urs.cz/item/CS_URS_2023_02/892241111"/>
    <hyperlink ref="F196" r:id="rId29" display="https://podminky.urs.cz/item/CS_URS_2023_02/899104112"/>
    <hyperlink ref="F200" r:id="rId30" display="https://podminky.urs.cz/item/CS_URS_2023_02/899721111"/>
    <hyperlink ref="F204" r:id="rId31" display="https://podminky.urs.cz/item/CS_URS_2023_02/899722112"/>
    <hyperlink ref="F207" r:id="rId32" display="https://podminky.urs.cz/item/CS_URS_2023_02/998276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3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104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85</v>
      </c>
    </row>
    <row r="4" s="1" customFormat="1" ht="24.96" customHeight="1">
      <c r="B4" s="21"/>
      <c r="D4" s="141" t="s">
        <v>117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Splašková kanalizace Štěpánov</v>
      </c>
      <c r="F7" s="143"/>
      <c r="G7" s="143"/>
      <c r="H7" s="143"/>
      <c r="L7" s="21"/>
    </row>
    <row r="8" s="1" customFormat="1" ht="12" customHeight="1">
      <c r="B8" s="21"/>
      <c r="D8" s="143" t="s">
        <v>118</v>
      </c>
      <c r="L8" s="21"/>
    </row>
    <row r="9" s="2" customFormat="1" ht="16.5" customHeight="1">
      <c r="A9" s="39"/>
      <c r="B9" s="45"/>
      <c r="C9" s="39"/>
      <c r="D9" s="39"/>
      <c r="E9" s="144" t="s">
        <v>522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523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751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6. 9. 2023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30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32</v>
      </c>
      <c r="E22" s="39"/>
      <c r="F22" s="39"/>
      <c r="G22" s="39"/>
      <c r="H22" s="39"/>
      <c r="I22" s="143" t="s">
        <v>26</v>
      </c>
      <c r="J22" s="134" t="s">
        <v>33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34</v>
      </c>
      <c r="F23" s="39"/>
      <c r="G23" s="39"/>
      <c r="H23" s="39"/>
      <c r="I23" s="143" t="s">
        <v>29</v>
      </c>
      <c r="J23" s="134" t="s">
        <v>35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37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38</v>
      </c>
      <c r="F26" s="39"/>
      <c r="G26" s="39"/>
      <c r="H26" s="39"/>
      <c r="I26" s="143" t="s">
        <v>29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39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41</v>
      </c>
      <c r="E32" s="39"/>
      <c r="F32" s="39"/>
      <c r="G32" s="39"/>
      <c r="H32" s="39"/>
      <c r="I32" s="39"/>
      <c r="J32" s="154">
        <f>ROUND(J92,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43</v>
      </c>
      <c r="G34" s="39"/>
      <c r="H34" s="39"/>
      <c r="I34" s="155" t="s">
        <v>42</v>
      </c>
      <c r="J34" s="155" t="s">
        <v>44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45</v>
      </c>
      <c r="E35" s="143" t="s">
        <v>46</v>
      </c>
      <c r="F35" s="157">
        <f>ROUND((SUM(BE92:BE222)),  2)</f>
        <v>0</v>
      </c>
      <c r="G35" s="39"/>
      <c r="H35" s="39"/>
      <c r="I35" s="158">
        <v>0.20999999999999999</v>
      </c>
      <c r="J35" s="157">
        <f>ROUND(((SUM(BE92:BE222))*I35),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47</v>
      </c>
      <c r="F36" s="157">
        <f>ROUND((SUM(BF92:BF222)),  2)</f>
        <v>0</v>
      </c>
      <c r="G36" s="39"/>
      <c r="H36" s="39"/>
      <c r="I36" s="158">
        <v>0.14999999999999999</v>
      </c>
      <c r="J36" s="157">
        <f>ROUND(((SUM(BF92:BF222))*I36),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57">
        <f>ROUND((SUM(BG92:BG222)),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49</v>
      </c>
      <c r="F38" s="157">
        <f>ROUND((SUM(BH92:BH222)),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50</v>
      </c>
      <c r="F39" s="157">
        <f>ROUND((SUM(BI92:BI222)),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51</v>
      </c>
      <c r="E41" s="161"/>
      <c r="F41" s="161"/>
      <c r="G41" s="162" t="s">
        <v>52</v>
      </c>
      <c r="H41" s="163" t="s">
        <v>53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120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Splašková kanalizace Štěpánov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118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522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523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05 - Kanalizační přípojka tlaková - č.p. 48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6. 9. 2023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40.05" customHeight="1">
      <c r="A58" s="39"/>
      <c r="B58" s="40"/>
      <c r="C58" s="33" t="s">
        <v>25</v>
      </c>
      <c r="D58" s="41"/>
      <c r="E58" s="41"/>
      <c r="F58" s="28" t="str">
        <f>E17</f>
        <v>Město Přelouč, Československé armády 1665, Přelouč</v>
      </c>
      <c r="G58" s="41"/>
      <c r="H58" s="41"/>
      <c r="I58" s="33" t="s">
        <v>32</v>
      </c>
      <c r="J58" s="37" t="str">
        <f>E23</f>
        <v>IKKO Hradec Králové,s.r.o., Bratří Štefanů 238, HK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30</v>
      </c>
      <c r="D59" s="41"/>
      <c r="E59" s="41"/>
      <c r="F59" s="28" t="str">
        <f>IF(E20="","",E20)</f>
        <v>Vyplň údaj</v>
      </c>
      <c r="G59" s="41"/>
      <c r="H59" s="41"/>
      <c r="I59" s="33" t="s">
        <v>37</v>
      </c>
      <c r="J59" s="37" t="str">
        <f>E26</f>
        <v>K. Hlaváčková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121</v>
      </c>
      <c r="D61" s="172"/>
      <c r="E61" s="172"/>
      <c r="F61" s="172"/>
      <c r="G61" s="172"/>
      <c r="H61" s="172"/>
      <c r="I61" s="172"/>
      <c r="J61" s="173" t="s">
        <v>122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73</v>
      </c>
      <c r="D63" s="41"/>
      <c r="E63" s="41"/>
      <c r="F63" s="41"/>
      <c r="G63" s="41"/>
      <c r="H63" s="41"/>
      <c r="I63" s="41"/>
      <c r="J63" s="103">
        <f>J92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123</v>
      </c>
    </row>
    <row r="64" s="9" customFormat="1" ht="24.96" customHeight="1">
      <c r="A64" s="9"/>
      <c r="B64" s="175"/>
      <c r="C64" s="176"/>
      <c r="D64" s="177" t="s">
        <v>124</v>
      </c>
      <c r="E64" s="178"/>
      <c r="F64" s="178"/>
      <c r="G64" s="178"/>
      <c r="H64" s="178"/>
      <c r="I64" s="178"/>
      <c r="J64" s="179">
        <f>J93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125</v>
      </c>
      <c r="E65" s="183"/>
      <c r="F65" s="183"/>
      <c r="G65" s="183"/>
      <c r="H65" s="183"/>
      <c r="I65" s="183"/>
      <c r="J65" s="184">
        <f>J94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127</v>
      </c>
      <c r="E66" s="183"/>
      <c r="F66" s="183"/>
      <c r="G66" s="183"/>
      <c r="H66" s="183"/>
      <c r="I66" s="183"/>
      <c r="J66" s="184">
        <f>J173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128</v>
      </c>
      <c r="E67" s="183"/>
      <c r="F67" s="183"/>
      <c r="G67" s="183"/>
      <c r="H67" s="183"/>
      <c r="I67" s="183"/>
      <c r="J67" s="184">
        <f>J189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129</v>
      </c>
      <c r="E68" s="183"/>
      <c r="F68" s="183"/>
      <c r="G68" s="183"/>
      <c r="H68" s="183"/>
      <c r="I68" s="183"/>
      <c r="J68" s="184">
        <f>J208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130</v>
      </c>
      <c r="E69" s="183"/>
      <c r="F69" s="183"/>
      <c r="G69" s="183"/>
      <c r="H69" s="183"/>
      <c r="I69" s="183"/>
      <c r="J69" s="184">
        <f>J217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1"/>
      <c r="C70" s="126"/>
      <c r="D70" s="182" t="s">
        <v>131</v>
      </c>
      <c r="E70" s="183"/>
      <c r="F70" s="183"/>
      <c r="G70" s="183"/>
      <c r="H70" s="183"/>
      <c r="I70" s="183"/>
      <c r="J70" s="184">
        <f>J220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134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70" t="str">
        <f>E7</f>
        <v>Splašková kanalizace Štěpánov</v>
      </c>
      <c r="F80" s="33"/>
      <c r="G80" s="33"/>
      <c r="H80" s="33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" customFormat="1" ht="12" customHeight="1">
      <c r="B81" s="22"/>
      <c r="C81" s="33" t="s">
        <v>118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2" customFormat="1" ht="16.5" customHeight="1">
      <c r="A82" s="39"/>
      <c r="B82" s="40"/>
      <c r="C82" s="41"/>
      <c r="D82" s="41"/>
      <c r="E82" s="170" t="s">
        <v>522</v>
      </c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523</v>
      </c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E11</f>
        <v>05 - Kanalizační přípojka tlaková - č.p. 48</v>
      </c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F14</f>
        <v xml:space="preserve"> </v>
      </c>
      <c r="G86" s="41"/>
      <c r="H86" s="41"/>
      <c r="I86" s="33" t="s">
        <v>23</v>
      </c>
      <c r="J86" s="73" t="str">
        <f>IF(J14="","",J14)</f>
        <v>6. 9. 2023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40.05" customHeight="1">
      <c r="A88" s="39"/>
      <c r="B88" s="40"/>
      <c r="C88" s="33" t="s">
        <v>25</v>
      </c>
      <c r="D88" s="41"/>
      <c r="E88" s="41"/>
      <c r="F88" s="28" t="str">
        <f>E17</f>
        <v>Město Přelouč, Československé armády 1665, Přelouč</v>
      </c>
      <c r="G88" s="41"/>
      <c r="H88" s="41"/>
      <c r="I88" s="33" t="s">
        <v>32</v>
      </c>
      <c r="J88" s="37" t="str">
        <f>E23</f>
        <v>IKKO Hradec Králové,s.r.o., Bratří Štefanů 238, HK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30</v>
      </c>
      <c r="D89" s="41"/>
      <c r="E89" s="41"/>
      <c r="F89" s="28" t="str">
        <f>IF(E20="","",E20)</f>
        <v>Vyplň údaj</v>
      </c>
      <c r="G89" s="41"/>
      <c r="H89" s="41"/>
      <c r="I89" s="33" t="s">
        <v>37</v>
      </c>
      <c r="J89" s="37" t="str">
        <f>E26</f>
        <v>K. Hlaváčková</v>
      </c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86"/>
      <c r="B91" s="187"/>
      <c r="C91" s="188" t="s">
        <v>135</v>
      </c>
      <c r="D91" s="189" t="s">
        <v>60</v>
      </c>
      <c r="E91" s="189" t="s">
        <v>56</v>
      </c>
      <c r="F91" s="189" t="s">
        <v>57</v>
      </c>
      <c r="G91" s="189" t="s">
        <v>136</v>
      </c>
      <c r="H91" s="189" t="s">
        <v>137</v>
      </c>
      <c r="I91" s="189" t="s">
        <v>138</v>
      </c>
      <c r="J91" s="189" t="s">
        <v>122</v>
      </c>
      <c r="K91" s="190" t="s">
        <v>139</v>
      </c>
      <c r="L91" s="191"/>
      <c r="M91" s="93" t="s">
        <v>19</v>
      </c>
      <c r="N91" s="94" t="s">
        <v>45</v>
      </c>
      <c r="O91" s="94" t="s">
        <v>140</v>
      </c>
      <c r="P91" s="94" t="s">
        <v>141</v>
      </c>
      <c r="Q91" s="94" t="s">
        <v>142</v>
      </c>
      <c r="R91" s="94" t="s">
        <v>143</v>
      </c>
      <c r="S91" s="94" t="s">
        <v>144</v>
      </c>
      <c r="T91" s="95" t="s">
        <v>145</v>
      </c>
      <c r="U91" s="186"/>
      <c r="V91" s="186"/>
      <c r="W91" s="186"/>
      <c r="X91" s="186"/>
      <c r="Y91" s="186"/>
      <c r="Z91" s="186"/>
      <c r="AA91" s="186"/>
      <c r="AB91" s="186"/>
      <c r="AC91" s="186"/>
      <c r="AD91" s="186"/>
      <c r="AE91" s="186"/>
    </row>
    <row r="92" s="2" customFormat="1" ht="22.8" customHeight="1">
      <c r="A92" s="39"/>
      <c r="B92" s="40"/>
      <c r="C92" s="100" t="s">
        <v>146</v>
      </c>
      <c r="D92" s="41"/>
      <c r="E92" s="41"/>
      <c r="F92" s="41"/>
      <c r="G92" s="41"/>
      <c r="H92" s="41"/>
      <c r="I92" s="41"/>
      <c r="J92" s="192">
        <f>BK92</f>
        <v>0</v>
      </c>
      <c r="K92" s="41"/>
      <c r="L92" s="45"/>
      <c r="M92" s="96"/>
      <c r="N92" s="193"/>
      <c r="O92" s="97"/>
      <c r="P92" s="194">
        <f>P93</f>
        <v>0</v>
      </c>
      <c r="Q92" s="97"/>
      <c r="R92" s="194">
        <f>R93</f>
        <v>3.7211038699999999</v>
      </c>
      <c r="S92" s="97"/>
      <c r="T92" s="195">
        <f>T93</f>
        <v>0.61499999999999999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74</v>
      </c>
      <c r="AU92" s="18" t="s">
        <v>123</v>
      </c>
      <c r="BK92" s="196">
        <f>BK93</f>
        <v>0</v>
      </c>
    </row>
    <row r="93" s="12" customFormat="1" ht="25.92" customHeight="1">
      <c r="A93" s="12"/>
      <c r="B93" s="197"/>
      <c r="C93" s="198"/>
      <c r="D93" s="199" t="s">
        <v>74</v>
      </c>
      <c r="E93" s="200" t="s">
        <v>147</v>
      </c>
      <c r="F93" s="200" t="s">
        <v>148</v>
      </c>
      <c r="G93" s="198"/>
      <c r="H93" s="198"/>
      <c r="I93" s="201"/>
      <c r="J93" s="202">
        <f>BK93</f>
        <v>0</v>
      </c>
      <c r="K93" s="198"/>
      <c r="L93" s="203"/>
      <c r="M93" s="204"/>
      <c r="N93" s="205"/>
      <c r="O93" s="205"/>
      <c r="P93" s="206">
        <f>P94+P173+P189+P208+P217+P220</f>
        <v>0</v>
      </c>
      <c r="Q93" s="205"/>
      <c r="R93" s="206">
        <f>R94+R173+R189+R208+R217+R220</f>
        <v>3.7211038699999999</v>
      </c>
      <c r="S93" s="205"/>
      <c r="T93" s="207">
        <f>T94+T173+T189+T208+T217+T220</f>
        <v>0.61499999999999999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8" t="s">
        <v>83</v>
      </c>
      <c r="AT93" s="209" t="s">
        <v>74</v>
      </c>
      <c r="AU93" s="209" t="s">
        <v>75</v>
      </c>
      <c r="AY93" s="208" t="s">
        <v>149</v>
      </c>
      <c r="BK93" s="210">
        <f>BK94+BK173+BK189+BK208+BK217+BK220</f>
        <v>0</v>
      </c>
    </row>
    <row r="94" s="12" customFormat="1" ht="22.8" customHeight="1">
      <c r="A94" s="12"/>
      <c r="B94" s="197"/>
      <c r="C94" s="198"/>
      <c r="D94" s="199" t="s">
        <v>74</v>
      </c>
      <c r="E94" s="211" t="s">
        <v>83</v>
      </c>
      <c r="F94" s="211" t="s">
        <v>150</v>
      </c>
      <c r="G94" s="198"/>
      <c r="H94" s="198"/>
      <c r="I94" s="201"/>
      <c r="J94" s="212">
        <f>BK94</f>
        <v>0</v>
      </c>
      <c r="K94" s="198"/>
      <c r="L94" s="203"/>
      <c r="M94" s="204"/>
      <c r="N94" s="205"/>
      <c r="O94" s="205"/>
      <c r="P94" s="206">
        <f>SUM(P95:P172)</f>
        <v>0</v>
      </c>
      <c r="Q94" s="205"/>
      <c r="R94" s="206">
        <f>SUM(R95:R172)</f>
        <v>0.51814066000000003</v>
      </c>
      <c r="S94" s="205"/>
      <c r="T94" s="207">
        <f>SUM(T95:T172)</f>
        <v>0.61499999999999999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8" t="s">
        <v>83</v>
      </c>
      <c r="AT94" s="209" t="s">
        <v>74</v>
      </c>
      <c r="AU94" s="209" t="s">
        <v>83</v>
      </c>
      <c r="AY94" s="208" t="s">
        <v>149</v>
      </c>
      <c r="BK94" s="210">
        <f>SUM(BK95:BK172)</f>
        <v>0</v>
      </c>
    </row>
    <row r="95" s="2" customFormat="1" ht="24.15" customHeight="1">
      <c r="A95" s="39"/>
      <c r="B95" s="40"/>
      <c r="C95" s="213" t="s">
        <v>83</v>
      </c>
      <c r="D95" s="213" t="s">
        <v>151</v>
      </c>
      <c r="E95" s="214" t="s">
        <v>152</v>
      </c>
      <c r="F95" s="215" t="s">
        <v>153</v>
      </c>
      <c r="G95" s="216" t="s">
        <v>154</v>
      </c>
      <c r="H95" s="217">
        <v>3</v>
      </c>
      <c r="I95" s="218"/>
      <c r="J95" s="219">
        <f>ROUND(I95*H95,2)</f>
        <v>0</v>
      </c>
      <c r="K95" s="215" t="s">
        <v>155</v>
      </c>
      <c r="L95" s="45"/>
      <c r="M95" s="220" t="s">
        <v>19</v>
      </c>
      <c r="N95" s="221" t="s">
        <v>46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0.20499999999999999</v>
      </c>
      <c r="T95" s="223">
        <f>S95*H95</f>
        <v>0.61499999999999999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156</v>
      </c>
      <c r="AT95" s="224" t="s">
        <v>151</v>
      </c>
      <c r="AU95" s="224" t="s">
        <v>85</v>
      </c>
      <c r="AY95" s="18" t="s">
        <v>149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83</v>
      </c>
      <c r="BK95" s="225">
        <f>ROUND(I95*H95,2)</f>
        <v>0</v>
      </c>
      <c r="BL95" s="18" t="s">
        <v>156</v>
      </c>
      <c r="BM95" s="224" t="s">
        <v>525</v>
      </c>
    </row>
    <row r="96" s="2" customFormat="1">
      <c r="A96" s="39"/>
      <c r="B96" s="40"/>
      <c r="C96" s="41"/>
      <c r="D96" s="226" t="s">
        <v>158</v>
      </c>
      <c r="E96" s="41"/>
      <c r="F96" s="227" t="s">
        <v>159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158</v>
      </c>
      <c r="AU96" s="18" t="s">
        <v>85</v>
      </c>
    </row>
    <row r="97" s="2" customFormat="1">
      <c r="A97" s="39"/>
      <c r="B97" s="40"/>
      <c r="C97" s="41"/>
      <c r="D97" s="231" t="s">
        <v>160</v>
      </c>
      <c r="E97" s="41"/>
      <c r="F97" s="232" t="s">
        <v>161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160</v>
      </c>
      <c r="AU97" s="18" t="s">
        <v>85</v>
      </c>
    </row>
    <row r="98" s="13" customFormat="1">
      <c r="A98" s="13"/>
      <c r="B98" s="233"/>
      <c r="C98" s="234"/>
      <c r="D98" s="231" t="s">
        <v>162</v>
      </c>
      <c r="E98" s="235" t="s">
        <v>19</v>
      </c>
      <c r="F98" s="236" t="s">
        <v>752</v>
      </c>
      <c r="G98" s="234"/>
      <c r="H98" s="237">
        <v>2</v>
      </c>
      <c r="I98" s="238"/>
      <c r="J98" s="234"/>
      <c r="K98" s="234"/>
      <c r="L98" s="239"/>
      <c r="M98" s="240"/>
      <c r="N98" s="241"/>
      <c r="O98" s="241"/>
      <c r="P98" s="241"/>
      <c r="Q98" s="241"/>
      <c r="R98" s="241"/>
      <c r="S98" s="241"/>
      <c r="T98" s="24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3" t="s">
        <v>162</v>
      </c>
      <c r="AU98" s="243" t="s">
        <v>85</v>
      </c>
      <c r="AV98" s="13" t="s">
        <v>85</v>
      </c>
      <c r="AW98" s="13" t="s">
        <v>36</v>
      </c>
      <c r="AX98" s="13" t="s">
        <v>75</v>
      </c>
      <c r="AY98" s="243" t="s">
        <v>149</v>
      </c>
    </row>
    <row r="99" s="13" customFormat="1">
      <c r="A99" s="13"/>
      <c r="B99" s="233"/>
      <c r="C99" s="234"/>
      <c r="D99" s="231" t="s">
        <v>162</v>
      </c>
      <c r="E99" s="235" t="s">
        <v>19</v>
      </c>
      <c r="F99" s="236" t="s">
        <v>527</v>
      </c>
      <c r="G99" s="234"/>
      <c r="H99" s="237">
        <v>1</v>
      </c>
      <c r="I99" s="238"/>
      <c r="J99" s="234"/>
      <c r="K99" s="234"/>
      <c r="L99" s="239"/>
      <c r="M99" s="240"/>
      <c r="N99" s="241"/>
      <c r="O99" s="241"/>
      <c r="P99" s="241"/>
      <c r="Q99" s="241"/>
      <c r="R99" s="241"/>
      <c r="S99" s="241"/>
      <c r="T99" s="24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3" t="s">
        <v>162</v>
      </c>
      <c r="AU99" s="243" t="s">
        <v>85</v>
      </c>
      <c r="AV99" s="13" t="s">
        <v>85</v>
      </c>
      <c r="AW99" s="13" t="s">
        <v>36</v>
      </c>
      <c r="AX99" s="13" t="s">
        <v>75</v>
      </c>
      <c r="AY99" s="243" t="s">
        <v>149</v>
      </c>
    </row>
    <row r="100" s="15" customFormat="1">
      <c r="A100" s="15"/>
      <c r="B100" s="255"/>
      <c r="C100" s="256"/>
      <c r="D100" s="231" t="s">
        <v>162</v>
      </c>
      <c r="E100" s="257" t="s">
        <v>19</v>
      </c>
      <c r="F100" s="258" t="s">
        <v>279</v>
      </c>
      <c r="G100" s="256"/>
      <c r="H100" s="259">
        <v>3</v>
      </c>
      <c r="I100" s="260"/>
      <c r="J100" s="256"/>
      <c r="K100" s="256"/>
      <c r="L100" s="261"/>
      <c r="M100" s="262"/>
      <c r="N100" s="263"/>
      <c r="O100" s="263"/>
      <c r="P100" s="263"/>
      <c r="Q100" s="263"/>
      <c r="R100" s="263"/>
      <c r="S100" s="263"/>
      <c r="T100" s="264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65" t="s">
        <v>162</v>
      </c>
      <c r="AU100" s="265" t="s">
        <v>85</v>
      </c>
      <c r="AV100" s="15" t="s">
        <v>156</v>
      </c>
      <c r="AW100" s="15" t="s">
        <v>36</v>
      </c>
      <c r="AX100" s="15" t="s">
        <v>83</v>
      </c>
      <c r="AY100" s="265" t="s">
        <v>149</v>
      </c>
    </row>
    <row r="101" s="2" customFormat="1" ht="49.05" customHeight="1">
      <c r="A101" s="39"/>
      <c r="B101" s="40"/>
      <c r="C101" s="213" t="s">
        <v>85</v>
      </c>
      <c r="D101" s="213" t="s">
        <v>151</v>
      </c>
      <c r="E101" s="214" t="s">
        <v>164</v>
      </c>
      <c r="F101" s="215" t="s">
        <v>165</v>
      </c>
      <c r="G101" s="216" t="s">
        <v>154</v>
      </c>
      <c r="H101" s="217">
        <v>1.8</v>
      </c>
      <c r="I101" s="218"/>
      <c r="J101" s="219">
        <f>ROUND(I101*H101,2)</f>
        <v>0</v>
      </c>
      <c r="K101" s="215" t="s">
        <v>155</v>
      </c>
      <c r="L101" s="45"/>
      <c r="M101" s="220" t="s">
        <v>19</v>
      </c>
      <c r="N101" s="221" t="s">
        <v>46</v>
      </c>
      <c r="O101" s="85"/>
      <c r="P101" s="222">
        <f>O101*H101</f>
        <v>0</v>
      </c>
      <c r="Q101" s="222">
        <v>0.036900000000000002</v>
      </c>
      <c r="R101" s="222">
        <f>Q101*H101</f>
        <v>0.066420000000000007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156</v>
      </c>
      <c r="AT101" s="224" t="s">
        <v>151</v>
      </c>
      <c r="AU101" s="224" t="s">
        <v>85</v>
      </c>
      <c r="AY101" s="18" t="s">
        <v>149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83</v>
      </c>
      <c r="BK101" s="225">
        <f>ROUND(I101*H101,2)</f>
        <v>0</v>
      </c>
      <c r="BL101" s="18" t="s">
        <v>156</v>
      </c>
      <c r="BM101" s="224" t="s">
        <v>528</v>
      </c>
    </row>
    <row r="102" s="2" customFormat="1">
      <c r="A102" s="39"/>
      <c r="B102" s="40"/>
      <c r="C102" s="41"/>
      <c r="D102" s="226" t="s">
        <v>158</v>
      </c>
      <c r="E102" s="41"/>
      <c r="F102" s="227" t="s">
        <v>167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158</v>
      </c>
      <c r="AU102" s="18" t="s">
        <v>85</v>
      </c>
    </row>
    <row r="103" s="13" customFormat="1">
      <c r="A103" s="13"/>
      <c r="B103" s="233"/>
      <c r="C103" s="234"/>
      <c r="D103" s="231" t="s">
        <v>162</v>
      </c>
      <c r="E103" s="235" t="s">
        <v>19</v>
      </c>
      <c r="F103" s="236" t="s">
        <v>529</v>
      </c>
      <c r="G103" s="234"/>
      <c r="H103" s="237">
        <v>1.8</v>
      </c>
      <c r="I103" s="238"/>
      <c r="J103" s="234"/>
      <c r="K103" s="234"/>
      <c r="L103" s="239"/>
      <c r="M103" s="240"/>
      <c r="N103" s="241"/>
      <c r="O103" s="241"/>
      <c r="P103" s="241"/>
      <c r="Q103" s="241"/>
      <c r="R103" s="241"/>
      <c r="S103" s="241"/>
      <c r="T103" s="24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3" t="s">
        <v>162</v>
      </c>
      <c r="AU103" s="243" t="s">
        <v>85</v>
      </c>
      <c r="AV103" s="13" t="s">
        <v>85</v>
      </c>
      <c r="AW103" s="13" t="s">
        <v>36</v>
      </c>
      <c r="AX103" s="13" t="s">
        <v>83</v>
      </c>
      <c r="AY103" s="243" t="s">
        <v>149</v>
      </c>
    </row>
    <row r="104" s="2" customFormat="1" ht="24.15" customHeight="1">
      <c r="A104" s="39"/>
      <c r="B104" s="40"/>
      <c r="C104" s="213" t="s">
        <v>169</v>
      </c>
      <c r="D104" s="213" t="s">
        <v>151</v>
      </c>
      <c r="E104" s="214" t="s">
        <v>181</v>
      </c>
      <c r="F104" s="215" t="s">
        <v>182</v>
      </c>
      <c r="G104" s="216" t="s">
        <v>183</v>
      </c>
      <c r="H104" s="217">
        <v>5.4000000000000004</v>
      </c>
      <c r="I104" s="218"/>
      <c r="J104" s="219">
        <f>ROUND(I104*H104,2)</f>
        <v>0</v>
      </c>
      <c r="K104" s="215" t="s">
        <v>155</v>
      </c>
      <c r="L104" s="45"/>
      <c r="M104" s="220" t="s">
        <v>19</v>
      </c>
      <c r="N104" s="221" t="s">
        <v>46</v>
      </c>
      <c r="O104" s="85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156</v>
      </c>
      <c r="AT104" s="224" t="s">
        <v>151</v>
      </c>
      <c r="AU104" s="224" t="s">
        <v>85</v>
      </c>
      <c r="AY104" s="18" t="s">
        <v>149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83</v>
      </c>
      <c r="BK104" s="225">
        <f>ROUND(I104*H104,2)</f>
        <v>0</v>
      </c>
      <c r="BL104" s="18" t="s">
        <v>156</v>
      </c>
      <c r="BM104" s="224" t="s">
        <v>532</v>
      </c>
    </row>
    <row r="105" s="2" customFormat="1">
      <c r="A105" s="39"/>
      <c r="B105" s="40"/>
      <c r="C105" s="41"/>
      <c r="D105" s="226" t="s">
        <v>158</v>
      </c>
      <c r="E105" s="41"/>
      <c r="F105" s="227" t="s">
        <v>185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158</v>
      </c>
      <c r="AU105" s="18" t="s">
        <v>85</v>
      </c>
    </row>
    <row r="106" s="2" customFormat="1" ht="24.15" customHeight="1">
      <c r="A106" s="39"/>
      <c r="B106" s="40"/>
      <c r="C106" s="213" t="s">
        <v>156</v>
      </c>
      <c r="D106" s="213" t="s">
        <v>151</v>
      </c>
      <c r="E106" s="214" t="s">
        <v>533</v>
      </c>
      <c r="F106" s="215" t="s">
        <v>534</v>
      </c>
      <c r="G106" s="216" t="s">
        <v>183</v>
      </c>
      <c r="H106" s="217">
        <v>5.2270000000000003</v>
      </c>
      <c r="I106" s="218"/>
      <c r="J106" s="219">
        <f>ROUND(I106*H106,2)</f>
        <v>0</v>
      </c>
      <c r="K106" s="215" t="s">
        <v>155</v>
      </c>
      <c r="L106" s="45"/>
      <c r="M106" s="220" t="s">
        <v>19</v>
      </c>
      <c r="N106" s="221" t="s">
        <v>46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156</v>
      </c>
      <c r="AT106" s="224" t="s">
        <v>151</v>
      </c>
      <c r="AU106" s="224" t="s">
        <v>85</v>
      </c>
      <c r="AY106" s="18" t="s">
        <v>149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83</v>
      </c>
      <c r="BK106" s="225">
        <f>ROUND(I106*H106,2)</f>
        <v>0</v>
      </c>
      <c r="BL106" s="18" t="s">
        <v>156</v>
      </c>
      <c r="BM106" s="224" t="s">
        <v>535</v>
      </c>
    </row>
    <row r="107" s="2" customFormat="1">
      <c r="A107" s="39"/>
      <c r="B107" s="40"/>
      <c r="C107" s="41"/>
      <c r="D107" s="226" t="s">
        <v>158</v>
      </c>
      <c r="E107" s="41"/>
      <c r="F107" s="227" t="s">
        <v>536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158</v>
      </c>
      <c r="AU107" s="18" t="s">
        <v>85</v>
      </c>
    </row>
    <row r="108" s="13" customFormat="1">
      <c r="A108" s="13"/>
      <c r="B108" s="233"/>
      <c r="C108" s="234"/>
      <c r="D108" s="231" t="s">
        <v>162</v>
      </c>
      <c r="E108" s="235" t="s">
        <v>19</v>
      </c>
      <c r="F108" s="236" t="s">
        <v>537</v>
      </c>
      <c r="G108" s="234"/>
      <c r="H108" s="237">
        <v>5.2270000000000003</v>
      </c>
      <c r="I108" s="238"/>
      <c r="J108" s="234"/>
      <c r="K108" s="234"/>
      <c r="L108" s="239"/>
      <c r="M108" s="240"/>
      <c r="N108" s="241"/>
      <c r="O108" s="241"/>
      <c r="P108" s="241"/>
      <c r="Q108" s="241"/>
      <c r="R108" s="241"/>
      <c r="S108" s="241"/>
      <c r="T108" s="242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3" t="s">
        <v>162</v>
      </c>
      <c r="AU108" s="243" t="s">
        <v>85</v>
      </c>
      <c r="AV108" s="13" t="s">
        <v>85</v>
      </c>
      <c r="AW108" s="13" t="s">
        <v>36</v>
      </c>
      <c r="AX108" s="13" t="s">
        <v>83</v>
      </c>
      <c r="AY108" s="243" t="s">
        <v>149</v>
      </c>
    </row>
    <row r="109" s="2" customFormat="1" ht="24.15" customHeight="1">
      <c r="A109" s="39"/>
      <c r="B109" s="40"/>
      <c r="C109" s="213" t="s">
        <v>180</v>
      </c>
      <c r="D109" s="213" t="s">
        <v>151</v>
      </c>
      <c r="E109" s="214" t="s">
        <v>538</v>
      </c>
      <c r="F109" s="215" t="s">
        <v>539</v>
      </c>
      <c r="G109" s="216" t="s">
        <v>183</v>
      </c>
      <c r="H109" s="217">
        <v>4.0659999999999998</v>
      </c>
      <c r="I109" s="218"/>
      <c r="J109" s="219">
        <f>ROUND(I109*H109,2)</f>
        <v>0</v>
      </c>
      <c r="K109" s="215" t="s">
        <v>155</v>
      </c>
      <c r="L109" s="45"/>
      <c r="M109" s="220" t="s">
        <v>19</v>
      </c>
      <c r="N109" s="221" t="s">
        <v>46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156</v>
      </c>
      <c r="AT109" s="224" t="s">
        <v>151</v>
      </c>
      <c r="AU109" s="224" t="s">
        <v>85</v>
      </c>
      <c r="AY109" s="18" t="s">
        <v>149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83</v>
      </c>
      <c r="BK109" s="225">
        <f>ROUND(I109*H109,2)</f>
        <v>0</v>
      </c>
      <c r="BL109" s="18" t="s">
        <v>156</v>
      </c>
      <c r="BM109" s="224" t="s">
        <v>540</v>
      </c>
    </row>
    <row r="110" s="2" customFormat="1">
      <c r="A110" s="39"/>
      <c r="B110" s="40"/>
      <c r="C110" s="41"/>
      <c r="D110" s="226" t="s">
        <v>158</v>
      </c>
      <c r="E110" s="41"/>
      <c r="F110" s="227" t="s">
        <v>541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158</v>
      </c>
      <c r="AU110" s="18" t="s">
        <v>85</v>
      </c>
    </row>
    <row r="111" s="13" customFormat="1">
      <c r="A111" s="13"/>
      <c r="B111" s="233"/>
      <c r="C111" s="234"/>
      <c r="D111" s="231" t="s">
        <v>162</v>
      </c>
      <c r="E111" s="235" t="s">
        <v>19</v>
      </c>
      <c r="F111" s="236" t="s">
        <v>542</v>
      </c>
      <c r="G111" s="234"/>
      <c r="H111" s="237">
        <v>4.0659999999999998</v>
      </c>
      <c r="I111" s="238"/>
      <c r="J111" s="234"/>
      <c r="K111" s="234"/>
      <c r="L111" s="239"/>
      <c r="M111" s="240"/>
      <c r="N111" s="241"/>
      <c r="O111" s="241"/>
      <c r="P111" s="241"/>
      <c r="Q111" s="241"/>
      <c r="R111" s="241"/>
      <c r="S111" s="241"/>
      <c r="T111" s="24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3" t="s">
        <v>162</v>
      </c>
      <c r="AU111" s="243" t="s">
        <v>85</v>
      </c>
      <c r="AV111" s="13" t="s">
        <v>85</v>
      </c>
      <c r="AW111" s="13" t="s">
        <v>36</v>
      </c>
      <c r="AX111" s="13" t="s">
        <v>83</v>
      </c>
      <c r="AY111" s="243" t="s">
        <v>149</v>
      </c>
    </row>
    <row r="112" s="2" customFormat="1" ht="24.15" customHeight="1">
      <c r="A112" s="39"/>
      <c r="B112" s="40"/>
      <c r="C112" s="213" t="s">
        <v>187</v>
      </c>
      <c r="D112" s="213" t="s">
        <v>151</v>
      </c>
      <c r="E112" s="214" t="s">
        <v>543</v>
      </c>
      <c r="F112" s="215" t="s">
        <v>544</v>
      </c>
      <c r="G112" s="216" t="s">
        <v>183</v>
      </c>
      <c r="H112" s="217">
        <v>2.323</v>
      </c>
      <c r="I112" s="218"/>
      <c r="J112" s="219">
        <f>ROUND(I112*H112,2)</f>
        <v>0</v>
      </c>
      <c r="K112" s="215" t="s">
        <v>155</v>
      </c>
      <c r="L112" s="45"/>
      <c r="M112" s="220" t="s">
        <v>19</v>
      </c>
      <c r="N112" s="221" t="s">
        <v>46</v>
      </c>
      <c r="O112" s="85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156</v>
      </c>
      <c r="AT112" s="224" t="s">
        <v>151</v>
      </c>
      <c r="AU112" s="224" t="s">
        <v>85</v>
      </c>
      <c r="AY112" s="18" t="s">
        <v>149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83</v>
      </c>
      <c r="BK112" s="225">
        <f>ROUND(I112*H112,2)</f>
        <v>0</v>
      </c>
      <c r="BL112" s="18" t="s">
        <v>156</v>
      </c>
      <c r="BM112" s="224" t="s">
        <v>545</v>
      </c>
    </row>
    <row r="113" s="2" customFormat="1">
      <c r="A113" s="39"/>
      <c r="B113" s="40"/>
      <c r="C113" s="41"/>
      <c r="D113" s="226" t="s">
        <v>158</v>
      </c>
      <c r="E113" s="41"/>
      <c r="F113" s="227" t="s">
        <v>546</v>
      </c>
      <c r="G113" s="41"/>
      <c r="H113" s="41"/>
      <c r="I113" s="228"/>
      <c r="J113" s="41"/>
      <c r="K113" s="41"/>
      <c r="L113" s="45"/>
      <c r="M113" s="229"/>
      <c r="N113" s="23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158</v>
      </c>
      <c r="AU113" s="18" t="s">
        <v>85</v>
      </c>
    </row>
    <row r="114" s="13" customFormat="1">
      <c r="A114" s="13"/>
      <c r="B114" s="233"/>
      <c r="C114" s="234"/>
      <c r="D114" s="231" t="s">
        <v>162</v>
      </c>
      <c r="E114" s="235" t="s">
        <v>19</v>
      </c>
      <c r="F114" s="236" t="s">
        <v>547</v>
      </c>
      <c r="G114" s="234"/>
      <c r="H114" s="237">
        <v>2.323</v>
      </c>
      <c r="I114" s="238"/>
      <c r="J114" s="234"/>
      <c r="K114" s="234"/>
      <c r="L114" s="239"/>
      <c r="M114" s="240"/>
      <c r="N114" s="241"/>
      <c r="O114" s="241"/>
      <c r="P114" s="241"/>
      <c r="Q114" s="241"/>
      <c r="R114" s="241"/>
      <c r="S114" s="241"/>
      <c r="T114" s="24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3" t="s">
        <v>162</v>
      </c>
      <c r="AU114" s="243" t="s">
        <v>85</v>
      </c>
      <c r="AV114" s="13" t="s">
        <v>85</v>
      </c>
      <c r="AW114" s="13" t="s">
        <v>36</v>
      </c>
      <c r="AX114" s="13" t="s">
        <v>83</v>
      </c>
      <c r="AY114" s="243" t="s">
        <v>149</v>
      </c>
    </row>
    <row r="115" s="2" customFormat="1" ht="24.15" customHeight="1">
      <c r="A115" s="39"/>
      <c r="B115" s="40"/>
      <c r="C115" s="213" t="s">
        <v>193</v>
      </c>
      <c r="D115" s="213" t="s">
        <v>151</v>
      </c>
      <c r="E115" s="214" t="s">
        <v>695</v>
      </c>
      <c r="F115" s="215" t="s">
        <v>696</v>
      </c>
      <c r="G115" s="216" t="s">
        <v>183</v>
      </c>
      <c r="H115" s="217">
        <v>42.579999999999998</v>
      </c>
      <c r="I115" s="218"/>
      <c r="J115" s="219">
        <f>ROUND(I115*H115,2)</f>
        <v>0</v>
      </c>
      <c r="K115" s="215" t="s">
        <v>155</v>
      </c>
      <c r="L115" s="45"/>
      <c r="M115" s="220" t="s">
        <v>19</v>
      </c>
      <c r="N115" s="221" t="s">
        <v>46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156</v>
      </c>
      <c r="AT115" s="224" t="s">
        <v>151</v>
      </c>
      <c r="AU115" s="224" t="s">
        <v>85</v>
      </c>
      <c r="AY115" s="18" t="s">
        <v>149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83</v>
      </c>
      <c r="BK115" s="225">
        <f>ROUND(I115*H115,2)</f>
        <v>0</v>
      </c>
      <c r="BL115" s="18" t="s">
        <v>156</v>
      </c>
      <c r="BM115" s="224" t="s">
        <v>697</v>
      </c>
    </row>
    <row r="116" s="2" customFormat="1">
      <c r="A116" s="39"/>
      <c r="B116" s="40"/>
      <c r="C116" s="41"/>
      <c r="D116" s="226" t="s">
        <v>158</v>
      </c>
      <c r="E116" s="41"/>
      <c r="F116" s="227" t="s">
        <v>698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158</v>
      </c>
      <c r="AU116" s="18" t="s">
        <v>85</v>
      </c>
    </row>
    <row r="117" s="13" customFormat="1">
      <c r="A117" s="13"/>
      <c r="B117" s="233"/>
      <c r="C117" s="234"/>
      <c r="D117" s="231" t="s">
        <v>162</v>
      </c>
      <c r="E117" s="235" t="s">
        <v>19</v>
      </c>
      <c r="F117" s="236" t="s">
        <v>753</v>
      </c>
      <c r="G117" s="234"/>
      <c r="H117" s="237">
        <v>42.579999999999998</v>
      </c>
      <c r="I117" s="238"/>
      <c r="J117" s="234"/>
      <c r="K117" s="234"/>
      <c r="L117" s="239"/>
      <c r="M117" s="240"/>
      <c r="N117" s="241"/>
      <c r="O117" s="241"/>
      <c r="P117" s="241"/>
      <c r="Q117" s="241"/>
      <c r="R117" s="241"/>
      <c r="S117" s="241"/>
      <c r="T117" s="24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3" t="s">
        <v>162</v>
      </c>
      <c r="AU117" s="243" t="s">
        <v>85</v>
      </c>
      <c r="AV117" s="13" t="s">
        <v>85</v>
      </c>
      <c r="AW117" s="13" t="s">
        <v>36</v>
      </c>
      <c r="AX117" s="13" t="s">
        <v>83</v>
      </c>
      <c r="AY117" s="243" t="s">
        <v>149</v>
      </c>
    </row>
    <row r="118" s="2" customFormat="1" ht="24.15" customHeight="1">
      <c r="A118" s="39"/>
      <c r="B118" s="40"/>
      <c r="C118" s="213" t="s">
        <v>199</v>
      </c>
      <c r="D118" s="213" t="s">
        <v>151</v>
      </c>
      <c r="E118" s="214" t="s">
        <v>700</v>
      </c>
      <c r="F118" s="215" t="s">
        <v>701</v>
      </c>
      <c r="G118" s="216" t="s">
        <v>183</v>
      </c>
      <c r="H118" s="217">
        <v>33.118000000000002</v>
      </c>
      <c r="I118" s="218"/>
      <c r="J118" s="219">
        <f>ROUND(I118*H118,2)</f>
        <v>0</v>
      </c>
      <c r="K118" s="215" t="s">
        <v>155</v>
      </c>
      <c r="L118" s="45"/>
      <c r="M118" s="220" t="s">
        <v>19</v>
      </c>
      <c r="N118" s="221" t="s">
        <v>46</v>
      </c>
      <c r="O118" s="85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156</v>
      </c>
      <c r="AT118" s="224" t="s">
        <v>151</v>
      </c>
      <c r="AU118" s="224" t="s">
        <v>85</v>
      </c>
      <c r="AY118" s="18" t="s">
        <v>149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8" t="s">
        <v>83</v>
      </c>
      <c r="BK118" s="225">
        <f>ROUND(I118*H118,2)</f>
        <v>0</v>
      </c>
      <c r="BL118" s="18" t="s">
        <v>156</v>
      </c>
      <c r="BM118" s="224" t="s">
        <v>702</v>
      </c>
    </row>
    <row r="119" s="2" customFormat="1">
      <c r="A119" s="39"/>
      <c r="B119" s="40"/>
      <c r="C119" s="41"/>
      <c r="D119" s="226" t="s">
        <v>158</v>
      </c>
      <c r="E119" s="41"/>
      <c r="F119" s="227" t="s">
        <v>703</v>
      </c>
      <c r="G119" s="41"/>
      <c r="H119" s="41"/>
      <c r="I119" s="228"/>
      <c r="J119" s="41"/>
      <c r="K119" s="41"/>
      <c r="L119" s="45"/>
      <c r="M119" s="229"/>
      <c r="N119" s="23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158</v>
      </c>
      <c r="AU119" s="18" t="s">
        <v>85</v>
      </c>
    </row>
    <row r="120" s="13" customFormat="1">
      <c r="A120" s="13"/>
      <c r="B120" s="233"/>
      <c r="C120" s="234"/>
      <c r="D120" s="231" t="s">
        <v>162</v>
      </c>
      <c r="E120" s="235" t="s">
        <v>19</v>
      </c>
      <c r="F120" s="236" t="s">
        <v>754</v>
      </c>
      <c r="G120" s="234"/>
      <c r="H120" s="237">
        <v>33.118000000000002</v>
      </c>
      <c r="I120" s="238"/>
      <c r="J120" s="234"/>
      <c r="K120" s="234"/>
      <c r="L120" s="239"/>
      <c r="M120" s="240"/>
      <c r="N120" s="241"/>
      <c r="O120" s="241"/>
      <c r="P120" s="241"/>
      <c r="Q120" s="241"/>
      <c r="R120" s="241"/>
      <c r="S120" s="241"/>
      <c r="T120" s="24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3" t="s">
        <v>162</v>
      </c>
      <c r="AU120" s="243" t="s">
        <v>85</v>
      </c>
      <c r="AV120" s="13" t="s">
        <v>85</v>
      </c>
      <c r="AW120" s="13" t="s">
        <v>36</v>
      </c>
      <c r="AX120" s="13" t="s">
        <v>83</v>
      </c>
      <c r="AY120" s="243" t="s">
        <v>149</v>
      </c>
    </row>
    <row r="121" s="2" customFormat="1" ht="24.15" customHeight="1">
      <c r="A121" s="39"/>
      <c r="B121" s="40"/>
      <c r="C121" s="213" t="s">
        <v>205</v>
      </c>
      <c r="D121" s="213" t="s">
        <v>151</v>
      </c>
      <c r="E121" s="214" t="s">
        <v>558</v>
      </c>
      <c r="F121" s="215" t="s">
        <v>559</v>
      </c>
      <c r="G121" s="216" t="s">
        <v>183</v>
      </c>
      <c r="H121" s="217">
        <v>18.923999999999999</v>
      </c>
      <c r="I121" s="218"/>
      <c r="J121" s="219">
        <f>ROUND(I121*H121,2)</f>
        <v>0</v>
      </c>
      <c r="K121" s="215" t="s">
        <v>155</v>
      </c>
      <c r="L121" s="45"/>
      <c r="M121" s="220" t="s">
        <v>19</v>
      </c>
      <c r="N121" s="221" t="s">
        <v>46</v>
      </c>
      <c r="O121" s="85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156</v>
      </c>
      <c r="AT121" s="224" t="s">
        <v>151</v>
      </c>
      <c r="AU121" s="224" t="s">
        <v>85</v>
      </c>
      <c r="AY121" s="18" t="s">
        <v>149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83</v>
      </c>
      <c r="BK121" s="225">
        <f>ROUND(I121*H121,2)</f>
        <v>0</v>
      </c>
      <c r="BL121" s="18" t="s">
        <v>156</v>
      </c>
      <c r="BM121" s="224" t="s">
        <v>560</v>
      </c>
    </row>
    <row r="122" s="2" customFormat="1">
      <c r="A122" s="39"/>
      <c r="B122" s="40"/>
      <c r="C122" s="41"/>
      <c r="D122" s="226" t="s">
        <v>158</v>
      </c>
      <c r="E122" s="41"/>
      <c r="F122" s="227" t="s">
        <v>561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158</v>
      </c>
      <c r="AU122" s="18" t="s">
        <v>85</v>
      </c>
    </row>
    <row r="123" s="13" customFormat="1">
      <c r="A123" s="13"/>
      <c r="B123" s="233"/>
      <c r="C123" s="234"/>
      <c r="D123" s="231" t="s">
        <v>162</v>
      </c>
      <c r="E123" s="235" t="s">
        <v>19</v>
      </c>
      <c r="F123" s="236" t="s">
        <v>755</v>
      </c>
      <c r="G123" s="234"/>
      <c r="H123" s="237">
        <v>18.923999999999999</v>
      </c>
      <c r="I123" s="238"/>
      <c r="J123" s="234"/>
      <c r="K123" s="234"/>
      <c r="L123" s="239"/>
      <c r="M123" s="240"/>
      <c r="N123" s="241"/>
      <c r="O123" s="241"/>
      <c r="P123" s="241"/>
      <c r="Q123" s="241"/>
      <c r="R123" s="241"/>
      <c r="S123" s="241"/>
      <c r="T123" s="24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3" t="s">
        <v>162</v>
      </c>
      <c r="AU123" s="243" t="s">
        <v>85</v>
      </c>
      <c r="AV123" s="13" t="s">
        <v>85</v>
      </c>
      <c r="AW123" s="13" t="s">
        <v>36</v>
      </c>
      <c r="AX123" s="13" t="s">
        <v>83</v>
      </c>
      <c r="AY123" s="243" t="s">
        <v>149</v>
      </c>
    </row>
    <row r="124" s="2" customFormat="1" ht="16.5" customHeight="1">
      <c r="A124" s="39"/>
      <c r="B124" s="40"/>
      <c r="C124" s="213" t="s">
        <v>211</v>
      </c>
      <c r="D124" s="213" t="s">
        <v>151</v>
      </c>
      <c r="E124" s="214" t="s">
        <v>563</v>
      </c>
      <c r="F124" s="215" t="s">
        <v>564</v>
      </c>
      <c r="G124" s="216" t="s">
        <v>154</v>
      </c>
      <c r="H124" s="217">
        <v>1.5</v>
      </c>
      <c r="I124" s="218"/>
      <c r="J124" s="219">
        <f>ROUND(I124*H124,2)</f>
        <v>0</v>
      </c>
      <c r="K124" s="215" t="s">
        <v>19</v>
      </c>
      <c r="L124" s="45"/>
      <c r="M124" s="220" t="s">
        <v>19</v>
      </c>
      <c r="N124" s="221" t="s">
        <v>46</v>
      </c>
      <c r="O124" s="85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156</v>
      </c>
      <c r="AT124" s="224" t="s">
        <v>151</v>
      </c>
      <c r="AU124" s="224" t="s">
        <v>85</v>
      </c>
      <c r="AY124" s="18" t="s">
        <v>149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8" t="s">
        <v>83</v>
      </c>
      <c r="BK124" s="225">
        <f>ROUND(I124*H124,2)</f>
        <v>0</v>
      </c>
      <c r="BL124" s="18" t="s">
        <v>156</v>
      </c>
      <c r="BM124" s="224" t="s">
        <v>565</v>
      </c>
    </row>
    <row r="125" s="2" customFormat="1" ht="16.5" customHeight="1">
      <c r="A125" s="39"/>
      <c r="B125" s="40"/>
      <c r="C125" s="213" t="s">
        <v>217</v>
      </c>
      <c r="D125" s="213" t="s">
        <v>151</v>
      </c>
      <c r="E125" s="214" t="s">
        <v>228</v>
      </c>
      <c r="F125" s="215" t="s">
        <v>229</v>
      </c>
      <c r="G125" s="216" t="s">
        <v>230</v>
      </c>
      <c r="H125" s="217">
        <v>211.15000000000001</v>
      </c>
      <c r="I125" s="218"/>
      <c r="J125" s="219">
        <f>ROUND(I125*H125,2)</f>
        <v>0</v>
      </c>
      <c r="K125" s="215" t="s">
        <v>155</v>
      </c>
      <c r="L125" s="45"/>
      <c r="M125" s="220" t="s">
        <v>19</v>
      </c>
      <c r="N125" s="221" t="s">
        <v>46</v>
      </c>
      <c r="O125" s="85"/>
      <c r="P125" s="222">
        <f>O125*H125</f>
        <v>0</v>
      </c>
      <c r="Q125" s="222">
        <v>0.00199</v>
      </c>
      <c r="R125" s="222">
        <f>Q125*H125</f>
        <v>0.42018850000000002</v>
      </c>
      <c r="S125" s="222">
        <v>0</v>
      </c>
      <c r="T125" s="223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4" t="s">
        <v>156</v>
      </c>
      <c r="AT125" s="224" t="s">
        <v>151</v>
      </c>
      <c r="AU125" s="224" t="s">
        <v>85</v>
      </c>
      <c r="AY125" s="18" t="s">
        <v>149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8" t="s">
        <v>83</v>
      </c>
      <c r="BK125" s="225">
        <f>ROUND(I125*H125,2)</f>
        <v>0</v>
      </c>
      <c r="BL125" s="18" t="s">
        <v>156</v>
      </c>
      <c r="BM125" s="224" t="s">
        <v>566</v>
      </c>
    </row>
    <row r="126" s="2" customFormat="1">
      <c r="A126" s="39"/>
      <c r="B126" s="40"/>
      <c r="C126" s="41"/>
      <c r="D126" s="226" t="s">
        <v>158</v>
      </c>
      <c r="E126" s="41"/>
      <c r="F126" s="227" t="s">
        <v>232</v>
      </c>
      <c r="G126" s="41"/>
      <c r="H126" s="41"/>
      <c r="I126" s="228"/>
      <c r="J126" s="41"/>
      <c r="K126" s="41"/>
      <c r="L126" s="45"/>
      <c r="M126" s="229"/>
      <c r="N126" s="230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158</v>
      </c>
      <c r="AU126" s="18" t="s">
        <v>85</v>
      </c>
    </row>
    <row r="127" s="13" customFormat="1">
      <c r="A127" s="13"/>
      <c r="B127" s="233"/>
      <c r="C127" s="234"/>
      <c r="D127" s="231" t="s">
        <v>162</v>
      </c>
      <c r="E127" s="235" t="s">
        <v>19</v>
      </c>
      <c r="F127" s="236" t="s">
        <v>756</v>
      </c>
      <c r="G127" s="234"/>
      <c r="H127" s="237">
        <v>211.15000000000001</v>
      </c>
      <c r="I127" s="238"/>
      <c r="J127" s="234"/>
      <c r="K127" s="234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162</v>
      </c>
      <c r="AU127" s="243" t="s">
        <v>85</v>
      </c>
      <c r="AV127" s="13" t="s">
        <v>85</v>
      </c>
      <c r="AW127" s="13" t="s">
        <v>36</v>
      </c>
      <c r="AX127" s="13" t="s">
        <v>83</v>
      </c>
      <c r="AY127" s="243" t="s">
        <v>149</v>
      </c>
    </row>
    <row r="128" s="2" customFormat="1" ht="24.15" customHeight="1">
      <c r="A128" s="39"/>
      <c r="B128" s="40"/>
      <c r="C128" s="213" t="s">
        <v>223</v>
      </c>
      <c r="D128" s="213" t="s">
        <v>151</v>
      </c>
      <c r="E128" s="214" t="s">
        <v>240</v>
      </c>
      <c r="F128" s="215" t="s">
        <v>241</v>
      </c>
      <c r="G128" s="216" t="s">
        <v>230</v>
      </c>
      <c r="H128" s="217">
        <v>211.15000000000001</v>
      </c>
      <c r="I128" s="218"/>
      <c r="J128" s="219">
        <f>ROUND(I128*H128,2)</f>
        <v>0</v>
      </c>
      <c r="K128" s="215" t="s">
        <v>155</v>
      </c>
      <c r="L128" s="45"/>
      <c r="M128" s="220" t="s">
        <v>19</v>
      </c>
      <c r="N128" s="221" t="s">
        <v>46</v>
      </c>
      <c r="O128" s="85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156</v>
      </c>
      <c r="AT128" s="224" t="s">
        <v>151</v>
      </c>
      <c r="AU128" s="224" t="s">
        <v>85</v>
      </c>
      <c r="AY128" s="18" t="s">
        <v>149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8" t="s">
        <v>83</v>
      </c>
      <c r="BK128" s="225">
        <f>ROUND(I128*H128,2)</f>
        <v>0</v>
      </c>
      <c r="BL128" s="18" t="s">
        <v>156</v>
      </c>
      <c r="BM128" s="224" t="s">
        <v>570</v>
      </c>
    </row>
    <row r="129" s="2" customFormat="1">
      <c r="A129" s="39"/>
      <c r="B129" s="40"/>
      <c r="C129" s="41"/>
      <c r="D129" s="226" t="s">
        <v>158</v>
      </c>
      <c r="E129" s="41"/>
      <c r="F129" s="227" t="s">
        <v>243</v>
      </c>
      <c r="G129" s="41"/>
      <c r="H129" s="41"/>
      <c r="I129" s="228"/>
      <c r="J129" s="41"/>
      <c r="K129" s="41"/>
      <c r="L129" s="45"/>
      <c r="M129" s="229"/>
      <c r="N129" s="230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158</v>
      </c>
      <c r="AU129" s="18" t="s">
        <v>85</v>
      </c>
    </row>
    <row r="130" s="2" customFormat="1" ht="16.5" customHeight="1">
      <c r="A130" s="39"/>
      <c r="B130" s="40"/>
      <c r="C130" s="213" t="s">
        <v>227</v>
      </c>
      <c r="D130" s="213" t="s">
        <v>151</v>
      </c>
      <c r="E130" s="214" t="s">
        <v>250</v>
      </c>
      <c r="F130" s="215" t="s">
        <v>251</v>
      </c>
      <c r="G130" s="216" t="s">
        <v>230</v>
      </c>
      <c r="H130" s="217">
        <v>10.560000000000001</v>
      </c>
      <c r="I130" s="218"/>
      <c r="J130" s="219">
        <f>ROUND(I130*H130,2)</f>
        <v>0</v>
      </c>
      <c r="K130" s="215" t="s">
        <v>155</v>
      </c>
      <c r="L130" s="45"/>
      <c r="M130" s="220" t="s">
        <v>19</v>
      </c>
      <c r="N130" s="221" t="s">
        <v>46</v>
      </c>
      <c r="O130" s="85"/>
      <c r="P130" s="222">
        <f>O130*H130</f>
        <v>0</v>
      </c>
      <c r="Q130" s="222">
        <v>0.00149</v>
      </c>
      <c r="R130" s="222">
        <f>Q130*H130</f>
        <v>0.015734399999999999</v>
      </c>
      <c r="S130" s="222">
        <v>0</v>
      </c>
      <c r="T130" s="22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4" t="s">
        <v>156</v>
      </c>
      <c r="AT130" s="224" t="s">
        <v>151</v>
      </c>
      <c r="AU130" s="224" t="s">
        <v>85</v>
      </c>
      <c r="AY130" s="18" t="s">
        <v>149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8" t="s">
        <v>83</v>
      </c>
      <c r="BK130" s="225">
        <f>ROUND(I130*H130,2)</f>
        <v>0</v>
      </c>
      <c r="BL130" s="18" t="s">
        <v>156</v>
      </c>
      <c r="BM130" s="224" t="s">
        <v>572</v>
      </c>
    </row>
    <row r="131" s="2" customFormat="1">
      <c r="A131" s="39"/>
      <c r="B131" s="40"/>
      <c r="C131" s="41"/>
      <c r="D131" s="226" t="s">
        <v>158</v>
      </c>
      <c r="E131" s="41"/>
      <c r="F131" s="227" t="s">
        <v>253</v>
      </c>
      <c r="G131" s="41"/>
      <c r="H131" s="41"/>
      <c r="I131" s="228"/>
      <c r="J131" s="41"/>
      <c r="K131" s="41"/>
      <c r="L131" s="45"/>
      <c r="M131" s="229"/>
      <c r="N131" s="230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158</v>
      </c>
      <c r="AU131" s="18" t="s">
        <v>85</v>
      </c>
    </row>
    <row r="132" s="13" customFormat="1">
      <c r="A132" s="13"/>
      <c r="B132" s="233"/>
      <c r="C132" s="234"/>
      <c r="D132" s="231" t="s">
        <v>162</v>
      </c>
      <c r="E132" s="235" t="s">
        <v>19</v>
      </c>
      <c r="F132" s="236" t="s">
        <v>573</v>
      </c>
      <c r="G132" s="234"/>
      <c r="H132" s="237">
        <v>10.560000000000001</v>
      </c>
      <c r="I132" s="238"/>
      <c r="J132" s="234"/>
      <c r="K132" s="234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162</v>
      </c>
      <c r="AU132" s="243" t="s">
        <v>85</v>
      </c>
      <c r="AV132" s="13" t="s">
        <v>85</v>
      </c>
      <c r="AW132" s="13" t="s">
        <v>36</v>
      </c>
      <c r="AX132" s="13" t="s">
        <v>83</v>
      </c>
      <c r="AY132" s="243" t="s">
        <v>149</v>
      </c>
    </row>
    <row r="133" s="2" customFormat="1" ht="24.15" customHeight="1">
      <c r="A133" s="39"/>
      <c r="B133" s="40"/>
      <c r="C133" s="213" t="s">
        <v>234</v>
      </c>
      <c r="D133" s="213" t="s">
        <v>151</v>
      </c>
      <c r="E133" s="214" t="s">
        <v>256</v>
      </c>
      <c r="F133" s="215" t="s">
        <v>257</v>
      </c>
      <c r="G133" s="216" t="s">
        <v>230</v>
      </c>
      <c r="H133" s="217">
        <v>10.560000000000001</v>
      </c>
      <c r="I133" s="218"/>
      <c r="J133" s="219">
        <f>ROUND(I133*H133,2)</f>
        <v>0</v>
      </c>
      <c r="K133" s="215" t="s">
        <v>155</v>
      </c>
      <c r="L133" s="45"/>
      <c r="M133" s="220" t="s">
        <v>19</v>
      </c>
      <c r="N133" s="221" t="s">
        <v>46</v>
      </c>
      <c r="O133" s="85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4" t="s">
        <v>156</v>
      </c>
      <c r="AT133" s="224" t="s">
        <v>151</v>
      </c>
      <c r="AU133" s="224" t="s">
        <v>85</v>
      </c>
      <c r="AY133" s="18" t="s">
        <v>149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8" t="s">
        <v>83</v>
      </c>
      <c r="BK133" s="225">
        <f>ROUND(I133*H133,2)</f>
        <v>0</v>
      </c>
      <c r="BL133" s="18" t="s">
        <v>156</v>
      </c>
      <c r="BM133" s="224" t="s">
        <v>574</v>
      </c>
    </row>
    <row r="134" s="2" customFormat="1">
      <c r="A134" s="39"/>
      <c r="B134" s="40"/>
      <c r="C134" s="41"/>
      <c r="D134" s="226" t="s">
        <v>158</v>
      </c>
      <c r="E134" s="41"/>
      <c r="F134" s="227" t="s">
        <v>259</v>
      </c>
      <c r="G134" s="41"/>
      <c r="H134" s="41"/>
      <c r="I134" s="228"/>
      <c r="J134" s="41"/>
      <c r="K134" s="41"/>
      <c r="L134" s="45"/>
      <c r="M134" s="229"/>
      <c r="N134" s="230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158</v>
      </c>
      <c r="AU134" s="18" t="s">
        <v>85</v>
      </c>
    </row>
    <row r="135" s="2" customFormat="1" ht="21.75" customHeight="1">
      <c r="A135" s="39"/>
      <c r="B135" s="40"/>
      <c r="C135" s="213" t="s">
        <v>8</v>
      </c>
      <c r="D135" s="213" t="s">
        <v>151</v>
      </c>
      <c r="E135" s="214" t="s">
        <v>261</v>
      </c>
      <c r="F135" s="215" t="s">
        <v>262</v>
      </c>
      <c r="G135" s="216" t="s">
        <v>183</v>
      </c>
      <c r="H135" s="217">
        <v>11.616</v>
      </c>
      <c r="I135" s="218"/>
      <c r="J135" s="219">
        <f>ROUND(I135*H135,2)</f>
        <v>0</v>
      </c>
      <c r="K135" s="215" t="s">
        <v>155</v>
      </c>
      <c r="L135" s="45"/>
      <c r="M135" s="220" t="s">
        <v>19</v>
      </c>
      <c r="N135" s="221" t="s">
        <v>46</v>
      </c>
      <c r="O135" s="85"/>
      <c r="P135" s="222">
        <f>O135*H135</f>
        <v>0</v>
      </c>
      <c r="Q135" s="222">
        <v>0.0013600000000000001</v>
      </c>
      <c r="R135" s="222">
        <f>Q135*H135</f>
        <v>0.015797760000000001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156</v>
      </c>
      <c r="AT135" s="224" t="s">
        <v>151</v>
      </c>
      <c r="AU135" s="224" t="s">
        <v>85</v>
      </c>
      <c r="AY135" s="18" t="s">
        <v>149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8" t="s">
        <v>83</v>
      </c>
      <c r="BK135" s="225">
        <f>ROUND(I135*H135,2)</f>
        <v>0</v>
      </c>
      <c r="BL135" s="18" t="s">
        <v>156</v>
      </c>
      <c r="BM135" s="224" t="s">
        <v>575</v>
      </c>
    </row>
    <row r="136" s="2" customFormat="1">
      <c r="A136" s="39"/>
      <c r="B136" s="40"/>
      <c r="C136" s="41"/>
      <c r="D136" s="226" t="s">
        <v>158</v>
      </c>
      <c r="E136" s="41"/>
      <c r="F136" s="227" t="s">
        <v>264</v>
      </c>
      <c r="G136" s="41"/>
      <c r="H136" s="41"/>
      <c r="I136" s="228"/>
      <c r="J136" s="41"/>
      <c r="K136" s="41"/>
      <c r="L136" s="45"/>
      <c r="M136" s="229"/>
      <c r="N136" s="230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158</v>
      </c>
      <c r="AU136" s="18" t="s">
        <v>85</v>
      </c>
    </row>
    <row r="137" s="2" customFormat="1" ht="24.15" customHeight="1">
      <c r="A137" s="39"/>
      <c r="B137" s="40"/>
      <c r="C137" s="213" t="s">
        <v>244</v>
      </c>
      <c r="D137" s="213" t="s">
        <v>151</v>
      </c>
      <c r="E137" s="214" t="s">
        <v>266</v>
      </c>
      <c r="F137" s="215" t="s">
        <v>267</v>
      </c>
      <c r="G137" s="216" t="s">
        <v>183</v>
      </c>
      <c r="H137" s="217">
        <v>11.616</v>
      </c>
      <c r="I137" s="218"/>
      <c r="J137" s="219">
        <f>ROUND(I137*H137,2)</f>
        <v>0</v>
      </c>
      <c r="K137" s="215" t="s">
        <v>155</v>
      </c>
      <c r="L137" s="45"/>
      <c r="M137" s="220" t="s">
        <v>19</v>
      </c>
      <c r="N137" s="221" t="s">
        <v>46</v>
      </c>
      <c r="O137" s="85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156</v>
      </c>
      <c r="AT137" s="224" t="s">
        <v>151</v>
      </c>
      <c r="AU137" s="224" t="s">
        <v>85</v>
      </c>
      <c r="AY137" s="18" t="s">
        <v>149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8" t="s">
        <v>83</v>
      </c>
      <c r="BK137" s="225">
        <f>ROUND(I137*H137,2)</f>
        <v>0</v>
      </c>
      <c r="BL137" s="18" t="s">
        <v>156</v>
      </c>
      <c r="BM137" s="224" t="s">
        <v>576</v>
      </c>
    </row>
    <row r="138" s="2" customFormat="1">
      <c r="A138" s="39"/>
      <c r="B138" s="40"/>
      <c r="C138" s="41"/>
      <c r="D138" s="226" t="s">
        <v>158</v>
      </c>
      <c r="E138" s="41"/>
      <c r="F138" s="227" t="s">
        <v>269</v>
      </c>
      <c r="G138" s="41"/>
      <c r="H138" s="41"/>
      <c r="I138" s="228"/>
      <c r="J138" s="41"/>
      <c r="K138" s="41"/>
      <c r="L138" s="45"/>
      <c r="M138" s="229"/>
      <c r="N138" s="230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158</v>
      </c>
      <c r="AU138" s="18" t="s">
        <v>85</v>
      </c>
    </row>
    <row r="139" s="2" customFormat="1" ht="37.8" customHeight="1">
      <c r="A139" s="39"/>
      <c r="B139" s="40"/>
      <c r="C139" s="213" t="s">
        <v>249</v>
      </c>
      <c r="D139" s="213" t="s">
        <v>151</v>
      </c>
      <c r="E139" s="214" t="s">
        <v>270</v>
      </c>
      <c r="F139" s="215" t="s">
        <v>271</v>
      </c>
      <c r="G139" s="216" t="s">
        <v>183</v>
      </c>
      <c r="H139" s="217">
        <v>84.992000000000004</v>
      </c>
      <c r="I139" s="218"/>
      <c r="J139" s="219">
        <f>ROUND(I139*H139,2)</f>
        <v>0</v>
      </c>
      <c r="K139" s="215" t="s">
        <v>155</v>
      </c>
      <c r="L139" s="45"/>
      <c r="M139" s="220" t="s">
        <v>19</v>
      </c>
      <c r="N139" s="221" t="s">
        <v>46</v>
      </c>
      <c r="O139" s="85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4" t="s">
        <v>156</v>
      </c>
      <c r="AT139" s="224" t="s">
        <v>151</v>
      </c>
      <c r="AU139" s="224" t="s">
        <v>85</v>
      </c>
      <c r="AY139" s="18" t="s">
        <v>149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8" t="s">
        <v>83</v>
      </c>
      <c r="BK139" s="225">
        <f>ROUND(I139*H139,2)</f>
        <v>0</v>
      </c>
      <c r="BL139" s="18" t="s">
        <v>156</v>
      </c>
      <c r="BM139" s="224" t="s">
        <v>577</v>
      </c>
    </row>
    <row r="140" s="2" customFormat="1">
      <c r="A140" s="39"/>
      <c r="B140" s="40"/>
      <c r="C140" s="41"/>
      <c r="D140" s="226" t="s">
        <v>158</v>
      </c>
      <c r="E140" s="41"/>
      <c r="F140" s="227" t="s">
        <v>273</v>
      </c>
      <c r="G140" s="41"/>
      <c r="H140" s="41"/>
      <c r="I140" s="228"/>
      <c r="J140" s="41"/>
      <c r="K140" s="41"/>
      <c r="L140" s="45"/>
      <c r="M140" s="229"/>
      <c r="N140" s="230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158</v>
      </c>
      <c r="AU140" s="18" t="s">
        <v>85</v>
      </c>
    </row>
    <row r="141" s="13" customFormat="1">
      <c r="A141" s="13"/>
      <c r="B141" s="233"/>
      <c r="C141" s="234"/>
      <c r="D141" s="231" t="s">
        <v>162</v>
      </c>
      <c r="E141" s="235" t="s">
        <v>19</v>
      </c>
      <c r="F141" s="236" t="s">
        <v>757</v>
      </c>
      <c r="G141" s="234"/>
      <c r="H141" s="237">
        <v>41.835000000000001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162</v>
      </c>
      <c r="AU141" s="243" t="s">
        <v>85</v>
      </c>
      <c r="AV141" s="13" t="s">
        <v>85</v>
      </c>
      <c r="AW141" s="13" t="s">
        <v>36</v>
      </c>
      <c r="AX141" s="13" t="s">
        <v>75</v>
      </c>
      <c r="AY141" s="243" t="s">
        <v>149</v>
      </c>
    </row>
    <row r="142" s="13" customFormat="1">
      <c r="A142" s="13"/>
      <c r="B142" s="233"/>
      <c r="C142" s="234"/>
      <c r="D142" s="231" t="s">
        <v>162</v>
      </c>
      <c r="E142" s="235" t="s">
        <v>19</v>
      </c>
      <c r="F142" s="236" t="s">
        <v>758</v>
      </c>
      <c r="G142" s="234"/>
      <c r="H142" s="237">
        <v>-21.247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162</v>
      </c>
      <c r="AU142" s="243" t="s">
        <v>85</v>
      </c>
      <c r="AV142" s="13" t="s">
        <v>85</v>
      </c>
      <c r="AW142" s="13" t="s">
        <v>36</v>
      </c>
      <c r="AX142" s="13" t="s">
        <v>75</v>
      </c>
      <c r="AY142" s="243" t="s">
        <v>149</v>
      </c>
    </row>
    <row r="143" s="14" customFormat="1">
      <c r="A143" s="14"/>
      <c r="B143" s="244"/>
      <c r="C143" s="245"/>
      <c r="D143" s="231" t="s">
        <v>162</v>
      </c>
      <c r="E143" s="246" t="s">
        <v>19</v>
      </c>
      <c r="F143" s="247" t="s">
        <v>276</v>
      </c>
      <c r="G143" s="245"/>
      <c r="H143" s="248">
        <v>20.588000000000001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162</v>
      </c>
      <c r="AU143" s="254" t="s">
        <v>85</v>
      </c>
      <c r="AV143" s="14" t="s">
        <v>169</v>
      </c>
      <c r="AW143" s="14" t="s">
        <v>36</v>
      </c>
      <c r="AX143" s="14" t="s">
        <v>75</v>
      </c>
      <c r="AY143" s="254" t="s">
        <v>149</v>
      </c>
    </row>
    <row r="144" s="13" customFormat="1">
      <c r="A144" s="13"/>
      <c r="B144" s="233"/>
      <c r="C144" s="234"/>
      <c r="D144" s="231" t="s">
        <v>162</v>
      </c>
      <c r="E144" s="235" t="s">
        <v>19</v>
      </c>
      <c r="F144" s="236" t="s">
        <v>759</v>
      </c>
      <c r="G144" s="234"/>
      <c r="H144" s="237">
        <v>32.201999999999998</v>
      </c>
      <c r="I144" s="238"/>
      <c r="J144" s="234"/>
      <c r="K144" s="234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162</v>
      </c>
      <c r="AU144" s="243" t="s">
        <v>85</v>
      </c>
      <c r="AV144" s="13" t="s">
        <v>85</v>
      </c>
      <c r="AW144" s="13" t="s">
        <v>36</v>
      </c>
      <c r="AX144" s="13" t="s">
        <v>75</v>
      </c>
      <c r="AY144" s="243" t="s">
        <v>149</v>
      </c>
    </row>
    <row r="145" s="13" customFormat="1">
      <c r="A145" s="13"/>
      <c r="B145" s="233"/>
      <c r="C145" s="234"/>
      <c r="D145" s="231" t="s">
        <v>162</v>
      </c>
      <c r="E145" s="235" t="s">
        <v>19</v>
      </c>
      <c r="F145" s="236" t="s">
        <v>760</v>
      </c>
      <c r="G145" s="234"/>
      <c r="H145" s="237">
        <v>32.201999999999998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162</v>
      </c>
      <c r="AU145" s="243" t="s">
        <v>85</v>
      </c>
      <c r="AV145" s="13" t="s">
        <v>85</v>
      </c>
      <c r="AW145" s="13" t="s">
        <v>36</v>
      </c>
      <c r="AX145" s="13" t="s">
        <v>75</v>
      </c>
      <c r="AY145" s="243" t="s">
        <v>149</v>
      </c>
    </row>
    <row r="146" s="15" customFormat="1">
      <c r="A146" s="15"/>
      <c r="B146" s="255"/>
      <c r="C146" s="256"/>
      <c r="D146" s="231" t="s">
        <v>162</v>
      </c>
      <c r="E146" s="257" t="s">
        <v>19</v>
      </c>
      <c r="F146" s="258" t="s">
        <v>279</v>
      </c>
      <c r="G146" s="256"/>
      <c r="H146" s="259">
        <v>84.99199999999999</v>
      </c>
      <c r="I146" s="260"/>
      <c r="J146" s="256"/>
      <c r="K146" s="256"/>
      <c r="L146" s="261"/>
      <c r="M146" s="262"/>
      <c r="N146" s="263"/>
      <c r="O146" s="263"/>
      <c r="P146" s="263"/>
      <c r="Q146" s="263"/>
      <c r="R146" s="263"/>
      <c r="S146" s="263"/>
      <c r="T146" s="264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5" t="s">
        <v>162</v>
      </c>
      <c r="AU146" s="265" t="s">
        <v>85</v>
      </c>
      <c r="AV146" s="15" t="s">
        <v>156</v>
      </c>
      <c r="AW146" s="15" t="s">
        <v>36</v>
      </c>
      <c r="AX146" s="15" t="s">
        <v>83</v>
      </c>
      <c r="AY146" s="265" t="s">
        <v>149</v>
      </c>
    </row>
    <row r="147" s="2" customFormat="1" ht="37.8" customHeight="1">
      <c r="A147" s="39"/>
      <c r="B147" s="40"/>
      <c r="C147" s="213" t="s">
        <v>255</v>
      </c>
      <c r="D147" s="213" t="s">
        <v>151</v>
      </c>
      <c r="E147" s="214" t="s">
        <v>281</v>
      </c>
      <c r="F147" s="215" t="s">
        <v>282</v>
      </c>
      <c r="G147" s="216" t="s">
        <v>183</v>
      </c>
      <c r="H147" s="217">
        <v>21.247</v>
      </c>
      <c r="I147" s="218"/>
      <c r="J147" s="219">
        <f>ROUND(I147*H147,2)</f>
        <v>0</v>
      </c>
      <c r="K147" s="215" t="s">
        <v>155</v>
      </c>
      <c r="L147" s="45"/>
      <c r="M147" s="220" t="s">
        <v>19</v>
      </c>
      <c r="N147" s="221" t="s">
        <v>46</v>
      </c>
      <c r="O147" s="85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4" t="s">
        <v>156</v>
      </c>
      <c r="AT147" s="224" t="s">
        <v>151</v>
      </c>
      <c r="AU147" s="224" t="s">
        <v>85</v>
      </c>
      <c r="AY147" s="18" t="s">
        <v>149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8" t="s">
        <v>83</v>
      </c>
      <c r="BK147" s="225">
        <f>ROUND(I147*H147,2)</f>
        <v>0</v>
      </c>
      <c r="BL147" s="18" t="s">
        <v>156</v>
      </c>
      <c r="BM147" s="224" t="s">
        <v>582</v>
      </c>
    </row>
    <row r="148" s="2" customFormat="1">
      <c r="A148" s="39"/>
      <c r="B148" s="40"/>
      <c r="C148" s="41"/>
      <c r="D148" s="226" t="s">
        <v>158</v>
      </c>
      <c r="E148" s="41"/>
      <c r="F148" s="227" t="s">
        <v>284</v>
      </c>
      <c r="G148" s="41"/>
      <c r="H148" s="41"/>
      <c r="I148" s="228"/>
      <c r="J148" s="41"/>
      <c r="K148" s="41"/>
      <c r="L148" s="45"/>
      <c r="M148" s="229"/>
      <c r="N148" s="230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158</v>
      </c>
      <c r="AU148" s="18" t="s">
        <v>85</v>
      </c>
    </row>
    <row r="149" s="2" customFormat="1" ht="24.15" customHeight="1">
      <c r="A149" s="39"/>
      <c r="B149" s="40"/>
      <c r="C149" s="213" t="s">
        <v>260</v>
      </c>
      <c r="D149" s="213" t="s">
        <v>151</v>
      </c>
      <c r="E149" s="214" t="s">
        <v>583</v>
      </c>
      <c r="F149" s="215" t="s">
        <v>584</v>
      </c>
      <c r="G149" s="216" t="s">
        <v>183</v>
      </c>
      <c r="H149" s="217">
        <v>32.201999999999998</v>
      </c>
      <c r="I149" s="218"/>
      <c r="J149" s="219">
        <f>ROUND(I149*H149,2)</f>
        <v>0</v>
      </c>
      <c r="K149" s="215" t="s">
        <v>155</v>
      </c>
      <c r="L149" s="45"/>
      <c r="M149" s="220" t="s">
        <v>19</v>
      </c>
      <c r="N149" s="221" t="s">
        <v>46</v>
      </c>
      <c r="O149" s="85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4" t="s">
        <v>156</v>
      </c>
      <c r="AT149" s="224" t="s">
        <v>151</v>
      </c>
      <c r="AU149" s="224" t="s">
        <v>85</v>
      </c>
      <c r="AY149" s="18" t="s">
        <v>149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8" t="s">
        <v>83</v>
      </c>
      <c r="BK149" s="225">
        <f>ROUND(I149*H149,2)</f>
        <v>0</v>
      </c>
      <c r="BL149" s="18" t="s">
        <v>156</v>
      </c>
      <c r="BM149" s="224" t="s">
        <v>585</v>
      </c>
    </row>
    <row r="150" s="2" customFormat="1">
      <c r="A150" s="39"/>
      <c r="B150" s="40"/>
      <c r="C150" s="41"/>
      <c r="D150" s="226" t="s">
        <v>158</v>
      </c>
      <c r="E150" s="41"/>
      <c r="F150" s="227" t="s">
        <v>586</v>
      </c>
      <c r="G150" s="41"/>
      <c r="H150" s="41"/>
      <c r="I150" s="228"/>
      <c r="J150" s="41"/>
      <c r="K150" s="41"/>
      <c r="L150" s="45"/>
      <c r="M150" s="229"/>
      <c r="N150" s="230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158</v>
      </c>
      <c r="AU150" s="18" t="s">
        <v>85</v>
      </c>
    </row>
    <row r="151" s="13" customFormat="1">
      <c r="A151" s="13"/>
      <c r="B151" s="233"/>
      <c r="C151" s="234"/>
      <c r="D151" s="231" t="s">
        <v>162</v>
      </c>
      <c r="E151" s="235" t="s">
        <v>19</v>
      </c>
      <c r="F151" s="236" t="s">
        <v>761</v>
      </c>
      <c r="G151" s="234"/>
      <c r="H151" s="237">
        <v>32.201999999999998</v>
      </c>
      <c r="I151" s="238"/>
      <c r="J151" s="234"/>
      <c r="K151" s="234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162</v>
      </c>
      <c r="AU151" s="243" t="s">
        <v>85</v>
      </c>
      <c r="AV151" s="13" t="s">
        <v>85</v>
      </c>
      <c r="AW151" s="13" t="s">
        <v>36</v>
      </c>
      <c r="AX151" s="13" t="s">
        <v>83</v>
      </c>
      <c r="AY151" s="243" t="s">
        <v>149</v>
      </c>
    </row>
    <row r="152" s="2" customFormat="1" ht="24.15" customHeight="1">
      <c r="A152" s="39"/>
      <c r="B152" s="40"/>
      <c r="C152" s="213" t="s">
        <v>265</v>
      </c>
      <c r="D152" s="213" t="s">
        <v>151</v>
      </c>
      <c r="E152" s="214" t="s">
        <v>292</v>
      </c>
      <c r="F152" s="215" t="s">
        <v>293</v>
      </c>
      <c r="G152" s="216" t="s">
        <v>183</v>
      </c>
      <c r="H152" s="217">
        <v>74.037000000000006</v>
      </c>
      <c r="I152" s="218"/>
      <c r="J152" s="219">
        <f>ROUND(I152*H152,2)</f>
        <v>0</v>
      </c>
      <c r="K152" s="215" t="s">
        <v>19</v>
      </c>
      <c r="L152" s="45"/>
      <c r="M152" s="220" t="s">
        <v>19</v>
      </c>
      <c r="N152" s="221" t="s">
        <v>46</v>
      </c>
      <c r="O152" s="85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4" t="s">
        <v>156</v>
      </c>
      <c r="AT152" s="224" t="s">
        <v>151</v>
      </c>
      <c r="AU152" s="224" t="s">
        <v>85</v>
      </c>
      <c r="AY152" s="18" t="s">
        <v>149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8" t="s">
        <v>83</v>
      </c>
      <c r="BK152" s="225">
        <f>ROUND(I152*H152,2)</f>
        <v>0</v>
      </c>
      <c r="BL152" s="18" t="s">
        <v>156</v>
      </c>
      <c r="BM152" s="224" t="s">
        <v>588</v>
      </c>
    </row>
    <row r="153" s="13" customFormat="1">
      <c r="A153" s="13"/>
      <c r="B153" s="233"/>
      <c r="C153" s="234"/>
      <c r="D153" s="231" t="s">
        <v>162</v>
      </c>
      <c r="E153" s="235" t="s">
        <v>19</v>
      </c>
      <c r="F153" s="236" t="s">
        <v>762</v>
      </c>
      <c r="G153" s="234"/>
      <c r="H153" s="237">
        <v>41.835000000000001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162</v>
      </c>
      <c r="AU153" s="243" t="s">
        <v>85</v>
      </c>
      <c r="AV153" s="13" t="s">
        <v>85</v>
      </c>
      <c r="AW153" s="13" t="s">
        <v>36</v>
      </c>
      <c r="AX153" s="13" t="s">
        <v>75</v>
      </c>
      <c r="AY153" s="243" t="s">
        <v>149</v>
      </c>
    </row>
    <row r="154" s="13" customFormat="1">
      <c r="A154" s="13"/>
      <c r="B154" s="233"/>
      <c r="C154" s="234"/>
      <c r="D154" s="231" t="s">
        <v>162</v>
      </c>
      <c r="E154" s="235" t="s">
        <v>19</v>
      </c>
      <c r="F154" s="236" t="s">
        <v>763</v>
      </c>
      <c r="G154" s="234"/>
      <c r="H154" s="237">
        <v>32.201999999999998</v>
      </c>
      <c r="I154" s="238"/>
      <c r="J154" s="234"/>
      <c r="K154" s="234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162</v>
      </c>
      <c r="AU154" s="243" t="s">
        <v>85</v>
      </c>
      <c r="AV154" s="13" t="s">
        <v>85</v>
      </c>
      <c r="AW154" s="13" t="s">
        <v>36</v>
      </c>
      <c r="AX154" s="13" t="s">
        <v>75</v>
      </c>
      <c r="AY154" s="243" t="s">
        <v>149</v>
      </c>
    </row>
    <row r="155" s="15" customFormat="1">
      <c r="A155" s="15"/>
      <c r="B155" s="255"/>
      <c r="C155" s="256"/>
      <c r="D155" s="231" t="s">
        <v>162</v>
      </c>
      <c r="E155" s="257" t="s">
        <v>19</v>
      </c>
      <c r="F155" s="258" t="s">
        <v>279</v>
      </c>
      <c r="G155" s="256"/>
      <c r="H155" s="259">
        <v>74.037000000000006</v>
      </c>
      <c r="I155" s="260"/>
      <c r="J155" s="256"/>
      <c r="K155" s="256"/>
      <c r="L155" s="261"/>
      <c r="M155" s="262"/>
      <c r="N155" s="263"/>
      <c r="O155" s="263"/>
      <c r="P155" s="263"/>
      <c r="Q155" s="263"/>
      <c r="R155" s="263"/>
      <c r="S155" s="263"/>
      <c r="T155" s="264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5" t="s">
        <v>162</v>
      </c>
      <c r="AU155" s="265" t="s">
        <v>85</v>
      </c>
      <c r="AV155" s="15" t="s">
        <v>156</v>
      </c>
      <c r="AW155" s="15" t="s">
        <v>36</v>
      </c>
      <c r="AX155" s="15" t="s">
        <v>83</v>
      </c>
      <c r="AY155" s="265" t="s">
        <v>149</v>
      </c>
    </row>
    <row r="156" s="2" customFormat="1" ht="24.15" customHeight="1">
      <c r="A156" s="39"/>
      <c r="B156" s="40"/>
      <c r="C156" s="213" t="s">
        <v>7</v>
      </c>
      <c r="D156" s="213" t="s">
        <v>151</v>
      </c>
      <c r="E156" s="214" t="s">
        <v>298</v>
      </c>
      <c r="F156" s="215" t="s">
        <v>299</v>
      </c>
      <c r="G156" s="216" t="s">
        <v>300</v>
      </c>
      <c r="H156" s="217">
        <v>133.267</v>
      </c>
      <c r="I156" s="218"/>
      <c r="J156" s="219">
        <f>ROUND(I156*H156,2)</f>
        <v>0</v>
      </c>
      <c r="K156" s="215" t="s">
        <v>155</v>
      </c>
      <c r="L156" s="45"/>
      <c r="M156" s="220" t="s">
        <v>19</v>
      </c>
      <c r="N156" s="221" t="s">
        <v>46</v>
      </c>
      <c r="O156" s="85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4" t="s">
        <v>156</v>
      </c>
      <c r="AT156" s="224" t="s">
        <v>151</v>
      </c>
      <c r="AU156" s="224" t="s">
        <v>85</v>
      </c>
      <c r="AY156" s="18" t="s">
        <v>149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8" t="s">
        <v>83</v>
      </c>
      <c r="BK156" s="225">
        <f>ROUND(I156*H156,2)</f>
        <v>0</v>
      </c>
      <c r="BL156" s="18" t="s">
        <v>156</v>
      </c>
      <c r="BM156" s="224" t="s">
        <v>591</v>
      </c>
    </row>
    <row r="157" s="2" customFormat="1">
      <c r="A157" s="39"/>
      <c r="B157" s="40"/>
      <c r="C157" s="41"/>
      <c r="D157" s="226" t="s">
        <v>158</v>
      </c>
      <c r="E157" s="41"/>
      <c r="F157" s="227" t="s">
        <v>302</v>
      </c>
      <c r="G157" s="41"/>
      <c r="H157" s="41"/>
      <c r="I157" s="228"/>
      <c r="J157" s="41"/>
      <c r="K157" s="41"/>
      <c r="L157" s="45"/>
      <c r="M157" s="229"/>
      <c r="N157" s="230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158</v>
      </c>
      <c r="AU157" s="18" t="s">
        <v>85</v>
      </c>
    </row>
    <row r="158" s="13" customFormat="1">
      <c r="A158" s="13"/>
      <c r="B158" s="233"/>
      <c r="C158" s="234"/>
      <c r="D158" s="231" t="s">
        <v>162</v>
      </c>
      <c r="E158" s="234"/>
      <c r="F158" s="236" t="s">
        <v>764</v>
      </c>
      <c r="G158" s="234"/>
      <c r="H158" s="237">
        <v>133.267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162</v>
      </c>
      <c r="AU158" s="243" t="s">
        <v>85</v>
      </c>
      <c r="AV158" s="13" t="s">
        <v>85</v>
      </c>
      <c r="AW158" s="13" t="s">
        <v>4</v>
      </c>
      <c r="AX158" s="13" t="s">
        <v>83</v>
      </c>
      <c r="AY158" s="243" t="s">
        <v>149</v>
      </c>
    </row>
    <row r="159" s="2" customFormat="1" ht="24.15" customHeight="1">
      <c r="A159" s="39"/>
      <c r="B159" s="40"/>
      <c r="C159" s="213" t="s">
        <v>280</v>
      </c>
      <c r="D159" s="213" t="s">
        <v>151</v>
      </c>
      <c r="E159" s="214" t="s">
        <v>305</v>
      </c>
      <c r="F159" s="215" t="s">
        <v>306</v>
      </c>
      <c r="G159" s="216" t="s">
        <v>183</v>
      </c>
      <c r="H159" s="217">
        <v>64.403000000000006</v>
      </c>
      <c r="I159" s="218"/>
      <c r="J159" s="219">
        <f>ROUND(I159*H159,2)</f>
        <v>0</v>
      </c>
      <c r="K159" s="215" t="s">
        <v>19</v>
      </c>
      <c r="L159" s="45"/>
      <c r="M159" s="220" t="s">
        <v>19</v>
      </c>
      <c r="N159" s="221" t="s">
        <v>46</v>
      </c>
      <c r="O159" s="85"/>
      <c r="P159" s="222">
        <f>O159*H159</f>
        <v>0</v>
      </c>
      <c r="Q159" s="222">
        <v>0</v>
      </c>
      <c r="R159" s="222">
        <f>Q159*H159</f>
        <v>0</v>
      </c>
      <c r="S159" s="222">
        <v>0</v>
      </c>
      <c r="T159" s="22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4" t="s">
        <v>156</v>
      </c>
      <c r="AT159" s="224" t="s">
        <v>151</v>
      </c>
      <c r="AU159" s="224" t="s">
        <v>85</v>
      </c>
      <c r="AY159" s="18" t="s">
        <v>149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8" t="s">
        <v>83</v>
      </c>
      <c r="BK159" s="225">
        <f>ROUND(I159*H159,2)</f>
        <v>0</v>
      </c>
      <c r="BL159" s="18" t="s">
        <v>156</v>
      </c>
      <c r="BM159" s="224" t="s">
        <v>593</v>
      </c>
    </row>
    <row r="160" s="13" customFormat="1">
      <c r="A160" s="13"/>
      <c r="B160" s="233"/>
      <c r="C160" s="234"/>
      <c r="D160" s="231" t="s">
        <v>162</v>
      </c>
      <c r="E160" s="235" t="s">
        <v>19</v>
      </c>
      <c r="F160" s="236" t="s">
        <v>765</v>
      </c>
      <c r="G160" s="234"/>
      <c r="H160" s="237">
        <v>106.238</v>
      </c>
      <c r="I160" s="238"/>
      <c r="J160" s="234"/>
      <c r="K160" s="234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162</v>
      </c>
      <c r="AU160" s="243" t="s">
        <v>85</v>
      </c>
      <c r="AV160" s="13" t="s">
        <v>85</v>
      </c>
      <c r="AW160" s="13" t="s">
        <v>36</v>
      </c>
      <c r="AX160" s="13" t="s">
        <v>75</v>
      </c>
      <c r="AY160" s="243" t="s">
        <v>149</v>
      </c>
    </row>
    <row r="161" s="13" customFormat="1">
      <c r="A161" s="13"/>
      <c r="B161" s="233"/>
      <c r="C161" s="234"/>
      <c r="D161" s="231" t="s">
        <v>162</v>
      </c>
      <c r="E161" s="235" t="s">
        <v>19</v>
      </c>
      <c r="F161" s="236" t="s">
        <v>766</v>
      </c>
      <c r="G161" s="234"/>
      <c r="H161" s="237">
        <v>-41.835000000000001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162</v>
      </c>
      <c r="AU161" s="243" t="s">
        <v>85</v>
      </c>
      <c r="AV161" s="13" t="s">
        <v>85</v>
      </c>
      <c r="AW161" s="13" t="s">
        <v>36</v>
      </c>
      <c r="AX161" s="13" t="s">
        <v>75</v>
      </c>
      <c r="AY161" s="243" t="s">
        <v>149</v>
      </c>
    </row>
    <row r="162" s="15" customFormat="1">
      <c r="A162" s="15"/>
      <c r="B162" s="255"/>
      <c r="C162" s="256"/>
      <c r="D162" s="231" t="s">
        <v>162</v>
      </c>
      <c r="E162" s="257" t="s">
        <v>19</v>
      </c>
      <c r="F162" s="258" t="s">
        <v>279</v>
      </c>
      <c r="G162" s="256"/>
      <c r="H162" s="259">
        <v>64.402999999999992</v>
      </c>
      <c r="I162" s="260"/>
      <c r="J162" s="256"/>
      <c r="K162" s="256"/>
      <c r="L162" s="261"/>
      <c r="M162" s="262"/>
      <c r="N162" s="263"/>
      <c r="O162" s="263"/>
      <c r="P162" s="263"/>
      <c r="Q162" s="263"/>
      <c r="R162" s="263"/>
      <c r="S162" s="263"/>
      <c r="T162" s="264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5" t="s">
        <v>162</v>
      </c>
      <c r="AU162" s="265" t="s">
        <v>85</v>
      </c>
      <c r="AV162" s="15" t="s">
        <v>156</v>
      </c>
      <c r="AW162" s="15" t="s">
        <v>36</v>
      </c>
      <c r="AX162" s="15" t="s">
        <v>83</v>
      </c>
      <c r="AY162" s="265" t="s">
        <v>149</v>
      </c>
    </row>
    <row r="163" s="2" customFormat="1" ht="16.5" customHeight="1">
      <c r="A163" s="39"/>
      <c r="B163" s="40"/>
      <c r="C163" s="266" t="s">
        <v>285</v>
      </c>
      <c r="D163" s="266" t="s">
        <v>311</v>
      </c>
      <c r="E163" s="267" t="s">
        <v>312</v>
      </c>
      <c r="F163" s="268" t="s">
        <v>313</v>
      </c>
      <c r="G163" s="269" t="s">
        <v>300</v>
      </c>
      <c r="H163" s="270">
        <v>61.183999999999998</v>
      </c>
      <c r="I163" s="271"/>
      <c r="J163" s="272">
        <f>ROUND(I163*H163,2)</f>
        <v>0</v>
      </c>
      <c r="K163" s="268" t="s">
        <v>155</v>
      </c>
      <c r="L163" s="273"/>
      <c r="M163" s="274" t="s">
        <v>19</v>
      </c>
      <c r="N163" s="275" t="s">
        <v>46</v>
      </c>
      <c r="O163" s="85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4" t="s">
        <v>199</v>
      </c>
      <c r="AT163" s="224" t="s">
        <v>311</v>
      </c>
      <c r="AU163" s="224" t="s">
        <v>85</v>
      </c>
      <c r="AY163" s="18" t="s">
        <v>149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8" t="s">
        <v>83</v>
      </c>
      <c r="BK163" s="225">
        <f>ROUND(I163*H163,2)</f>
        <v>0</v>
      </c>
      <c r="BL163" s="18" t="s">
        <v>156</v>
      </c>
      <c r="BM163" s="224" t="s">
        <v>596</v>
      </c>
    </row>
    <row r="164" s="13" customFormat="1">
      <c r="A164" s="13"/>
      <c r="B164" s="233"/>
      <c r="C164" s="234"/>
      <c r="D164" s="231" t="s">
        <v>162</v>
      </c>
      <c r="E164" s="235" t="s">
        <v>19</v>
      </c>
      <c r="F164" s="236" t="s">
        <v>767</v>
      </c>
      <c r="G164" s="234"/>
      <c r="H164" s="237">
        <v>32.201999999999998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162</v>
      </c>
      <c r="AU164" s="243" t="s">
        <v>85</v>
      </c>
      <c r="AV164" s="13" t="s">
        <v>85</v>
      </c>
      <c r="AW164" s="13" t="s">
        <v>36</v>
      </c>
      <c r="AX164" s="13" t="s">
        <v>83</v>
      </c>
      <c r="AY164" s="243" t="s">
        <v>149</v>
      </c>
    </row>
    <row r="165" s="13" customFormat="1">
      <c r="A165" s="13"/>
      <c r="B165" s="233"/>
      <c r="C165" s="234"/>
      <c r="D165" s="231" t="s">
        <v>162</v>
      </c>
      <c r="E165" s="234"/>
      <c r="F165" s="236" t="s">
        <v>768</v>
      </c>
      <c r="G165" s="234"/>
      <c r="H165" s="237">
        <v>61.183999999999998</v>
      </c>
      <c r="I165" s="238"/>
      <c r="J165" s="234"/>
      <c r="K165" s="234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162</v>
      </c>
      <c r="AU165" s="243" t="s">
        <v>85</v>
      </c>
      <c r="AV165" s="13" t="s">
        <v>85</v>
      </c>
      <c r="AW165" s="13" t="s">
        <v>4</v>
      </c>
      <c r="AX165" s="13" t="s">
        <v>83</v>
      </c>
      <c r="AY165" s="243" t="s">
        <v>149</v>
      </c>
    </row>
    <row r="166" s="2" customFormat="1" ht="37.8" customHeight="1">
      <c r="A166" s="39"/>
      <c r="B166" s="40"/>
      <c r="C166" s="213" t="s">
        <v>291</v>
      </c>
      <c r="D166" s="213" t="s">
        <v>151</v>
      </c>
      <c r="E166" s="214" t="s">
        <v>318</v>
      </c>
      <c r="F166" s="215" t="s">
        <v>319</v>
      </c>
      <c r="G166" s="216" t="s">
        <v>183</v>
      </c>
      <c r="H166" s="217">
        <v>30.617999999999999</v>
      </c>
      <c r="I166" s="218"/>
      <c r="J166" s="219">
        <f>ROUND(I166*H166,2)</f>
        <v>0</v>
      </c>
      <c r="K166" s="215" t="s">
        <v>19</v>
      </c>
      <c r="L166" s="45"/>
      <c r="M166" s="220" t="s">
        <v>19</v>
      </c>
      <c r="N166" s="221" t="s">
        <v>46</v>
      </c>
      <c r="O166" s="85"/>
      <c r="P166" s="222">
        <f>O166*H166</f>
        <v>0</v>
      </c>
      <c r="Q166" s="222">
        <v>0</v>
      </c>
      <c r="R166" s="222">
        <f>Q166*H166</f>
        <v>0</v>
      </c>
      <c r="S166" s="222">
        <v>0</v>
      </c>
      <c r="T166" s="223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4" t="s">
        <v>156</v>
      </c>
      <c r="AT166" s="224" t="s">
        <v>151</v>
      </c>
      <c r="AU166" s="224" t="s">
        <v>85</v>
      </c>
      <c r="AY166" s="18" t="s">
        <v>149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8" t="s">
        <v>83</v>
      </c>
      <c r="BK166" s="225">
        <f>ROUND(I166*H166,2)</f>
        <v>0</v>
      </c>
      <c r="BL166" s="18" t="s">
        <v>156</v>
      </c>
      <c r="BM166" s="224" t="s">
        <v>599</v>
      </c>
    </row>
    <row r="167" s="13" customFormat="1">
      <c r="A167" s="13"/>
      <c r="B167" s="233"/>
      <c r="C167" s="234"/>
      <c r="D167" s="231" t="s">
        <v>162</v>
      </c>
      <c r="E167" s="235" t="s">
        <v>19</v>
      </c>
      <c r="F167" s="236" t="s">
        <v>769</v>
      </c>
      <c r="G167" s="234"/>
      <c r="H167" s="237">
        <v>30.617999999999999</v>
      </c>
      <c r="I167" s="238"/>
      <c r="J167" s="234"/>
      <c r="K167" s="234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162</v>
      </c>
      <c r="AU167" s="243" t="s">
        <v>85</v>
      </c>
      <c r="AV167" s="13" t="s">
        <v>85</v>
      </c>
      <c r="AW167" s="13" t="s">
        <v>36</v>
      </c>
      <c r="AX167" s="13" t="s">
        <v>83</v>
      </c>
      <c r="AY167" s="243" t="s">
        <v>149</v>
      </c>
    </row>
    <row r="168" s="2" customFormat="1" ht="16.5" customHeight="1">
      <c r="A168" s="39"/>
      <c r="B168" s="40"/>
      <c r="C168" s="266" t="s">
        <v>297</v>
      </c>
      <c r="D168" s="266" t="s">
        <v>311</v>
      </c>
      <c r="E168" s="267" t="s">
        <v>323</v>
      </c>
      <c r="F168" s="268" t="s">
        <v>324</v>
      </c>
      <c r="G168" s="269" t="s">
        <v>300</v>
      </c>
      <c r="H168" s="270">
        <v>61.235999999999997</v>
      </c>
      <c r="I168" s="271"/>
      <c r="J168" s="272">
        <f>ROUND(I168*H168,2)</f>
        <v>0</v>
      </c>
      <c r="K168" s="268" t="s">
        <v>19</v>
      </c>
      <c r="L168" s="273"/>
      <c r="M168" s="274" t="s">
        <v>19</v>
      </c>
      <c r="N168" s="275" t="s">
        <v>46</v>
      </c>
      <c r="O168" s="85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4" t="s">
        <v>199</v>
      </c>
      <c r="AT168" s="224" t="s">
        <v>311</v>
      </c>
      <c r="AU168" s="224" t="s">
        <v>85</v>
      </c>
      <c r="AY168" s="18" t="s">
        <v>149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8" t="s">
        <v>83</v>
      </c>
      <c r="BK168" s="225">
        <f>ROUND(I168*H168,2)</f>
        <v>0</v>
      </c>
      <c r="BL168" s="18" t="s">
        <v>156</v>
      </c>
      <c r="BM168" s="224" t="s">
        <v>601</v>
      </c>
    </row>
    <row r="169" s="13" customFormat="1">
      <c r="A169" s="13"/>
      <c r="B169" s="233"/>
      <c r="C169" s="234"/>
      <c r="D169" s="231" t="s">
        <v>162</v>
      </c>
      <c r="E169" s="234"/>
      <c r="F169" s="236" t="s">
        <v>770</v>
      </c>
      <c r="G169" s="234"/>
      <c r="H169" s="237">
        <v>61.235999999999997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162</v>
      </c>
      <c r="AU169" s="243" t="s">
        <v>85</v>
      </c>
      <c r="AV169" s="13" t="s">
        <v>85</v>
      </c>
      <c r="AW169" s="13" t="s">
        <v>4</v>
      </c>
      <c r="AX169" s="13" t="s">
        <v>83</v>
      </c>
      <c r="AY169" s="243" t="s">
        <v>149</v>
      </c>
    </row>
    <row r="170" s="2" customFormat="1" ht="33" customHeight="1">
      <c r="A170" s="39"/>
      <c r="B170" s="40"/>
      <c r="C170" s="213" t="s">
        <v>304</v>
      </c>
      <c r="D170" s="213" t="s">
        <v>151</v>
      </c>
      <c r="E170" s="214" t="s">
        <v>328</v>
      </c>
      <c r="F170" s="215" t="s">
        <v>329</v>
      </c>
      <c r="G170" s="216" t="s">
        <v>230</v>
      </c>
      <c r="H170" s="217">
        <v>146.5</v>
      </c>
      <c r="I170" s="218"/>
      <c r="J170" s="219">
        <f>ROUND(I170*H170,2)</f>
        <v>0</v>
      </c>
      <c r="K170" s="215" t="s">
        <v>155</v>
      </c>
      <c r="L170" s="45"/>
      <c r="M170" s="220" t="s">
        <v>19</v>
      </c>
      <c r="N170" s="221" t="s">
        <v>46</v>
      </c>
      <c r="O170" s="85"/>
      <c r="P170" s="222">
        <f>O170*H170</f>
        <v>0</v>
      </c>
      <c r="Q170" s="222">
        <v>0</v>
      </c>
      <c r="R170" s="222">
        <f>Q170*H170</f>
        <v>0</v>
      </c>
      <c r="S170" s="222">
        <v>0</v>
      </c>
      <c r="T170" s="223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4" t="s">
        <v>156</v>
      </c>
      <c r="AT170" s="224" t="s">
        <v>151</v>
      </c>
      <c r="AU170" s="224" t="s">
        <v>85</v>
      </c>
      <c r="AY170" s="18" t="s">
        <v>149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8" t="s">
        <v>83</v>
      </c>
      <c r="BK170" s="225">
        <f>ROUND(I170*H170,2)</f>
        <v>0</v>
      </c>
      <c r="BL170" s="18" t="s">
        <v>156</v>
      </c>
      <c r="BM170" s="224" t="s">
        <v>603</v>
      </c>
    </row>
    <row r="171" s="2" customFormat="1">
      <c r="A171" s="39"/>
      <c r="B171" s="40"/>
      <c r="C171" s="41"/>
      <c r="D171" s="226" t="s">
        <v>158</v>
      </c>
      <c r="E171" s="41"/>
      <c r="F171" s="227" t="s">
        <v>331</v>
      </c>
      <c r="G171" s="41"/>
      <c r="H171" s="41"/>
      <c r="I171" s="228"/>
      <c r="J171" s="41"/>
      <c r="K171" s="41"/>
      <c r="L171" s="45"/>
      <c r="M171" s="229"/>
      <c r="N171" s="230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158</v>
      </c>
      <c r="AU171" s="18" t="s">
        <v>85</v>
      </c>
    </row>
    <row r="172" s="13" customFormat="1">
      <c r="A172" s="13"/>
      <c r="B172" s="233"/>
      <c r="C172" s="234"/>
      <c r="D172" s="231" t="s">
        <v>162</v>
      </c>
      <c r="E172" s="235" t="s">
        <v>19</v>
      </c>
      <c r="F172" s="236" t="s">
        <v>771</v>
      </c>
      <c r="G172" s="234"/>
      <c r="H172" s="237">
        <v>146.5</v>
      </c>
      <c r="I172" s="238"/>
      <c r="J172" s="234"/>
      <c r="K172" s="234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162</v>
      </c>
      <c r="AU172" s="243" t="s">
        <v>85</v>
      </c>
      <c r="AV172" s="13" t="s">
        <v>85</v>
      </c>
      <c r="AW172" s="13" t="s">
        <v>36</v>
      </c>
      <c r="AX172" s="13" t="s">
        <v>83</v>
      </c>
      <c r="AY172" s="243" t="s">
        <v>149</v>
      </c>
    </row>
    <row r="173" s="12" customFormat="1" ht="22.8" customHeight="1">
      <c r="A173" s="12"/>
      <c r="B173" s="197"/>
      <c r="C173" s="198"/>
      <c r="D173" s="199" t="s">
        <v>74</v>
      </c>
      <c r="E173" s="211" t="s">
        <v>156</v>
      </c>
      <c r="F173" s="211" t="s">
        <v>350</v>
      </c>
      <c r="G173" s="198"/>
      <c r="H173" s="198"/>
      <c r="I173" s="201"/>
      <c r="J173" s="212">
        <f>BK173</f>
        <v>0</v>
      </c>
      <c r="K173" s="198"/>
      <c r="L173" s="203"/>
      <c r="M173" s="204"/>
      <c r="N173" s="205"/>
      <c r="O173" s="205"/>
      <c r="P173" s="206">
        <f>SUM(P174:P188)</f>
        <v>0</v>
      </c>
      <c r="Q173" s="205"/>
      <c r="R173" s="206">
        <f>SUM(R174:R188)</f>
        <v>0.10820320999999999</v>
      </c>
      <c r="S173" s="205"/>
      <c r="T173" s="207">
        <f>SUM(T174:T188)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08" t="s">
        <v>83</v>
      </c>
      <c r="AT173" s="209" t="s">
        <v>74</v>
      </c>
      <c r="AU173" s="209" t="s">
        <v>83</v>
      </c>
      <c r="AY173" s="208" t="s">
        <v>149</v>
      </c>
      <c r="BK173" s="210">
        <f>SUM(BK174:BK188)</f>
        <v>0</v>
      </c>
    </row>
    <row r="174" s="2" customFormat="1" ht="21.75" customHeight="1">
      <c r="A174" s="39"/>
      <c r="B174" s="40"/>
      <c r="C174" s="213" t="s">
        <v>310</v>
      </c>
      <c r="D174" s="213" t="s">
        <v>151</v>
      </c>
      <c r="E174" s="214" t="s">
        <v>352</v>
      </c>
      <c r="F174" s="215" t="s">
        <v>353</v>
      </c>
      <c r="G174" s="216" t="s">
        <v>183</v>
      </c>
      <c r="H174" s="217">
        <v>8.6329999999999991</v>
      </c>
      <c r="I174" s="218"/>
      <c r="J174" s="219">
        <f>ROUND(I174*H174,2)</f>
        <v>0</v>
      </c>
      <c r="K174" s="215" t="s">
        <v>155</v>
      </c>
      <c r="L174" s="45"/>
      <c r="M174" s="220" t="s">
        <v>19</v>
      </c>
      <c r="N174" s="221" t="s">
        <v>46</v>
      </c>
      <c r="O174" s="85"/>
      <c r="P174" s="222">
        <f>O174*H174</f>
        <v>0</v>
      </c>
      <c r="Q174" s="222">
        <v>0</v>
      </c>
      <c r="R174" s="222">
        <f>Q174*H174</f>
        <v>0</v>
      </c>
      <c r="S174" s="222">
        <v>0</v>
      </c>
      <c r="T174" s="223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4" t="s">
        <v>156</v>
      </c>
      <c r="AT174" s="224" t="s">
        <v>151</v>
      </c>
      <c r="AU174" s="224" t="s">
        <v>85</v>
      </c>
      <c r="AY174" s="18" t="s">
        <v>149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8" t="s">
        <v>83</v>
      </c>
      <c r="BK174" s="225">
        <f>ROUND(I174*H174,2)</f>
        <v>0</v>
      </c>
      <c r="BL174" s="18" t="s">
        <v>156</v>
      </c>
      <c r="BM174" s="224" t="s">
        <v>605</v>
      </c>
    </row>
    <row r="175" s="2" customFormat="1">
      <c r="A175" s="39"/>
      <c r="B175" s="40"/>
      <c r="C175" s="41"/>
      <c r="D175" s="226" t="s">
        <v>158</v>
      </c>
      <c r="E175" s="41"/>
      <c r="F175" s="227" t="s">
        <v>355</v>
      </c>
      <c r="G175" s="41"/>
      <c r="H175" s="41"/>
      <c r="I175" s="228"/>
      <c r="J175" s="41"/>
      <c r="K175" s="41"/>
      <c r="L175" s="45"/>
      <c r="M175" s="229"/>
      <c r="N175" s="230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158</v>
      </c>
      <c r="AU175" s="18" t="s">
        <v>85</v>
      </c>
    </row>
    <row r="176" s="13" customFormat="1">
      <c r="A176" s="13"/>
      <c r="B176" s="233"/>
      <c r="C176" s="234"/>
      <c r="D176" s="231" t="s">
        <v>162</v>
      </c>
      <c r="E176" s="235" t="s">
        <v>19</v>
      </c>
      <c r="F176" s="236" t="s">
        <v>772</v>
      </c>
      <c r="G176" s="234"/>
      <c r="H176" s="237">
        <v>8.6329999999999991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162</v>
      </c>
      <c r="AU176" s="243" t="s">
        <v>85</v>
      </c>
      <c r="AV176" s="13" t="s">
        <v>85</v>
      </c>
      <c r="AW176" s="13" t="s">
        <v>36</v>
      </c>
      <c r="AX176" s="13" t="s">
        <v>83</v>
      </c>
      <c r="AY176" s="243" t="s">
        <v>149</v>
      </c>
    </row>
    <row r="177" s="2" customFormat="1" ht="24.15" customHeight="1">
      <c r="A177" s="39"/>
      <c r="B177" s="40"/>
      <c r="C177" s="213" t="s">
        <v>317</v>
      </c>
      <c r="D177" s="213" t="s">
        <v>151</v>
      </c>
      <c r="E177" s="214" t="s">
        <v>607</v>
      </c>
      <c r="F177" s="215" t="s">
        <v>608</v>
      </c>
      <c r="G177" s="216" t="s">
        <v>183</v>
      </c>
      <c r="H177" s="217">
        <v>0.38400000000000001</v>
      </c>
      <c r="I177" s="218"/>
      <c r="J177" s="219">
        <f>ROUND(I177*H177,2)</f>
        <v>0</v>
      </c>
      <c r="K177" s="215" t="s">
        <v>155</v>
      </c>
      <c r="L177" s="45"/>
      <c r="M177" s="220" t="s">
        <v>19</v>
      </c>
      <c r="N177" s="221" t="s">
        <v>46</v>
      </c>
      <c r="O177" s="85"/>
      <c r="P177" s="222">
        <f>O177*H177</f>
        <v>0</v>
      </c>
      <c r="Q177" s="222">
        <v>0</v>
      </c>
      <c r="R177" s="222">
        <f>Q177*H177</f>
        <v>0</v>
      </c>
      <c r="S177" s="222">
        <v>0</v>
      </c>
      <c r="T177" s="223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4" t="s">
        <v>156</v>
      </c>
      <c r="AT177" s="224" t="s">
        <v>151</v>
      </c>
      <c r="AU177" s="224" t="s">
        <v>85</v>
      </c>
      <c r="AY177" s="18" t="s">
        <v>149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8" t="s">
        <v>83</v>
      </c>
      <c r="BK177" s="225">
        <f>ROUND(I177*H177,2)</f>
        <v>0</v>
      </c>
      <c r="BL177" s="18" t="s">
        <v>156</v>
      </c>
      <c r="BM177" s="224" t="s">
        <v>609</v>
      </c>
    </row>
    <row r="178" s="2" customFormat="1">
      <c r="A178" s="39"/>
      <c r="B178" s="40"/>
      <c r="C178" s="41"/>
      <c r="D178" s="226" t="s">
        <v>158</v>
      </c>
      <c r="E178" s="41"/>
      <c r="F178" s="227" t="s">
        <v>610</v>
      </c>
      <c r="G178" s="41"/>
      <c r="H178" s="41"/>
      <c r="I178" s="228"/>
      <c r="J178" s="41"/>
      <c r="K178" s="41"/>
      <c r="L178" s="45"/>
      <c r="M178" s="229"/>
      <c r="N178" s="230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158</v>
      </c>
      <c r="AU178" s="18" t="s">
        <v>85</v>
      </c>
    </row>
    <row r="179" s="13" customFormat="1">
      <c r="A179" s="13"/>
      <c r="B179" s="233"/>
      <c r="C179" s="234"/>
      <c r="D179" s="231" t="s">
        <v>162</v>
      </c>
      <c r="E179" s="235" t="s">
        <v>19</v>
      </c>
      <c r="F179" s="236" t="s">
        <v>611</v>
      </c>
      <c r="G179" s="234"/>
      <c r="H179" s="237">
        <v>0.38400000000000001</v>
      </c>
      <c r="I179" s="238"/>
      <c r="J179" s="234"/>
      <c r="K179" s="234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162</v>
      </c>
      <c r="AU179" s="243" t="s">
        <v>85</v>
      </c>
      <c r="AV179" s="13" t="s">
        <v>85</v>
      </c>
      <c r="AW179" s="13" t="s">
        <v>36</v>
      </c>
      <c r="AX179" s="13" t="s">
        <v>83</v>
      </c>
      <c r="AY179" s="243" t="s">
        <v>149</v>
      </c>
    </row>
    <row r="180" s="2" customFormat="1" ht="24.15" customHeight="1">
      <c r="A180" s="39"/>
      <c r="B180" s="40"/>
      <c r="C180" s="213" t="s">
        <v>322</v>
      </c>
      <c r="D180" s="213" t="s">
        <v>151</v>
      </c>
      <c r="E180" s="214" t="s">
        <v>612</v>
      </c>
      <c r="F180" s="215" t="s">
        <v>613</v>
      </c>
      <c r="G180" s="216" t="s">
        <v>230</v>
      </c>
      <c r="H180" s="217">
        <v>0.95999999999999996</v>
      </c>
      <c r="I180" s="218"/>
      <c r="J180" s="219">
        <f>ROUND(I180*H180,2)</f>
        <v>0</v>
      </c>
      <c r="K180" s="215" t="s">
        <v>155</v>
      </c>
      <c r="L180" s="45"/>
      <c r="M180" s="220" t="s">
        <v>19</v>
      </c>
      <c r="N180" s="221" t="s">
        <v>46</v>
      </c>
      <c r="O180" s="85"/>
      <c r="P180" s="222">
        <f>O180*H180</f>
        <v>0</v>
      </c>
      <c r="Q180" s="222">
        <v>0.0063200000000000001</v>
      </c>
      <c r="R180" s="222">
        <f>Q180*H180</f>
        <v>0.0060672</v>
      </c>
      <c r="S180" s="222">
        <v>0</v>
      </c>
      <c r="T180" s="223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4" t="s">
        <v>156</v>
      </c>
      <c r="AT180" s="224" t="s">
        <v>151</v>
      </c>
      <c r="AU180" s="224" t="s">
        <v>85</v>
      </c>
      <c r="AY180" s="18" t="s">
        <v>149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8" t="s">
        <v>83</v>
      </c>
      <c r="BK180" s="225">
        <f>ROUND(I180*H180,2)</f>
        <v>0</v>
      </c>
      <c r="BL180" s="18" t="s">
        <v>156</v>
      </c>
      <c r="BM180" s="224" t="s">
        <v>614</v>
      </c>
    </row>
    <row r="181" s="2" customFormat="1">
      <c r="A181" s="39"/>
      <c r="B181" s="40"/>
      <c r="C181" s="41"/>
      <c r="D181" s="226" t="s">
        <v>158</v>
      </c>
      <c r="E181" s="41"/>
      <c r="F181" s="227" t="s">
        <v>615</v>
      </c>
      <c r="G181" s="41"/>
      <c r="H181" s="41"/>
      <c r="I181" s="228"/>
      <c r="J181" s="41"/>
      <c r="K181" s="41"/>
      <c r="L181" s="45"/>
      <c r="M181" s="229"/>
      <c r="N181" s="230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158</v>
      </c>
      <c r="AU181" s="18" t="s">
        <v>85</v>
      </c>
    </row>
    <row r="182" s="13" customFormat="1">
      <c r="A182" s="13"/>
      <c r="B182" s="233"/>
      <c r="C182" s="234"/>
      <c r="D182" s="231" t="s">
        <v>162</v>
      </c>
      <c r="E182" s="235" t="s">
        <v>19</v>
      </c>
      <c r="F182" s="236" t="s">
        <v>616</v>
      </c>
      <c r="G182" s="234"/>
      <c r="H182" s="237">
        <v>0.95999999999999996</v>
      </c>
      <c r="I182" s="238"/>
      <c r="J182" s="234"/>
      <c r="K182" s="234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162</v>
      </c>
      <c r="AU182" s="243" t="s">
        <v>85</v>
      </c>
      <c r="AV182" s="13" t="s">
        <v>85</v>
      </c>
      <c r="AW182" s="13" t="s">
        <v>36</v>
      </c>
      <c r="AX182" s="13" t="s">
        <v>83</v>
      </c>
      <c r="AY182" s="243" t="s">
        <v>149</v>
      </c>
    </row>
    <row r="183" s="2" customFormat="1" ht="16.5" customHeight="1">
      <c r="A183" s="39"/>
      <c r="B183" s="40"/>
      <c r="C183" s="213" t="s">
        <v>327</v>
      </c>
      <c r="D183" s="213" t="s">
        <v>151</v>
      </c>
      <c r="E183" s="214" t="s">
        <v>617</v>
      </c>
      <c r="F183" s="215" t="s">
        <v>618</v>
      </c>
      <c r="G183" s="216" t="s">
        <v>300</v>
      </c>
      <c r="H183" s="217">
        <v>0.012999999999999999</v>
      </c>
      <c r="I183" s="218"/>
      <c r="J183" s="219">
        <f>ROUND(I183*H183,2)</f>
        <v>0</v>
      </c>
      <c r="K183" s="215" t="s">
        <v>155</v>
      </c>
      <c r="L183" s="45"/>
      <c r="M183" s="220" t="s">
        <v>19</v>
      </c>
      <c r="N183" s="221" t="s">
        <v>46</v>
      </c>
      <c r="O183" s="85"/>
      <c r="P183" s="222">
        <f>O183*H183</f>
        <v>0</v>
      </c>
      <c r="Q183" s="222">
        <v>1.06277</v>
      </c>
      <c r="R183" s="222">
        <f>Q183*H183</f>
        <v>0.01381601</v>
      </c>
      <c r="S183" s="222">
        <v>0</v>
      </c>
      <c r="T183" s="223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4" t="s">
        <v>156</v>
      </c>
      <c r="AT183" s="224" t="s">
        <v>151</v>
      </c>
      <c r="AU183" s="224" t="s">
        <v>85</v>
      </c>
      <c r="AY183" s="18" t="s">
        <v>149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8" t="s">
        <v>83</v>
      </c>
      <c r="BK183" s="225">
        <f>ROUND(I183*H183,2)</f>
        <v>0</v>
      </c>
      <c r="BL183" s="18" t="s">
        <v>156</v>
      </c>
      <c r="BM183" s="224" t="s">
        <v>619</v>
      </c>
    </row>
    <row r="184" s="2" customFormat="1">
      <c r="A184" s="39"/>
      <c r="B184" s="40"/>
      <c r="C184" s="41"/>
      <c r="D184" s="226" t="s">
        <v>158</v>
      </c>
      <c r="E184" s="41"/>
      <c r="F184" s="227" t="s">
        <v>620</v>
      </c>
      <c r="G184" s="41"/>
      <c r="H184" s="41"/>
      <c r="I184" s="228"/>
      <c r="J184" s="41"/>
      <c r="K184" s="41"/>
      <c r="L184" s="45"/>
      <c r="M184" s="229"/>
      <c r="N184" s="230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158</v>
      </c>
      <c r="AU184" s="18" t="s">
        <v>85</v>
      </c>
    </row>
    <row r="185" s="13" customFormat="1">
      <c r="A185" s="13"/>
      <c r="B185" s="233"/>
      <c r="C185" s="234"/>
      <c r="D185" s="231" t="s">
        <v>162</v>
      </c>
      <c r="E185" s="235" t="s">
        <v>19</v>
      </c>
      <c r="F185" s="236" t="s">
        <v>621</v>
      </c>
      <c r="G185" s="234"/>
      <c r="H185" s="237">
        <v>0.012999999999999999</v>
      </c>
      <c r="I185" s="238"/>
      <c r="J185" s="234"/>
      <c r="K185" s="234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162</v>
      </c>
      <c r="AU185" s="243" t="s">
        <v>85</v>
      </c>
      <c r="AV185" s="13" t="s">
        <v>85</v>
      </c>
      <c r="AW185" s="13" t="s">
        <v>36</v>
      </c>
      <c r="AX185" s="13" t="s">
        <v>83</v>
      </c>
      <c r="AY185" s="243" t="s">
        <v>149</v>
      </c>
    </row>
    <row r="186" s="2" customFormat="1" ht="24.15" customHeight="1">
      <c r="A186" s="39"/>
      <c r="B186" s="40"/>
      <c r="C186" s="213" t="s">
        <v>334</v>
      </c>
      <c r="D186" s="213" t="s">
        <v>151</v>
      </c>
      <c r="E186" s="214" t="s">
        <v>622</v>
      </c>
      <c r="F186" s="215" t="s">
        <v>623</v>
      </c>
      <c r="G186" s="216" t="s">
        <v>360</v>
      </c>
      <c r="H186" s="217">
        <v>1</v>
      </c>
      <c r="I186" s="218"/>
      <c r="J186" s="219">
        <f>ROUND(I186*H186,2)</f>
        <v>0</v>
      </c>
      <c r="K186" s="215" t="s">
        <v>155</v>
      </c>
      <c r="L186" s="45"/>
      <c r="M186" s="220" t="s">
        <v>19</v>
      </c>
      <c r="N186" s="221" t="s">
        <v>46</v>
      </c>
      <c r="O186" s="85"/>
      <c r="P186" s="222">
        <f>O186*H186</f>
        <v>0</v>
      </c>
      <c r="Q186" s="222">
        <v>0.088319999999999996</v>
      </c>
      <c r="R186" s="222">
        <f>Q186*H186</f>
        <v>0.088319999999999996</v>
      </c>
      <c r="S186" s="222">
        <v>0</v>
      </c>
      <c r="T186" s="223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4" t="s">
        <v>156</v>
      </c>
      <c r="AT186" s="224" t="s">
        <v>151</v>
      </c>
      <c r="AU186" s="224" t="s">
        <v>85</v>
      </c>
      <c r="AY186" s="18" t="s">
        <v>149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8" t="s">
        <v>83</v>
      </c>
      <c r="BK186" s="225">
        <f>ROUND(I186*H186,2)</f>
        <v>0</v>
      </c>
      <c r="BL186" s="18" t="s">
        <v>156</v>
      </c>
      <c r="BM186" s="224" t="s">
        <v>624</v>
      </c>
    </row>
    <row r="187" s="2" customFormat="1">
      <c r="A187" s="39"/>
      <c r="B187" s="40"/>
      <c r="C187" s="41"/>
      <c r="D187" s="226" t="s">
        <v>158</v>
      </c>
      <c r="E187" s="41"/>
      <c r="F187" s="227" t="s">
        <v>625</v>
      </c>
      <c r="G187" s="41"/>
      <c r="H187" s="41"/>
      <c r="I187" s="228"/>
      <c r="J187" s="41"/>
      <c r="K187" s="41"/>
      <c r="L187" s="45"/>
      <c r="M187" s="229"/>
      <c r="N187" s="230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158</v>
      </c>
      <c r="AU187" s="18" t="s">
        <v>85</v>
      </c>
    </row>
    <row r="188" s="13" customFormat="1">
      <c r="A188" s="13"/>
      <c r="B188" s="233"/>
      <c r="C188" s="234"/>
      <c r="D188" s="231" t="s">
        <v>162</v>
      </c>
      <c r="E188" s="235" t="s">
        <v>19</v>
      </c>
      <c r="F188" s="236" t="s">
        <v>626</v>
      </c>
      <c r="G188" s="234"/>
      <c r="H188" s="237">
        <v>1</v>
      </c>
      <c r="I188" s="238"/>
      <c r="J188" s="234"/>
      <c r="K188" s="234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162</v>
      </c>
      <c r="AU188" s="243" t="s">
        <v>85</v>
      </c>
      <c r="AV188" s="13" t="s">
        <v>85</v>
      </c>
      <c r="AW188" s="13" t="s">
        <v>36</v>
      </c>
      <c r="AX188" s="13" t="s">
        <v>83</v>
      </c>
      <c r="AY188" s="243" t="s">
        <v>149</v>
      </c>
    </row>
    <row r="189" s="12" customFormat="1" ht="22.8" customHeight="1">
      <c r="A189" s="12"/>
      <c r="B189" s="197"/>
      <c r="C189" s="198"/>
      <c r="D189" s="199" t="s">
        <v>74</v>
      </c>
      <c r="E189" s="211" t="s">
        <v>199</v>
      </c>
      <c r="F189" s="211" t="s">
        <v>371</v>
      </c>
      <c r="G189" s="198"/>
      <c r="H189" s="198"/>
      <c r="I189" s="201"/>
      <c r="J189" s="212">
        <f>BK189</f>
        <v>0</v>
      </c>
      <c r="K189" s="198"/>
      <c r="L189" s="203"/>
      <c r="M189" s="204"/>
      <c r="N189" s="205"/>
      <c r="O189" s="205"/>
      <c r="P189" s="206">
        <f>SUM(P190:P207)</f>
        <v>0</v>
      </c>
      <c r="Q189" s="205"/>
      <c r="R189" s="206">
        <f>SUM(R190:R207)</f>
        <v>2.75488</v>
      </c>
      <c r="S189" s="205"/>
      <c r="T189" s="207">
        <f>SUM(T190:T207)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8" t="s">
        <v>83</v>
      </c>
      <c r="AT189" s="209" t="s">
        <v>74</v>
      </c>
      <c r="AU189" s="209" t="s">
        <v>83</v>
      </c>
      <c r="AY189" s="208" t="s">
        <v>149</v>
      </c>
      <c r="BK189" s="210">
        <f>SUM(BK190:BK207)</f>
        <v>0</v>
      </c>
    </row>
    <row r="190" s="2" customFormat="1" ht="24.15" customHeight="1">
      <c r="A190" s="39"/>
      <c r="B190" s="40"/>
      <c r="C190" s="213" t="s">
        <v>339</v>
      </c>
      <c r="D190" s="213" t="s">
        <v>151</v>
      </c>
      <c r="E190" s="214" t="s">
        <v>627</v>
      </c>
      <c r="F190" s="215" t="s">
        <v>628</v>
      </c>
      <c r="G190" s="216" t="s">
        <v>154</v>
      </c>
      <c r="H190" s="217">
        <v>96</v>
      </c>
      <c r="I190" s="218"/>
      <c r="J190" s="219">
        <f>ROUND(I190*H190,2)</f>
        <v>0</v>
      </c>
      <c r="K190" s="215" t="s">
        <v>155</v>
      </c>
      <c r="L190" s="45"/>
      <c r="M190" s="220" t="s">
        <v>19</v>
      </c>
      <c r="N190" s="221" t="s">
        <v>46</v>
      </c>
      <c r="O190" s="85"/>
      <c r="P190" s="222">
        <f>O190*H190</f>
        <v>0</v>
      </c>
      <c r="Q190" s="222">
        <v>0</v>
      </c>
      <c r="R190" s="222">
        <f>Q190*H190</f>
        <v>0</v>
      </c>
      <c r="S190" s="222">
        <v>0</v>
      </c>
      <c r="T190" s="223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4" t="s">
        <v>156</v>
      </c>
      <c r="AT190" s="224" t="s">
        <v>151</v>
      </c>
      <c r="AU190" s="224" t="s">
        <v>85</v>
      </c>
      <c r="AY190" s="18" t="s">
        <v>149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8" t="s">
        <v>83</v>
      </c>
      <c r="BK190" s="225">
        <f>ROUND(I190*H190,2)</f>
        <v>0</v>
      </c>
      <c r="BL190" s="18" t="s">
        <v>156</v>
      </c>
      <c r="BM190" s="224" t="s">
        <v>629</v>
      </c>
    </row>
    <row r="191" s="2" customFormat="1">
      <c r="A191" s="39"/>
      <c r="B191" s="40"/>
      <c r="C191" s="41"/>
      <c r="D191" s="226" t="s">
        <v>158</v>
      </c>
      <c r="E191" s="41"/>
      <c r="F191" s="227" t="s">
        <v>630</v>
      </c>
      <c r="G191" s="41"/>
      <c r="H191" s="41"/>
      <c r="I191" s="228"/>
      <c r="J191" s="41"/>
      <c r="K191" s="41"/>
      <c r="L191" s="45"/>
      <c r="M191" s="229"/>
      <c r="N191" s="230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158</v>
      </c>
      <c r="AU191" s="18" t="s">
        <v>85</v>
      </c>
    </row>
    <row r="192" s="2" customFormat="1" ht="16.5" customHeight="1">
      <c r="A192" s="39"/>
      <c r="B192" s="40"/>
      <c r="C192" s="266" t="s">
        <v>345</v>
      </c>
      <c r="D192" s="266" t="s">
        <v>311</v>
      </c>
      <c r="E192" s="267" t="s">
        <v>631</v>
      </c>
      <c r="F192" s="268" t="s">
        <v>632</v>
      </c>
      <c r="G192" s="269" t="s">
        <v>154</v>
      </c>
      <c r="H192" s="270">
        <v>97.439999999999998</v>
      </c>
      <c r="I192" s="271"/>
      <c r="J192" s="272">
        <f>ROUND(I192*H192,2)</f>
        <v>0</v>
      </c>
      <c r="K192" s="268" t="s">
        <v>633</v>
      </c>
      <c r="L192" s="273"/>
      <c r="M192" s="274" t="s">
        <v>19</v>
      </c>
      <c r="N192" s="275" t="s">
        <v>46</v>
      </c>
      <c r="O192" s="85"/>
      <c r="P192" s="222">
        <f>O192*H192</f>
        <v>0</v>
      </c>
      <c r="Q192" s="222">
        <v>0.0010499999999999999</v>
      </c>
      <c r="R192" s="222">
        <f>Q192*H192</f>
        <v>0.10231199999999999</v>
      </c>
      <c r="S192" s="222">
        <v>0</v>
      </c>
      <c r="T192" s="223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4" t="s">
        <v>199</v>
      </c>
      <c r="AT192" s="224" t="s">
        <v>311</v>
      </c>
      <c r="AU192" s="224" t="s">
        <v>85</v>
      </c>
      <c r="AY192" s="18" t="s">
        <v>149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8" t="s">
        <v>83</v>
      </c>
      <c r="BK192" s="225">
        <f>ROUND(I192*H192,2)</f>
        <v>0</v>
      </c>
      <c r="BL192" s="18" t="s">
        <v>156</v>
      </c>
      <c r="BM192" s="224" t="s">
        <v>634</v>
      </c>
    </row>
    <row r="193" s="13" customFormat="1">
      <c r="A193" s="13"/>
      <c r="B193" s="233"/>
      <c r="C193" s="234"/>
      <c r="D193" s="231" t="s">
        <v>162</v>
      </c>
      <c r="E193" s="234"/>
      <c r="F193" s="236" t="s">
        <v>773</v>
      </c>
      <c r="G193" s="234"/>
      <c r="H193" s="237">
        <v>97.439999999999998</v>
      </c>
      <c r="I193" s="238"/>
      <c r="J193" s="234"/>
      <c r="K193" s="234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162</v>
      </c>
      <c r="AU193" s="243" t="s">
        <v>85</v>
      </c>
      <c r="AV193" s="13" t="s">
        <v>85</v>
      </c>
      <c r="AW193" s="13" t="s">
        <v>4</v>
      </c>
      <c r="AX193" s="13" t="s">
        <v>83</v>
      </c>
      <c r="AY193" s="243" t="s">
        <v>149</v>
      </c>
    </row>
    <row r="194" s="2" customFormat="1" ht="16.5" customHeight="1">
      <c r="A194" s="39"/>
      <c r="B194" s="40"/>
      <c r="C194" s="213" t="s">
        <v>351</v>
      </c>
      <c r="D194" s="213" t="s">
        <v>151</v>
      </c>
      <c r="E194" s="214" t="s">
        <v>636</v>
      </c>
      <c r="F194" s="215" t="s">
        <v>637</v>
      </c>
      <c r="G194" s="216" t="s">
        <v>154</v>
      </c>
      <c r="H194" s="217">
        <v>96</v>
      </c>
      <c r="I194" s="218"/>
      <c r="J194" s="219">
        <f>ROUND(I194*H194,2)</f>
        <v>0</v>
      </c>
      <c r="K194" s="215" t="s">
        <v>155</v>
      </c>
      <c r="L194" s="45"/>
      <c r="M194" s="220" t="s">
        <v>19</v>
      </c>
      <c r="N194" s="221" t="s">
        <v>46</v>
      </c>
      <c r="O194" s="85"/>
      <c r="P194" s="222">
        <f>O194*H194</f>
        <v>0</v>
      </c>
      <c r="Q194" s="222">
        <v>0</v>
      </c>
      <c r="R194" s="222">
        <f>Q194*H194</f>
        <v>0</v>
      </c>
      <c r="S194" s="222">
        <v>0</v>
      </c>
      <c r="T194" s="223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4" t="s">
        <v>156</v>
      </c>
      <c r="AT194" s="224" t="s">
        <v>151</v>
      </c>
      <c r="AU194" s="224" t="s">
        <v>85</v>
      </c>
      <c r="AY194" s="18" t="s">
        <v>149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8" t="s">
        <v>83</v>
      </c>
      <c r="BK194" s="225">
        <f>ROUND(I194*H194,2)</f>
        <v>0</v>
      </c>
      <c r="BL194" s="18" t="s">
        <v>156</v>
      </c>
      <c r="BM194" s="224" t="s">
        <v>638</v>
      </c>
    </row>
    <row r="195" s="2" customFormat="1">
      <c r="A195" s="39"/>
      <c r="B195" s="40"/>
      <c r="C195" s="41"/>
      <c r="D195" s="226" t="s">
        <v>158</v>
      </c>
      <c r="E195" s="41"/>
      <c r="F195" s="227" t="s">
        <v>639</v>
      </c>
      <c r="G195" s="41"/>
      <c r="H195" s="41"/>
      <c r="I195" s="228"/>
      <c r="J195" s="41"/>
      <c r="K195" s="41"/>
      <c r="L195" s="45"/>
      <c r="M195" s="229"/>
      <c r="N195" s="230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158</v>
      </c>
      <c r="AU195" s="18" t="s">
        <v>85</v>
      </c>
    </row>
    <row r="196" s="2" customFormat="1" ht="21.75" customHeight="1">
      <c r="A196" s="39"/>
      <c r="B196" s="40"/>
      <c r="C196" s="213" t="s">
        <v>357</v>
      </c>
      <c r="D196" s="213" t="s">
        <v>151</v>
      </c>
      <c r="E196" s="214" t="s">
        <v>640</v>
      </c>
      <c r="F196" s="215" t="s">
        <v>641</v>
      </c>
      <c r="G196" s="216" t="s">
        <v>360</v>
      </c>
      <c r="H196" s="217">
        <v>1</v>
      </c>
      <c r="I196" s="218"/>
      <c r="J196" s="219">
        <f>ROUND(I196*H196,2)</f>
        <v>0</v>
      </c>
      <c r="K196" s="215" t="s">
        <v>19</v>
      </c>
      <c r="L196" s="45"/>
      <c r="M196" s="220" t="s">
        <v>19</v>
      </c>
      <c r="N196" s="221" t="s">
        <v>46</v>
      </c>
      <c r="O196" s="85"/>
      <c r="P196" s="222">
        <f>O196*H196</f>
        <v>0</v>
      </c>
      <c r="Q196" s="222">
        <v>2.4793599999999998</v>
      </c>
      <c r="R196" s="222">
        <f>Q196*H196</f>
        <v>2.4793599999999998</v>
      </c>
      <c r="S196" s="222">
        <v>0</v>
      </c>
      <c r="T196" s="223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4" t="s">
        <v>156</v>
      </c>
      <c r="AT196" s="224" t="s">
        <v>151</v>
      </c>
      <c r="AU196" s="224" t="s">
        <v>85</v>
      </c>
      <c r="AY196" s="18" t="s">
        <v>149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8" t="s">
        <v>83</v>
      </c>
      <c r="BK196" s="225">
        <f>ROUND(I196*H196,2)</f>
        <v>0</v>
      </c>
      <c r="BL196" s="18" t="s">
        <v>156</v>
      </c>
      <c r="BM196" s="224" t="s">
        <v>642</v>
      </c>
    </row>
    <row r="197" s="2" customFormat="1" ht="24.15" customHeight="1">
      <c r="A197" s="39"/>
      <c r="B197" s="40"/>
      <c r="C197" s="266" t="s">
        <v>363</v>
      </c>
      <c r="D197" s="266" t="s">
        <v>311</v>
      </c>
      <c r="E197" s="267" t="s">
        <v>643</v>
      </c>
      <c r="F197" s="268" t="s">
        <v>644</v>
      </c>
      <c r="G197" s="269" t="s">
        <v>360</v>
      </c>
      <c r="H197" s="270">
        <v>1</v>
      </c>
      <c r="I197" s="271"/>
      <c r="J197" s="272">
        <f>ROUND(I197*H197,2)</f>
        <v>0</v>
      </c>
      <c r="K197" s="268" t="s">
        <v>19</v>
      </c>
      <c r="L197" s="273"/>
      <c r="M197" s="274" t="s">
        <v>19</v>
      </c>
      <c r="N197" s="275" t="s">
        <v>46</v>
      </c>
      <c r="O197" s="85"/>
      <c r="P197" s="222">
        <f>O197*H197</f>
        <v>0</v>
      </c>
      <c r="Q197" s="222">
        <v>0</v>
      </c>
      <c r="R197" s="222">
        <f>Q197*H197</f>
        <v>0</v>
      </c>
      <c r="S197" s="222">
        <v>0</v>
      </c>
      <c r="T197" s="223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4" t="s">
        <v>199</v>
      </c>
      <c r="AT197" s="224" t="s">
        <v>311</v>
      </c>
      <c r="AU197" s="224" t="s">
        <v>85</v>
      </c>
      <c r="AY197" s="18" t="s">
        <v>149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8" t="s">
        <v>83</v>
      </c>
      <c r="BK197" s="225">
        <f>ROUND(I197*H197,2)</f>
        <v>0</v>
      </c>
      <c r="BL197" s="18" t="s">
        <v>156</v>
      </c>
      <c r="BM197" s="224" t="s">
        <v>645</v>
      </c>
    </row>
    <row r="198" s="2" customFormat="1" ht="21.75" customHeight="1">
      <c r="A198" s="39"/>
      <c r="B198" s="40"/>
      <c r="C198" s="213" t="s">
        <v>367</v>
      </c>
      <c r="D198" s="213" t="s">
        <v>151</v>
      </c>
      <c r="E198" s="214" t="s">
        <v>472</v>
      </c>
      <c r="F198" s="215" t="s">
        <v>473</v>
      </c>
      <c r="G198" s="216" t="s">
        <v>360</v>
      </c>
      <c r="H198" s="217">
        <v>1</v>
      </c>
      <c r="I198" s="218"/>
      <c r="J198" s="219">
        <f>ROUND(I198*H198,2)</f>
        <v>0</v>
      </c>
      <c r="K198" s="215" t="s">
        <v>155</v>
      </c>
      <c r="L198" s="45"/>
      <c r="M198" s="220" t="s">
        <v>19</v>
      </c>
      <c r="N198" s="221" t="s">
        <v>46</v>
      </c>
      <c r="O198" s="85"/>
      <c r="P198" s="222">
        <f>O198*H198</f>
        <v>0</v>
      </c>
      <c r="Q198" s="222">
        <v>0.089999999999999997</v>
      </c>
      <c r="R198" s="222">
        <f>Q198*H198</f>
        <v>0.089999999999999997</v>
      </c>
      <c r="S198" s="222">
        <v>0</v>
      </c>
      <c r="T198" s="223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4" t="s">
        <v>156</v>
      </c>
      <c r="AT198" s="224" t="s">
        <v>151</v>
      </c>
      <c r="AU198" s="224" t="s">
        <v>85</v>
      </c>
      <c r="AY198" s="18" t="s">
        <v>149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8" t="s">
        <v>83</v>
      </c>
      <c r="BK198" s="225">
        <f>ROUND(I198*H198,2)</f>
        <v>0</v>
      </c>
      <c r="BL198" s="18" t="s">
        <v>156</v>
      </c>
      <c r="BM198" s="224" t="s">
        <v>646</v>
      </c>
    </row>
    <row r="199" s="2" customFormat="1">
      <c r="A199" s="39"/>
      <c r="B199" s="40"/>
      <c r="C199" s="41"/>
      <c r="D199" s="226" t="s">
        <v>158</v>
      </c>
      <c r="E199" s="41"/>
      <c r="F199" s="227" t="s">
        <v>475</v>
      </c>
      <c r="G199" s="41"/>
      <c r="H199" s="41"/>
      <c r="I199" s="228"/>
      <c r="J199" s="41"/>
      <c r="K199" s="41"/>
      <c r="L199" s="45"/>
      <c r="M199" s="229"/>
      <c r="N199" s="230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158</v>
      </c>
      <c r="AU199" s="18" t="s">
        <v>85</v>
      </c>
    </row>
    <row r="200" s="13" customFormat="1">
      <c r="A200" s="13"/>
      <c r="B200" s="233"/>
      <c r="C200" s="234"/>
      <c r="D200" s="231" t="s">
        <v>162</v>
      </c>
      <c r="E200" s="235" t="s">
        <v>19</v>
      </c>
      <c r="F200" s="236" t="s">
        <v>647</v>
      </c>
      <c r="G200" s="234"/>
      <c r="H200" s="237">
        <v>1</v>
      </c>
      <c r="I200" s="238"/>
      <c r="J200" s="234"/>
      <c r="K200" s="234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162</v>
      </c>
      <c r="AU200" s="243" t="s">
        <v>85</v>
      </c>
      <c r="AV200" s="13" t="s">
        <v>85</v>
      </c>
      <c r="AW200" s="13" t="s">
        <v>36</v>
      </c>
      <c r="AX200" s="13" t="s">
        <v>83</v>
      </c>
      <c r="AY200" s="243" t="s">
        <v>149</v>
      </c>
    </row>
    <row r="201" s="2" customFormat="1" ht="16.5" customHeight="1">
      <c r="A201" s="39"/>
      <c r="B201" s="40"/>
      <c r="C201" s="266" t="s">
        <v>372</v>
      </c>
      <c r="D201" s="266" t="s">
        <v>311</v>
      </c>
      <c r="E201" s="267" t="s">
        <v>477</v>
      </c>
      <c r="F201" s="268" t="s">
        <v>478</v>
      </c>
      <c r="G201" s="269" t="s">
        <v>360</v>
      </c>
      <c r="H201" s="270">
        <v>1</v>
      </c>
      <c r="I201" s="271"/>
      <c r="J201" s="272">
        <f>ROUND(I201*H201,2)</f>
        <v>0</v>
      </c>
      <c r="K201" s="268" t="s">
        <v>155</v>
      </c>
      <c r="L201" s="273"/>
      <c r="M201" s="274" t="s">
        <v>19</v>
      </c>
      <c r="N201" s="275" t="s">
        <v>46</v>
      </c>
      <c r="O201" s="85"/>
      <c r="P201" s="222">
        <f>O201*H201</f>
        <v>0</v>
      </c>
      <c r="Q201" s="222">
        <v>0.054600000000000003</v>
      </c>
      <c r="R201" s="222">
        <f>Q201*H201</f>
        <v>0.054600000000000003</v>
      </c>
      <c r="S201" s="222">
        <v>0</v>
      </c>
      <c r="T201" s="223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4" t="s">
        <v>199</v>
      </c>
      <c r="AT201" s="224" t="s">
        <v>311</v>
      </c>
      <c r="AU201" s="224" t="s">
        <v>85</v>
      </c>
      <c r="AY201" s="18" t="s">
        <v>149</v>
      </c>
      <c r="BE201" s="225">
        <f>IF(N201="základní",J201,0)</f>
        <v>0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18" t="s">
        <v>83</v>
      </c>
      <c r="BK201" s="225">
        <f>ROUND(I201*H201,2)</f>
        <v>0</v>
      </c>
      <c r="BL201" s="18" t="s">
        <v>156</v>
      </c>
      <c r="BM201" s="224" t="s">
        <v>648</v>
      </c>
    </row>
    <row r="202" s="2" customFormat="1" ht="16.5" customHeight="1">
      <c r="A202" s="39"/>
      <c r="B202" s="40"/>
      <c r="C202" s="213" t="s">
        <v>377</v>
      </c>
      <c r="D202" s="213" t="s">
        <v>151</v>
      </c>
      <c r="E202" s="214" t="s">
        <v>649</v>
      </c>
      <c r="F202" s="215" t="s">
        <v>650</v>
      </c>
      <c r="G202" s="216" t="s">
        <v>154</v>
      </c>
      <c r="H202" s="217">
        <v>115.2</v>
      </c>
      <c r="I202" s="218"/>
      <c r="J202" s="219">
        <f>ROUND(I202*H202,2)</f>
        <v>0</v>
      </c>
      <c r="K202" s="215" t="s">
        <v>155</v>
      </c>
      <c r="L202" s="45"/>
      <c r="M202" s="220" t="s">
        <v>19</v>
      </c>
      <c r="N202" s="221" t="s">
        <v>46</v>
      </c>
      <c r="O202" s="85"/>
      <c r="P202" s="222">
        <f>O202*H202</f>
        <v>0</v>
      </c>
      <c r="Q202" s="222">
        <v>0.00019000000000000001</v>
      </c>
      <c r="R202" s="222">
        <f>Q202*H202</f>
        <v>0.021888000000000001</v>
      </c>
      <c r="S202" s="222">
        <v>0</v>
      </c>
      <c r="T202" s="223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4" t="s">
        <v>156</v>
      </c>
      <c r="AT202" s="224" t="s">
        <v>151</v>
      </c>
      <c r="AU202" s="224" t="s">
        <v>85</v>
      </c>
      <c r="AY202" s="18" t="s">
        <v>149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8" t="s">
        <v>83</v>
      </c>
      <c r="BK202" s="225">
        <f>ROUND(I202*H202,2)</f>
        <v>0</v>
      </c>
      <c r="BL202" s="18" t="s">
        <v>156</v>
      </c>
      <c r="BM202" s="224" t="s">
        <v>651</v>
      </c>
    </row>
    <row r="203" s="2" customFormat="1">
      <c r="A203" s="39"/>
      <c r="B203" s="40"/>
      <c r="C203" s="41"/>
      <c r="D203" s="226" t="s">
        <v>158</v>
      </c>
      <c r="E203" s="41"/>
      <c r="F203" s="227" t="s">
        <v>652</v>
      </c>
      <c r="G203" s="41"/>
      <c r="H203" s="41"/>
      <c r="I203" s="228"/>
      <c r="J203" s="41"/>
      <c r="K203" s="41"/>
      <c r="L203" s="45"/>
      <c r="M203" s="229"/>
      <c r="N203" s="230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158</v>
      </c>
      <c r="AU203" s="18" t="s">
        <v>85</v>
      </c>
    </row>
    <row r="204" s="13" customFormat="1">
      <c r="A204" s="13"/>
      <c r="B204" s="233"/>
      <c r="C204" s="234"/>
      <c r="D204" s="231" t="s">
        <v>162</v>
      </c>
      <c r="E204" s="235" t="s">
        <v>19</v>
      </c>
      <c r="F204" s="236" t="s">
        <v>774</v>
      </c>
      <c r="G204" s="234"/>
      <c r="H204" s="237">
        <v>96</v>
      </c>
      <c r="I204" s="238"/>
      <c r="J204" s="234"/>
      <c r="K204" s="234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162</v>
      </c>
      <c r="AU204" s="243" t="s">
        <v>85</v>
      </c>
      <c r="AV204" s="13" t="s">
        <v>85</v>
      </c>
      <c r="AW204" s="13" t="s">
        <v>36</v>
      </c>
      <c r="AX204" s="13" t="s">
        <v>83</v>
      </c>
      <c r="AY204" s="243" t="s">
        <v>149</v>
      </c>
    </row>
    <row r="205" s="13" customFormat="1">
      <c r="A205" s="13"/>
      <c r="B205" s="233"/>
      <c r="C205" s="234"/>
      <c r="D205" s="231" t="s">
        <v>162</v>
      </c>
      <c r="E205" s="234"/>
      <c r="F205" s="236" t="s">
        <v>775</v>
      </c>
      <c r="G205" s="234"/>
      <c r="H205" s="237">
        <v>115.2</v>
      </c>
      <c r="I205" s="238"/>
      <c r="J205" s="234"/>
      <c r="K205" s="234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162</v>
      </c>
      <c r="AU205" s="243" t="s">
        <v>85</v>
      </c>
      <c r="AV205" s="13" t="s">
        <v>85</v>
      </c>
      <c r="AW205" s="13" t="s">
        <v>4</v>
      </c>
      <c r="AX205" s="13" t="s">
        <v>83</v>
      </c>
      <c r="AY205" s="243" t="s">
        <v>149</v>
      </c>
    </row>
    <row r="206" s="2" customFormat="1" ht="16.5" customHeight="1">
      <c r="A206" s="39"/>
      <c r="B206" s="40"/>
      <c r="C206" s="213" t="s">
        <v>382</v>
      </c>
      <c r="D206" s="213" t="s">
        <v>151</v>
      </c>
      <c r="E206" s="214" t="s">
        <v>481</v>
      </c>
      <c r="F206" s="215" t="s">
        <v>482</v>
      </c>
      <c r="G206" s="216" t="s">
        <v>154</v>
      </c>
      <c r="H206" s="217">
        <v>96</v>
      </c>
      <c r="I206" s="218"/>
      <c r="J206" s="219">
        <f>ROUND(I206*H206,2)</f>
        <v>0</v>
      </c>
      <c r="K206" s="215" t="s">
        <v>155</v>
      </c>
      <c r="L206" s="45"/>
      <c r="M206" s="220" t="s">
        <v>19</v>
      </c>
      <c r="N206" s="221" t="s">
        <v>46</v>
      </c>
      <c r="O206" s="85"/>
      <c r="P206" s="222">
        <f>O206*H206</f>
        <v>0</v>
      </c>
      <c r="Q206" s="222">
        <v>6.9999999999999994E-05</v>
      </c>
      <c r="R206" s="222">
        <f>Q206*H206</f>
        <v>0.0067199999999999994</v>
      </c>
      <c r="S206" s="222">
        <v>0</v>
      </c>
      <c r="T206" s="223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4" t="s">
        <v>156</v>
      </c>
      <c r="AT206" s="224" t="s">
        <v>151</v>
      </c>
      <c r="AU206" s="224" t="s">
        <v>85</v>
      </c>
      <c r="AY206" s="18" t="s">
        <v>149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8" t="s">
        <v>83</v>
      </c>
      <c r="BK206" s="225">
        <f>ROUND(I206*H206,2)</f>
        <v>0</v>
      </c>
      <c r="BL206" s="18" t="s">
        <v>156</v>
      </c>
      <c r="BM206" s="224" t="s">
        <v>655</v>
      </c>
    </row>
    <row r="207" s="2" customFormat="1">
      <c r="A207" s="39"/>
      <c r="B207" s="40"/>
      <c r="C207" s="41"/>
      <c r="D207" s="226" t="s">
        <v>158</v>
      </c>
      <c r="E207" s="41"/>
      <c r="F207" s="227" t="s">
        <v>484</v>
      </c>
      <c r="G207" s="41"/>
      <c r="H207" s="41"/>
      <c r="I207" s="228"/>
      <c r="J207" s="41"/>
      <c r="K207" s="41"/>
      <c r="L207" s="45"/>
      <c r="M207" s="229"/>
      <c r="N207" s="230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158</v>
      </c>
      <c r="AU207" s="18" t="s">
        <v>85</v>
      </c>
    </row>
    <row r="208" s="12" customFormat="1" ht="22.8" customHeight="1">
      <c r="A208" s="12"/>
      <c r="B208" s="197"/>
      <c r="C208" s="198"/>
      <c r="D208" s="199" t="s">
        <v>74</v>
      </c>
      <c r="E208" s="211" t="s">
        <v>205</v>
      </c>
      <c r="F208" s="211" t="s">
        <v>487</v>
      </c>
      <c r="G208" s="198"/>
      <c r="H208" s="198"/>
      <c r="I208" s="201"/>
      <c r="J208" s="212">
        <f>BK208</f>
        <v>0</v>
      </c>
      <c r="K208" s="198"/>
      <c r="L208" s="203"/>
      <c r="M208" s="204"/>
      <c r="N208" s="205"/>
      <c r="O208" s="205"/>
      <c r="P208" s="206">
        <f>SUM(P209:P216)</f>
        <v>0</v>
      </c>
      <c r="Q208" s="205"/>
      <c r="R208" s="206">
        <f>SUM(R209:R216)</f>
        <v>0.33988000000000002</v>
      </c>
      <c r="S208" s="205"/>
      <c r="T208" s="207">
        <f>SUM(T209:T216)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08" t="s">
        <v>83</v>
      </c>
      <c r="AT208" s="209" t="s">
        <v>74</v>
      </c>
      <c r="AU208" s="209" t="s">
        <v>83</v>
      </c>
      <c r="AY208" s="208" t="s">
        <v>149</v>
      </c>
      <c r="BK208" s="210">
        <f>SUM(BK209:BK216)</f>
        <v>0</v>
      </c>
    </row>
    <row r="209" s="2" customFormat="1" ht="37.8" customHeight="1">
      <c r="A209" s="39"/>
      <c r="B209" s="40"/>
      <c r="C209" s="213" t="s">
        <v>387</v>
      </c>
      <c r="D209" s="213" t="s">
        <v>151</v>
      </c>
      <c r="E209" s="214" t="s">
        <v>656</v>
      </c>
      <c r="F209" s="215" t="s">
        <v>657</v>
      </c>
      <c r="G209" s="216" t="s">
        <v>154</v>
      </c>
      <c r="H209" s="217">
        <v>1</v>
      </c>
      <c r="I209" s="218"/>
      <c r="J209" s="219">
        <f>ROUND(I209*H209,2)</f>
        <v>0</v>
      </c>
      <c r="K209" s="215" t="s">
        <v>155</v>
      </c>
      <c r="L209" s="45"/>
      <c r="M209" s="220" t="s">
        <v>19</v>
      </c>
      <c r="N209" s="221" t="s">
        <v>46</v>
      </c>
      <c r="O209" s="85"/>
      <c r="P209" s="222">
        <f>O209*H209</f>
        <v>0</v>
      </c>
      <c r="Q209" s="222">
        <v>0.080879999999999994</v>
      </c>
      <c r="R209" s="222">
        <f>Q209*H209</f>
        <v>0.080879999999999994</v>
      </c>
      <c r="S209" s="222">
        <v>0</v>
      </c>
      <c r="T209" s="223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4" t="s">
        <v>156</v>
      </c>
      <c r="AT209" s="224" t="s">
        <v>151</v>
      </c>
      <c r="AU209" s="224" t="s">
        <v>85</v>
      </c>
      <c r="AY209" s="18" t="s">
        <v>149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18" t="s">
        <v>83</v>
      </c>
      <c r="BK209" s="225">
        <f>ROUND(I209*H209,2)</f>
        <v>0</v>
      </c>
      <c r="BL209" s="18" t="s">
        <v>156</v>
      </c>
      <c r="BM209" s="224" t="s">
        <v>658</v>
      </c>
    </row>
    <row r="210" s="2" customFormat="1">
      <c r="A210" s="39"/>
      <c r="B210" s="40"/>
      <c r="C210" s="41"/>
      <c r="D210" s="226" t="s">
        <v>158</v>
      </c>
      <c r="E210" s="41"/>
      <c r="F210" s="227" t="s">
        <v>659</v>
      </c>
      <c r="G210" s="41"/>
      <c r="H210" s="41"/>
      <c r="I210" s="228"/>
      <c r="J210" s="41"/>
      <c r="K210" s="41"/>
      <c r="L210" s="45"/>
      <c r="M210" s="229"/>
      <c r="N210" s="230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158</v>
      </c>
      <c r="AU210" s="18" t="s">
        <v>85</v>
      </c>
    </row>
    <row r="211" s="2" customFormat="1">
      <c r="A211" s="39"/>
      <c r="B211" s="40"/>
      <c r="C211" s="41"/>
      <c r="D211" s="231" t="s">
        <v>160</v>
      </c>
      <c r="E211" s="41"/>
      <c r="F211" s="232" t="s">
        <v>660</v>
      </c>
      <c r="G211" s="41"/>
      <c r="H211" s="41"/>
      <c r="I211" s="228"/>
      <c r="J211" s="41"/>
      <c r="K211" s="41"/>
      <c r="L211" s="45"/>
      <c r="M211" s="229"/>
      <c r="N211" s="230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160</v>
      </c>
      <c r="AU211" s="18" t="s">
        <v>85</v>
      </c>
    </row>
    <row r="212" s="2" customFormat="1" ht="24.15" customHeight="1">
      <c r="A212" s="39"/>
      <c r="B212" s="40"/>
      <c r="C212" s="213" t="s">
        <v>391</v>
      </c>
      <c r="D212" s="213" t="s">
        <v>151</v>
      </c>
      <c r="E212" s="214" t="s">
        <v>489</v>
      </c>
      <c r="F212" s="215" t="s">
        <v>490</v>
      </c>
      <c r="G212" s="216" t="s">
        <v>154</v>
      </c>
      <c r="H212" s="217">
        <v>2</v>
      </c>
      <c r="I212" s="218"/>
      <c r="J212" s="219">
        <f>ROUND(I212*H212,2)</f>
        <v>0</v>
      </c>
      <c r="K212" s="215" t="s">
        <v>155</v>
      </c>
      <c r="L212" s="45"/>
      <c r="M212" s="220" t="s">
        <v>19</v>
      </c>
      <c r="N212" s="221" t="s">
        <v>46</v>
      </c>
      <c r="O212" s="85"/>
      <c r="P212" s="222">
        <f>O212*H212</f>
        <v>0</v>
      </c>
      <c r="Q212" s="222">
        <v>0.1295</v>
      </c>
      <c r="R212" s="222">
        <f>Q212*H212</f>
        <v>0.25900000000000001</v>
      </c>
      <c r="S212" s="222">
        <v>0</v>
      </c>
      <c r="T212" s="223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4" t="s">
        <v>156</v>
      </c>
      <c r="AT212" s="224" t="s">
        <v>151</v>
      </c>
      <c r="AU212" s="224" t="s">
        <v>85</v>
      </c>
      <c r="AY212" s="18" t="s">
        <v>149</v>
      </c>
      <c r="BE212" s="225">
        <f>IF(N212="základní",J212,0)</f>
        <v>0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18" t="s">
        <v>83</v>
      </c>
      <c r="BK212" s="225">
        <f>ROUND(I212*H212,2)</f>
        <v>0</v>
      </c>
      <c r="BL212" s="18" t="s">
        <v>156</v>
      </c>
      <c r="BM212" s="224" t="s">
        <v>661</v>
      </c>
    </row>
    <row r="213" s="2" customFormat="1">
      <c r="A213" s="39"/>
      <c r="B213" s="40"/>
      <c r="C213" s="41"/>
      <c r="D213" s="226" t="s">
        <v>158</v>
      </c>
      <c r="E213" s="41"/>
      <c r="F213" s="227" t="s">
        <v>492</v>
      </c>
      <c r="G213" s="41"/>
      <c r="H213" s="41"/>
      <c r="I213" s="228"/>
      <c r="J213" s="41"/>
      <c r="K213" s="41"/>
      <c r="L213" s="45"/>
      <c r="M213" s="229"/>
      <c r="N213" s="230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158</v>
      </c>
      <c r="AU213" s="18" t="s">
        <v>85</v>
      </c>
    </row>
    <row r="214" s="2" customFormat="1">
      <c r="A214" s="39"/>
      <c r="B214" s="40"/>
      <c r="C214" s="41"/>
      <c r="D214" s="231" t="s">
        <v>160</v>
      </c>
      <c r="E214" s="41"/>
      <c r="F214" s="232" t="s">
        <v>493</v>
      </c>
      <c r="G214" s="41"/>
      <c r="H214" s="41"/>
      <c r="I214" s="228"/>
      <c r="J214" s="41"/>
      <c r="K214" s="41"/>
      <c r="L214" s="45"/>
      <c r="M214" s="229"/>
      <c r="N214" s="230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160</v>
      </c>
      <c r="AU214" s="18" t="s">
        <v>85</v>
      </c>
    </row>
    <row r="215" s="2" customFormat="1" ht="37.8" customHeight="1">
      <c r="A215" s="39"/>
      <c r="B215" s="40"/>
      <c r="C215" s="213" t="s">
        <v>395</v>
      </c>
      <c r="D215" s="213" t="s">
        <v>151</v>
      </c>
      <c r="E215" s="214" t="s">
        <v>495</v>
      </c>
      <c r="F215" s="215" t="s">
        <v>496</v>
      </c>
      <c r="G215" s="216" t="s">
        <v>154</v>
      </c>
      <c r="H215" s="217">
        <v>3</v>
      </c>
      <c r="I215" s="218"/>
      <c r="J215" s="219">
        <f>ROUND(I215*H215,2)</f>
        <v>0</v>
      </c>
      <c r="K215" s="215" t="s">
        <v>155</v>
      </c>
      <c r="L215" s="45"/>
      <c r="M215" s="220" t="s">
        <v>19</v>
      </c>
      <c r="N215" s="221" t="s">
        <v>46</v>
      </c>
      <c r="O215" s="85"/>
      <c r="P215" s="222">
        <f>O215*H215</f>
        <v>0</v>
      </c>
      <c r="Q215" s="222">
        <v>0</v>
      </c>
      <c r="R215" s="222">
        <f>Q215*H215</f>
        <v>0</v>
      </c>
      <c r="S215" s="222">
        <v>0</v>
      </c>
      <c r="T215" s="223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24" t="s">
        <v>156</v>
      </c>
      <c r="AT215" s="224" t="s">
        <v>151</v>
      </c>
      <c r="AU215" s="224" t="s">
        <v>85</v>
      </c>
      <c r="AY215" s="18" t="s">
        <v>149</v>
      </c>
      <c r="BE215" s="225">
        <f>IF(N215="základní",J215,0)</f>
        <v>0</v>
      </c>
      <c r="BF215" s="225">
        <f>IF(N215="snížená",J215,0)</f>
        <v>0</v>
      </c>
      <c r="BG215" s="225">
        <f>IF(N215="zákl. přenesená",J215,0)</f>
        <v>0</v>
      </c>
      <c r="BH215" s="225">
        <f>IF(N215="sníž. přenesená",J215,0)</f>
        <v>0</v>
      </c>
      <c r="BI215" s="225">
        <f>IF(N215="nulová",J215,0)</f>
        <v>0</v>
      </c>
      <c r="BJ215" s="18" t="s">
        <v>83</v>
      </c>
      <c r="BK215" s="225">
        <f>ROUND(I215*H215,2)</f>
        <v>0</v>
      </c>
      <c r="BL215" s="18" t="s">
        <v>156</v>
      </c>
      <c r="BM215" s="224" t="s">
        <v>662</v>
      </c>
    </row>
    <row r="216" s="2" customFormat="1">
      <c r="A216" s="39"/>
      <c r="B216" s="40"/>
      <c r="C216" s="41"/>
      <c r="D216" s="226" t="s">
        <v>158</v>
      </c>
      <c r="E216" s="41"/>
      <c r="F216" s="227" t="s">
        <v>498</v>
      </c>
      <c r="G216" s="41"/>
      <c r="H216" s="41"/>
      <c r="I216" s="228"/>
      <c r="J216" s="41"/>
      <c r="K216" s="41"/>
      <c r="L216" s="45"/>
      <c r="M216" s="229"/>
      <c r="N216" s="230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158</v>
      </c>
      <c r="AU216" s="18" t="s">
        <v>85</v>
      </c>
    </row>
    <row r="217" s="12" customFormat="1" ht="22.8" customHeight="1">
      <c r="A217" s="12"/>
      <c r="B217" s="197"/>
      <c r="C217" s="198"/>
      <c r="D217" s="199" t="s">
        <v>74</v>
      </c>
      <c r="E217" s="211" t="s">
        <v>499</v>
      </c>
      <c r="F217" s="211" t="s">
        <v>500</v>
      </c>
      <c r="G217" s="198"/>
      <c r="H217" s="198"/>
      <c r="I217" s="201"/>
      <c r="J217" s="212">
        <f>BK217</f>
        <v>0</v>
      </c>
      <c r="K217" s="198"/>
      <c r="L217" s="203"/>
      <c r="M217" s="204"/>
      <c r="N217" s="205"/>
      <c r="O217" s="205"/>
      <c r="P217" s="206">
        <f>SUM(P218:P219)</f>
        <v>0</v>
      </c>
      <c r="Q217" s="205"/>
      <c r="R217" s="206">
        <f>SUM(R218:R219)</f>
        <v>0</v>
      </c>
      <c r="S217" s="205"/>
      <c r="T217" s="207">
        <f>SUM(T218:T219)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08" t="s">
        <v>83</v>
      </c>
      <c r="AT217" s="209" t="s">
        <v>74</v>
      </c>
      <c r="AU217" s="209" t="s">
        <v>83</v>
      </c>
      <c r="AY217" s="208" t="s">
        <v>149</v>
      </c>
      <c r="BK217" s="210">
        <f>SUM(BK218:BK219)</f>
        <v>0</v>
      </c>
    </row>
    <row r="218" s="2" customFormat="1" ht="24.15" customHeight="1">
      <c r="A218" s="39"/>
      <c r="B218" s="40"/>
      <c r="C218" s="213" t="s">
        <v>400</v>
      </c>
      <c r="D218" s="213" t="s">
        <v>151</v>
      </c>
      <c r="E218" s="214" t="s">
        <v>502</v>
      </c>
      <c r="F218" s="215" t="s">
        <v>503</v>
      </c>
      <c r="G218" s="216" t="s">
        <v>300</v>
      </c>
      <c r="H218" s="217">
        <v>0.61499999999999999</v>
      </c>
      <c r="I218" s="218"/>
      <c r="J218" s="219">
        <f>ROUND(I218*H218,2)</f>
        <v>0</v>
      </c>
      <c r="K218" s="215" t="s">
        <v>155</v>
      </c>
      <c r="L218" s="45"/>
      <c r="M218" s="220" t="s">
        <v>19</v>
      </c>
      <c r="N218" s="221" t="s">
        <v>46</v>
      </c>
      <c r="O218" s="85"/>
      <c r="P218" s="222">
        <f>O218*H218</f>
        <v>0</v>
      </c>
      <c r="Q218" s="222">
        <v>0</v>
      </c>
      <c r="R218" s="222">
        <f>Q218*H218</f>
        <v>0</v>
      </c>
      <c r="S218" s="222">
        <v>0</v>
      </c>
      <c r="T218" s="223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4" t="s">
        <v>156</v>
      </c>
      <c r="AT218" s="224" t="s">
        <v>151</v>
      </c>
      <c r="AU218" s="224" t="s">
        <v>85</v>
      </c>
      <c r="AY218" s="18" t="s">
        <v>149</v>
      </c>
      <c r="BE218" s="225">
        <f>IF(N218="základní",J218,0)</f>
        <v>0</v>
      </c>
      <c r="BF218" s="225">
        <f>IF(N218="snížená",J218,0)</f>
        <v>0</v>
      </c>
      <c r="BG218" s="225">
        <f>IF(N218="zákl. přenesená",J218,0)</f>
        <v>0</v>
      </c>
      <c r="BH218" s="225">
        <f>IF(N218="sníž. přenesená",J218,0)</f>
        <v>0</v>
      </c>
      <c r="BI218" s="225">
        <f>IF(N218="nulová",J218,0)</f>
        <v>0</v>
      </c>
      <c r="BJ218" s="18" t="s">
        <v>83</v>
      </c>
      <c r="BK218" s="225">
        <f>ROUND(I218*H218,2)</f>
        <v>0</v>
      </c>
      <c r="BL218" s="18" t="s">
        <v>156</v>
      </c>
      <c r="BM218" s="224" t="s">
        <v>663</v>
      </c>
    </row>
    <row r="219" s="2" customFormat="1">
      <c r="A219" s="39"/>
      <c r="B219" s="40"/>
      <c r="C219" s="41"/>
      <c r="D219" s="226" t="s">
        <v>158</v>
      </c>
      <c r="E219" s="41"/>
      <c r="F219" s="227" t="s">
        <v>505</v>
      </c>
      <c r="G219" s="41"/>
      <c r="H219" s="41"/>
      <c r="I219" s="228"/>
      <c r="J219" s="41"/>
      <c r="K219" s="41"/>
      <c r="L219" s="45"/>
      <c r="M219" s="229"/>
      <c r="N219" s="230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158</v>
      </c>
      <c r="AU219" s="18" t="s">
        <v>85</v>
      </c>
    </row>
    <row r="220" s="12" customFormat="1" ht="22.8" customHeight="1">
      <c r="A220" s="12"/>
      <c r="B220" s="197"/>
      <c r="C220" s="198"/>
      <c r="D220" s="199" t="s">
        <v>74</v>
      </c>
      <c r="E220" s="211" t="s">
        <v>506</v>
      </c>
      <c r="F220" s="211" t="s">
        <v>507</v>
      </c>
      <c r="G220" s="198"/>
      <c r="H220" s="198"/>
      <c r="I220" s="201"/>
      <c r="J220" s="212">
        <f>BK220</f>
        <v>0</v>
      </c>
      <c r="K220" s="198"/>
      <c r="L220" s="203"/>
      <c r="M220" s="204"/>
      <c r="N220" s="205"/>
      <c r="O220" s="205"/>
      <c r="P220" s="206">
        <f>SUM(P221:P222)</f>
        <v>0</v>
      </c>
      <c r="Q220" s="205"/>
      <c r="R220" s="206">
        <f>SUM(R221:R222)</f>
        <v>0</v>
      </c>
      <c r="S220" s="205"/>
      <c r="T220" s="207">
        <f>SUM(T221:T222)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08" t="s">
        <v>83</v>
      </c>
      <c r="AT220" s="209" t="s">
        <v>74</v>
      </c>
      <c r="AU220" s="209" t="s">
        <v>83</v>
      </c>
      <c r="AY220" s="208" t="s">
        <v>149</v>
      </c>
      <c r="BK220" s="210">
        <f>SUM(BK221:BK222)</f>
        <v>0</v>
      </c>
    </row>
    <row r="221" s="2" customFormat="1" ht="24.15" customHeight="1">
      <c r="A221" s="39"/>
      <c r="B221" s="40"/>
      <c r="C221" s="213" t="s">
        <v>404</v>
      </c>
      <c r="D221" s="213" t="s">
        <v>151</v>
      </c>
      <c r="E221" s="214" t="s">
        <v>509</v>
      </c>
      <c r="F221" s="215" t="s">
        <v>510</v>
      </c>
      <c r="G221" s="216" t="s">
        <v>300</v>
      </c>
      <c r="H221" s="217">
        <v>3.7210000000000001</v>
      </c>
      <c r="I221" s="218"/>
      <c r="J221" s="219">
        <f>ROUND(I221*H221,2)</f>
        <v>0</v>
      </c>
      <c r="K221" s="215" t="s">
        <v>155</v>
      </c>
      <c r="L221" s="45"/>
      <c r="M221" s="220" t="s">
        <v>19</v>
      </c>
      <c r="N221" s="221" t="s">
        <v>46</v>
      </c>
      <c r="O221" s="85"/>
      <c r="P221" s="222">
        <f>O221*H221</f>
        <v>0</v>
      </c>
      <c r="Q221" s="222">
        <v>0</v>
      </c>
      <c r="R221" s="222">
        <f>Q221*H221</f>
        <v>0</v>
      </c>
      <c r="S221" s="222">
        <v>0</v>
      </c>
      <c r="T221" s="223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24" t="s">
        <v>156</v>
      </c>
      <c r="AT221" s="224" t="s">
        <v>151</v>
      </c>
      <c r="AU221" s="224" t="s">
        <v>85</v>
      </c>
      <c r="AY221" s="18" t="s">
        <v>149</v>
      </c>
      <c r="BE221" s="225">
        <f>IF(N221="základní",J221,0)</f>
        <v>0</v>
      </c>
      <c r="BF221" s="225">
        <f>IF(N221="snížená",J221,0)</f>
        <v>0</v>
      </c>
      <c r="BG221" s="225">
        <f>IF(N221="zákl. přenesená",J221,0)</f>
        <v>0</v>
      </c>
      <c r="BH221" s="225">
        <f>IF(N221="sníž. přenesená",J221,0)</f>
        <v>0</v>
      </c>
      <c r="BI221" s="225">
        <f>IF(N221="nulová",J221,0)</f>
        <v>0</v>
      </c>
      <c r="BJ221" s="18" t="s">
        <v>83</v>
      </c>
      <c r="BK221" s="225">
        <f>ROUND(I221*H221,2)</f>
        <v>0</v>
      </c>
      <c r="BL221" s="18" t="s">
        <v>156</v>
      </c>
      <c r="BM221" s="224" t="s">
        <v>664</v>
      </c>
    </row>
    <row r="222" s="2" customFormat="1">
      <c r="A222" s="39"/>
      <c r="B222" s="40"/>
      <c r="C222" s="41"/>
      <c r="D222" s="226" t="s">
        <v>158</v>
      </c>
      <c r="E222" s="41"/>
      <c r="F222" s="227" t="s">
        <v>512</v>
      </c>
      <c r="G222" s="41"/>
      <c r="H222" s="41"/>
      <c r="I222" s="228"/>
      <c r="J222" s="41"/>
      <c r="K222" s="41"/>
      <c r="L222" s="45"/>
      <c r="M222" s="276"/>
      <c r="N222" s="277"/>
      <c r="O222" s="278"/>
      <c r="P222" s="278"/>
      <c r="Q222" s="278"/>
      <c r="R222" s="278"/>
      <c r="S222" s="278"/>
      <c r="T222" s="279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158</v>
      </c>
      <c r="AU222" s="18" t="s">
        <v>85</v>
      </c>
    </row>
    <row r="223" s="2" customFormat="1" ht="6.96" customHeight="1">
      <c r="A223" s="39"/>
      <c r="B223" s="60"/>
      <c r="C223" s="61"/>
      <c r="D223" s="61"/>
      <c r="E223" s="61"/>
      <c r="F223" s="61"/>
      <c r="G223" s="61"/>
      <c r="H223" s="61"/>
      <c r="I223" s="61"/>
      <c r="J223" s="61"/>
      <c r="K223" s="61"/>
      <c r="L223" s="45"/>
      <c r="M223" s="39"/>
      <c r="O223" s="39"/>
      <c r="P223" s="39"/>
      <c r="Q223" s="39"/>
      <c r="R223" s="39"/>
      <c r="S223" s="39"/>
      <c r="T223" s="39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</row>
  </sheetData>
  <sheetProtection sheet="1" autoFilter="0" formatColumns="0" formatRows="0" objects="1" scenarios="1" spinCount="100000" saltValue="7YoW091qVwKE12z84mKpd4N37EJGz8oeBMvmfL+gKTLTAqVO+QJo5lOcUWj1qVvgTTMuBLlYzZ54Kr7kuDsxyw==" hashValue="HZLs/ZIJw7SeDS+Ec6HRLN0thFJ6zijPr1OSWDwVfD/8fu8ooP+MV61EjrAJ3WkhTnMQd2SdeBjRAckaD6YYng==" algorithmName="SHA-512" password="CC35"/>
  <autoFilter ref="C91:K22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hyperlinks>
    <hyperlink ref="F96" r:id="rId1" display="https://podminky.urs.cz/item/CS_URS_2023_02/113202111"/>
    <hyperlink ref="F102" r:id="rId2" display="https://podminky.urs.cz/item/CS_URS_2023_02/119001405"/>
    <hyperlink ref="F105" r:id="rId3" display="https://podminky.urs.cz/item/CS_URS_2023_02/129001101"/>
    <hyperlink ref="F107" r:id="rId4" display="https://podminky.urs.cz/item/CS_URS_2023_02/131151201"/>
    <hyperlink ref="F110" r:id="rId5" display="https://podminky.urs.cz/item/CS_URS_2023_02/131251201"/>
    <hyperlink ref="F113" r:id="rId6" display="https://podminky.urs.cz/item/CS_URS_2023_02/131351201"/>
    <hyperlink ref="F116" r:id="rId7" display="https://podminky.urs.cz/item/CS_URS_2023_02/132154202"/>
    <hyperlink ref="F119" r:id="rId8" display="https://podminky.urs.cz/item/CS_URS_2023_02/132254202"/>
    <hyperlink ref="F122" r:id="rId9" display="https://podminky.urs.cz/item/CS_URS_2023_02/132354201"/>
    <hyperlink ref="F126" r:id="rId10" display="https://podminky.urs.cz/item/CS_URS_2023_02/151201101"/>
    <hyperlink ref="F129" r:id="rId11" display="https://podminky.urs.cz/item/CS_URS_2023_02/151201111"/>
    <hyperlink ref="F131" r:id="rId12" display="https://podminky.urs.cz/item/CS_URS_2023_02/151201201"/>
    <hyperlink ref="F134" r:id="rId13" display="https://podminky.urs.cz/item/CS_URS_2023_02/151201211"/>
    <hyperlink ref="F136" r:id="rId14" display="https://podminky.urs.cz/item/CS_URS_2023_02/151201301"/>
    <hyperlink ref="F138" r:id="rId15" display="https://podminky.urs.cz/item/CS_URS_2023_02/151201311"/>
    <hyperlink ref="F140" r:id="rId16" display="https://podminky.urs.cz/item/CS_URS_2023_02/162751117"/>
    <hyperlink ref="F148" r:id="rId17" display="https://podminky.urs.cz/item/CS_URS_2023_02/162751137"/>
    <hyperlink ref="F150" r:id="rId18" display="https://podminky.urs.cz/item/CS_URS_2023_02/167151101"/>
    <hyperlink ref="F157" r:id="rId19" display="https://podminky.urs.cz/item/CS_URS_2023_02/171201231"/>
    <hyperlink ref="F171" r:id="rId20" display="https://podminky.urs.cz/item/CS_URS_2023_02/181111111"/>
    <hyperlink ref="F175" r:id="rId21" display="https://podminky.urs.cz/item/CS_URS_2023_02/451572111"/>
    <hyperlink ref="F178" r:id="rId22" display="https://podminky.urs.cz/item/CS_URS_2023_02/452321131"/>
    <hyperlink ref="F181" r:id="rId23" display="https://podminky.urs.cz/item/CS_URS_2023_02/452351101"/>
    <hyperlink ref="F184" r:id="rId24" display="https://podminky.urs.cz/item/CS_URS_2023_02/452368211"/>
    <hyperlink ref="F187" r:id="rId25" display="https://podminky.urs.cz/item/CS_URS_2023_02/452386111"/>
    <hyperlink ref="F191" r:id="rId26" display="https://podminky.urs.cz/item/CS_URS_2023_02/871225201"/>
    <hyperlink ref="F195" r:id="rId27" display="https://podminky.urs.cz/item/CS_URS_2023_02/892241111"/>
    <hyperlink ref="F199" r:id="rId28" display="https://podminky.urs.cz/item/CS_URS_2023_02/899104112"/>
    <hyperlink ref="F203" r:id="rId29" display="https://podminky.urs.cz/item/CS_URS_2023_02/899721111"/>
    <hyperlink ref="F207" r:id="rId30" display="https://podminky.urs.cz/item/CS_URS_2023_02/899722112"/>
    <hyperlink ref="F210" r:id="rId31" display="https://podminky.urs.cz/item/CS_URS_2023_02/915491211"/>
    <hyperlink ref="F213" r:id="rId32" display="https://podminky.urs.cz/item/CS_URS_2023_02/916231213"/>
    <hyperlink ref="F216" r:id="rId33" display="https://podminky.urs.cz/item/CS_URS_2023_02/979024443"/>
    <hyperlink ref="F219" r:id="rId34" display="https://podminky.urs.cz/item/CS_URS_2023_02/997221571"/>
    <hyperlink ref="F222" r:id="rId35" display="https://podminky.urs.cz/item/CS_URS_2023_02/998276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6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107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85</v>
      </c>
    </row>
    <row r="4" s="1" customFormat="1" ht="24.96" customHeight="1">
      <c r="B4" s="21"/>
      <c r="D4" s="141" t="s">
        <v>117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Splašková kanalizace Štěpánov</v>
      </c>
      <c r="F7" s="143"/>
      <c r="G7" s="143"/>
      <c r="H7" s="143"/>
      <c r="L7" s="21"/>
    </row>
    <row r="8" s="1" customFormat="1" ht="12" customHeight="1">
      <c r="B8" s="21"/>
      <c r="D8" s="143" t="s">
        <v>118</v>
      </c>
      <c r="L8" s="21"/>
    </row>
    <row r="9" s="2" customFormat="1" ht="16.5" customHeight="1">
      <c r="A9" s="39"/>
      <c r="B9" s="45"/>
      <c r="C9" s="39"/>
      <c r="D9" s="39"/>
      <c r="E9" s="144" t="s">
        <v>522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523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776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6. 9. 2023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30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32</v>
      </c>
      <c r="E22" s="39"/>
      <c r="F22" s="39"/>
      <c r="G22" s="39"/>
      <c r="H22" s="39"/>
      <c r="I22" s="143" t="s">
        <v>26</v>
      </c>
      <c r="J22" s="134" t="s">
        <v>33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34</v>
      </c>
      <c r="F23" s="39"/>
      <c r="G23" s="39"/>
      <c r="H23" s="39"/>
      <c r="I23" s="143" t="s">
        <v>29</v>
      </c>
      <c r="J23" s="134" t="s">
        <v>35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37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38</v>
      </c>
      <c r="F26" s="39"/>
      <c r="G26" s="39"/>
      <c r="H26" s="39"/>
      <c r="I26" s="143" t="s">
        <v>29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39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41</v>
      </c>
      <c r="E32" s="39"/>
      <c r="F32" s="39"/>
      <c r="G32" s="39"/>
      <c r="H32" s="39"/>
      <c r="I32" s="39"/>
      <c r="J32" s="154">
        <f>ROUND(J92,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43</v>
      </c>
      <c r="G34" s="39"/>
      <c r="H34" s="39"/>
      <c r="I34" s="155" t="s">
        <v>42</v>
      </c>
      <c r="J34" s="155" t="s">
        <v>44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45</v>
      </c>
      <c r="E35" s="143" t="s">
        <v>46</v>
      </c>
      <c r="F35" s="157">
        <f>ROUND((SUM(BE92:BE223)),  2)</f>
        <v>0</v>
      </c>
      <c r="G35" s="39"/>
      <c r="H35" s="39"/>
      <c r="I35" s="158">
        <v>0.20999999999999999</v>
      </c>
      <c r="J35" s="157">
        <f>ROUND(((SUM(BE92:BE223))*I35),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47</v>
      </c>
      <c r="F36" s="157">
        <f>ROUND((SUM(BF92:BF223)),  2)</f>
        <v>0</v>
      </c>
      <c r="G36" s="39"/>
      <c r="H36" s="39"/>
      <c r="I36" s="158">
        <v>0.14999999999999999</v>
      </c>
      <c r="J36" s="157">
        <f>ROUND(((SUM(BF92:BF223))*I36),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57">
        <f>ROUND((SUM(BG92:BG223)),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49</v>
      </c>
      <c r="F38" s="157">
        <f>ROUND((SUM(BH92:BH223)),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50</v>
      </c>
      <c r="F39" s="157">
        <f>ROUND((SUM(BI92:BI223)),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51</v>
      </c>
      <c r="E41" s="161"/>
      <c r="F41" s="161"/>
      <c r="G41" s="162" t="s">
        <v>52</v>
      </c>
      <c r="H41" s="163" t="s">
        <v>53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120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Splašková kanalizace Štěpánov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118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522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523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06 - Kanalizační přípojka tlaková - č.p. 29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6. 9. 2023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40.05" customHeight="1">
      <c r="A58" s="39"/>
      <c r="B58" s="40"/>
      <c r="C58" s="33" t="s">
        <v>25</v>
      </c>
      <c r="D58" s="41"/>
      <c r="E58" s="41"/>
      <c r="F58" s="28" t="str">
        <f>E17</f>
        <v>Město Přelouč, Československé armády 1665, Přelouč</v>
      </c>
      <c r="G58" s="41"/>
      <c r="H58" s="41"/>
      <c r="I58" s="33" t="s">
        <v>32</v>
      </c>
      <c r="J58" s="37" t="str">
        <f>E23</f>
        <v>IKKO Hradec Králové,s.r.o., Bratří Štefanů 238, HK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30</v>
      </c>
      <c r="D59" s="41"/>
      <c r="E59" s="41"/>
      <c r="F59" s="28" t="str">
        <f>IF(E20="","",E20)</f>
        <v>Vyplň údaj</v>
      </c>
      <c r="G59" s="41"/>
      <c r="H59" s="41"/>
      <c r="I59" s="33" t="s">
        <v>37</v>
      </c>
      <c r="J59" s="37" t="str">
        <f>E26</f>
        <v>K. Hlaváčková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121</v>
      </c>
      <c r="D61" s="172"/>
      <c r="E61" s="172"/>
      <c r="F61" s="172"/>
      <c r="G61" s="172"/>
      <c r="H61" s="172"/>
      <c r="I61" s="172"/>
      <c r="J61" s="173" t="s">
        <v>122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73</v>
      </c>
      <c r="D63" s="41"/>
      <c r="E63" s="41"/>
      <c r="F63" s="41"/>
      <c r="G63" s="41"/>
      <c r="H63" s="41"/>
      <c r="I63" s="41"/>
      <c r="J63" s="103">
        <f>J92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123</v>
      </c>
    </row>
    <row r="64" s="9" customFormat="1" ht="24.96" customHeight="1">
      <c r="A64" s="9"/>
      <c r="B64" s="175"/>
      <c r="C64" s="176"/>
      <c r="D64" s="177" t="s">
        <v>124</v>
      </c>
      <c r="E64" s="178"/>
      <c r="F64" s="178"/>
      <c r="G64" s="178"/>
      <c r="H64" s="178"/>
      <c r="I64" s="178"/>
      <c r="J64" s="179">
        <f>J93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125</v>
      </c>
      <c r="E65" s="183"/>
      <c r="F65" s="183"/>
      <c r="G65" s="183"/>
      <c r="H65" s="183"/>
      <c r="I65" s="183"/>
      <c r="J65" s="184">
        <f>J94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127</v>
      </c>
      <c r="E66" s="183"/>
      <c r="F66" s="183"/>
      <c r="G66" s="183"/>
      <c r="H66" s="183"/>
      <c r="I66" s="183"/>
      <c r="J66" s="184">
        <f>J177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128</v>
      </c>
      <c r="E67" s="183"/>
      <c r="F67" s="183"/>
      <c r="G67" s="183"/>
      <c r="H67" s="183"/>
      <c r="I67" s="183"/>
      <c r="J67" s="184">
        <f>J193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129</v>
      </c>
      <c r="E68" s="183"/>
      <c r="F68" s="183"/>
      <c r="G68" s="183"/>
      <c r="H68" s="183"/>
      <c r="I68" s="183"/>
      <c r="J68" s="184">
        <f>J212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130</v>
      </c>
      <c r="E69" s="183"/>
      <c r="F69" s="183"/>
      <c r="G69" s="183"/>
      <c r="H69" s="183"/>
      <c r="I69" s="183"/>
      <c r="J69" s="184">
        <f>J218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1"/>
      <c r="C70" s="126"/>
      <c r="D70" s="182" t="s">
        <v>131</v>
      </c>
      <c r="E70" s="183"/>
      <c r="F70" s="183"/>
      <c r="G70" s="183"/>
      <c r="H70" s="183"/>
      <c r="I70" s="183"/>
      <c r="J70" s="184">
        <f>J221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134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70" t="str">
        <f>E7</f>
        <v>Splašková kanalizace Štěpánov</v>
      </c>
      <c r="F80" s="33"/>
      <c r="G80" s="33"/>
      <c r="H80" s="33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" customFormat="1" ht="12" customHeight="1">
      <c r="B81" s="22"/>
      <c r="C81" s="33" t="s">
        <v>118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2" customFormat="1" ht="16.5" customHeight="1">
      <c r="A82" s="39"/>
      <c r="B82" s="40"/>
      <c r="C82" s="41"/>
      <c r="D82" s="41"/>
      <c r="E82" s="170" t="s">
        <v>522</v>
      </c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523</v>
      </c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E11</f>
        <v>06 - Kanalizační přípojka tlaková - č.p. 29</v>
      </c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F14</f>
        <v xml:space="preserve"> </v>
      </c>
      <c r="G86" s="41"/>
      <c r="H86" s="41"/>
      <c r="I86" s="33" t="s">
        <v>23</v>
      </c>
      <c r="J86" s="73" t="str">
        <f>IF(J14="","",J14)</f>
        <v>6. 9. 2023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40.05" customHeight="1">
      <c r="A88" s="39"/>
      <c r="B88" s="40"/>
      <c r="C88" s="33" t="s">
        <v>25</v>
      </c>
      <c r="D88" s="41"/>
      <c r="E88" s="41"/>
      <c r="F88" s="28" t="str">
        <f>E17</f>
        <v>Město Přelouč, Československé armády 1665, Přelouč</v>
      </c>
      <c r="G88" s="41"/>
      <c r="H88" s="41"/>
      <c r="I88" s="33" t="s">
        <v>32</v>
      </c>
      <c r="J88" s="37" t="str">
        <f>E23</f>
        <v>IKKO Hradec Králové,s.r.o., Bratří Štefanů 238, HK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30</v>
      </c>
      <c r="D89" s="41"/>
      <c r="E89" s="41"/>
      <c r="F89" s="28" t="str">
        <f>IF(E20="","",E20)</f>
        <v>Vyplň údaj</v>
      </c>
      <c r="G89" s="41"/>
      <c r="H89" s="41"/>
      <c r="I89" s="33" t="s">
        <v>37</v>
      </c>
      <c r="J89" s="37" t="str">
        <f>E26</f>
        <v>K. Hlaváčková</v>
      </c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86"/>
      <c r="B91" s="187"/>
      <c r="C91" s="188" t="s">
        <v>135</v>
      </c>
      <c r="D91" s="189" t="s">
        <v>60</v>
      </c>
      <c r="E91" s="189" t="s">
        <v>56</v>
      </c>
      <c r="F91" s="189" t="s">
        <v>57</v>
      </c>
      <c r="G91" s="189" t="s">
        <v>136</v>
      </c>
      <c r="H91" s="189" t="s">
        <v>137</v>
      </c>
      <c r="I91" s="189" t="s">
        <v>138</v>
      </c>
      <c r="J91" s="189" t="s">
        <v>122</v>
      </c>
      <c r="K91" s="190" t="s">
        <v>139</v>
      </c>
      <c r="L91" s="191"/>
      <c r="M91" s="93" t="s">
        <v>19</v>
      </c>
      <c r="N91" s="94" t="s">
        <v>45</v>
      </c>
      <c r="O91" s="94" t="s">
        <v>140</v>
      </c>
      <c r="P91" s="94" t="s">
        <v>141</v>
      </c>
      <c r="Q91" s="94" t="s">
        <v>142</v>
      </c>
      <c r="R91" s="94" t="s">
        <v>143</v>
      </c>
      <c r="S91" s="94" t="s">
        <v>144</v>
      </c>
      <c r="T91" s="95" t="s">
        <v>145</v>
      </c>
      <c r="U91" s="186"/>
      <c r="V91" s="186"/>
      <c r="W91" s="186"/>
      <c r="X91" s="186"/>
      <c r="Y91" s="186"/>
      <c r="Z91" s="186"/>
      <c r="AA91" s="186"/>
      <c r="AB91" s="186"/>
      <c r="AC91" s="186"/>
      <c r="AD91" s="186"/>
      <c r="AE91" s="186"/>
    </row>
    <row r="92" s="2" customFormat="1" ht="22.8" customHeight="1">
      <c r="A92" s="39"/>
      <c r="B92" s="40"/>
      <c r="C92" s="100" t="s">
        <v>146</v>
      </c>
      <c r="D92" s="41"/>
      <c r="E92" s="41"/>
      <c r="F92" s="41"/>
      <c r="G92" s="41"/>
      <c r="H92" s="41"/>
      <c r="I92" s="41"/>
      <c r="J92" s="192">
        <f>BK92</f>
        <v>0</v>
      </c>
      <c r="K92" s="41"/>
      <c r="L92" s="45"/>
      <c r="M92" s="96"/>
      <c r="N92" s="193"/>
      <c r="O92" s="97"/>
      <c r="P92" s="194">
        <f>P93</f>
        <v>0</v>
      </c>
      <c r="Q92" s="97"/>
      <c r="R92" s="194">
        <f>R93</f>
        <v>3.1261372700000001</v>
      </c>
      <c r="S92" s="97"/>
      <c r="T92" s="195">
        <f>T93</f>
        <v>0.20499999999999999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74</v>
      </c>
      <c r="AU92" s="18" t="s">
        <v>123</v>
      </c>
      <c r="BK92" s="196">
        <f>BK93</f>
        <v>0</v>
      </c>
    </row>
    <row r="93" s="12" customFormat="1" ht="25.92" customHeight="1">
      <c r="A93" s="12"/>
      <c r="B93" s="197"/>
      <c r="C93" s="198"/>
      <c r="D93" s="199" t="s">
        <v>74</v>
      </c>
      <c r="E93" s="200" t="s">
        <v>147</v>
      </c>
      <c r="F93" s="200" t="s">
        <v>148</v>
      </c>
      <c r="G93" s="198"/>
      <c r="H93" s="198"/>
      <c r="I93" s="201"/>
      <c r="J93" s="202">
        <f>BK93</f>
        <v>0</v>
      </c>
      <c r="K93" s="198"/>
      <c r="L93" s="203"/>
      <c r="M93" s="204"/>
      <c r="N93" s="205"/>
      <c r="O93" s="205"/>
      <c r="P93" s="206">
        <f>P94+P177+P193+P212+P218+P221</f>
        <v>0</v>
      </c>
      <c r="Q93" s="205"/>
      <c r="R93" s="206">
        <f>R94+R177+R193+R212+R218+R221</f>
        <v>3.1261372700000001</v>
      </c>
      <c r="S93" s="205"/>
      <c r="T93" s="207">
        <f>T94+T177+T193+T212+T218+T221</f>
        <v>0.20499999999999999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8" t="s">
        <v>83</v>
      </c>
      <c r="AT93" s="209" t="s">
        <v>74</v>
      </c>
      <c r="AU93" s="209" t="s">
        <v>75</v>
      </c>
      <c r="AY93" s="208" t="s">
        <v>149</v>
      </c>
      <c r="BK93" s="210">
        <f>BK94+BK177+BK193+BK212+BK218+BK221</f>
        <v>0</v>
      </c>
    </row>
    <row r="94" s="12" customFormat="1" ht="22.8" customHeight="1">
      <c r="A94" s="12"/>
      <c r="B94" s="197"/>
      <c r="C94" s="198"/>
      <c r="D94" s="199" t="s">
        <v>74</v>
      </c>
      <c r="E94" s="211" t="s">
        <v>83</v>
      </c>
      <c r="F94" s="211" t="s">
        <v>150</v>
      </c>
      <c r="G94" s="198"/>
      <c r="H94" s="198"/>
      <c r="I94" s="201"/>
      <c r="J94" s="212">
        <f>BK94</f>
        <v>0</v>
      </c>
      <c r="K94" s="198"/>
      <c r="L94" s="203"/>
      <c r="M94" s="204"/>
      <c r="N94" s="205"/>
      <c r="O94" s="205"/>
      <c r="P94" s="206">
        <f>SUM(P95:P176)</f>
        <v>0</v>
      </c>
      <c r="Q94" s="205"/>
      <c r="R94" s="206">
        <f>SUM(R95:R176)</f>
        <v>0.23106166</v>
      </c>
      <c r="S94" s="205"/>
      <c r="T94" s="207">
        <f>SUM(T95:T176)</f>
        <v>0.20499999999999999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8" t="s">
        <v>83</v>
      </c>
      <c r="AT94" s="209" t="s">
        <v>74</v>
      </c>
      <c r="AU94" s="209" t="s">
        <v>83</v>
      </c>
      <c r="AY94" s="208" t="s">
        <v>149</v>
      </c>
      <c r="BK94" s="210">
        <f>SUM(BK95:BK176)</f>
        <v>0</v>
      </c>
    </row>
    <row r="95" s="2" customFormat="1" ht="24.15" customHeight="1">
      <c r="A95" s="39"/>
      <c r="B95" s="40"/>
      <c r="C95" s="213" t="s">
        <v>83</v>
      </c>
      <c r="D95" s="213" t="s">
        <v>151</v>
      </c>
      <c r="E95" s="214" t="s">
        <v>152</v>
      </c>
      <c r="F95" s="215" t="s">
        <v>153</v>
      </c>
      <c r="G95" s="216" t="s">
        <v>154</v>
      </c>
      <c r="H95" s="217">
        <v>1</v>
      </c>
      <c r="I95" s="218"/>
      <c r="J95" s="219">
        <f>ROUND(I95*H95,2)</f>
        <v>0</v>
      </c>
      <c r="K95" s="215" t="s">
        <v>155</v>
      </c>
      <c r="L95" s="45"/>
      <c r="M95" s="220" t="s">
        <v>19</v>
      </c>
      <c r="N95" s="221" t="s">
        <v>46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0.20499999999999999</v>
      </c>
      <c r="T95" s="223">
        <f>S95*H95</f>
        <v>0.20499999999999999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156</v>
      </c>
      <c r="AT95" s="224" t="s">
        <v>151</v>
      </c>
      <c r="AU95" s="224" t="s">
        <v>85</v>
      </c>
      <c r="AY95" s="18" t="s">
        <v>149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83</v>
      </c>
      <c r="BK95" s="225">
        <f>ROUND(I95*H95,2)</f>
        <v>0</v>
      </c>
      <c r="BL95" s="18" t="s">
        <v>156</v>
      </c>
      <c r="BM95" s="224" t="s">
        <v>525</v>
      </c>
    </row>
    <row r="96" s="2" customFormat="1">
      <c r="A96" s="39"/>
      <c r="B96" s="40"/>
      <c r="C96" s="41"/>
      <c r="D96" s="226" t="s">
        <v>158</v>
      </c>
      <c r="E96" s="41"/>
      <c r="F96" s="227" t="s">
        <v>159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158</v>
      </c>
      <c r="AU96" s="18" t="s">
        <v>85</v>
      </c>
    </row>
    <row r="97" s="2" customFormat="1">
      <c r="A97" s="39"/>
      <c r="B97" s="40"/>
      <c r="C97" s="41"/>
      <c r="D97" s="231" t="s">
        <v>160</v>
      </c>
      <c r="E97" s="41"/>
      <c r="F97" s="232" t="s">
        <v>161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160</v>
      </c>
      <c r="AU97" s="18" t="s">
        <v>85</v>
      </c>
    </row>
    <row r="98" s="13" customFormat="1">
      <c r="A98" s="13"/>
      <c r="B98" s="233"/>
      <c r="C98" s="234"/>
      <c r="D98" s="231" t="s">
        <v>162</v>
      </c>
      <c r="E98" s="235" t="s">
        <v>19</v>
      </c>
      <c r="F98" s="236" t="s">
        <v>526</v>
      </c>
      <c r="G98" s="234"/>
      <c r="H98" s="237">
        <v>1</v>
      </c>
      <c r="I98" s="238"/>
      <c r="J98" s="234"/>
      <c r="K98" s="234"/>
      <c r="L98" s="239"/>
      <c r="M98" s="240"/>
      <c r="N98" s="241"/>
      <c r="O98" s="241"/>
      <c r="P98" s="241"/>
      <c r="Q98" s="241"/>
      <c r="R98" s="241"/>
      <c r="S98" s="241"/>
      <c r="T98" s="24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3" t="s">
        <v>162</v>
      </c>
      <c r="AU98" s="243" t="s">
        <v>85</v>
      </c>
      <c r="AV98" s="13" t="s">
        <v>85</v>
      </c>
      <c r="AW98" s="13" t="s">
        <v>36</v>
      </c>
      <c r="AX98" s="13" t="s">
        <v>75</v>
      </c>
      <c r="AY98" s="243" t="s">
        <v>149</v>
      </c>
    </row>
    <row r="99" s="15" customFormat="1">
      <c r="A99" s="15"/>
      <c r="B99" s="255"/>
      <c r="C99" s="256"/>
      <c r="D99" s="231" t="s">
        <v>162</v>
      </c>
      <c r="E99" s="257" t="s">
        <v>19</v>
      </c>
      <c r="F99" s="258" t="s">
        <v>279</v>
      </c>
      <c r="G99" s="256"/>
      <c r="H99" s="259">
        <v>1</v>
      </c>
      <c r="I99" s="260"/>
      <c r="J99" s="256"/>
      <c r="K99" s="256"/>
      <c r="L99" s="261"/>
      <c r="M99" s="262"/>
      <c r="N99" s="263"/>
      <c r="O99" s="263"/>
      <c r="P99" s="263"/>
      <c r="Q99" s="263"/>
      <c r="R99" s="263"/>
      <c r="S99" s="263"/>
      <c r="T99" s="264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65" t="s">
        <v>162</v>
      </c>
      <c r="AU99" s="265" t="s">
        <v>85</v>
      </c>
      <c r="AV99" s="15" t="s">
        <v>156</v>
      </c>
      <c r="AW99" s="15" t="s">
        <v>36</v>
      </c>
      <c r="AX99" s="15" t="s">
        <v>83</v>
      </c>
      <c r="AY99" s="265" t="s">
        <v>149</v>
      </c>
    </row>
    <row r="100" s="2" customFormat="1" ht="49.05" customHeight="1">
      <c r="A100" s="39"/>
      <c r="B100" s="40"/>
      <c r="C100" s="213" t="s">
        <v>85</v>
      </c>
      <c r="D100" s="213" t="s">
        <v>151</v>
      </c>
      <c r="E100" s="214" t="s">
        <v>164</v>
      </c>
      <c r="F100" s="215" t="s">
        <v>165</v>
      </c>
      <c r="G100" s="216" t="s">
        <v>154</v>
      </c>
      <c r="H100" s="217">
        <v>0.90000000000000002</v>
      </c>
      <c r="I100" s="218"/>
      <c r="J100" s="219">
        <f>ROUND(I100*H100,2)</f>
        <v>0</v>
      </c>
      <c r="K100" s="215" t="s">
        <v>155</v>
      </c>
      <c r="L100" s="45"/>
      <c r="M100" s="220" t="s">
        <v>19</v>
      </c>
      <c r="N100" s="221" t="s">
        <v>46</v>
      </c>
      <c r="O100" s="85"/>
      <c r="P100" s="222">
        <f>O100*H100</f>
        <v>0</v>
      </c>
      <c r="Q100" s="222">
        <v>0.036900000000000002</v>
      </c>
      <c r="R100" s="222">
        <f>Q100*H100</f>
        <v>0.033210000000000003</v>
      </c>
      <c r="S100" s="222">
        <v>0</v>
      </c>
      <c r="T100" s="22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156</v>
      </c>
      <c r="AT100" s="224" t="s">
        <v>151</v>
      </c>
      <c r="AU100" s="224" t="s">
        <v>85</v>
      </c>
      <c r="AY100" s="18" t="s">
        <v>149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83</v>
      </c>
      <c r="BK100" s="225">
        <f>ROUND(I100*H100,2)</f>
        <v>0</v>
      </c>
      <c r="BL100" s="18" t="s">
        <v>156</v>
      </c>
      <c r="BM100" s="224" t="s">
        <v>528</v>
      </c>
    </row>
    <row r="101" s="2" customFormat="1">
      <c r="A101" s="39"/>
      <c r="B101" s="40"/>
      <c r="C101" s="41"/>
      <c r="D101" s="226" t="s">
        <v>158</v>
      </c>
      <c r="E101" s="41"/>
      <c r="F101" s="227" t="s">
        <v>167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158</v>
      </c>
      <c r="AU101" s="18" t="s">
        <v>85</v>
      </c>
    </row>
    <row r="102" s="13" customFormat="1">
      <c r="A102" s="13"/>
      <c r="B102" s="233"/>
      <c r="C102" s="234"/>
      <c r="D102" s="231" t="s">
        <v>162</v>
      </c>
      <c r="E102" s="235" t="s">
        <v>19</v>
      </c>
      <c r="F102" s="236" t="s">
        <v>777</v>
      </c>
      <c r="G102" s="234"/>
      <c r="H102" s="237">
        <v>0.90000000000000002</v>
      </c>
      <c r="I102" s="238"/>
      <c r="J102" s="234"/>
      <c r="K102" s="234"/>
      <c r="L102" s="239"/>
      <c r="M102" s="240"/>
      <c r="N102" s="241"/>
      <c r="O102" s="241"/>
      <c r="P102" s="241"/>
      <c r="Q102" s="241"/>
      <c r="R102" s="241"/>
      <c r="S102" s="241"/>
      <c r="T102" s="24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3" t="s">
        <v>162</v>
      </c>
      <c r="AU102" s="243" t="s">
        <v>85</v>
      </c>
      <c r="AV102" s="13" t="s">
        <v>85</v>
      </c>
      <c r="AW102" s="13" t="s">
        <v>36</v>
      </c>
      <c r="AX102" s="13" t="s">
        <v>83</v>
      </c>
      <c r="AY102" s="243" t="s">
        <v>149</v>
      </c>
    </row>
    <row r="103" s="2" customFormat="1" ht="49.05" customHeight="1">
      <c r="A103" s="39"/>
      <c r="B103" s="40"/>
      <c r="C103" s="213" t="s">
        <v>169</v>
      </c>
      <c r="D103" s="213" t="s">
        <v>151</v>
      </c>
      <c r="E103" s="214" t="s">
        <v>170</v>
      </c>
      <c r="F103" s="215" t="s">
        <v>171</v>
      </c>
      <c r="G103" s="216" t="s">
        <v>154</v>
      </c>
      <c r="H103" s="217">
        <v>0.90000000000000002</v>
      </c>
      <c r="I103" s="218"/>
      <c r="J103" s="219">
        <f>ROUND(I103*H103,2)</f>
        <v>0</v>
      </c>
      <c r="K103" s="215" t="s">
        <v>155</v>
      </c>
      <c r="L103" s="45"/>
      <c r="M103" s="220" t="s">
        <v>19</v>
      </c>
      <c r="N103" s="221" t="s">
        <v>46</v>
      </c>
      <c r="O103" s="85"/>
      <c r="P103" s="222">
        <f>O103*H103</f>
        <v>0</v>
      </c>
      <c r="Q103" s="222">
        <v>0.01269</v>
      </c>
      <c r="R103" s="222">
        <f>Q103*H103</f>
        <v>0.011421000000000001</v>
      </c>
      <c r="S103" s="222">
        <v>0</v>
      </c>
      <c r="T103" s="22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156</v>
      </c>
      <c r="AT103" s="224" t="s">
        <v>151</v>
      </c>
      <c r="AU103" s="224" t="s">
        <v>85</v>
      </c>
      <c r="AY103" s="18" t="s">
        <v>149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83</v>
      </c>
      <c r="BK103" s="225">
        <f>ROUND(I103*H103,2)</f>
        <v>0</v>
      </c>
      <c r="BL103" s="18" t="s">
        <v>156</v>
      </c>
      <c r="BM103" s="224" t="s">
        <v>778</v>
      </c>
    </row>
    <row r="104" s="2" customFormat="1">
      <c r="A104" s="39"/>
      <c r="B104" s="40"/>
      <c r="C104" s="41"/>
      <c r="D104" s="226" t="s">
        <v>158</v>
      </c>
      <c r="E104" s="41"/>
      <c r="F104" s="227" t="s">
        <v>173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158</v>
      </c>
      <c r="AU104" s="18" t="s">
        <v>85</v>
      </c>
    </row>
    <row r="105" s="13" customFormat="1">
      <c r="A105" s="13"/>
      <c r="B105" s="233"/>
      <c r="C105" s="234"/>
      <c r="D105" s="231" t="s">
        <v>162</v>
      </c>
      <c r="E105" s="235" t="s">
        <v>19</v>
      </c>
      <c r="F105" s="236" t="s">
        <v>692</v>
      </c>
      <c r="G105" s="234"/>
      <c r="H105" s="237">
        <v>0.90000000000000002</v>
      </c>
      <c r="I105" s="238"/>
      <c r="J105" s="234"/>
      <c r="K105" s="234"/>
      <c r="L105" s="239"/>
      <c r="M105" s="240"/>
      <c r="N105" s="241"/>
      <c r="O105" s="241"/>
      <c r="P105" s="241"/>
      <c r="Q105" s="241"/>
      <c r="R105" s="241"/>
      <c r="S105" s="241"/>
      <c r="T105" s="24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3" t="s">
        <v>162</v>
      </c>
      <c r="AU105" s="243" t="s">
        <v>85</v>
      </c>
      <c r="AV105" s="13" t="s">
        <v>85</v>
      </c>
      <c r="AW105" s="13" t="s">
        <v>36</v>
      </c>
      <c r="AX105" s="13" t="s">
        <v>83</v>
      </c>
      <c r="AY105" s="243" t="s">
        <v>149</v>
      </c>
    </row>
    <row r="106" s="2" customFormat="1" ht="49.05" customHeight="1">
      <c r="A106" s="39"/>
      <c r="B106" s="40"/>
      <c r="C106" s="213" t="s">
        <v>156</v>
      </c>
      <c r="D106" s="213" t="s">
        <v>151</v>
      </c>
      <c r="E106" s="214" t="s">
        <v>175</v>
      </c>
      <c r="F106" s="215" t="s">
        <v>176</v>
      </c>
      <c r="G106" s="216" t="s">
        <v>154</v>
      </c>
      <c r="H106" s="217">
        <v>0.90000000000000002</v>
      </c>
      <c r="I106" s="218"/>
      <c r="J106" s="219">
        <f>ROUND(I106*H106,2)</f>
        <v>0</v>
      </c>
      <c r="K106" s="215" t="s">
        <v>155</v>
      </c>
      <c r="L106" s="45"/>
      <c r="M106" s="220" t="s">
        <v>19</v>
      </c>
      <c r="N106" s="221" t="s">
        <v>46</v>
      </c>
      <c r="O106" s="85"/>
      <c r="P106" s="222">
        <f>O106*H106</f>
        <v>0</v>
      </c>
      <c r="Q106" s="222">
        <v>0.036900000000000002</v>
      </c>
      <c r="R106" s="222">
        <f>Q106*H106</f>
        <v>0.033210000000000003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156</v>
      </c>
      <c r="AT106" s="224" t="s">
        <v>151</v>
      </c>
      <c r="AU106" s="224" t="s">
        <v>85</v>
      </c>
      <c r="AY106" s="18" t="s">
        <v>149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83</v>
      </c>
      <c r="BK106" s="225">
        <f>ROUND(I106*H106,2)</f>
        <v>0</v>
      </c>
      <c r="BL106" s="18" t="s">
        <v>156</v>
      </c>
      <c r="BM106" s="224" t="s">
        <v>530</v>
      </c>
    </row>
    <row r="107" s="2" customFormat="1">
      <c r="A107" s="39"/>
      <c r="B107" s="40"/>
      <c r="C107" s="41"/>
      <c r="D107" s="226" t="s">
        <v>158</v>
      </c>
      <c r="E107" s="41"/>
      <c r="F107" s="227" t="s">
        <v>178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158</v>
      </c>
      <c r="AU107" s="18" t="s">
        <v>85</v>
      </c>
    </row>
    <row r="108" s="13" customFormat="1">
      <c r="A108" s="13"/>
      <c r="B108" s="233"/>
      <c r="C108" s="234"/>
      <c r="D108" s="231" t="s">
        <v>162</v>
      </c>
      <c r="E108" s="235" t="s">
        <v>19</v>
      </c>
      <c r="F108" s="236" t="s">
        <v>694</v>
      </c>
      <c r="G108" s="234"/>
      <c r="H108" s="237">
        <v>0.90000000000000002</v>
      </c>
      <c r="I108" s="238"/>
      <c r="J108" s="234"/>
      <c r="K108" s="234"/>
      <c r="L108" s="239"/>
      <c r="M108" s="240"/>
      <c r="N108" s="241"/>
      <c r="O108" s="241"/>
      <c r="P108" s="241"/>
      <c r="Q108" s="241"/>
      <c r="R108" s="241"/>
      <c r="S108" s="241"/>
      <c r="T108" s="242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3" t="s">
        <v>162</v>
      </c>
      <c r="AU108" s="243" t="s">
        <v>85</v>
      </c>
      <c r="AV108" s="13" t="s">
        <v>85</v>
      </c>
      <c r="AW108" s="13" t="s">
        <v>36</v>
      </c>
      <c r="AX108" s="13" t="s">
        <v>83</v>
      </c>
      <c r="AY108" s="243" t="s">
        <v>149</v>
      </c>
    </row>
    <row r="109" s="2" customFormat="1" ht="24.15" customHeight="1">
      <c r="A109" s="39"/>
      <c r="B109" s="40"/>
      <c r="C109" s="213" t="s">
        <v>180</v>
      </c>
      <c r="D109" s="213" t="s">
        <v>151</v>
      </c>
      <c r="E109" s="214" t="s">
        <v>181</v>
      </c>
      <c r="F109" s="215" t="s">
        <v>182</v>
      </c>
      <c r="G109" s="216" t="s">
        <v>183</v>
      </c>
      <c r="H109" s="217">
        <v>8.0999999999999996</v>
      </c>
      <c r="I109" s="218"/>
      <c r="J109" s="219">
        <f>ROUND(I109*H109,2)</f>
        <v>0</v>
      </c>
      <c r="K109" s="215" t="s">
        <v>155</v>
      </c>
      <c r="L109" s="45"/>
      <c r="M109" s="220" t="s">
        <v>19</v>
      </c>
      <c r="N109" s="221" t="s">
        <v>46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156</v>
      </c>
      <c r="AT109" s="224" t="s">
        <v>151</v>
      </c>
      <c r="AU109" s="224" t="s">
        <v>85</v>
      </c>
      <c r="AY109" s="18" t="s">
        <v>149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83</v>
      </c>
      <c r="BK109" s="225">
        <f>ROUND(I109*H109,2)</f>
        <v>0</v>
      </c>
      <c r="BL109" s="18" t="s">
        <v>156</v>
      </c>
      <c r="BM109" s="224" t="s">
        <v>532</v>
      </c>
    </row>
    <row r="110" s="2" customFormat="1">
      <c r="A110" s="39"/>
      <c r="B110" s="40"/>
      <c r="C110" s="41"/>
      <c r="D110" s="226" t="s">
        <v>158</v>
      </c>
      <c r="E110" s="41"/>
      <c r="F110" s="227" t="s">
        <v>185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158</v>
      </c>
      <c r="AU110" s="18" t="s">
        <v>85</v>
      </c>
    </row>
    <row r="111" s="2" customFormat="1" ht="24.15" customHeight="1">
      <c r="A111" s="39"/>
      <c r="B111" s="40"/>
      <c r="C111" s="213" t="s">
        <v>187</v>
      </c>
      <c r="D111" s="213" t="s">
        <v>151</v>
      </c>
      <c r="E111" s="214" t="s">
        <v>533</v>
      </c>
      <c r="F111" s="215" t="s">
        <v>534</v>
      </c>
      <c r="G111" s="216" t="s">
        <v>183</v>
      </c>
      <c r="H111" s="217">
        <v>5.2270000000000003</v>
      </c>
      <c r="I111" s="218"/>
      <c r="J111" s="219">
        <f>ROUND(I111*H111,2)</f>
        <v>0</v>
      </c>
      <c r="K111" s="215" t="s">
        <v>155</v>
      </c>
      <c r="L111" s="45"/>
      <c r="M111" s="220" t="s">
        <v>19</v>
      </c>
      <c r="N111" s="221" t="s">
        <v>46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156</v>
      </c>
      <c r="AT111" s="224" t="s">
        <v>151</v>
      </c>
      <c r="AU111" s="224" t="s">
        <v>85</v>
      </c>
      <c r="AY111" s="18" t="s">
        <v>149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83</v>
      </c>
      <c r="BK111" s="225">
        <f>ROUND(I111*H111,2)</f>
        <v>0</v>
      </c>
      <c r="BL111" s="18" t="s">
        <v>156</v>
      </c>
      <c r="BM111" s="224" t="s">
        <v>535</v>
      </c>
    </row>
    <row r="112" s="2" customFormat="1">
      <c r="A112" s="39"/>
      <c r="B112" s="40"/>
      <c r="C112" s="41"/>
      <c r="D112" s="226" t="s">
        <v>158</v>
      </c>
      <c r="E112" s="41"/>
      <c r="F112" s="227" t="s">
        <v>536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158</v>
      </c>
      <c r="AU112" s="18" t="s">
        <v>85</v>
      </c>
    </row>
    <row r="113" s="13" customFormat="1">
      <c r="A113" s="13"/>
      <c r="B113" s="233"/>
      <c r="C113" s="234"/>
      <c r="D113" s="231" t="s">
        <v>162</v>
      </c>
      <c r="E113" s="235" t="s">
        <v>19</v>
      </c>
      <c r="F113" s="236" t="s">
        <v>537</v>
      </c>
      <c r="G113" s="234"/>
      <c r="H113" s="237">
        <v>5.2270000000000003</v>
      </c>
      <c r="I113" s="238"/>
      <c r="J113" s="234"/>
      <c r="K113" s="234"/>
      <c r="L113" s="239"/>
      <c r="M113" s="240"/>
      <c r="N113" s="241"/>
      <c r="O113" s="241"/>
      <c r="P113" s="241"/>
      <c r="Q113" s="241"/>
      <c r="R113" s="241"/>
      <c r="S113" s="241"/>
      <c r="T113" s="24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3" t="s">
        <v>162</v>
      </c>
      <c r="AU113" s="243" t="s">
        <v>85</v>
      </c>
      <c r="AV113" s="13" t="s">
        <v>85</v>
      </c>
      <c r="AW113" s="13" t="s">
        <v>36</v>
      </c>
      <c r="AX113" s="13" t="s">
        <v>83</v>
      </c>
      <c r="AY113" s="243" t="s">
        <v>149</v>
      </c>
    </row>
    <row r="114" s="2" customFormat="1" ht="24.15" customHeight="1">
      <c r="A114" s="39"/>
      <c r="B114" s="40"/>
      <c r="C114" s="213" t="s">
        <v>193</v>
      </c>
      <c r="D114" s="213" t="s">
        <v>151</v>
      </c>
      <c r="E114" s="214" t="s">
        <v>538</v>
      </c>
      <c r="F114" s="215" t="s">
        <v>539</v>
      </c>
      <c r="G114" s="216" t="s">
        <v>183</v>
      </c>
      <c r="H114" s="217">
        <v>4.0659999999999998</v>
      </c>
      <c r="I114" s="218"/>
      <c r="J114" s="219">
        <f>ROUND(I114*H114,2)</f>
        <v>0</v>
      </c>
      <c r="K114" s="215" t="s">
        <v>155</v>
      </c>
      <c r="L114" s="45"/>
      <c r="M114" s="220" t="s">
        <v>19</v>
      </c>
      <c r="N114" s="221" t="s">
        <v>46</v>
      </c>
      <c r="O114" s="85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156</v>
      </c>
      <c r="AT114" s="224" t="s">
        <v>151</v>
      </c>
      <c r="AU114" s="224" t="s">
        <v>85</v>
      </c>
      <c r="AY114" s="18" t="s">
        <v>149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83</v>
      </c>
      <c r="BK114" s="225">
        <f>ROUND(I114*H114,2)</f>
        <v>0</v>
      </c>
      <c r="BL114" s="18" t="s">
        <v>156</v>
      </c>
      <c r="BM114" s="224" t="s">
        <v>540</v>
      </c>
    </row>
    <row r="115" s="2" customFormat="1">
      <c r="A115" s="39"/>
      <c r="B115" s="40"/>
      <c r="C115" s="41"/>
      <c r="D115" s="226" t="s">
        <v>158</v>
      </c>
      <c r="E115" s="41"/>
      <c r="F115" s="227" t="s">
        <v>541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158</v>
      </c>
      <c r="AU115" s="18" t="s">
        <v>85</v>
      </c>
    </row>
    <row r="116" s="13" customFormat="1">
      <c r="A116" s="13"/>
      <c r="B116" s="233"/>
      <c r="C116" s="234"/>
      <c r="D116" s="231" t="s">
        <v>162</v>
      </c>
      <c r="E116" s="235" t="s">
        <v>19</v>
      </c>
      <c r="F116" s="236" t="s">
        <v>542</v>
      </c>
      <c r="G116" s="234"/>
      <c r="H116" s="237">
        <v>4.0659999999999998</v>
      </c>
      <c r="I116" s="238"/>
      <c r="J116" s="234"/>
      <c r="K116" s="234"/>
      <c r="L116" s="239"/>
      <c r="M116" s="240"/>
      <c r="N116" s="241"/>
      <c r="O116" s="241"/>
      <c r="P116" s="241"/>
      <c r="Q116" s="241"/>
      <c r="R116" s="241"/>
      <c r="S116" s="241"/>
      <c r="T116" s="24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3" t="s">
        <v>162</v>
      </c>
      <c r="AU116" s="243" t="s">
        <v>85</v>
      </c>
      <c r="AV116" s="13" t="s">
        <v>85</v>
      </c>
      <c r="AW116" s="13" t="s">
        <v>36</v>
      </c>
      <c r="AX116" s="13" t="s">
        <v>83</v>
      </c>
      <c r="AY116" s="243" t="s">
        <v>149</v>
      </c>
    </row>
    <row r="117" s="2" customFormat="1" ht="24.15" customHeight="1">
      <c r="A117" s="39"/>
      <c r="B117" s="40"/>
      <c r="C117" s="213" t="s">
        <v>199</v>
      </c>
      <c r="D117" s="213" t="s">
        <v>151</v>
      </c>
      <c r="E117" s="214" t="s">
        <v>543</v>
      </c>
      <c r="F117" s="215" t="s">
        <v>544</v>
      </c>
      <c r="G117" s="216" t="s">
        <v>183</v>
      </c>
      <c r="H117" s="217">
        <v>2.323</v>
      </c>
      <c r="I117" s="218"/>
      <c r="J117" s="219">
        <f>ROUND(I117*H117,2)</f>
        <v>0</v>
      </c>
      <c r="K117" s="215" t="s">
        <v>155</v>
      </c>
      <c r="L117" s="45"/>
      <c r="M117" s="220" t="s">
        <v>19</v>
      </c>
      <c r="N117" s="221" t="s">
        <v>46</v>
      </c>
      <c r="O117" s="85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156</v>
      </c>
      <c r="AT117" s="224" t="s">
        <v>151</v>
      </c>
      <c r="AU117" s="224" t="s">
        <v>85</v>
      </c>
      <c r="AY117" s="18" t="s">
        <v>149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83</v>
      </c>
      <c r="BK117" s="225">
        <f>ROUND(I117*H117,2)</f>
        <v>0</v>
      </c>
      <c r="BL117" s="18" t="s">
        <v>156</v>
      </c>
      <c r="BM117" s="224" t="s">
        <v>545</v>
      </c>
    </row>
    <row r="118" s="2" customFormat="1">
      <c r="A118" s="39"/>
      <c r="B118" s="40"/>
      <c r="C118" s="41"/>
      <c r="D118" s="226" t="s">
        <v>158</v>
      </c>
      <c r="E118" s="41"/>
      <c r="F118" s="227" t="s">
        <v>546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158</v>
      </c>
      <c r="AU118" s="18" t="s">
        <v>85</v>
      </c>
    </row>
    <row r="119" s="13" customFormat="1">
      <c r="A119" s="13"/>
      <c r="B119" s="233"/>
      <c r="C119" s="234"/>
      <c r="D119" s="231" t="s">
        <v>162</v>
      </c>
      <c r="E119" s="235" t="s">
        <v>19</v>
      </c>
      <c r="F119" s="236" t="s">
        <v>547</v>
      </c>
      <c r="G119" s="234"/>
      <c r="H119" s="237">
        <v>2.323</v>
      </c>
      <c r="I119" s="238"/>
      <c r="J119" s="234"/>
      <c r="K119" s="234"/>
      <c r="L119" s="239"/>
      <c r="M119" s="240"/>
      <c r="N119" s="241"/>
      <c r="O119" s="241"/>
      <c r="P119" s="241"/>
      <c r="Q119" s="241"/>
      <c r="R119" s="241"/>
      <c r="S119" s="241"/>
      <c r="T119" s="24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3" t="s">
        <v>162</v>
      </c>
      <c r="AU119" s="243" t="s">
        <v>85</v>
      </c>
      <c r="AV119" s="13" t="s">
        <v>85</v>
      </c>
      <c r="AW119" s="13" t="s">
        <v>36</v>
      </c>
      <c r="AX119" s="13" t="s">
        <v>83</v>
      </c>
      <c r="AY119" s="243" t="s">
        <v>149</v>
      </c>
    </row>
    <row r="120" s="2" customFormat="1" ht="24.15" customHeight="1">
      <c r="A120" s="39"/>
      <c r="B120" s="40"/>
      <c r="C120" s="213" t="s">
        <v>205</v>
      </c>
      <c r="D120" s="213" t="s">
        <v>151</v>
      </c>
      <c r="E120" s="214" t="s">
        <v>548</v>
      </c>
      <c r="F120" s="215" t="s">
        <v>549</v>
      </c>
      <c r="G120" s="216" t="s">
        <v>183</v>
      </c>
      <c r="H120" s="217">
        <v>11.818</v>
      </c>
      <c r="I120" s="218"/>
      <c r="J120" s="219">
        <f>ROUND(I120*H120,2)</f>
        <v>0</v>
      </c>
      <c r="K120" s="215" t="s">
        <v>155</v>
      </c>
      <c r="L120" s="45"/>
      <c r="M120" s="220" t="s">
        <v>19</v>
      </c>
      <c r="N120" s="221" t="s">
        <v>46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156</v>
      </c>
      <c r="AT120" s="224" t="s">
        <v>151</v>
      </c>
      <c r="AU120" s="224" t="s">
        <v>85</v>
      </c>
      <c r="AY120" s="18" t="s">
        <v>149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83</v>
      </c>
      <c r="BK120" s="225">
        <f>ROUND(I120*H120,2)</f>
        <v>0</v>
      </c>
      <c r="BL120" s="18" t="s">
        <v>156</v>
      </c>
      <c r="BM120" s="224" t="s">
        <v>550</v>
      </c>
    </row>
    <row r="121" s="2" customFormat="1">
      <c r="A121" s="39"/>
      <c r="B121" s="40"/>
      <c r="C121" s="41"/>
      <c r="D121" s="226" t="s">
        <v>158</v>
      </c>
      <c r="E121" s="41"/>
      <c r="F121" s="227" t="s">
        <v>551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158</v>
      </c>
      <c r="AU121" s="18" t="s">
        <v>85</v>
      </c>
    </row>
    <row r="122" s="13" customFormat="1">
      <c r="A122" s="13"/>
      <c r="B122" s="233"/>
      <c r="C122" s="234"/>
      <c r="D122" s="231" t="s">
        <v>162</v>
      </c>
      <c r="E122" s="235" t="s">
        <v>19</v>
      </c>
      <c r="F122" s="236" t="s">
        <v>779</v>
      </c>
      <c r="G122" s="234"/>
      <c r="H122" s="237">
        <v>11.818</v>
      </c>
      <c r="I122" s="238"/>
      <c r="J122" s="234"/>
      <c r="K122" s="234"/>
      <c r="L122" s="239"/>
      <c r="M122" s="240"/>
      <c r="N122" s="241"/>
      <c r="O122" s="241"/>
      <c r="P122" s="241"/>
      <c r="Q122" s="241"/>
      <c r="R122" s="241"/>
      <c r="S122" s="241"/>
      <c r="T122" s="24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3" t="s">
        <v>162</v>
      </c>
      <c r="AU122" s="243" t="s">
        <v>85</v>
      </c>
      <c r="AV122" s="13" t="s">
        <v>85</v>
      </c>
      <c r="AW122" s="13" t="s">
        <v>36</v>
      </c>
      <c r="AX122" s="13" t="s">
        <v>83</v>
      </c>
      <c r="AY122" s="243" t="s">
        <v>149</v>
      </c>
    </row>
    <row r="123" s="2" customFormat="1" ht="24.15" customHeight="1">
      <c r="A123" s="39"/>
      <c r="B123" s="40"/>
      <c r="C123" s="213" t="s">
        <v>211</v>
      </c>
      <c r="D123" s="213" t="s">
        <v>151</v>
      </c>
      <c r="E123" s="214" t="s">
        <v>553</v>
      </c>
      <c r="F123" s="215" t="s">
        <v>554</v>
      </c>
      <c r="G123" s="216" t="s">
        <v>183</v>
      </c>
      <c r="H123" s="217">
        <v>9.1920000000000002</v>
      </c>
      <c r="I123" s="218"/>
      <c r="J123" s="219">
        <f>ROUND(I123*H123,2)</f>
        <v>0</v>
      </c>
      <c r="K123" s="215" t="s">
        <v>155</v>
      </c>
      <c r="L123" s="45"/>
      <c r="M123" s="220" t="s">
        <v>19</v>
      </c>
      <c r="N123" s="221" t="s">
        <v>46</v>
      </c>
      <c r="O123" s="85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156</v>
      </c>
      <c r="AT123" s="224" t="s">
        <v>151</v>
      </c>
      <c r="AU123" s="224" t="s">
        <v>85</v>
      </c>
      <c r="AY123" s="18" t="s">
        <v>149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8" t="s">
        <v>83</v>
      </c>
      <c r="BK123" s="225">
        <f>ROUND(I123*H123,2)</f>
        <v>0</v>
      </c>
      <c r="BL123" s="18" t="s">
        <v>156</v>
      </c>
      <c r="BM123" s="224" t="s">
        <v>555</v>
      </c>
    </row>
    <row r="124" s="2" customFormat="1">
      <c r="A124" s="39"/>
      <c r="B124" s="40"/>
      <c r="C124" s="41"/>
      <c r="D124" s="226" t="s">
        <v>158</v>
      </c>
      <c r="E124" s="41"/>
      <c r="F124" s="227" t="s">
        <v>556</v>
      </c>
      <c r="G124" s="41"/>
      <c r="H124" s="41"/>
      <c r="I124" s="228"/>
      <c r="J124" s="41"/>
      <c r="K124" s="41"/>
      <c r="L124" s="45"/>
      <c r="M124" s="229"/>
      <c r="N124" s="23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158</v>
      </c>
      <c r="AU124" s="18" t="s">
        <v>85</v>
      </c>
    </row>
    <row r="125" s="13" customFormat="1">
      <c r="A125" s="13"/>
      <c r="B125" s="233"/>
      <c r="C125" s="234"/>
      <c r="D125" s="231" t="s">
        <v>162</v>
      </c>
      <c r="E125" s="235" t="s">
        <v>19</v>
      </c>
      <c r="F125" s="236" t="s">
        <v>780</v>
      </c>
      <c r="G125" s="234"/>
      <c r="H125" s="237">
        <v>9.1920000000000002</v>
      </c>
      <c r="I125" s="238"/>
      <c r="J125" s="234"/>
      <c r="K125" s="234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162</v>
      </c>
      <c r="AU125" s="243" t="s">
        <v>85</v>
      </c>
      <c r="AV125" s="13" t="s">
        <v>85</v>
      </c>
      <c r="AW125" s="13" t="s">
        <v>36</v>
      </c>
      <c r="AX125" s="13" t="s">
        <v>83</v>
      </c>
      <c r="AY125" s="243" t="s">
        <v>149</v>
      </c>
    </row>
    <row r="126" s="2" customFormat="1" ht="24.15" customHeight="1">
      <c r="A126" s="39"/>
      <c r="B126" s="40"/>
      <c r="C126" s="213" t="s">
        <v>217</v>
      </c>
      <c r="D126" s="213" t="s">
        <v>151</v>
      </c>
      <c r="E126" s="214" t="s">
        <v>558</v>
      </c>
      <c r="F126" s="215" t="s">
        <v>559</v>
      </c>
      <c r="G126" s="216" t="s">
        <v>183</v>
      </c>
      <c r="H126" s="217">
        <v>5.2530000000000001</v>
      </c>
      <c r="I126" s="218"/>
      <c r="J126" s="219">
        <f>ROUND(I126*H126,2)</f>
        <v>0</v>
      </c>
      <c r="K126" s="215" t="s">
        <v>155</v>
      </c>
      <c r="L126" s="45"/>
      <c r="M126" s="220" t="s">
        <v>19</v>
      </c>
      <c r="N126" s="221" t="s">
        <v>46</v>
      </c>
      <c r="O126" s="85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156</v>
      </c>
      <c r="AT126" s="224" t="s">
        <v>151</v>
      </c>
      <c r="AU126" s="224" t="s">
        <v>85</v>
      </c>
      <c r="AY126" s="18" t="s">
        <v>149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83</v>
      </c>
      <c r="BK126" s="225">
        <f>ROUND(I126*H126,2)</f>
        <v>0</v>
      </c>
      <c r="BL126" s="18" t="s">
        <v>156</v>
      </c>
      <c r="BM126" s="224" t="s">
        <v>560</v>
      </c>
    </row>
    <row r="127" s="2" customFormat="1">
      <c r="A127" s="39"/>
      <c r="B127" s="40"/>
      <c r="C127" s="41"/>
      <c r="D127" s="226" t="s">
        <v>158</v>
      </c>
      <c r="E127" s="41"/>
      <c r="F127" s="227" t="s">
        <v>561</v>
      </c>
      <c r="G127" s="41"/>
      <c r="H127" s="41"/>
      <c r="I127" s="228"/>
      <c r="J127" s="41"/>
      <c r="K127" s="41"/>
      <c r="L127" s="45"/>
      <c r="M127" s="229"/>
      <c r="N127" s="230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158</v>
      </c>
      <c r="AU127" s="18" t="s">
        <v>85</v>
      </c>
    </row>
    <row r="128" s="13" customFormat="1">
      <c r="A128" s="13"/>
      <c r="B128" s="233"/>
      <c r="C128" s="234"/>
      <c r="D128" s="231" t="s">
        <v>162</v>
      </c>
      <c r="E128" s="235" t="s">
        <v>19</v>
      </c>
      <c r="F128" s="236" t="s">
        <v>781</v>
      </c>
      <c r="G128" s="234"/>
      <c r="H128" s="237">
        <v>5.2530000000000001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162</v>
      </c>
      <c r="AU128" s="243" t="s">
        <v>85</v>
      </c>
      <c r="AV128" s="13" t="s">
        <v>85</v>
      </c>
      <c r="AW128" s="13" t="s">
        <v>36</v>
      </c>
      <c r="AX128" s="13" t="s">
        <v>83</v>
      </c>
      <c r="AY128" s="243" t="s">
        <v>149</v>
      </c>
    </row>
    <row r="129" s="2" customFormat="1" ht="16.5" customHeight="1">
      <c r="A129" s="39"/>
      <c r="B129" s="40"/>
      <c r="C129" s="213" t="s">
        <v>223</v>
      </c>
      <c r="D129" s="213" t="s">
        <v>151</v>
      </c>
      <c r="E129" s="214" t="s">
        <v>228</v>
      </c>
      <c r="F129" s="215" t="s">
        <v>229</v>
      </c>
      <c r="G129" s="216" t="s">
        <v>230</v>
      </c>
      <c r="H129" s="217">
        <v>61.149999999999999</v>
      </c>
      <c r="I129" s="218"/>
      <c r="J129" s="219">
        <f>ROUND(I129*H129,2)</f>
        <v>0</v>
      </c>
      <c r="K129" s="215" t="s">
        <v>155</v>
      </c>
      <c r="L129" s="45"/>
      <c r="M129" s="220" t="s">
        <v>19</v>
      </c>
      <c r="N129" s="221" t="s">
        <v>46</v>
      </c>
      <c r="O129" s="85"/>
      <c r="P129" s="222">
        <f>O129*H129</f>
        <v>0</v>
      </c>
      <c r="Q129" s="222">
        <v>0.00199</v>
      </c>
      <c r="R129" s="222">
        <f>Q129*H129</f>
        <v>0.12168850000000001</v>
      </c>
      <c r="S129" s="222">
        <v>0</v>
      </c>
      <c r="T129" s="22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156</v>
      </c>
      <c r="AT129" s="224" t="s">
        <v>151</v>
      </c>
      <c r="AU129" s="224" t="s">
        <v>85</v>
      </c>
      <c r="AY129" s="18" t="s">
        <v>149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8" t="s">
        <v>83</v>
      </c>
      <c r="BK129" s="225">
        <f>ROUND(I129*H129,2)</f>
        <v>0</v>
      </c>
      <c r="BL129" s="18" t="s">
        <v>156</v>
      </c>
      <c r="BM129" s="224" t="s">
        <v>566</v>
      </c>
    </row>
    <row r="130" s="2" customFormat="1">
      <c r="A130" s="39"/>
      <c r="B130" s="40"/>
      <c r="C130" s="41"/>
      <c r="D130" s="226" t="s">
        <v>158</v>
      </c>
      <c r="E130" s="41"/>
      <c r="F130" s="227" t="s">
        <v>232</v>
      </c>
      <c r="G130" s="41"/>
      <c r="H130" s="41"/>
      <c r="I130" s="228"/>
      <c r="J130" s="41"/>
      <c r="K130" s="41"/>
      <c r="L130" s="45"/>
      <c r="M130" s="229"/>
      <c r="N130" s="230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158</v>
      </c>
      <c r="AU130" s="18" t="s">
        <v>85</v>
      </c>
    </row>
    <row r="131" s="13" customFormat="1">
      <c r="A131" s="13"/>
      <c r="B131" s="233"/>
      <c r="C131" s="234"/>
      <c r="D131" s="231" t="s">
        <v>162</v>
      </c>
      <c r="E131" s="235" t="s">
        <v>19</v>
      </c>
      <c r="F131" s="236" t="s">
        <v>782</v>
      </c>
      <c r="G131" s="234"/>
      <c r="H131" s="237">
        <v>61.149999999999999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162</v>
      </c>
      <c r="AU131" s="243" t="s">
        <v>85</v>
      </c>
      <c r="AV131" s="13" t="s">
        <v>85</v>
      </c>
      <c r="AW131" s="13" t="s">
        <v>36</v>
      </c>
      <c r="AX131" s="13" t="s">
        <v>83</v>
      </c>
      <c r="AY131" s="243" t="s">
        <v>149</v>
      </c>
    </row>
    <row r="132" s="2" customFormat="1" ht="24.15" customHeight="1">
      <c r="A132" s="39"/>
      <c r="B132" s="40"/>
      <c r="C132" s="213" t="s">
        <v>227</v>
      </c>
      <c r="D132" s="213" t="s">
        <v>151</v>
      </c>
      <c r="E132" s="214" t="s">
        <v>240</v>
      </c>
      <c r="F132" s="215" t="s">
        <v>241</v>
      </c>
      <c r="G132" s="216" t="s">
        <v>230</v>
      </c>
      <c r="H132" s="217">
        <v>61.149999999999999</v>
      </c>
      <c r="I132" s="218"/>
      <c r="J132" s="219">
        <f>ROUND(I132*H132,2)</f>
        <v>0</v>
      </c>
      <c r="K132" s="215" t="s">
        <v>155</v>
      </c>
      <c r="L132" s="45"/>
      <c r="M132" s="220" t="s">
        <v>19</v>
      </c>
      <c r="N132" s="221" t="s">
        <v>46</v>
      </c>
      <c r="O132" s="85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156</v>
      </c>
      <c r="AT132" s="224" t="s">
        <v>151</v>
      </c>
      <c r="AU132" s="224" t="s">
        <v>85</v>
      </c>
      <c r="AY132" s="18" t="s">
        <v>149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83</v>
      </c>
      <c r="BK132" s="225">
        <f>ROUND(I132*H132,2)</f>
        <v>0</v>
      </c>
      <c r="BL132" s="18" t="s">
        <v>156</v>
      </c>
      <c r="BM132" s="224" t="s">
        <v>570</v>
      </c>
    </row>
    <row r="133" s="2" customFormat="1">
      <c r="A133" s="39"/>
      <c r="B133" s="40"/>
      <c r="C133" s="41"/>
      <c r="D133" s="226" t="s">
        <v>158</v>
      </c>
      <c r="E133" s="41"/>
      <c r="F133" s="227" t="s">
        <v>243</v>
      </c>
      <c r="G133" s="41"/>
      <c r="H133" s="41"/>
      <c r="I133" s="228"/>
      <c r="J133" s="41"/>
      <c r="K133" s="41"/>
      <c r="L133" s="45"/>
      <c r="M133" s="229"/>
      <c r="N133" s="230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158</v>
      </c>
      <c r="AU133" s="18" t="s">
        <v>85</v>
      </c>
    </row>
    <row r="134" s="2" customFormat="1" ht="16.5" customHeight="1">
      <c r="A134" s="39"/>
      <c r="B134" s="40"/>
      <c r="C134" s="213" t="s">
        <v>234</v>
      </c>
      <c r="D134" s="213" t="s">
        <v>151</v>
      </c>
      <c r="E134" s="214" t="s">
        <v>250</v>
      </c>
      <c r="F134" s="215" t="s">
        <v>251</v>
      </c>
      <c r="G134" s="216" t="s">
        <v>230</v>
      </c>
      <c r="H134" s="217">
        <v>10.560000000000001</v>
      </c>
      <c r="I134" s="218"/>
      <c r="J134" s="219">
        <f>ROUND(I134*H134,2)</f>
        <v>0</v>
      </c>
      <c r="K134" s="215" t="s">
        <v>155</v>
      </c>
      <c r="L134" s="45"/>
      <c r="M134" s="220" t="s">
        <v>19</v>
      </c>
      <c r="N134" s="221" t="s">
        <v>46</v>
      </c>
      <c r="O134" s="85"/>
      <c r="P134" s="222">
        <f>O134*H134</f>
        <v>0</v>
      </c>
      <c r="Q134" s="222">
        <v>0.00149</v>
      </c>
      <c r="R134" s="222">
        <f>Q134*H134</f>
        <v>0.015734399999999999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156</v>
      </c>
      <c r="AT134" s="224" t="s">
        <v>151</v>
      </c>
      <c r="AU134" s="224" t="s">
        <v>85</v>
      </c>
      <c r="AY134" s="18" t="s">
        <v>149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83</v>
      </c>
      <c r="BK134" s="225">
        <f>ROUND(I134*H134,2)</f>
        <v>0</v>
      </c>
      <c r="BL134" s="18" t="s">
        <v>156</v>
      </c>
      <c r="BM134" s="224" t="s">
        <v>572</v>
      </c>
    </row>
    <row r="135" s="2" customFormat="1">
      <c r="A135" s="39"/>
      <c r="B135" s="40"/>
      <c r="C135" s="41"/>
      <c r="D135" s="226" t="s">
        <v>158</v>
      </c>
      <c r="E135" s="41"/>
      <c r="F135" s="227" t="s">
        <v>253</v>
      </c>
      <c r="G135" s="41"/>
      <c r="H135" s="41"/>
      <c r="I135" s="228"/>
      <c r="J135" s="41"/>
      <c r="K135" s="41"/>
      <c r="L135" s="45"/>
      <c r="M135" s="229"/>
      <c r="N135" s="23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158</v>
      </c>
      <c r="AU135" s="18" t="s">
        <v>85</v>
      </c>
    </row>
    <row r="136" s="13" customFormat="1">
      <c r="A136" s="13"/>
      <c r="B136" s="233"/>
      <c r="C136" s="234"/>
      <c r="D136" s="231" t="s">
        <v>162</v>
      </c>
      <c r="E136" s="235" t="s">
        <v>19</v>
      </c>
      <c r="F136" s="236" t="s">
        <v>573</v>
      </c>
      <c r="G136" s="234"/>
      <c r="H136" s="237">
        <v>10.560000000000001</v>
      </c>
      <c r="I136" s="238"/>
      <c r="J136" s="234"/>
      <c r="K136" s="234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162</v>
      </c>
      <c r="AU136" s="243" t="s">
        <v>85</v>
      </c>
      <c r="AV136" s="13" t="s">
        <v>85</v>
      </c>
      <c r="AW136" s="13" t="s">
        <v>36</v>
      </c>
      <c r="AX136" s="13" t="s">
        <v>83</v>
      </c>
      <c r="AY136" s="243" t="s">
        <v>149</v>
      </c>
    </row>
    <row r="137" s="2" customFormat="1" ht="24.15" customHeight="1">
      <c r="A137" s="39"/>
      <c r="B137" s="40"/>
      <c r="C137" s="213" t="s">
        <v>8</v>
      </c>
      <c r="D137" s="213" t="s">
        <v>151</v>
      </c>
      <c r="E137" s="214" t="s">
        <v>256</v>
      </c>
      <c r="F137" s="215" t="s">
        <v>257</v>
      </c>
      <c r="G137" s="216" t="s">
        <v>230</v>
      </c>
      <c r="H137" s="217">
        <v>10.560000000000001</v>
      </c>
      <c r="I137" s="218"/>
      <c r="J137" s="219">
        <f>ROUND(I137*H137,2)</f>
        <v>0</v>
      </c>
      <c r="K137" s="215" t="s">
        <v>155</v>
      </c>
      <c r="L137" s="45"/>
      <c r="M137" s="220" t="s">
        <v>19</v>
      </c>
      <c r="N137" s="221" t="s">
        <v>46</v>
      </c>
      <c r="O137" s="85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156</v>
      </c>
      <c r="AT137" s="224" t="s">
        <v>151</v>
      </c>
      <c r="AU137" s="224" t="s">
        <v>85</v>
      </c>
      <c r="AY137" s="18" t="s">
        <v>149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8" t="s">
        <v>83</v>
      </c>
      <c r="BK137" s="225">
        <f>ROUND(I137*H137,2)</f>
        <v>0</v>
      </c>
      <c r="BL137" s="18" t="s">
        <v>156</v>
      </c>
      <c r="BM137" s="224" t="s">
        <v>574</v>
      </c>
    </row>
    <row r="138" s="2" customFormat="1">
      <c r="A138" s="39"/>
      <c r="B138" s="40"/>
      <c r="C138" s="41"/>
      <c r="D138" s="226" t="s">
        <v>158</v>
      </c>
      <c r="E138" s="41"/>
      <c r="F138" s="227" t="s">
        <v>259</v>
      </c>
      <c r="G138" s="41"/>
      <c r="H138" s="41"/>
      <c r="I138" s="228"/>
      <c r="J138" s="41"/>
      <c r="K138" s="41"/>
      <c r="L138" s="45"/>
      <c r="M138" s="229"/>
      <c r="N138" s="230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158</v>
      </c>
      <c r="AU138" s="18" t="s">
        <v>85</v>
      </c>
    </row>
    <row r="139" s="2" customFormat="1" ht="21.75" customHeight="1">
      <c r="A139" s="39"/>
      <c r="B139" s="40"/>
      <c r="C139" s="213" t="s">
        <v>244</v>
      </c>
      <c r="D139" s="213" t="s">
        <v>151</v>
      </c>
      <c r="E139" s="214" t="s">
        <v>261</v>
      </c>
      <c r="F139" s="215" t="s">
        <v>262</v>
      </c>
      <c r="G139" s="216" t="s">
        <v>183</v>
      </c>
      <c r="H139" s="217">
        <v>11.616</v>
      </c>
      <c r="I139" s="218"/>
      <c r="J139" s="219">
        <f>ROUND(I139*H139,2)</f>
        <v>0</v>
      </c>
      <c r="K139" s="215" t="s">
        <v>155</v>
      </c>
      <c r="L139" s="45"/>
      <c r="M139" s="220" t="s">
        <v>19</v>
      </c>
      <c r="N139" s="221" t="s">
        <v>46</v>
      </c>
      <c r="O139" s="85"/>
      <c r="P139" s="222">
        <f>O139*H139</f>
        <v>0</v>
      </c>
      <c r="Q139" s="222">
        <v>0.0013600000000000001</v>
      </c>
      <c r="R139" s="222">
        <f>Q139*H139</f>
        <v>0.015797760000000001</v>
      </c>
      <c r="S139" s="222">
        <v>0</v>
      </c>
      <c r="T139" s="22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4" t="s">
        <v>156</v>
      </c>
      <c r="AT139" s="224" t="s">
        <v>151</v>
      </c>
      <c r="AU139" s="224" t="s">
        <v>85</v>
      </c>
      <c r="AY139" s="18" t="s">
        <v>149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8" t="s">
        <v>83</v>
      </c>
      <c r="BK139" s="225">
        <f>ROUND(I139*H139,2)</f>
        <v>0</v>
      </c>
      <c r="BL139" s="18" t="s">
        <v>156</v>
      </c>
      <c r="BM139" s="224" t="s">
        <v>575</v>
      </c>
    </row>
    <row r="140" s="2" customFormat="1">
      <c r="A140" s="39"/>
      <c r="B140" s="40"/>
      <c r="C140" s="41"/>
      <c r="D140" s="226" t="s">
        <v>158</v>
      </c>
      <c r="E140" s="41"/>
      <c r="F140" s="227" t="s">
        <v>264</v>
      </c>
      <c r="G140" s="41"/>
      <c r="H140" s="41"/>
      <c r="I140" s="228"/>
      <c r="J140" s="41"/>
      <c r="K140" s="41"/>
      <c r="L140" s="45"/>
      <c r="M140" s="229"/>
      <c r="N140" s="230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158</v>
      </c>
      <c r="AU140" s="18" t="s">
        <v>85</v>
      </c>
    </row>
    <row r="141" s="2" customFormat="1" ht="24.15" customHeight="1">
      <c r="A141" s="39"/>
      <c r="B141" s="40"/>
      <c r="C141" s="213" t="s">
        <v>249</v>
      </c>
      <c r="D141" s="213" t="s">
        <v>151</v>
      </c>
      <c r="E141" s="214" t="s">
        <v>266</v>
      </c>
      <c r="F141" s="215" t="s">
        <v>267</v>
      </c>
      <c r="G141" s="216" t="s">
        <v>183</v>
      </c>
      <c r="H141" s="217">
        <v>11.616</v>
      </c>
      <c r="I141" s="218"/>
      <c r="J141" s="219">
        <f>ROUND(I141*H141,2)</f>
        <v>0</v>
      </c>
      <c r="K141" s="215" t="s">
        <v>155</v>
      </c>
      <c r="L141" s="45"/>
      <c r="M141" s="220" t="s">
        <v>19</v>
      </c>
      <c r="N141" s="221" t="s">
        <v>46</v>
      </c>
      <c r="O141" s="85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4" t="s">
        <v>156</v>
      </c>
      <c r="AT141" s="224" t="s">
        <v>151</v>
      </c>
      <c r="AU141" s="224" t="s">
        <v>85</v>
      </c>
      <c r="AY141" s="18" t="s">
        <v>149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8" t="s">
        <v>83</v>
      </c>
      <c r="BK141" s="225">
        <f>ROUND(I141*H141,2)</f>
        <v>0</v>
      </c>
      <c r="BL141" s="18" t="s">
        <v>156</v>
      </c>
      <c r="BM141" s="224" t="s">
        <v>576</v>
      </c>
    </row>
    <row r="142" s="2" customFormat="1">
      <c r="A142" s="39"/>
      <c r="B142" s="40"/>
      <c r="C142" s="41"/>
      <c r="D142" s="226" t="s">
        <v>158</v>
      </c>
      <c r="E142" s="41"/>
      <c r="F142" s="227" t="s">
        <v>269</v>
      </c>
      <c r="G142" s="41"/>
      <c r="H142" s="41"/>
      <c r="I142" s="228"/>
      <c r="J142" s="41"/>
      <c r="K142" s="41"/>
      <c r="L142" s="45"/>
      <c r="M142" s="229"/>
      <c r="N142" s="230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158</v>
      </c>
      <c r="AU142" s="18" t="s">
        <v>85</v>
      </c>
    </row>
    <row r="143" s="2" customFormat="1" ht="37.8" customHeight="1">
      <c r="A143" s="39"/>
      <c r="B143" s="40"/>
      <c r="C143" s="213" t="s">
        <v>255</v>
      </c>
      <c r="D143" s="213" t="s">
        <v>151</v>
      </c>
      <c r="E143" s="214" t="s">
        <v>270</v>
      </c>
      <c r="F143" s="215" t="s">
        <v>271</v>
      </c>
      <c r="G143" s="216" t="s">
        <v>183</v>
      </c>
      <c r="H143" s="217">
        <v>30.303000000000001</v>
      </c>
      <c r="I143" s="218"/>
      <c r="J143" s="219">
        <f>ROUND(I143*H143,2)</f>
        <v>0</v>
      </c>
      <c r="K143" s="215" t="s">
        <v>155</v>
      </c>
      <c r="L143" s="45"/>
      <c r="M143" s="220" t="s">
        <v>19</v>
      </c>
      <c r="N143" s="221" t="s">
        <v>46</v>
      </c>
      <c r="O143" s="85"/>
      <c r="P143" s="222">
        <f>O143*H143</f>
        <v>0</v>
      </c>
      <c r="Q143" s="222">
        <v>0</v>
      </c>
      <c r="R143" s="222">
        <f>Q143*H143</f>
        <v>0</v>
      </c>
      <c r="S143" s="222">
        <v>0</v>
      </c>
      <c r="T143" s="223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4" t="s">
        <v>156</v>
      </c>
      <c r="AT143" s="224" t="s">
        <v>151</v>
      </c>
      <c r="AU143" s="224" t="s">
        <v>85</v>
      </c>
      <c r="AY143" s="18" t="s">
        <v>149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8" t="s">
        <v>83</v>
      </c>
      <c r="BK143" s="225">
        <f>ROUND(I143*H143,2)</f>
        <v>0</v>
      </c>
      <c r="BL143" s="18" t="s">
        <v>156</v>
      </c>
      <c r="BM143" s="224" t="s">
        <v>577</v>
      </c>
    </row>
    <row r="144" s="2" customFormat="1">
      <c r="A144" s="39"/>
      <c r="B144" s="40"/>
      <c r="C144" s="41"/>
      <c r="D144" s="226" t="s">
        <v>158</v>
      </c>
      <c r="E144" s="41"/>
      <c r="F144" s="227" t="s">
        <v>273</v>
      </c>
      <c r="G144" s="41"/>
      <c r="H144" s="41"/>
      <c r="I144" s="228"/>
      <c r="J144" s="41"/>
      <c r="K144" s="41"/>
      <c r="L144" s="45"/>
      <c r="M144" s="229"/>
      <c r="N144" s="230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158</v>
      </c>
      <c r="AU144" s="18" t="s">
        <v>85</v>
      </c>
    </row>
    <row r="145" s="13" customFormat="1">
      <c r="A145" s="13"/>
      <c r="B145" s="233"/>
      <c r="C145" s="234"/>
      <c r="D145" s="231" t="s">
        <v>162</v>
      </c>
      <c r="E145" s="235" t="s">
        <v>19</v>
      </c>
      <c r="F145" s="236" t="s">
        <v>783</v>
      </c>
      <c r="G145" s="234"/>
      <c r="H145" s="237">
        <v>12.855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162</v>
      </c>
      <c r="AU145" s="243" t="s">
        <v>85</v>
      </c>
      <c r="AV145" s="13" t="s">
        <v>85</v>
      </c>
      <c r="AW145" s="13" t="s">
        <v>36</v>
      </c>
      <c r="AX145" s="13" t="s">
        <v>75</v>
      </c>
      <c r="AY145" s="243" t="s">
        <v>149</v>
      </c>
    </row>
    <row r="146" s="13" customFormat="1">
      <c r="A146" s="13"/>
      <c r="B146" s="233"/>
      <c r="C146" s="234"/>
      <c r="D146" s="231" t="s">
        <v>162</v>
      </c>
      <c r="E146" s="235" t="s">
        <v>19</v>
      </c>
      <c r="F146" s="236" t="s">
        <v>784</v>
      </c>
      <c r="G146" s="234"/>
      <c r="H146" s="237">
        <v>-7.5759999999999996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162</v>
      </c>
      <c r="AU146" s="243" t="s">
        <v>85</v>
      </c>
      <c r="AV146" s="13" t="s">
        <v>85</v>
      </c>
      <c r="AW146" s="13" t="s">
        <v>36</v>
      </c>
      <c r="AX146" s="13" t="s">
        <v>75</v>
      </c>
      <c r="AY146" s="243" t="s">
        <v>149</v>
      </c>
    </row>
    <row r="147" s="14" customFormat="1">
      <c r="A147" s="14"/>
      <c r="B147" s="244"/>
      <c r="C147" s="245"/>
      <c r="D147" s="231" t="s">
        <v>162</v>
      </c>
      <c r="E147" s="246" t="s">
        <v>19</v>
      </c>
      <c r="F147" s="247" t="s">
        <v>276</v>
      </c>
      <c r="G147" s="245"/>
      <c r="H147" s="248">
        <v>5.2789999999999999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162</v>
      </c>
      <c r="AU147" s="254" t="s">
        <v>85</v>
      </c>
      <c r="AV147" s="14" t="s">
        <v>169</v>
      </c>
      <c r="AW147" s="14" t="s">
        <v>36</v>
      </c>
      <c r="AX147" s="14" t="s">
        <v>75</v>
      </c>
      <c r="AY147" s="254" t="s">
        <v>149</v>
      </c>
    </row>
    <row r="148" s="13" customFormat="1">
      <c r="A148" s="13"/>
      <c r="B148" s="233"/>
      <c r="C148" s="234"/>
      <c r="D148" s="231" t="s">
        <v>162</v>
      </c>
      <c r="E148" s="235" t="s">
        <v>19</v>
      </c>
      <c r="F148" s="236" t="s">
        <v>785</v>
      </c>
      <c r="G148" s="234"/>
      <c r="H148" s="237">
        <v>12.512000000000001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162</v>
      </c>
      <c r="AU148" s="243" t="s">
        <v>85</v>
      </c>
      <c r="AV148" s="13" t="s">
        <v>85</v>
      </c>
      <c r="AW148" s="13" t="s">
        <v>36</v>
      </c>
      <c r="AX148" s="13" t="s">
        <v>75</v>
      </c>
      <c r="AY148" s="243" t="s">
        <v>149</v>
      </c>
    </row>
    <row r="149" s="13" customFormat="1">
      <c r="A149" s="13"/>
      <c r="B149" s="233"/>
      <c r="C149" s="234"/>
      <c r="D149" s="231" t="s">
        <v>162</v>
      </c>
      <c r="E149" s="235" t="s">
        <v>19</v>
      </c>
      <c r="F149" s="236" t="s">
        <v>786</v>
      </c>
      <c r="G149" s="234"/>
      <c r="H149" s="237">
        <v>12.512000000000001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162</v>
      </c>
      <c r="AU149" s="243" t="s">
        <v>85</v>
      </c>
      <c r="AV149" s="13" t="s">
        <v>85</v>
      </c>
      <c r="AW149" s="13" t="s">
        <v>36</v>
      </c>
      <c r="AX149" s="13" t="s">
        <v>75</v>
      </c>
      <c r="AY149" s="243" t="s">
        <v>149</v>
      </c>
    </row>
    <row r="150" s="15" customFormat="1">
      <c r="A150" s="15"/>
      <c r="B150" s="255"/>
      <c r="C150" s="256"/>
      <c r="D150" s="231" t="s">
        <v>162</v>
      </c>
      <c r="E150" s="257" t="s">
        <v>19</v>
      </c>
      <c r="F150" s="258" t="s">
        <v>279</v>
      </c>
      <c r="G150" s="256"/>
      <c r="H150" s="259">
        <v>30.303000000000001</v>
      </c>
      <c r="I150" s="260"/>
      <c r="J150" s="256"/>
      <c r="K150" s="256"/>
      <c r="L150" s="261"/>
      <c r="M150" s="262"/>
      <c r="N150" s="263"/>
      <c r="O150" s="263"/>
      <c r="P150" s="263"/>
      <c r="Q150" s="263"/>
      <c r="R150" s="263"/>
      <c r="S150" s="263"/>
      <c r="T150" s="264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5" t="s">
        <v>162</v>
      </c>
      <c r="AU150" s="265" t="s">
        <v>85</v>
      </c>
      <c r="AV150" s="15" t="s">
        <v>156</v>
      </c>
      <c r="AW150" s="15" t="s">
        <v>36</v>
      </c>
      <c r="AX150" s="15" t="s">
        <v>83</v>
      </c>
      <c r="AY150" s="265" t="s">
        <v>149</v>
      </c>
    </row>
    <row r="151" s="2" customFormat="1" ht="37.8" customHeight="1">
      <c r="A151" s="39"/>
      <c r="B151" s="40"/>
      <c r="C151" s="213" t="s">
        <v>260</v>
      </c>
      <c r="D151" s="213" t="s">
        <v>151</v>
      </c>
      <c r="E151" s="214" t="s">
        <v>281</v>
      </c>
      <c r="F151" s="215" t="s">
        <v>282</v>
      </c>
      <c r="G151" s="216" t="s">
        <v>183</v>
      </c>
      <c r="H151" s="217">
        <v>7.5759999999999996</v>
      </c>
      <c r="I151" s="218"/>
      <c r="J151" s="219">
        <f>ROUND(I151*H151,2)</f>
        <v>0</v>
      </c>
      <c r="K151" s="215" t="s">
        <v>155</v>
      </c>
      <c r="L151" s="45"/>
      <c r="M151" s="220" t="s">
        <v>19</v>
      </c>
      <c r="N151" s="221" t="s">
        <v>46</v>
      </c>
      <c r="O151" s="85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4" t="s">
        <v>156</v>
      </c>
      <c r="AT151" s="224" t="s">
        <v>151</v>
      </c>
      <c r="AU151" s="224" t="s">
        <v>85</v>
      </c>
      <c r="AY151" s="18" t="s">
        <v>149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8" t="s">
        <v>83</v>
      </c>
      <c r="BK151" s="225">
        <f>ROUND(I151*H151,2)</f>
        <v>0</v>
      </c>
      <c r="BL151" s="18" t="s">
        <v>156</v>
      </c>
      <c r="BM151" s="224" t="s">
        <v>582</v>
      </c>
    </row>
    <row r="152" s="2" customFormat="1">
      <c r="A152" s="39"/>
      <c r="B152" s="40"/>
      <c r="C152" s="41"/>
      <c r="D152" s="226" t="s">
        <v>158</v>
      </c>
      <c r="E152" s="41"/>
      <c r="F152" s="227" t="s">
        <v>284</v>
      </c>
      <c r="G152" s="41"/>
      <c r="H152" s="41"/>
      <c r="I152" s="228"/>
      <c r="J152" s="41"/>
      <c r="K152" s="41"/>
      <c r="L152" s="45"/>
      <c r="M152" s="229"/>
      <c r="N152" s="230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158</v>
      </c>
      <c r="AU152" s="18" t="s">
        <v>85</v>
      </c>
    </row>
    <row r="153" s="2" customFormat="1" ht="24.15" customHeight="1">
      <c r="A153" s="39"/>
      <c r="B153" s="40"/>
      <c r="C153" s="213" t="s">
        <v>265</v>
      </c>
      <c r="D153" s="213" t="s">
        <v>151</v>
      </c>
      <c r="E153" s="214" t="s">
        <v>583</v>
      </c>
      <c r="F153" s="215" t="s">
        <v>584</v>
      </c>
      <c r="G153" s="216" t="s">
        <v>183</v>
      </c>
      <c r="H153" s="217">
        <v>12.512000000000001</v>
      </c>
      <c r="I153" s="218"/>
      <c r="J153" s="219">
        <f>ROUND(I153*H153,2)</f>
        <v>0</v>
      </c>
      <c r="K153" s="215" t="s">
        <v>155</v>
      </c>
      <c r="L153" s="45"/>
      <c r="M153" s="220" t="s">
        <v>19</v>
      </c>
      <c r="N153" s="221" t="s">
        <v>46</v>
      </c>
      <c r="O153" s="85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4" t="s">
        <v>156</v>
      </c>
      <c r="AT153" s="224" t="s">
        <v>151</v>
      </c>
      <c r="AU153" s="224" t="s">
        <v>85</v>
      </c>
      <c r="AY153" s="18" t="s">
        <v>149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8" t="s">
        <v>83</v>
      </c>
      <c r="BK153" s="225">
        <f>ROUND(I153*H153,2)</f>
        <v>0</v>
      </c>
      <c r="BL153" s="18" t="s">
        <v>156</v>
      </c>
      <c r="BM153" s="224" t="s">
        <v>585</v>
      </c>
    </row>
    <row r="154" s="2" customFormat="1">
      <c r="A154" s="39"/>
      <c r="B154" s="40"/>
      <c r="C154" s="41"/>
      <c r="D154" s="226" t="s">
        <v>158</v>
      </c>
      <c r="E154" s="41"/>
      <c r="F154" s="227" t="s">
        <v>586</v>
      </c>
      <c r="G154" s="41"/>
      <c r="H154" s="41"/>
      <c r="I154" s="228"/>
      <c r="J154" s="41"/>
      <c r="K154" s="41"/>
      <c r="L154" s="45"/>
      <c r="M154" s="229"/>
      <c r="N154" s="230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158</v>
      </c>
      <c r="AU154" s="18" t="s">
        <v>85</v>
      </c>
    </row>
    <row r="155" s="13" customFormat="1">
      <c r="A155" s="13"/>
      <c r="B155" s="233"/>
      <c r="C155" s="234"/>
      <c r="D155" s="231" t="s">
        <v>162</v>
      </c>
      <c r="E155" s="235" t="s">
        <v>19</v>
      </c>
      <c r="F155" s="236" t="s">
        <v>787</v>
      </c>
      <c r="G155" s="234"/>
      <c r="H155" s="237">
        <v>12.512000000000001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162</v>
      </c>
      <c r="AU155" s="243" t="s">
        <v>85</v>
      </c>
      <c r="AV155" s="13" t="s">
        <v>85</v>
      </c>
      <c r="AW155" s="13" t="s">
        <v>36</v>
      </c>
      <c r="AX155" s="13" t="s">
        <v>83</v>
      </c>
      <c r="AY155" s="243" t="s">
        <v>149</v>
      </c>
    </row>
    <row r="156" s="2" customFormat="1" ht="24.15" customHeight="1">
      <c r="A156" s="39"/>
      <c r="B156" s="40"/>
      <c r="C156" s="213" t="s">
        <v>7</v>
      </c>
      <c r="D156" s="213" t="s">
        <v>151</v>
      </c>
      <c r="E156" s="214" t="s">
        <v>292</v>
      </c>
      <c r="F156" s="215" t="s">
        <v>293</v>
      </c>
      <c r="G156" s="216" t="s">
        <v>183</v>
      </c>
      <c r="H156" s="217">
        <v>25.367000000000001</v>
      </c>
      <c r="I156" s="218"/>
      <c r="J156" s="219">
        <f>ROUND(I156*H156,2)</f>
        <v>0</v>
      </c>
      <c r="K156" s="215" t="s">
        <v>19</v>
      </c>
      <c r="L156" s="45"/>
      <c r="M156" s="220" t="s">
        <v>19</v>
      </c>
      <c r="N156" s="221" t="s">
        <v>46</v>
      </c>
      <c r="O156" s="85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4" t="s">
        <v>156</v>
      </c>
      <c r="AT156" s="224" t="s">
        <v>151</v>
      </c>
      <c r="AU156" s="224" t="s">
        <v>85</v>
      </c>
      <c r="AY156" s="18" t="s">
        <v>149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8" t="s">
        <v>83</v>
      </c>
      <c r="BK156" s="225">
        <f>ROUND(I156*H156,2)</f>
        <v>0</v>
      </c>
      <c r="BL156" s="18" t="s">
        <v>156</v>
      </c>
      <c r="BM156" s="224" t="s">
        <v>588</v>
      </c>
    </row>
    <row r="157" s="13" customFormat="1">
      <c r="A157" s="13"/>
      <c r="B157" s="233"/>
      <c r="C157" s="234"/>
      <c r="D157" s="231" t="s">
        <v>162</v>
      </c>
      <c r="E157" s="235" t="s">
        <v>19</v>
      </c>
      <c r="F157" s="236" t="s">
        <v>788</v>
      </c>
      <c r="G157" s="234"/>
      <c r="H157" s="237">
        <v>12.855</v>
      </c>
      <c r="I157" s="238"/>
      <c r="J157" s="234"/>
      <c r="K157" s="234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162</v>
      </c>
      <c r="AU157" s="243" t="s">
        <v>85</v>
      </c>
      <c r="AV157" s="13" t="s">
        <v>85</v>
      </c>
      <c r="AW157" s="13" t="s">
        <v>36</v>
      </c>
      <c r="AX157" s="13" t="s">
        <v>75</v>
      </c>
      <c r="AY157" s="243" t="s">
        <v>149</v>
      </c>
    </row>
    <row r="158" s="13" customFormat="1">
      <c r="A158" s="13"/>
      <c r="B158" s="233"/>
      <c r="C158" s="234"/>
      <c r="D158" s="231" t="s">
        <v>162</v>
      </c>
      <c r="E158" s="235" t="s">
        <v>19</v>
      </c>
      <c r="F158" s="236" t="s">
        <v>789</v>
      </c>
      <c r="G158" s="234"/>
      <c r="H158" s="237">
        <v>12.512000000000001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162</v>
      </c>
      <c r="AU158" s="243" t="s">
        <v>85</v>
      </c>
      <c r="AV158" s="13" t="s">
        <v>85</v>
      </c>
      <c r="AW158" s="13" t="s">
        <v>36</v>
      </c>
      <c r="AX158" s="13" t="s">
        <v>75</v>
      </c>
      <c r="AY158" s="243" t="s">
        <v>149</v>
      </c>
    </row>
    <row r="159" s="15" customFormat="1">
      <c r="A159" s="15"/>
      <c r="B159" s="255"/>
      <c r="C159" s="256"/>
      <c r="D159" s="231" t="s">
        <v>162</v>
      </c>
      <c r="E159" s="257" t="s">
        <v>19</v>
      </c>
      <c r="F159" s="258" t="s">
        <v>279</v>
      </c>
      <c r="G159" s="256"/>
      <c r="H159" s="259">
        <v>25.367000000000001</v>
      </c>
      <c r="I159" s="260"/>
      <c r="J159" s="256"/>
      <c r="K159" s="256"/>
      <c r="L159" s="261"/>
      <c r="M159" s="262"/>
      <c r="N159" s="263"/>
      <c r="O159" s="263"/>
      <c r="P159" s="263"/>
      <c r="Q159" s="263"/>
      <c r="R159" s="263"/>
      <c r="S159" s="263"/>
      <c r="T159" s="264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5" t="s">
        <v>162</v>
      </c>
      <c r="AU159" s="265" t="s">
        <v>85</v>
      </c>
      <c r="AV159" s="15" t="s">
        <v>156</v>
      </c>
      <c r="AW159" s="15" t="s">
        <v>36</v>
      </c>
      <c r="AX159" s="15" t="s">
        <v>83</v>
      </c>
      <c r="AY159" s="265" t="s">
        <v>149</v>
      </c>
    </row>
    <row r="160" s="2" customFormat="1" ht="24.15" customHeight="1">
      <c r="A160" s="39"/>
      <c r="B160" s="40"/>
      <c r="C160" s="213" t="s">
        <v>280</v>
      </c>
      <c r="D160" s="213" t="s">
        <v>151</v>
      </c>
      <c r="E160" s="214" t="s">
        <v>298</v>
      </c>
      <c r="F160" s="215" t="s">
        <v>299</v>
      </c>
      <c r="G160" s="216" t="s">
        <v>300</v>
      </c>
      <c r="H160" s="217">
        <v>45.661000000000001</v>
      </c>
      <c r="I160" s="218"/>
      <c r="J160" s="219">
        <f>ROUND(I160*H160,2)</f>
        <v>0</v>
      </c>
      <c r="K160" s="215" t="s">
        <v>155</v>
      </c>
      <c r="L160" s="45"/>
      <c r="M160" s="220" t="s">
        <v>19</v>
      </c>
      <c r="N160" s="221" t="s">
        <v>46</v>
      </c>
      <c r="O160" s="85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4" t="s">
        <v>156</v>
      </c>
      <c r="AT160" s="224" t="s">
        <v>151</v>
      </c>
      <c r="AU160" s="224" t="s">
        <v>85</v>
      </c>
      <c r="AY160" s="18" t="s">
        <v>149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8" t="s">
        <v>83</v>
      </c>
      <c r="BK160" s="225">
        <f>ROUND(I160*H160,2)</f>
        <v>0</v>
      </c>
      <c r="BL160" s="18" t="s">
        <v>156</v>
      </c>
      <c r="BM160" s="224" t="s">
        <v>591</v>
      </c>
    </row>
    <row r="161" s="2" customFormat="1">
      <c r="A161" s="39"/>
      <c r="B161" s="40"/>
      <c r="C161" s="41"/>
      <c r="D161" s="226" t="s">
        <v>158</v>
      </c>
      <c r="E161" s="41"/>
      <c r="F161" s="227" t="s">
        <v>302</v>
      </c>
      <c r="G161" s="41"/>
      <c r="H161" s="41"/>
      <c r="I161" s="228"/>
      <c r="J161" s="41"/>
      <c r="K161" s="41"/>
      <c r="L161" s="45"/>
      <c r="M161" s="229"/>
      <c r="N161" s="230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158</v>
      </c>
      <c r="AU161" s="18" t="s">
        <v>85</v>
      </c>
    </row>
    <row r="162" s="13" customFormat="1">
      <c r="A162" s="13"/>
      <c r="B162" s="233"/>
      <c r="C162" s="234"/>
      <c r="D162" s="231" t="s">
        <v>162</v>
      </c>
      <c r="E162" s="234"/>
      <c r="F162" s="236" t="s">
        <v>790</v>
      </c>
      <c r="G162" s="234"/>
      <c r="H162" s="237">
        <v>45.661000000000001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162</v>
      </c>
      <c r="AU162" s="243" t="s">
        <v>85</v>
      </c>
      <c r="AV162" s="13" t="s">
        <v>85</v>
      </c>
      <c r="AW162" s="13" t="s">
        <v>4</v>
      </c>
      <c r="AX162" s="13" t="s">
        <v>83</v>
      </c>
      <c r="AY162" s="243" t="s">
        <v>149</v>
      </c>
    </row>
    <row r="163" s="2" customFormat="1" ht="24.15" customHeight="1">
      <c r="A163" s="39"/>
      <c r="B163" s="40"/>
      <c r="C163" s="213" t="s">
        <v>285</v>
      </c>
      <c r="D163" s="213" t="s">
        <v>151</v>
      </c>
      <c r="E163" s="214" t="s">
        <v>305</v>
      </c>
      <c r="F163" s="215" t="s">
        <v>306</v>
      </c>
      <c r="G163" s="216" t="s">
        <v>183</v>
      </c>
      <c r="H163" s="217">
        <v>25.024000000000001</v>
      </c>
      <c r="I163" s="218"/>
      <c r="J163" s="219">
        <f>ROUND(I163*H163,2)</f>
        <v>0</v>
      </c>
      <c r="K163" s="215" t="s">
        <v>19</v>
      </c>
      <c r="L163" s="45"/>
      <c r="M163" s="220" t="s">
        <v>19</v>
      </c>
      <c r="N163" s="221" t="s">
        <v>46</v>
      </c>
      <c r="O163" s="85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4" t="s">
        <v>156</v>
      </c>
      <c r="AT163" s="224" t="s">
        <v>151</v>
      </c>
      <c r="AU163" s="224" t="s">
        <v>85</v>
      </c>
      <c r="AY163" s="18" t="s">
        <v>149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8" t="s">
        <v>83</v>
      </c>
      <c r="BK163" s="225">
        <f>ROUND(I163*H163,2)</f>
        <v>0</v>
      </c>
      <c r="BL163" s="18" t="s">
        <v>156</v>
      </c>
      <c r="BM163" s="224" t="s">
        <v>593</v>
      </c>
    </row>
    <row r="164" s="13" customFormat="1">
      <c r="A164" s="13"/>
      <c r="B164" s="233"/>
      <c r="C164" s="234"/>
      <c r="D164" s="231" t="s">
        <v>162</v>
      </c>
      <c r="E164" s="235" t="s">
        <v>19</v>
      </c>
      <c r="F164" s="236" t="s">
        <v>791</v>
      </c>
      <c r="G164" s="234"/>
      <c r="H164" s="237">
        <v>37.878999999999998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162</v>
      </c>
      <c r="AU164" s="243" t="s">
        <v>85</v>
      </c>
      <c r="AV164" s="13" t="s">
        <v>85</v>
      </c>
      <c r="AW164" s="13" t="s">
        <v>36</v>
      </c>
      <c r="AX164" s="13" t="s">
        <v>75</v>
      </c>
      <c r="AY164" s="243" t="s">
        <v>149</v>
      </c>
    </row>
    <row r="165" s="13" customFormat="1">
      <c r="A165" s="13"/>
      <c r="B165" s="233"/>
      <c r="C165" s="234"/>
      <c r="D165" s="231" t="s">
        <v>162</v>
      </c>
      <c r="E165" s="235" t="s">
        <v>19</v>
      </c>
      <c r="F165" s="236" t="s">
        <v>792</v>
      </c>
      <c r="G165" s="234"/>
      <c r="H165" s="237">
        <v>-12.855</v>
      </c>
      <c r="I165" s="238"/>
      <c r="J165" s="234"/>
      <c r="K165" s="234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162</v>
      </c>
      <c r="AU165" s="243" t="s">
        <v>85</v>
      </c>
      <c r="AV165" s="13" t="s">
        <v>85</v>
      </c>
      <c r="AW165" s="13" t="s">
        <v>36</v>
      </c>
      <c r="AX165" s="13" t="s">
        <v>75</v>
      </c>
      <c r="AY165" s="243" t="s">
        <v>149</v>
      </c>
    </row>
    <row r="166" s="15" customFormat="1">
      <c r="A166" s="15"/>
      <c r="B166" s="255"/>
      <c r="C166" s="256"/>
      <c r="D166" s="231" t="s">
        <v>162</v>
      </c>
      <c r="E166" s="257" t="s">
        <v>19</v>
      </c>
      <c r="F166" s="258" t="s">
        <v>279</v>
      </c>
      <c r="G166" s="256"/>
      <c r="H166" s="259">
        <v>25.024000000000001</v>
      </c>
      <c r="I166" s="260"/>
      <c r="J166" s="256"/>
      <c r="K166" s="256"/>
      <c r="L166" s="261"/>
      <c r="M166" s="262"/>
      <c r="N166" s="263"/>
      <c r="O166" s="263"/>
      <c r="P166" s="263"/>
      <c r="Q166" s="263"/>
      <c r="R166" s="263"/>
      <c r="S166" s="263"/>
      <c r="T166" s="264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5" t="s">
        <v>162</v>
      </c>
      <c r="AU166" s="265" t="s">
        <v>85</v>
      </c>
      <c r="AV166" s="15" t="s">
        <v>156</v>
      </c>
      <c r="AW166" s="15" t="s">
        <v>36</v>
      </c>
      <c r="AX166" s="15" t="s">
        <v>83</v>
      </c>
      <c r="AY166" s="265" t="s">
        <v>149</v>
      </c>
    </row>
    <row r="167" s="2" customFormat="1" ht="16.5" customHeight="1">
      <c r="A167" s="39"/>
      <c r="B167" s="40"/>
      <c r="C167" s="266" t="s">
        <v>291</v>
      </c>
      <c r="D167" s="266" t="s">
        <v>311</v>
      </c>
      <c r="E167" s="267" t="s">
        <v>312</v>
      </c>
      <c r="F167" s="268" t="s">
        <v>313</v>
      </c>
      <c r="G167" s="269" t="s">
        <v>300</v>
      </c>
      <c r="H167" s="270">
        <v>23.773</v>
      </c>
      <c r="I167" s="271"/>
      <c r="J167" s="272">
        <f>ROUND(I167*H167,2)</f>
        <v>0</v>
      </c>
      <c r="K167" s="268" t="s">
        <v>155</v>
      </c>
      <c r="L167" s="273"/>
      <c r="M167" s="274" t="s">
        <v>19</v>
      </c>
      <c r="N167" s="275" t="s">
        <v>46</v>
      </c>
      <c r="O167" s="85"/>
      <c r="P167" s="222">
        <f>O167*H167</f>
        <v>0</v>
      </c>
      <c r="Q167" s="222">
        <v>0</v>
      </c>
      <c r="R167" s="222">
        <f>Q167*H167</f>
        <v>0</v>
      </c>
      <c r="S167" s="222">
        <v>0</v>
      </c>
      <c r="T167" s="22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4" t="s">
        <v>199</v>
      </c>
      <c r="AT167" s="224" t="s">
        <v>311</v>
      </c>
      <c r="AU167" s="224" t="s">
        <v>85</v>
      </c>
      <c r="AY167" s="18" t="s">
        <v>149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8" t="s">
        <v>83</v>
      </c>
      <c r="BK167" s="225">
        <f>ROUND(I167*H167,2)</f>
        <v>0</v>
      </c>
      <c r="BL167" s="18" t="s">
        <v>156</v>
      </c>
      <c r="BM167" s="224" t="s">
        <v>596</v>
      </c>
    </row>
    <row r="168" s="13" customFormat="1">
      <c r="A168" s="13"/>
      <c r="B168" s="233"/>
      <c r="C168" s="234"/>
      <c r="D168" s="231" t="s">
        <v>162</v>
      </c>
      <c r="E168" s="235" t="s">
        <v>19</v>
      </c>
      <c r="F168" s="236" t="s">
        <v>793</v>
      </c>
      <c r="G168" s="234"/>
      <c r="H168" s="237">
        <v>12.512000000000001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162</v>
      </c>
      <c r="AU168" s="243" t="s">
        <v>85</v>
      </c>
      <c r="AV168" s="13" t="s">
        <v>85</v>
      </c>
      <c r="AW168" s="13" t="s">
        <v>36</v>
      </c>
      <c r="AX168" s="13" t="s">
        <v>83</v>
      </c>
      <c r="AY168" s="243" t="s">
        <v>149</v>
      </c>
    </row>
    <row r="169" s="13" customFormat="1">
      <c r="A169" s="13"/>
      <c r="B169" s="233"/>
      <c r="C169" s="234"/>
      <c r="D169" s="231" t="s">
        <v>162</v>
      </c>
      <c r="E169" s="234"/>
      <c r="F169" s="236" t="s">
        <v>794</v>
      </c>
      <c r="G169" s="234"/>
      <c r="H169" s="237">
        <v>23.773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162</v>
      </c>
      <c r="AU169" s="243" t="s">
        <v>85</v>
      </c>
      <c r="AV169" s="13" t="s">
        <v>85</v>
      </c>
      <c r="AW169" s="13" t="s">
        <v>4</v>
      </c>
      <c r="AX169" s="13" t="s">
        <v>83</v>
      </c>
      <c r="AY169" s="243" t="s">
        <v>149</v>
      </c>
    </row>
    <row r="170" s="2" customFormat="1" ht="37.8" customHeight="1">
      <c r="A170" s="39"/>
      <c r="B170" s="40"/>
      <c r="C170" s="213" t="s">
        <v>297</v>
      </c>
      <c r="D170" s="213" t="s">
        <v>151</v>
      </c>
      <c r="E170" s="214" t="s">
        <v>318</v>
      </c>
      <c r="F170" s="215" t="s">
        <v>319</v>
      </c>
      <c r="G170" s="216" t="s">
        <v>183</v>
      </c>
      <c r="H170" s="217">
        <v>7.9379999999999997</v>
      </c>
      <c r="I170" s="218"/>
      <c r="J170" s="219">
        <f>ROUND(I170*H170,2)</f>
        <v>0</v>
      </c>
      <c r="K170" s="215" t="s">
        <v>19</v>
      </c>
      <c r="L170" s="45"/>
      <c r="M170" s="220" t="s">
        <v>19</v>
      </c>
      <c r="N170" s="221" t="s">
        <v>46</v>
      </c>
      <c r="O170" s="85"/>
      <c r="P170" s="222">
        <f>O170*H170</f>
        <v>0</v>
      </c>
      <c r="Q170" s="222">
        <v>0</v>
      </c>
      <c r="R170" s="222">
        <f>Q170*H170</f>
        <v>0</v>
      </c>
      <c r="S170" s="222">
        <v>0</v>
      </c>
      <c r="T170" s="223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4" t="s">
        <v>156</v>
      </c>
      <c r="AT170" s="224" t="s">
        <v>151</v>
      </c>
      <c r="AU170" s="224" t="s">
        <v>85</v>
      </c>
      <c r="AY170" s="18" t="s">
        <v>149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8" t="s">
        <v>83</v>
      </c>
      <c r="BK170" s="225">
        <f>ROUND(I170*H170,2)</f>
        <v>0</v>
      </c>
      <c r="BL170" s="18" t="s">
        <v>156</v>
      </c>
      <c r="BM170" s="224" t="s">
        <v>599</v>
      </c>
    </row>
    <row r="171" s="13" customFormat="1">
      <c r="A171" s="13"/>
      <c r="B171" s="233"/>
      <c r="C171" s="234"/>
      <c r="D171" s="231" t="s">
        <v>162</v>
      </c>
      <c r="E171" s="235" t="s">
        <v>19</v>
      </c>
      <c r="F171" s="236" t="s">
        <v>795</v>
      </c>
      <c r="G171" s="234"/>
      <c r="H171" s="237">
        <v>7.9379999999999997</v>
      </c>
      <c r="I171" s="238"/>
      <c r="J171" s="234"/>
      <c r="K171" s="234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162</v>
      </c>
      <c r="AU171" s="243" t="s">
        <v>85</v>
      </c>
      <c r="AV171" s="13" t="s">
        <v>85</v>
      </c>
      <c r="AW171" s="13" t="s">
        <v>36</v>
      </c>
      <c r="AX171" s="13" t="s">
        <v>83</v>
      </c>
      <c r="AY171" s="243" t="s">
        <v>149</v>
      </c>
    </row>
    <row r="172" s="2" customFormat="1" ht="16.5" customHeight="1">
      <c r="A172" s="39"/>
      <c r="B172" s="40"/>
      <c r="C172" s="266" t="s">
        <v>304</v>
      </c>
      <c r="D172" s="266" t="s">
        <v>311</v>
      </c>
      <c r="E172" s="267" t="s">
        <v>323</v>
      </c>
      <c r="F172" s="268" t="s">
        <v>324</v>
      </c>
      <c r="G172" s="269" t="s">
        <v>300</v>
      </c>
      <c r="H172" s="270">
        <v>15.875999999999999</v>
      </c>
      <c r="I172" s="271"/>
      <c r="J172" s="272">
        <f>ROUND(I172*H172,2)</f>
        <v>0</v>
      </c>
      <c r="K172" s="268" t="s">
        <v>19</v>
      </c>
      <c r="L172" s="273"/>
      <c r="M172" s="274" t="s">
        <v>19</v>
      </c>
      <c r="N172" s="275" t="s">
        <v>46</v>
      </c>
      <c r="O172" s="85"/>
      <c r="P172" s="222">
        <f>O172*H172</f>
        <v>0</v>
      </c>
      <c r="Q172" s="222">
        <v>0</v>
      </c>
      <c r="R172" s="222">
        <f>Q172*H172</f>
        <v>0</v>
      </c>
      <c r="S172" s="222">
        <v>0</v>
      </c>
      <c r="T172" s="223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4" t="s">
        <v>199</v>
      </c>
      <c r="AT172" s="224" t="s">
        <v>311</v>
      </c>
      <c r="AU172" s="224" t="s">
        <v>85</v>
      </c>
      <c r="AY172" s="18" t="s">
        <v>149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8" t="s">
        <v>83</v>
      </c>
      <c r="BK172" s="225">
        <f>ROUND(I172*H172,2)</f>
        <v>0</v>
      </c>
      <c r="BL172" s="18" t="s">
        <v>156</v>
      </c>
      <c r="BM172" s="224" t="s">
        <v>601</v>
      </c>
    </row>
    <row r="173" s="13" customFormat="1">
      <c r="A173" s="13"/>
      <c r="B173" s="233"/>
      <c r="C173" s="234"/>
      <c r="D173" s="231" t="s">
        <v>162</v>
      </c>
      <c r="E173" s="234"/>
      <c r="F173" s="236" t="s">
        <v>796</v>
      </c>
      <c r="G173" s="234"/>
      <c r="H173" s="237">
        <v>15.875999999999999</v>
      </c>
      <c r="I173" s="238"/>
      <c r="J173" s="234"/>
      <c r="K173" s="234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162</v>
      </c>
      <c r="AU173" s="243" t="s">
        <v>85</v>
      </c>
      <c r="AV173" s="13" t="s">
        <v>85</v>
      </c>
      <c r="AW173" s="13" t="s">
        <v>4</v>
      </c>
      <c r="AX173" s="13" t="s">
        <v>83</v>
      </c>
      <c r="AY173" s="243" t="s">
        <v>149</v>
      </c>
    </row>
    <row r="174" s="2" customFormat="1" ht="33" customHeight="1">
      <c r="A174" s="39"/>
      <c r="B174" s="40"/>
      <c r="C174" s="213" t="s">
        <v>310</v>
      </c>
      <c r="D174" s="213" t="s">
        <v>151</v>
      </c>
      <c r="E174" s="214" t="s">
        <v>328</v>
      </c>
      <c r="F174" s="215" t="s">
        <v>329</v>
      </c>
      <c r="G174" s="216" t="s">
        <v>230</v>
      </c>
      <c r="H174" s="217">
        <v>37</v>
      </c>
      <c r="I174" s="218"/>
      <c r="J174" s="219">
        <f>ROUND(I174*H174,2)</f>
        <v>0</v>
      </c>
      <c r="K174" s="215" t="s">
        <v>155</v>
      </c>
      <c r="L174" s="45"/>
      <c r="M174" s="220" t="s">
        <v>19</v>
      </c>
      <c r="N174" s="221" t="s">
        <v>46</v>
      </c>
      <c r="O174" s="85"/>
      <c r="P174" s="222">
        <f>O174*H174</f>
        <v>0</v>
      </c>
      <c r="Q174" s="222">
        <v>0</v>
      </c>
      <c r="R174" s="222">
        <f>Q174*H174</f>
        <v>0</v>
      </c>
      <c r="S174" s="222">
        <v>0</v>
      </c>
      <c r="T174" s="223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4" t="s">
        <v>156</v>
      </c>
      <c r="AT174" s="224" t="s">
        <v>151</v>
      </c>
      <c r="AU174" s="224" t="s">
        <v>85</v>
      </c>
      <c r="AY174" s="18" t="s">
        <v>149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8" t="s">
        <v>83</v>
      </c>
      <c r="BK174" s="225">
        <f>ROUND(I174*H174,2)</f>
        <v>0</v>
      </c>
      <c r="BL174" s="18" t="s">
        <v>156</v>
      </c>
      <c r="BM174" s="224" t="s">
        <v>603</v>
      </c>
    </row>
    <row r="175" s="2" customFormat="1">
      <c r="A175" s="39"/>
      <c r="B175" s="40"/>
      <c r="C175" s="41"/>
      <c r="D175" s="226" t="s">
        <v>158</v>
      </c>
      <c r="E175" s="41"/>
      <c r="F175" s="227" t="s">
        <v>331</v>
      </c>
      <c r="G175" s="41"/>
      <c r="H175" s="41"/>
      <c r="I175" s="228"/>
      <c r="J175" s="41"/>
      <c r="K175" s="41"/>
      <c r="L175" s="45"/>
      <c r="M175" s="229"/>
      <c r="N175" s="230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158</v>
      </c>
      <c r="AU175" s="18" t="s">
        <v>85</v>
      </c>
    </row>
    <row r="176" s="13" customFormat="1">
      <c r="A176" s="13"/>
      <c r="B176" s="233"/>
      <c r="C176" s="234"/>
      <c r="D176" s="231" t="s">
        <v>162</v>
      </c>
      <c r="E176" s="235" t="s">
        <v>19</v>
      </c>
      <c r="F176" s="236" t="s">
        <v>797</v>
      </c>
      <c r="G176" s="234"/>
      <c r="H176" s="237">
        <v>37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162</v>
      </c>
      <c r="AU176" s="243" t="s">
        <v>85</v>
      </c>
      <c r="AV176" s="13" t="s">
        <v>85</v>
      </c>
      <c r="AW176" s="13" t="s">
        <v>36</v>
      </c>
      <c r="AX176" s="13" t="s">
        <v>83</v>
      </c>
      <c r="AY176" s="243" t="s">
        <v>149</v>
      </c>
    </row>
    <row r="177" s="12" customFormat="1" ht="22.8" customHeight="1">
      <c r="A177" s="12"/>
      <c r="B177" s="197"/>
      <c r="C177" s="198"/>
      <c r="D177" s="199" t="s">
        <v>74</v>
      </c>
      <c r="E177" s="211" t="s">
        <v>156</v>
      </c>
      <c r="F177" s="211" t="s">
        <v>350</v>
      </c>
      <c r="G177" s="198"/>
      <c r="H177" s="198"/>
      <c r="I177" s="201"/>
      <c r="J177" s="212">
        <f>BK177</f>
        <v>0</v>
      </c>
      <c r="K177" s="198"/>
      <c r="L177" s="203"/>
      <c r="M177" s="204"/>
      <c r="N177" s="205"/>
      <c r="O177" s="205"/>
      <c r="P177" s="206">
        <f>SUM(P178:P192)</f>
        <v>0</v>
      </c>
      <c r="Q177" s="205"/>
      <c r="R177" s="206">
        <f>SUM(R178:R192)</f>
        <v>0.10820320999999999</v>
      </c>
      <c r="S177" s="205"/>
      <c r="T177" s="207">
        <f>SUM(T178:T192)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8" t="s">
        <v>83</v>
      </c>
      <c r="AT177" s="209" t="s">
        <v>74</v>
      </c>
      <c r="AU177" s="209" t="s">
        <v>83</v>
      </c>
      <c r="AY177" s="208" t="s">
        <v>149</v>
      </c>
      <c r="BK177" s="210">
        <f>SUM(BK178:BK192)</f>
        <v>0</v>
      </c>
    </row>
    <row r="178" s="2" customFormat="1" ht="21.75" customHeight="1">
      <c r="A178" s="39"/>
      <c r="B178" s="40"/>
      <c r="C178" s="213" t="s">
        <v>317</v>
      </c>
      <c r="D178" s="213" t="s">
        <v>151</v>
      </c>
      <c r="E178" s="214" t="s">
        <v>352</v>
      </c>
      <c r="F178" s="215" t="s">
        <v>353</v>
      </c>
      <c r="G178" s="216" t="s">
        <v>183</v>
      </c>
      <c r="H178" s="217">
        <v>2.3330000000000002</v>
      </c>
      <c r="I178" s="218"/>
      <c r="J178" s="219">
        <f>ROUND(I178*H178,2)</f>
        <v>0</v>
      </c>
      <c r="K178" s="215" t="s">
        <v>155</v>
      </c>
      <c r="L178" s="45"/>
      <c r="M178" s="220" t="s">
        <v>19</v>
      </c>
      <c r="N178" s="221" t="s">
        <v>46</v>
      </c>
      <c r="O178" s="85"/>
      <c r="P178" s="222">
        <f>O178*H178</f>
        <v>0</v>
      </c>
      <c r="Q178" s="222">
        <v>0</v>
      </c>
      <c r="R178" s="222">
        <f>Q178*H178</f>
        <v>0</v>
      </c>
      <c r="S178" s="222">
        <v>0</v>
      </c>
      <c r="T178" s="223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4" t="s">
        <v>156</v>
      </c>
      <c r="AT178" s="224" t="s">
        <v>151</v>
      </c>
      <c r="AU178" s="224" t="s">
        <v>85</v>
      </c>
      <c r="AY178" s="18" t="s">
        <v>149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8" t="s">
        <v>83</v>
      </c>
      <c r="BK178" s="225">
        <f>ROUND(I178*H178,2)</f>
        <v>0</v>
      </c>
      <c r="BL178" s="18" t="s">
        <v>156</v>
      </c>
      <c r="BM178" s="224" t="s">
        <v>605</v>
      </c>
    </row>
    <row r="179" s="2" customFormat="1">
      <c r="A179" s="39"/>
      <c r="B179" s="40"/>
      <c r="C179" s="41"/>
      <c r="D179" s="226" t="s">
        <v>158</v>
      </c>
      <c r="E179" s="41"/>
      <c r="F179" s="227" t="s">
        <v>355</v>
      </c>
      <c r="G179" s="41"/>
      <c r="H179" s="41"/>
      <c r="I179" s="228"/>
      <c r="J179" s="41"/>
      <c r="K179" s="41"/>
      <c r="L179" s="45"/>
      <c r="M179" s="229"/>
      <c r="N179" s="230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158</v>
      </c>
      <c r="AU179" s="18" t="s">
        <v>85</v>
      </c>
    </row>
    <row r="180" s="13" customFormat="1">
      <c r="A180" s="13"/>
      <c r="B180" s="233"/>
      <c r="C180" s="234"/>
      <c r="D180" s="231" t="s">
        <v>162</v>
      </c>
      <c r="E180" s="235" t="s">
        <v>19</v>
      </c>
      <c r="F180" s="236" t="s">
        <v>798</v>
      </c>
      <c r="G180" s="234"/>
      <c r="H180" s="237">
        <v>2.3330000000000002</v>
      </c>
      <c r="I180" s="238"/>
      <c r="J180" s="234"/>
      <c r="K180" s="234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162</v>
      </c>
      <c r="AU180" s="243" t="s">
        <v>85</v>
      </c>
      <c r="AV180" s="13" t="s">
        <v>85</v>
      </c>
      <c r="AW180" s="13" t="s">
        <v>36</v>
      </c>
      <c r="AX180" s="13" t="s">
        <v>83</v>
      </c>
      <c r="AY180" s="243" t="s">
        <v>149</v>
      </c>
    </row>
    <row r="181" s="2" customFormat="1" ht="24.15" customHeight="1">
      <c r="A181" s="39"/>
      <c r="B181" s="40"/>
      <c r="C181" s="213" t="s">
        <v>322</v>
      </c>
      <c r="D181" s="213" t="s">
        <v>151</v>
      </c>
      <c r="E181" s="214" t="s">
        <v>607</v>
      </c>
      <c r="F181" s="215" t="s">
        <v>608</v>
      </c>
      <c r="G181" s="216" t="s">
        <v>183</v>
      </c>
      <c r="H181" s="217">
        <v>0.38400000000000001</v>
      </c>
      <c r="I181" s="218"/>
      <c r="J181" s="219">
        <f>ROUND(I181*H181,2)</f>
        <v>0</v>
      </c>
      <c r="K181" s="215" t="s">
        <v>155</v>
      </c>
      <c r="L181" s="45"/>
      <c r="M181" s="220" t="s">
        <v>19</v>
      </c>
      <c r="N181" s="221" t="s">
        <v>46</v>
      </c>
      <c r="O181" s="85"/>
      <c r="P181" s="222">
        <f>O181*H181</f>
        <v>0</v>
      </c>
      <c r="Q181" s="222">
        <v>0</v>
      </c>
      <c r="R181" s="222">
        <f>Q181*H181</f>
        <v>0</v>
      </c>
      <c r="S181" s="222">
        <v>0</v>
      </c>
      <c r="T181" s="223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4" t="s">
        <v>156</v>
      </c>
      <c r="AT181" s="224" t="s">
        <v>151</v>
      </c>
      <c r="AU181" s="224" t="s">
        <v>85</v>
      </c>
      <c r="AY181" s="18" t="s">
        <v>149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8" t="s">
        <v>83</v>
      </c>
      <c r="BK181" s="225">
        <f>ROUND(I181*H181,2)</f>
        <v>0</v>
      </c>
      <c r="BL181" s="18" t="s">
        <v>156</v>
      </c>
      <c r="BM181" s="224" t="s">
        <v>609</v>
      </c>
    </row>
    <row r="182" s="2" customFormat="1">
      <c r="A182" s="39"/>
      <c r="B182" s="40"/>
      <c r="C182" s="41"/>
      <c r="D182" s="226" t="s">
        <v>158</v>
      </c>
      <c r="E182" s="41"/>
      <c r="F182" s="227" t="s">
        <v>610</v>
      </c>
      <c r="G182" s="41"/>
      <c r="H182" s="41"/>
      <c r="I182" s="228"/>
      <c r="J182" s="41"/>
      <c r="K182" s="41"/>
      <c r="L182" s="45"/>
      <c r="M182" s="229"/>
      <c r="N182" s="230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158</v>
      </c>
      <c r="AU182" s="18" t="s">
        <v>85</v>
      </c>
    </row>
    <row r="183" s="13" customFormat="1">
      <c r="A183" s="13"/>
      <c r="B183" s="233"/>
      <c r="C183" s="234"/>
      <c r="D183" s="231" t="s">
        <v>162</v>
      </c>
      <c r="E183" s="235" t="s">
        <v>19</v>
      </c>
      <c r="F183" s="236" t="s">
        <v>611</v>
      </c>
      <c r="G183" s="234"/>
      <c r="H183" s="237">
        <v>0.38400000000000001</v>
      </c>
      <c r="I183" s="238"/>
      <c r="J183" s="234"/>
      <c r="K183" s="234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162</v>
      </c>
      <c r="AU183" s="243" t="s">
        <v>85</v>
      </c>
      <c r="AV183" s="13" t="s">
        <v>85</v>
      </c>
      <c r="AW183" s="13" t="s">
        <v>36</v>
      </c>
      <c r="AX183" s="13" t="s">
        <v>83</v>
      </c>
      <c r="AY183" s="243" t="s">
        <v>149</v>
      </c>
    </row>
    <row r="184" s="2" customFormat="1" ht="24.15" customHeight="1">
      <c r="A184" s="39"/>
      <c r="B184" s="40"/>
      <c r="C184" s="213" t="s">
        <v>327</v>
      </c>
      <c r="D184" s="213" t="s">
        <v>151</v>
      </c>
      <c r="E184" s="214" t="s">
        <v>612</v>
      </c>
      <c r="F184" s="215" t="s">
        <v>613</v>
      </c>
      <c r="G184" s="216" t="s">
        <v>230</v>
      </c>
      <c r="H184" s="217">
        <v>0.95999999999999996</v>
      </c>
      <c r="I184" s="218"/>
      <c r="J184" s="219">
        <f>ROUND(I184*H184,2)</f>
        <v>0</v>
      </c>
      <c r="K184" s="215" t="s">
        <v>155</v>
      </c>
      <c r="L184" s="45"/>
      <c r="M184" s="220" t="s">
        <v>19</v>
      </c>
      <c r="N184" s="221" t="s">
        <v>46</v>
      </c>
      <c r="O184" s="85"/>
      <c r="P184" s="222">
        <f>O184*H184</f>
        <v>0</v>
      </c>
      <c r="Q184" s="222">
        <v>0.0063200000000000001</v>
      </c>
      <c r="R184" s="222">
        <f>Q184*H184</f>
        <v>0.0060672</v>
      </c>
      <c r="S184" s="222">
        <v>0</v>
      </c>
      <c r="T184" s="223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4" t="s">
        <v>156</v>
      </c>
      <c r="AT184" s="224" t="s">
        <v>151</v>
      </c>
      <c r="AU184" s="224" t="s">
        <v>85</v>
      </c>
      <c r="AY184" s="18" t="s">
        <v>149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8" t="s">
        <v>83</v>
      </c>
      <c r="BK184" s="225">
        <f>ROUND(I184*H184,2)</f>
        <v>0</v>
      </c>
      <c r="BL184" s="18" t="s">
        <v>156</v>
      </c>
      <c r="BM184" s="224" t="s">
        <v>614</v>
      </c>
    </row>
    <row r="185" s="2" customFormat="1">
      <c r="A185" s="39"/>
      <c r="B185" s="40"/>
      <c r="C185" s="41"/>
      <c r="D185" s="226" t="s">
        <v>158</v>
      </c>
      <c r="E185" s="41"/>
      <c r="F185" s="227" t="s">
        <v>615</v>
      </c>
      <c r="G185" s="41"/>
      <c r="H185" s="41"/>
      <c r="I185" s="228"/>
      <c r="J185" s="41"/>
      <c r="K185" s="41"/>
      <c r="L185" s="45"/>
      <c r="M185" s="229"/>
      <c r="N185" s="230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158</v>
      </c>
      <c r="AU185" s="18" t="s">
        <v>85</v>
      </c>
    </row>
    <row r="186" s="13" customFormat="1">
      <c r="A186" s="13"/>
      <c r="B186" s="233"/>
      <c r="C186" s="234"/>
      <c r="D186" s="231" t="s">
        <v>162</v>
      </c>
      <c r="E186" s="235" t="s">
        <v>19</v>
      </c>
      <c r="F186" s="236" t="s">
        <v>616</v>
      </c>
      <c r="G186" s="234"/>
      <c r="H186" s="237">
        <v>0.95999999999999996</v>
      </c>
      <c r="I186" s="238"/>
      <c r="J186" s="234"/>
      <c r="K186" s="234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162</v>
      </c>
      <c r="AU186" s="243" t="s">
        <v>85</v>
      </c>
      <c r="AV186" s="13" t="s">
        <v>85</v>
      </c>
      <c r="AW186" s="13" t="s">
        <v>36</v>
      </c>
      <c r="AX186" s="13" t="s">
        <v>83</v>
      </c>
      <c r="AY186" s="243" t="s">
        <v>149</v>
      </c>
    </row>
    <row r="187" s="2" customFormat="1" ht="16.5" customHeight="1">
      <c r="A187" s="39"/>
      <c r="B187" s="40"/>
      <c r="C187" s="213" t="s">
        <v>334</v>
      </c>
      <c r="D187" s="213" t="s">
        <v>151</v>
      </c>
      <c r="E187" s="214" t="s">
        <v>617</v>
      </c>
      <c r="F187" s="215" t="s">
        <v>618</v>
      </c>
      <c r="G187" s="216" t="s">
        <v>300</v>
      </c>
      <c r="H187" s="217">
        <v>0.012999999999999999</v>
      </c>
      <c r="I187" s="218"/>
      <c r="J187" s="219">
        <f>ROUND(I187*H187,2)</f>
        <v>0</v>
      </c>
      <c r="K187" s="215" t="s">
        <v>155</v>
      </c>
      <c r="L187" s="45"/>
      <c r="M187" s="220" t="s">
        <v>19</v>
      </c>
      <c r="N187" s="221" t="s">
        <v>46</v>
      </c>
      <c r="O187" s="85"/>
      <c r="P187" s="222">
        <f>O187*H187</f>
        <v>0</v>
      </c>
      <c r="Q187" s="222">
        <v>1.06277</v>
      </c>
      <c r="R187" s="222">
        <f>Q187*H187</f>
        <v>0.01381601</v>
      </c>
      <c r="S187" s="222">
        <v>0</v>
      </c>
      <c r="T187" s="223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4" t="s">
        <v>156</v>
      </c>
      <c r="AT187" s="224" t="s">
        <v>151</v>
      </c>
      <c r="AU187" s="224" t="s">
        <v>85</v>
      </c>
      <c r="AY187" s="18" t="s">
        <v>149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8" t="s">
        <v>83</v>
      </c>
      <c r="BK187" s="225">
        <f>ROUND(I187*H187,2)</f>
        <v>0</v>
      </c>
      <c r="BL187" s="18" t="s">
        <v>156</v>
      </c>
      <c r="BM187" s="224" t="s">
        <v>619</v>
      </c>
    </row>
    <row r="188" s="2" customFormat="1">
      <c r="A188" s="39"/>
      <c r="B188" s="40"/>
      <c r="C188" s="41"/>
      <c r="D188" s="226" t="s">
        <v>158</v>
      </c>
      <c r="E188" s="41"/>
      <c r="F188" s="227" t="s">
        <v>620</v>
      </c>
      <c r="G188" s="41"/>
      <c r="H188" s="41"/>
      <c r="I188" s="228"/>
      <c r="J188" s="41"/>
      <c r="K188" s="41"/>
      <c r="L188" s="45"/>
      <c r="M188" s="229"/>
      <c r="N188" s="230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158</v>
      </c>
      <c r="AU188" s="18" t="s">
        <v>85</v>
      </c>
    </row>
    <row r="189" s="13" customFormat="1">
      <c r="A189" s="13"/>
      <c r="B189" s="233"/>
      <c r="C189" s="234"/>
      <c r="D189" s="231" t="s">
        <v>162</v>
      </c>
      <c r="E189" s="235" t="s">
        <v>19</v>
      </c>
      <c r="F189" s="236" t="s">
        <v>621</v>
      </c>
      <c r="G189" s="234"/>
      <c r="H189" s="237">
        <v>0.012999999999999999</v>
      </c>
      <c r="I189" s="238"/>
      <c r="J189" s="234"/>
      <c r="K189" s="234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162</v>
      </c>
      <c r="AU189" s="243" t="s">
        <v>85</v>
      </c>
      <c r="AV189" s="13" t="s">
        <v>85</v>
      </c>
      <c r="AW189" s="13" t="s">
        <v>36</v>
      </c>
      <c r="AX189" s="13" t="s">
        <v>83</v>
      </c>
      <c r="AY189" s="243" t="s">
        <v>149</v>
      </c>
    </row>
    <row r="190" s="2" customFormat="1" ht="24.15" customHeight="1">
      <c r="A190" s="39"/>
      <c r="B190" s="40"/>
      <c r="C190" s="213" t="s">
        <v>339</v>
      </c>
      <c r="D190" s="213" t="s">
        <v>151</v>
      </c>
      <c r="E190" s="214" t="s">
        <v>622</v>
      </c>
      <c r="F190" s="215" t="s">
        <v>623</v>
      </c>
      <c r="G190" s="216" t="s">
        <v>360</v>
      </c>
      <c r="H190" s="217">
        <v>1</v>
      </c>
      <c r="I190" s="218"/>
      <c r="J190" s="219">
        <f>ROUND(I190*H190,2)</f>
        <v>0</v>
      </c>
      <c r="K190" s="215" t="s">
        <v>155</v>
      </c>
      <c r="L190" s="45"/>
      <c r="M190" s="220" t="s">
        <v>19</v>
      </c>
      <c r="N190" s="221" t="s">
        <v>46</v>
      </c>
      <c r="O190" s="85"/>
      <c r="P190" s="222">
        <f>O190*H190</f>
        <v>0</v>
      </c>
      <c r="Q190" s="222">
        <v>0.088319999999999996</v>
      </c>
      <c r="R190" s="222">
        <f>Q190*H190</f>
        <v>0.088319999999999996</v>
      </c>
      <c r="S190" s="222">
        <v>0</v>
      </c>
      <c r="T190" s="223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4" t="s">
        <v>156</v>
      </c>
      <c r="AT190" s="224" t="s">
        <v>151</v>
      </c>
      <c r="AU190" s="224" t="s">
        <v>85</v>
      </c>
      <c r="AY190" s="18" t="s">
        <v>149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8" t="s">
        <v>83</v>
      </c>
      <c r="BK190" s="225">
        <f>ROUND(I190*H190,2)</f>
        <v>0</v>
      </c>
      <c r="BL190" s="18" t="s">
        <v>156</v>
      </c>
      <c r="BM190" s="224" t="s">
        <v>624</v>
      </c>
    </row>
    <row r="191" s="2" customFormat="1">
      <c r="A191" s="39"/>
      <c r="B191" s="40"/>
      <c r="C191" s="41"/>
      <c r="D191" s="226" t="s">
        <v>158</v>
      </c>
      <c r="E191" s="41"/>
      <c r="F191" s="227" t="s">
        <v>625</v>
      </c>
      <c r="G191" s="41"/>
      <c r="H191" s="41"/>
      <c r="I191" s="228"/>
      <c r="J191" s="41"/>
      <c r="K191" s="41"/>
      <c r="L191" s="45"/>
      <c r="M191" s="229"/>
      <c r="N191" s="230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158</v>
      </c>
      <c r="AU191" s="18" t="s">
        <v>85</v>
      </c>
    </row>
    <row r="192" s="13" customFormat="1">
      <c r="A192" s="13"/>
      <c r="B192" s="233"/>
      <c r="C192" s="234"/>
      <c r="D192" s="231" t="s">
        <v>162</v>
      </c>
      <c r="E192" s="235" t="s">
        <v>19</v>
      </c>
      <c r="F192" s="236" t="s">
        <v>626</v>
      </c>
      <c r="G192" s="234"/>
      <c r="H192" s="237">
        <v>1</v>
      </c>
      <c r="I192" s="238"/>
      <c r="J192" s="234"/>
      <c r="K192" s="234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162</v>
      </c>
      <c r="AU192" s="243" t="s">
        <v>85</v>
      </c>
      <c r="AV192" s="13" t="s">
        <v>85</v>
      </c>
      <c r="AW192" s="13" t="s">
        <v>36</v>
      </c>
      <c r="AX192" s="13" t="s">
        <v>83</v>
      </c>
      <c r="AY192" s="243" t="s">
        <v>149</v>
      </c>
    </row>
    <row r="193" s="12" customFormat="1" ht="22.8" customHeight="1">
      <c r="A193" s="12"/>
      <c r="B193" s="197"/>
      <c r="C193" s="198"/>
      <c r="D193" s="199" t="s">
        <v>74</v>
      </c>
      <c r="E193" s="211" t="s">
        <v>199</v>
      </c>
      <c r="F193" s="211" t="s">
        <v>371</v>
      </c>
      <c r="G193" s="198"/>
      <c r="H193" s="198"/>
      <c r="I193" s="201"/>
      <c r="J193" s="212">
        <f>BK193</f>
        <v>0</v>
      </c>
      <c r="K193" s="198"/>
      <c r="L193" s="203"/>
      <c r="M193" s="204"/>
      <c r="N193" s="205"/>
      <c r="O193" s="205"/>
      <c r="P193" s="206">
        <f>SUM(P194:P211)</f>
        <v>0</v>
      </c>
      <c r="Q193" s="205"/>
      <c r="R193" s="206">
        <f>SUM(R194:R211)</f>
        <v>2.6573723999999999</v>
      </c>
      <c r="S193" s="205"/>
      <c r="T193" s="207">
        <f>SUM(T194:T211)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8" t="s">
        <v>83</v>
      </c>
      <c r="AT193" s="209" t="s">
        <v>74</v>
      </c>
      <c r="AU193" s="209" t="s">
        <v>83</v>
      </c>
      <c r="AY193" s="208" t="s">
        <v>149</v>
      </c>
      <c r="BK193" s="210">
        <f>SUM(BK194:BK211)</f>
        <v>0</v>
      </c>
    </row>
    <row r="194" s="2" customFormat="1" ht="24.15" customHeight="1">
      <c r="A194" s="39"/>
      <c r="B194" s="40"/>
      <c r="C194" s="213" t="s">
        <v>345</v>
      </c>
      <c r="D194" s="213" t="s">
        <v>151</v>
      </c>
      <c r="E194" s="214" t="s">
        <v>627</v>
      </c>
      <c r="F194" s="215" t="s">
        <v>628</v>
      </c>
      <c r="G194" s="216" t="s">
        <v>154</v>
      </c>
      <c r="H194" s="217">
        <v>24.5</v>
      </c>
      <c r="I194" s="218"/>
      <c r="J194" s="219">
        <f>ROUND(I194*H194,2)</f>
        <v>0</v>
      </c>
      <c r="K194" s="215" t="s">
        <v>155</v>
      </c>
      <c r="L194" s="45"/>
      <c r="M194" s="220" t="s">
        <v>19</v>
      </c>
      <c r="N194" s="221" t="s">
        <v>46</v>
      </c>
      <c r="O194" s="85"/>
      <c r="P194" s="222">
        <f>O194*H194</f>
        <v>0</v>
      </c>
      <c r="Q194" s="222">
        <v>0</v>
      </c>
      <c r="R194" s="222">
        <f>Q194*H194</f>
        <v>0</v>
      </c>
      <c r="S194" s="222">
        <v>0</v>
      </c>
      <c r="T194" s="223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4" t="s">
        <v>156</v>
      </c>
      <c r="AT194" s="224" t="s">
        <v>151</v>
      </c>
      <c r="AU194" s="224" t="s">
        <v>85</v>
      </c>
      <c r="AY194" s="18" t="s">
        <v>149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8" t="s">
        <v>83</v>
      </c>
      <c r="BK194" s="225">
        <f>ROUND(I194*H194,2)</f>
        <v>0</v>
      </c>
      <c r="BL194" s="18" t="s">
        <v>156</v>
      </c>
      <c r="BM194" s="224" t="s">
        <v>629</v>
      </c>
    </row>
    <row r="195" s="2" customFormat="1">
      <c r="A195" s="39"/>
      <c r="B195" s="40"/>
      <c r="C195" s="41"/>
      <c r="D195" s="226" t="s">
        <v>158</v>
      </c>
      <c r="E195" s="41"/>
      <c r="F195" s="227" t="s">
        <v>630</v>
      </c>
      <c r="G195" s="41"/>
      <c r="H195" s="41"/>
      <c r="I195" s="228"/>
      <c r="J195" s="41"/>
      <c r="K195" s="41"/>
      <c r="L195" s="45"/>
      <c r="M195" s="229"/>
      <c r="N195" s="230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158</v>
      </c>
      <c r="AU195" s="18" t="s">
        <v>85</v>
      </c>
    </row>
    <row r="196" s="2" customFormat="1" ht="16.5" customHeight="1">
      <c r="A196" s="39"/>
      <c r="B196" s="40"/>
      <c r="C196" s="266" t="s">
        <v>351</v>
      </c>
      <c r="D196" s="266" t="s">
        <v>311</v>
      </c>
      <c r="E196" s="267" t="s">
        <v>631</v>
      </c>
      <c r="F196" s="268" t="s">
        <v>632</v>
      </c>
      <c r="G196" s="269" t="s">
        <v>154</v>
      </c>
      <c r="H196" s="270">
        <v>24.867999999999999</v>
      </c>
      <c r="I196" s="271"/>
      <c r="J196" s="272">
        <f>ROUND(I196*H196,2)</f>
        <v>0</v>
      </c>
      <c r="K196" s="268" t="s">
        <v>633</v>
      </c>
      <c r="L196" s="273"/>
      <c r="M196" s="274" t="s">
        <v>19</v>
      </c>
      <c r="N196" s="275" t="s">
        <v>46</v>
      </c>
      <c r="O196" s="85"/>
      <c r="P196" s="222">
        <f>O196*H196</f>
        <v>0</v>
      </c>
      <c r="Q196" s="222">
        <v>0.0010499999999999999</v>
      </c>
      <c r="R196" s="222">
        <f>Q196*H196</f>
        <v>0.026111399999999996</v>
      </c>
      <c r="S196" s="222">
        <v>0</v>
      </c>
      <c r="T196" s="223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4" t="s">
        <v>199</v>
      </c>
      <c r="AT196" s="224" t="s">
        <v>311</v>
      </c>
      <c r="AU196" s="224" t="s">
        <v>85</v>
      </c>
      <c r="AY196" s="18" t="s">
        <v>149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8" t="s">
        <v>83</v>
      </c>
      <c r="BK196" s="225">
        <f>ROUND(I196*H196,2)</f>
        <v>0</v>
      </c>
      <c r="BL196" s="18" t="s">
        <v>156</v>
      </c>
      <c r="BM196" s="224" t="s">
        <v>634</v>
      </c>
    </row>
    <row r="197" s="13" customFormat="1">
      <c r="A197" s="13"/>
      <c r="B197" s="233"/>
      <c r="C197" s="234"/>
      <c r="D197" s="231" t="s">
        <v>162</v>
      </c>
      <c r="E197" s="234"/>
      <c r="F197" s="236" t="s">
        <v>799</v>
      </c>
      <c r="G197" s="234"/>
      <c r="H197" s="237">
        <v>24.867999999999999</v>
      </c>
      <c r="I197" s="238"/>
      <c r="J197" s="234"/>
      <c r="K197" s="234"/>
      <c r="L197" s="239"/>
      <c r="M197" s="240"/>
      <c r="N197" s="241"/>
      <c r="O197" s="241"/>
      <c r="P197" s="241"/>
      <c r="Q197" s="241"/>
      <c r="R197" s="241"/>
      <c r="S197" s="241"/>
      <c r="T197" s="24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3" t="s">
        <v>162</v>
      </c>
      <c r="AU197" s="243" t="s">
        <v>85</v>
      </c>
      <c r="AV197" s="13" t="s">
        <v>85</v>
      </c>
      <c r="AW197" s="13" t="s">
        <v>4</v>
      </c>
      <c r="AX197" s="13" t="s">
        <v>83</v>
      </c>
      <c r="AY197" s="243" t="s">
        <v>149</v>
      </c>
    </row>
    <row r="198" s="2" customFormat="1" ht="16.5" customHeight="1">
      <c r="A198" s="39"/>
      <c r="B198" s="40"/>
      <c r="C198" s="213" t="s">
        <v>357</v>
      </c>
      <c r="D198" s="213" t="s">
        <v>151</v>
      </c>
      <c r="E198" s="214" t="s">
        <v>636</v>
      </c>
      <c r="F198" s="215" t="s">
        <v>637</v>
      </c>
      <c r="G198" s="216" t="s">
        <v>154</v>
      </c>
      <c r="H198" s="217">
        <v>24.5</v>
      </c>
      <c r="I198" s="218"/>
      <c r="J198" s="219">
        <f>ROUND(I198*H198,2)</f>
        <v>0</v>
      </c>
      <c r="K198" s="215" t="s">
        <v>155</v>
      </c>
      <c r="L198" s="45"/>
      <c r="M198" s="220" t="s">
        <v>19</v>
      </c>
      <c r="N198" s="221" t="s">
        <v>46</v>
      </c>
      <c r="O198" s="85"/>
      <c r="P198" s="222">
        <f>O198*H198</f>
        <v>0</v>
      </c>
      <c r="Q198" s="222">
        <v>0</v>
      </c>
      <c r="R198" s="222">
        <f>Q198*H198</f>
        <v>0</v>
      </c>
      <c r="S198" s="222">
        <v>0</v>
      </c>
      <c r="T198" s="223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4" t="s">
        <v>156</v>
      </c>
      <c r="AT198" s="224" t="s">
        <v>151</v>
      </c>
      <c r="AU198" s="224" t="s">
        <v>85</v>
      </c>
      <c r="AY198" s="18" t="s">
        <v>149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8" t="s">
        <v>83</v>
      </c>
      <c r="BK198" s="225">
        <f>ROUND(I198*H198,2)</f>
        <v>0</v>
      </c>
      <c r="BL198" s="18" t="s">
        <v>156</v>
      </c>
      <c r="BM198" s="224" t="s">
        <v>638</v>
      </c>
    </row>
    <row r="199" s="2" customFormat="1">
      <c r="A199" s="39"/>
      <c r="B199" s="40"/>
      <c r="C199" s="41"/>
      <c r="D199" s="226" t="s">
        <v>158</v>
      </c>
      <c r="E199" s="41"/>
      <c r="F199" s="227" t="s">
        <v>639</v>
      </c>
      <c r="G199" s="41"/>
      <c r="H199" s="41"/>
      <c r="I199" s="228"/>
      <c r="J199" s="41"/>
      <c r="K199" s="41"/>
      <c r="L199" s="45"/>
      <c r="M199" s="229"/>
      <c r="N199" s="230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158</v>
      </c>
      <c r="AU199" s="18" t="s">
        <v>85</v>
      </c>
    </row>
    <row r="200" s="2" customFormat="1" ht="21.75" customHeight="1">
      <c r="A200" s="39"/>
      <c r="B200" s="40"/>
      <c r="C200" s="213" t="s">
        <v>363</v>
      </c>
      <c r="D200" s="213" t="s">
        <v>151</v>
      </c>
      <c r="E200" s="214" t="s">
        <v>640</v>
      </c>
      <c r="F200" s="215" t="s">
        <v>641</v>
      </c>
      <c r="G200" s="216" t="s">
        <v>360</v>
      </c>
      <c r="H200" s="217">
        <v>1</v>
      </c>
      <c r="I200" s="218"/>
      <c r="J200" s="219">
        <f>ROUND(I200*H200,2)</f>
        <v>0</v>
      </c>
      <c r="K200" s="215" t="s">
        <v>19</v>
      </c>
      <c r="L200" s="45"/>
      <c r="M200" s="220" t="s">
        <v>19</v>
      </c>
      <c r="N200" s="221" t="s">
        <v>46</v>
      </c>
      <c r="O200" s="85"/>
      <c r="P200" s="222">
        <f>O200*H200</f>
        <v>0</v>
      </c>
      <c r="Q200" s="222">
        <v>2.4793599999999998</v>
      </c>
      <c r="R200" s="222">
        <f>Q200*H200</f>
        <v>2.4793599999999998</v>
      </c>
      <c r="S200" s="222">
        <v>0</v>
      </c>
      <c r="T200" s="223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4" t="s">
        <v>156</v>
      </c>
      <c r="AT200" s="224" t="s">
        <v>151</v>
      </c>
      <c r="AU200" s="224" t="s">
        <v>85</v>
      </c>
      <c r="AY200" s="18" t="s">
        <v>149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8" t="s">
        <v>83</v>
      </c>
      <c r="BK200" s="225">
        <f>ROUND(I200*H200,2)</f>
        <v>0</v>
      </c>
      <c r="BL200" s="18" t="s">
        <v>156</v>
      </c>
      <c r="BM200" s="224" t="s">
        <v>642</v>
      </c>
    </row>
    <row r="201" s="2" customFormat="1" ht="24.15" customHeight="1">
      <c r="A201" s="39"/>
      <c r="B201" s="40"/>
      <c r="C201" s="266" t="s">
        <v>367</v>
      </c>
      <c r="D201" s="266" t="s">
        <v>311</v>
      </c>
      <c r="E201" s="267" t="s">
        <v>643</v>
      </c>
      <c r="F201" s="268" t="s">
        <v>644</v>
      </c>
      <c r="G201" s="269" t="s">
        <v>360</v>
      </c>
      <c r="H201" s="270">
        <v>1</v>
      </c>
      <c r="I201" s="271"/>
      <c r="J201" s="272">
        <f>ROUND(I201*H201,2)</f>
        <v>0</v>
      </c>
      <c r="K201" s="268" t="s">
        <v>19</v>
      </c>
      <c r="L201" s="273"/>
      <c r="M201" s="274" t="s">
        <v>19</v>
      </c>
      <c r="N201" s="275" t="s">
        <v>46</v>
      </c>
      <c r="O201" s="85"/>
      <c r="P201" s="222">
        <f>O201*H201</f>
        <v>0</v>
      </c>
      <c r="Q201" s="222">
        <v>0</v>
      </c>
      <c r="R201" s="222">
        <f>Q201*H201</f>
        <v>0</v>
      </c>
      <c r="S201" s="222">
        <v>0</v>
      </c>
      <c r="T201" s="223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4" t="s">
        <v>199</v>
      </c>
      <c r="AT201" s="224" t="s">
        <v>311</v>
      </c>
      <c r="AU201" s="224" t="s">
        <v>85</v>
      </c>
      <c r="AY201" s="18" t="s">
        <v>149</v>
      </c>
      <c r="BE201" s="225">
        <f>IF(N201="základní",J201,0)</f>
        <v>0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18" t="s">
        <v>83</v>
      </c>
      <c r="BK201" s="225">
        <f>ROUND(I201*H201,2)</f>
        <v>0</v>
      </c>
      <c r="BL201" s="18" t="s">
        <v>156</v>
      </c>
      <c r="BM201" s="224" t="s">
        <v>645</v>
      </c>
    </row>
    <row r="202" s="2" customFormat="1" ht="21.75" customHeight="1">
      <c r="A202" s="39"/>
      <c r="B202" s="40"/>
      <c r="C202" s="213" t="s">
        <v>372</v>
      </c>
      <c r="D202" s="213" t="s">
        <v>151</v>
      </c>
      <c r="E202" s="214" t="s">
        <v>472</v>
      </c>
      <c r="F202" s="215" t="s">
        <v>473</v>
      </c>
      <c r="G202" s="216" t="s">
        <v>360</v>
      </c>
      <c r="H202" s="217">
        <v>1</v>
      </c>
      <c r="I202" s="218"/>
      <c r="J202" s="219">
        <f>ROUND(I202*H202,2)</f>
        <v>0</v>
      </c>
      <c r="K202" s="215" t="s">
        <v>155</v>
      </c>
      <c r="L202" s="45"/>
      <c r="M202" s="220" t="s">
        <v>19</v>
      </c>
      <c r="N202" s="221" t="s">
        <v>46</v>
      </c>
      <c r="O202" s="85"/>
      <c r="P202" s="222">
        <f>O202*H202</f>
        <v>0</v>
      </c>
      <c r="Q202" s="222">
        <v>0.089999999999999997</v>
      </c>
      <c r="R202" s="222">
        <f>Q202*H202</f>
        <v>0.089999999999999997</v>
      </c>
      <c r="S202" s="222">
        <v>0</v>
      </c>
      <c r="T202" s="223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4" t="s">
        <v>156</v>
      </c>
      <c r="AT202" s="224" t="s">
        <v>151</v>
      </c>
      <c r="AU202" s="224" t="s">
        <v>85</v>
      </c>
      <c r="AY202" s="18" t="s">
        <v>149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8" t="s">
        <v>83</v>
      </c>
      <c r="BK202" s="225">
        <f>ROUND(I202*H202,2)</f>
        <v>0</v>
      </c>
      <c r="BL202" s="18" t="s">
        <v>156</v>
      </c>
      <c r="BM202" s="224" t="s">
        <v>646</v>
      </c>
    </row>
    <row r="203" s="2" customFormat="1">
      <c r="A203" s="39"/>
      <c r="B203" s="40"/>
      <c r="C203" s="41"/>
      <c r="D203" s="226" t="s">
        <v>158</v>
      </c>
      <c r="E203" s="41"/>
      <c r="F203" s="227" t="s">
        <v>475</v>
      </c>
      <c r="G203" s="41"/>
      <c r="H203" s="41"/>
      <c r="I203" s="228"/>
      <c r="J203" s="41"/>
      <c r="K203" s="41"/>
      <c r="L203" s="45"/>
      <c r="M203" s="229"/>
      <c r="N203" s="230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158</v>
      </c>
      <c r="AU203" s="18" t="s">
        <v>85</v>
      </c>
    </row>
    <row r="204" s="13" customFormat="1">
      <c r="A204" s="13"/>
      <c r="B204" s="233"/>
      <c r="C204" s="234"/>
      <c r="D204" s="231" t="s">
        <v>162</v>
      </c>
      <c r="E204" s="235" t="s">
        <v>19</v>
      </c>
      <c r="F204" s="236" t="s">
        <v>647</v>
      </c>
      <c r="G204" s="234"/>
      <c r="H204" s="237">
        <v>1</v>
      </c>
      <c r="I204" s="238"/>
      <c r="J204" s="234"/>
      <c r="K204" s="234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162</v>
      </c>
      <c r="AU204" s="243" t="s">
        <v>85</v>
      </c>
      <c r="AV204" s="13" t="s">
        <v>85</v>
      </c>
      <c r="AW204" s="13" t="s">
        <v>36</v>
      </c>
      <c r="AX204" s="13" t="s">
        <v>83</v>
      </c>
      <c r="AY204" s="243" t="s">
        <v>149</v>
      </c>
    </row>
    <row r="205" s="2" customFormat="1" ht="16.5" customHeight="1">
      <c r="A205" s="39"/>
      <c r="B205" s="40"/>
      <c r="C205" s="266" t="s">
        <v>377</v>
      </c>
      <c r="D205" s="266" t="s">
        <v>311</v>
      </c>
      <c r="E205" s="267" t="s">
        <v>477</v>
      </c>
      <c r="F205" s="268" t="s">
        <v>478</v>
      </c>
      <c r="G205" s="269" t="s">
        <v>360</v>
      </c>
      <c r="H205" s="270">
        <v>1</v>
      </c>
      <c r="I205" s="271"/>
      <c r="J205" s="272">
        <f>ROUND(I205*H205,2)</f>
        <v>0</v>
      </c>
      <c r="K205" s="268" t="s">
        <v>155</v>
      </c>
      <c r="L205" s="273"/>
      <c r="M205" s="274" t="s">
        <v>19</v>
      </c>
      <c r="N205" s="275" t="s">
        <v>46</v>
      </c>
      <c r="O205" s="85"/>
      <c r="P205" s="222">
        <f>O205*H205</f>
        <v>0</v>
      </c>
      <c r="Q205" s="222">
        <v>0.054600000000000003</v>
      </c>
      <c r="R205" s="222">
        <f>Q205*H205</f>
        <v>0.054600000000000003</v>
      </c>
      <c r="S205" s="222">
        <v>0</v>
      </c>
      <c r="T205" s="223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4" t="s">
        <v>199</v>
      </c>
      <c r="AT205" s="224" t="s">
        <v>311</v>
      </c>
      <c r="AU205" s="224" t="s">
        <v>85</v>
      </c>
      <c r="AY205" s="18" t="s">
        <v>149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18" t="s">
        <v>83</v>
      </c>
      <c r="BK205" s="225">
        <f>ROUND(I205*H205,2)</f>
        <v>0</v>
      </c>
      <c r="BL205" s="18" t="s">
        <v>156</v>
      </c>
      <c r="BM205" s="224" t="s">
        <v>648</v>
      </c>
    </row>
    <row r="206" s="2" customFormat="1" ht="16.5" customHeight="1">
      <c r="A206" s="39"/>
      <c r="B206" s="40"/>
      <c r="C206" s="213" t="s">
        <v>382</v>
      </c>
      <c r="D206" s="213" t="s">
        <v>151</v>
      </c>
      <c r="E206" s="214" t="s">
        <v>649</v>
      </c>
      <c r="F206" s="215" t="s">
        <v>650</v>
      </c>
      <c r="G206" s="216" t="s">
        <v>154</v>
      </c>
      <c r="H206" s="217">
        <v>29.399999999999999</v>
      </c>
      <c r="I206" s="218"/>
      <c r="J206" s="219">
        <f>ROUND(I206*H206,2)</f>
        <v>0</v>
      </c>
      <c r="K206" s="215" t="s">
        <v>155</v>
      </c>
      <c r="L206" s="45"/>
      <c r="M206" s="220" t="s">
        <v>19</v>
      </c>
      <c r="N206" s="221" t="s">
        <v>46</v>
      </c>
      <c r="O206" s="85"/>
      <c r="P206" s="222">
        <f>O206*H206</f>
        <v>0</v>
      </c>
      <c r="Q206" s="222">
        <v>0.00019000000000000001</v>
      </c>
      <c r="R206" s="222">
        <f>Q206*H206</f>
        <v>0.0055859999999999998</v>
      </c>
      <c r="S206" s="222">
        <v>0</v>
      </c>
      <c r="T206" s="223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4" t="s">
        <v>156</v>
      </c>
      <c r="AT206" s="224" t="s">
        <v>151</v>
      </c>
      <c r="AU206" s="224" t="s">
        <v>85</v>
      </c>
      <c r="AY206" s="18" t="s">
        <v>149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8" t="s">
        <v>83</v>
      </c>
      <c r="BK206" s="225">
        <f>ROUND(I206*H206,2)</f>
        <v>0</v>
      </c>
      <c r="BL206" s="18" t="s">
        <v>156</v>
      </c>
      <c r="BM206" s="224" t="s">
        <v>651</v>
      </c>
    </row>
    <row r="207" s="2" customFormat="1">
      <c r="A207" s="39"/>
      <c r="B207" s="40"/>
      <c r="C207" s="41"/>
      <c r="D207" s="226" t="s">
        <v>158</v>
      </c>
      <c r="E207" s="41"/>
      <c r="F207" s="227" t="s">
        <v>652</v>
      </c>
      <c r="G207" s="41"/>
      <c r="H207" s="41"/>
      <c r="I207" s="228"/>
      <c r="J207" s="41"/>
      <c r="K207" s="41"/>
      <c r="L207" s="45"/>
      <c r="M207" s="229"/>
      <c r="N207" s="230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158</v>
      </c>
      <c r="AU207" s="18" t="s">
        <v>85</v>
      </c>
    </row>
    <row r="208" s="13" customFormat="1">
      <c r="A208" s="13"/>
      <c r="B208" s="233"/>
      <c r="C208" s="234"/>
      <c r="D208" s="231" t="s">
        <v>162</v>
      </c>
      <c r="E208" s="235" t="s">
        <v>19</v>
      </c>
      <c r="F208" s="236" t="s">
        <v>800</v>
      </c>
      <c r="G208" s="234"/>
      <c r="H208" s="237">
        <v>24.5</v>
      </c>
      <c r="I208" s="238"/>
      <c r="J208" s="234"/>
      <c r="K208" s="234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162</v>
      </c>
      <c r="AU208" s="243" t="s">
        <v>85</v>
      </c>
      <c r="AV208" s="13" t="s">
        <v>85</v>
      </c>
      <c r="AW208" s="13" t="s">
        <v>36</v>
      </c>
      <c r="AX208" s="13" t="s">
        <v>83</v>
      </c>
      <c r="AY208" s="243" t="s">
        <v>149</v>
      </c>
    </row>
    <row r="209" s="13" customFormat="1">
      <c r="A209" s="13"/>
      <c r="B209" s="233"/>
      <c r="C209" s="234"/>
      <c r="D209" s="231" t="s">
        <v>162</v>
      </c>
      <c r="E209" s="234"/>
      <c r="F209" s="236" t="s">
        <v>801</v>
      </c>
      <c r="G209" s="234"/>
      <c r="H209" s="237">
        <v>29.399999999999999</v>
      </c>
      <c r="I209" s="238"/>
      <c r="J209" s="234"/>
      <c r="K209" s="234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162</v>
      </c>
      <c r="AU209" s="243" t="s">
        <v>85</v>
      </c>
      <c r="AV209" s="13" t="s">
        <v>85</v>
      </c>
      <c r="AW209" s="13" t="s">
        <v>4</v>
      </c>
      <c r="AX209" s="13" t="s">
        <v>83</v>
      </c>
      <c r="AY209" s="243" t="s">
        <v>149</v>
      </c>
    </row>
    <row r="210" s="2" customFormat="1" ht="16.5" customHeight="1">
      <c r="A210" s="39"/>
      <c r="B210" s="40"/>
      <c r="C210" s="213" t="s">
        <v>387</v>
      </c>
      <c r="D210" s="213" t="s">
        <v>151</v>
      </c>
      <c r="E210" s="214" t="s">
        <v>481</v>
      </c>
      <c r="F210" s="215" t="s">
        <v>482</v>
      </c>
      <c r="G210" s="216" t="s">
        <v>154</v>
      </c>
      <c r="H210" s="217">
        <v>24.5</v>
      </c>
      <c r="I210" s="218"/>
      <c r="J210" s="219">
        <f>ROUND(I210*H210,2)</f>
        <v>0</v>
      </c>
      <c r="K210" s="215" t="s">
        <v>155</v>
      </c>
      <c r="L210" s="45"/>
      <c r="M210" s="220" t="s">
        <v>19</v>
      </c>
      <c r="N210" s="221" t="s">
        <v>46</v>
      </c>
      <c r="O210" s="85"/>
      <c r="P210" s="222">
        <f>O210*H210</f>
        <v>0</v>
      </c>
      <c r="Q210" s="222">
        <v>6.9999999999999994E-05</v>
      </c>
      <c r="R210" s="222">
        <f>Q210*H210</f>
        <v>0.0017149999999999999</v>
      </c>
      <c r="S210" s="222">
        <v>0</v>
      </c>
      <c r="T210" s="223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4" t="s">
        <v>156</v>
      </c>
      <c r="AT210" s="224" t="s">
        <v>151</v>
      </c>
      <c r="AU210" s="224" t="s">
        <v>85</v>
      </c>
      <c r="AY210" s="18" t="s">
        <v>149</v>
      </c>
      <c r="BE210" s="225">
        <f>IF(N210="základní",J210,0)</f>
        <v>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18" t="s">
        <v>83</v>
      </c>
      <c r="BK210" s="225">
        <f>ROUND(I210*H210,2)</f>
        <v>0</v>
      </c>
      <c r="BL210" s="18" t="s">
        <v>156</v>
      </c>
      <c r="BM210" s="224" t="s">
        <v>655</v>
      </c>
    </row>
    <row r="211" s="2" customFormat="1">
      <c r="A211" s="39"/>
      <c r="B211" s="40"/>
      <c r="C211" s="41"/>
      <c r="D211" s="226" t="s">
        <v>158</v>
      </c>
      <c r="E211" s="41"/>
      <c r="F211" s="227" t="s">
        <v>484</v>
      </c>
      <c r="G211" s="41"/>
      <c r="H211" s="41"/>
      <c r="I211" s="228"/>
      <c r="J211" s="41"/>
      <c r="K211" s="41"/>
      <c r="L211" s="45"/>
      <c r="M211" s="229"/>
      <c r="N211" s="230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158</v>
      </c>
      <c r="AU211" s="18" t="s">
        <v>85</v>
      </c>
    </row>
    <row r="212" s="12" customFormat="1" ht="22.8" customHeight="1">
      <c r="A212" s="12"/>
      <c r="B212" s="197"/>
      <c r="C212" s="198"/>
      <c r="D212" s="199" t="s">
        <v>74</v>
      </c>
      <c r="E212" s="211" t="s">
        <v>205</v>
      </c>
      <c r="F212" s="211" t="s">
        <v>487</v>
      </c>
      <c r="G212" s="198"/>
      <c r="H212" s="198"/>
      <c r="I212" s="201"/>
      <c r="J212" s="212">
        <f>BK212</f>
        <v>0</v>
      </c>
      <c r="K212" s="198"/>
      <c r="L212" s="203"/>
      <c r="M212" s="204"/>
      <c r="N212" s="205"/>
      <c r="O212" s="205"/>
      <c r="P212" s="206">
        <f>SUM(P213:P217)</f>
        <v>0</v>
      </c>
      <c r="Q212" s="205"/>
      <c r="R212" s="206">
        <f>SUM(R213:R217)</f>
        <v>0.1295</v>
      </c>
      <c r="S212" s="205"/>
      <c r="T212" s="207">
        <f>SUM(T213:T217)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08" t="s">
        <v>83</v>
      </c>
      <c r="AT212" s="209" t="s">
        <v>74</v>
      </c>
      <c r="AU212" s="209" t="s">
        <v>83</v>
      </c>
      <c r="AY212" s="208" t="s">
        <v>149</v>
      </c>
      <c r="BK212" s="210">
        <f>SUM(BK213:BK217)</f>
        <v>0</v>
      </c>
    </row>
    <row r="213" s="2" customFormat="1" ht="24.15" customHeight="1">
      <c r="A213" s="39"/>
      <c r="B213" s="40"/>
      <c r="C213" s="213" t="s">
        <v>391</v>
      </c>
      <c r="D213" s="213" t="s">
        <v>151</v>
      </c>
      <c r="E213" s="214" t="s">
        <v>489</v>
      </c>
      <c r="F213" s="215" t="s">
        <v>490</v>
      </c>
      <c r="G213" s="216" t="s">
        <v>154</v>
      </c>
      <c r="H213" s="217">
        <v>1</v>
      </c>
      <c r="I213" s="218"/>
      <c r="J213" s="219">
        <f>ROUND(I213*H213,2)</f>
        <v>0</v>
      </c>
      <c r="K213" s="215" t="s">
        <v>155</v>
      </c>
      <c r="L213" s="45"/>
      <c r="M213" s="220" t="s">
        <v>19</v>
      </c>
      <c r="N213" s="221" t="s">
        <v>46</v>
      </c>
      <c r="O213" s="85"/>
      <c r="P213" s="222">
        <f>O213*H213</f>
        <v>0</v>
      </c>
      <c r="Q213" s="222">
        <v>0.1295</v>
      </c>
      <c r="R213" s="222">
        <f>Q213*H213</f>
        <v>0.1295</v>
      </c>
      <c r="S213" s="222">
        <v>0</v>
      </c>
      <c r="T213" s="223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4" t="s">
        <v>156</v>
      </c>
      <c r="AT213" s="224" t="s">
        <v>151</v>
      </c>
      <c r="AU213" s="224" t="s">
        <v>85</v>
      </c>
      <c r="AY213" s="18" t="s">
        <v>149</v>
      </c>
      <c r="BE213" s="225">
        <f>IF(N213="základní",J213,0)</f>
        <v>0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18" t="s">
        <v>83</v>
      </c>
      <c r="BK213" s="225">
        <f>ROUND(I213*H213,2)</f>
        <v>0</v>
      </c>
      <c r="BL213" s="18" t="s">
        <v>156</v>
      </c>
      <c r="BM213" s="224" t="s">
        <v>661</v>
      </c>
    </row>
    <row r="214" s="2" customFormat="1">
      <c r="A214" s="39"/>
      <c r="B214" s="40"/>
      <c r="C214" s="41"/>
      <c r="D214" s="226" t="s">
        <v>158</v>
      </c>
      <c r="E214" s="41"/>
      <c r="F214" s="227" t="s">
        <v>492</v>
      </c>
      <c r="G214" s="41"/>
      <c r="H214" s="41"/>
      <c r="I214" s="228"/>
      <c r="J214" s="41"/>
      <c r="K214" s="41"/>
      <c r="L214" s="45"/>
      <c r="M214" s="229"/>
      <c r="N214" s="230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158</v>
      </c>
      <c r="AU214" s="18" t="s">
        <v>85</v>
      </c>
    </row>
    <row r="215" s="2" customFormat="1">
      <c r="A215" s="39"/>
      <c r="B215" s="40"/>
      <c r="C215" s="41"/>
      <c r="D215" s="231" t="s">
        <v>160</v>
      </c>
      <c r="E215" s="41"/>
      <c r="F215" s="232" t="s">
        <v>493</v>
      </c>
      <c r="G215" s="41"/>
      <c r="H215" s="41"/>
      <c r="I215" s="228"/>
      <c r="J215" s="41"/>
      <c r="K215" s="41"/>
      <c r="L215" s="45"/>
      <c r="M215" s="229"/>
      <c r="N215" s="230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160</v>
      </c>
      <c r="AU215" s="18" t="s">
        <v>85</v>
      </c>
    </row>
    <row r="216" s="2" customFormat="1" ht="37.8" customHeight="1">
      <c r="A216" s="39"/>
      <c r="B216" s="40"/>
      <c r="C216" s="213" t="s">
        <v>395</v>
      </c>
      <c r="D216" s="213" t="s">
        <v>151</v>
      </c>
      <c r="E216" s="214" t="s">
        <v>495</v>
      </c>
      <c r="F216" s="215" t="s">
        <v>496</v>
      </c>
      <c r="G216" s="216" t="s">
        <v>154</v>
      </c>
      <c r="H216" s="217">
        <v>1</v>
      </c>
      <c r="I216" s="218"/>
      <c r="J216" s="219">
        <f>ROUND(I216*H216,2)</f>
        <v>0</v>
      </c>
      <c r="K216" s="215" t="s">
        <v>155</v>
      </c>
      <c r="L216" s="45"/>
      <c r="M216" s="220" t="s">
        <v>19</v>
      </c>
      <c r="N216" s="221" t="s">
        <v>46</v>
      </c>
      <c r="O216" s="85"/>
      <c r="P216" s="222">
        <f>O216*H216</f>
        <v>0</v>
      </c>
      <c r="Q216" s="222">
        <v>0</v>
      </c>
      <c r="R216" s="222">
        <f>Q216*H216</f>
        <v>0</v>
      </c>
      <c r="S216" s="222">
        <v>0</v>
      </c>
      <c r="T216" s="223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4" t="s">
        <v>156</v>
      </c>
      <c r="AT216" s="224" t="s">
        <v>151</v>
      </c>
      <c r="AU216" s="224" t="s">
        <v>85</v>
      </c>
      <c r="AY216" s="18" t="s">
        <v>149</v>
      </c>
      <c r="BE216" s="225">
        <f>IF(N216="základní",J216,0)</f>
        <v>0</v>
      </c>
      <c r="BF216" s="225">
        <f>IF(N216="snížená",J216,0)</f>
        <v>0</v>
      </c>
      <c r="BG216" s="225">
        <f>IF(N216="zákl. přenesená",J216,0)</f>
        <v>0</v>
      </c>
      <c r="BH216" s="225">
        <f>IF(N216="sníž. přenesená",J216,0)</f>
        <v>0</v>
      </c>
      <c r="BI216" s="225">
        <f>IF(N216="nulová",J216,0)</f>
        <v>0</v>
      </c>
      <c r="BJ216" s="18" t="s">
        <v>83</v>
      </c>
      <c r="BK216" s="225">
        <f>ROUND(I216*H216,2)</f>
        <v>0</v>
      </c>
      <c r="BL216" s="18" t="s">
        <v>156</v>
      </c>
      <c r="BM216" s="224" t="s">
        <v>662</v>
      </c>
    </row>
    <row r="217" s="2" customFormat="1">
      <c r="A217" s="39"/>
      <c r="B217" s="40"/>
      <c r="C217" s="41"/>
      <c r="D217" s="226" t="s">
        <v>158</v>
      </c>
      <c r="E217" s="41"/>
      <c r="F217" s="227" t="s">
        <v>498</v>
      </c>
      <c r="G217" s="41"/>
      <c r="H217" s="41"/>
      <c r="I217" s="228"/>
      <c r="J217" s="41"/>
      <c r="K217" s="41"/>
      <c r="L217" s="45"/>
      <c r="M217" s="229"/>
      <c r="N217" s="230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158</v>
      </c>
      <c r="AU217" s="18" t="s">
        <v>85</v>
      </c>
    </row>
    <row r="218" s="12" customFormat="1" ht="22.8" customHeight="1">
      <c r="A218" s="12"/>
      <c r="B218" s="197"/>
      <c r="C218" s="198"/>
      <c r="D218" s="199" t="s">
        <v>74</v>
      </c>
      <c r="E218" s="211" t="s">
        <v>499</v>
      </c>
      <c r="F218" s="211" t="s">
        <v>500</v>
      </c>
      <c r="G218" s="198"/>
      <c r="H218" s="198"/>
      <c r="I218" s="201"/>
      <c r="J218" s="212">
        <f>BK218</f>
        <v>0</v>
      </c>
      <c r="K218" s="198"/>
      <c r="L218" s="203"/>
      <c r="M218" s="204"/>
      <c r="N218" s="205"/>
      <c r="O218" s="205"/>
      <c r="P218" s="206">
        <f>SUM(P219:P220)</f>
        <v>0</v>
      </c>
      <c r="Q218" s="205"/>
      <c r="R218" s="206">
        <f>SUM(R219:R220)</f>
        <v>0</v>
      </c>
      <c r="S218" s="205"/>
      <c r="T218" s="207">
        <f>SUM(T219:T220)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08" t="s">
        <v>83</v>
      </c>
      <c r="AT218" s="209" t="s">
        <v>74</v>
      </c>
      <c r="AU218" s="209" t="s">
        <v>83</v>
      </c>
      <c r="AY218" s="208" t="s">
        <v>149</v>
      </c>
      <c r="BK218" s="210">
        <f>SUM(BK219:BK220)</f>
        <v>0</v>
      </c>
    </row>
    <row r="219" s="2" customFormat="1" ht="24.15" customHeight="1">
      <c r="A219" s="39"/>
      <c r="B219" s="40"/>
      <c r="C219" s="213" t="s">
        <v>400</v>
      </c>
      <c r="D219" s="213" t="s">
        <v>151</v>
      </c>
      <c r="E219" s="214" t="s">
        <v>502</v>
      </c>
      <c r="F219" s="215" t="s">
        <v>503</v>
      </c>
      <c r="G219" s="216" t="s">
        <v>300</v>
      </c>
      <c r="H219" s="217">
        <v>0.20499999999999999</v>
      </c>
      <c r="I219" s="218"/>
      <c r="J219" s="219">
        <f>ROUND(I219*H219,2)</f>
        <v>0</v>
      </c>
      <c r="K219" s="215" t="s">
        <v>155</v>
      </c>
      <c r="L219" s="45"/>
      <c r="M219" s="220" t="s">
        <v>19</v>
      </c>
      <c r="N219" s="221" t="s">
        <v>46</v>
      </c>
      <c r="O219" s="85"/>
      <c r="P219" s="222">
        <f>O219*H219</f>
        <v>0</v>
      </c>
      <c r="Q219" s="222">
        <v>0</v>
      </c>
      <c r="R219" s="222">
        <f>Q219*H219</f>
        <v>0</v>
      </c>
      <c r="S219" s="222">
        <v>0</v>
      </c>
      <c r="T219" s="223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4" t="s">
        <v>156</v>
      </c>
      <c r="AT219" s="224" t="s">
        <v>151</v>
      </c>
      <c r="AU219" s="224" t="s">
        <v>85</v>
      </c>
      <c r="AY219" s="18" t="s">
        <v>149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18" t="s">
        <v>83</v>
      </c>
      <c r="BK219" s="225">
        <f>ROUND(I219*H219,2)</f>
        <v>0</v>
      </c>
      <c r="BL219" s="18" t="s">
        <v>156</v>
      </c>
      <c r="BM219" s="224" t="s">
        <v>663</v>
      </c>
    </row>
    <row r="220" s="2" customFormat="1">
      <c r="A220" s="39"/>
      <c r="B220" s="40"/>
      <c r="C220" s="41"/>
      <c r="D220" s="226" t="s">
        <v>158</v>
      </c>
      <c r="E220" s="41"/>
      <c r="F220" s="227" t="s">
        <v>505</v>
      </c>
      <c r="G220" s="41"/>
      <c r="H220" s="41"/>
      <c r="I220" s="228"/>
      <c r="J220" s="41"/>
      <c r="K220" s="41"/>
      <c r="L220" s="45"/>
      <c r="M220" s="229"/>
      <c r="N220" s="230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158</v>
      </c>
      <c r="AU220" s="18" t="s">
        <v>85</v>
      </c>
    </row>
    <row r="221" s="12" customFormat="1" ht="22.8" customHeight="1">
      <c r="A221" s="12"/>
      <c r="B221" s="197"/>
      <c r="C221" s="198"/>
      <c r="D221" s="199" t="s">
        <v>74</v>
      </c>
      <c r="E221" s="211" t="s">
        <v>506</v>
      </c>
      <c r="F221" s="211" t="s">
        <v>507</v>
      </c>
      <c r="G221" s="198"/>
      <c r="H221" s="198"/>
      <c r="I221" s="201"/>
      <c r="J221" s="212">
        <f>BK221</f>
        <v>0</v>
      </c>
      <c r="K221" s="198"/>
      <c r="L221" s="203"/>
      <c r="M221" s="204"/>
      <c r="N221" s="205"/>
      <c r="O221" s="205"/>
      <c r="P221" s="206">
        <f>SUM(P222:P223)</f>
        <v>0</v>
      </c>
      <c r="Q221" s="205"/>
      <c r="R221" s="206">
        <f>SUM(R222:R223)</f>
        <v>0</v>
      </c>
      <c r="S221" s="205"/>
      <c r="T221" s="207">
        <f>SUM(T222:T223)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08" t="s">
        <v>83</v>
      </c>
      <c r="AT221" s="209" t="s">
        <v>74</v>
      </c>
      <c r="AU221" s="209" t="s">
        <v>83</v>
      </c>
      <c r="AY221" s="208" t="s">
        <v>149</v>
      </c>
      <c r="BK221" s="210">
        <f>SUM(BK222:BK223)</f>
        <v>0</v>
      </c>
    </row>
    <row r="222" s="2" customFormat="1" ht="24.15" customHeight="1">
      <c r="A222" s="39"/>
      <c r="B222" s="40"/>
      <c r="C222" s="213" t="s">
        <v>404</v>
      </c>
      <c r="D222" s="213" t="s">
        <v>151</v>
      </c>
      <c r="E222" s="214" t="s">
        <v>509</v>
      </c>
      <c r="F222" s="215" t="s">
        <v>510</v>
      </c>
      <c r="G222" s="216" t="s">
        <v>300</v>
      </c>
      <c r="H222" s="217">
        <v>3.1259999999999999</v>
      </c>
      <c r="I222" s="218"/>
      <c r="J222" s="219">
        <f>ROUND(I222*H222,2)</f>
        <v>0</v>
      </c>
      <c r="K222" s="215" t="s">
        <v>155</v>
      </c>
      <c r="L222" s="45"/>
      <c r="M222" s="220" t="s">
        <v>19</v>
      </c>
      <c r="N222" s="221" t="s">
        <v>46</v>
      </c>
      <c r="O222" s="85"/>
      <c r="P222" s="222">
        <f>O222*H222</f>
        <v>0</v>
      </c>
      <c r="Q222" s="222">
        <v>0</v>
      </c>
      <c r="R222" s="222">
        <f>Q222*H222</f>
        <v>0</v>
      </c>
      <c r="S222" s="222">
        <v>0</v>
      </c>
      <c r="T222" s="223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4" t="s">
        <v>156</v>
      </c>
      <c r="AT222" s="224" t="s">
        <v>151</v>
      </c>
      <c r="AU222" s="224" t="s">
        <v>85</v>
      </c>
      <c r="AY222" s="18" t="s">
        <v>149</v>
      </c>
      <c r="BE222" s="225">
        <f>IF(N222="základní",J222,0)</f>
        <v>0</v>
      </c>
      <c r="BF222" s="225">
        <f>IF(N222="snížená",J222,0)</f>
        <v>0</v>
      </c>
      <c r="BG222" s="225">
        <f>IF(N222="zákl. přenesená",J222,0)</f>
        <v>0</v>
      </c>
      <c r="BH222" s="225">
        <f>IF(N222="sníž. přenesená",J222,0)</f>
        <v>0</v>
      </c>
      <c r="BI222" s="225">
        <f>IF(N222="nulová",J222,0)</f>
        <v>0</v>
      </c>
      <c r="BJ222" s="18" t="s">
        <v>83</v>
      </c>
      <c r="BK222" s="225">
        <f>ROUND(I222*H222,2)</f>
        <v>0</v>
      </c>
      <c r="BL222" s="18" t="s">
        <v>156</v>
      </c>
      <c r="BM222" s="224" t="s">
        <v>664</v>
      </c>
    </row>
    <row r="223" s="2" customFormat="1">
      <c r="A223" s="39"/>
      <c r="B223" s="40"/>
      <c r="C223" s="41"/>
      <c r="D223" s="226" t="s">
        <v>158</v>
      </c>
      <c r="E223" s="41"/>
      <c r="F223" s="227" t="s">
        <v>512</v>
      </c>
      <c r="G223" s="41"/>
      <c r="H223" s="41"/>
      <c r="I223" s="228"/>
      <c r="J223" s="41"/>
      <c r="K223" s="41"/>
      <c r="L223" s="45"/>
      <c r="M223" s="276"/>
      <c r="N223" s="277"/>
      <c r="O223" s="278"/>
      <c r="P223" s="278"/>
      <c r="Q223" s="278"/>
      <c r="R223" s="278"/>
      <c r="S223" s="278"/>
      <c r="T223" s="279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158</v>
      </c>
      <c r="AU223" s="18" t="s">
        <v>85</v>
      </c>
    </row>
    <row r="224" s="2" customFormat="1" ht="6.96" customHeight="1">
      <c r="A224" s="39"/>
      <c r="B224" s="60"/>
      <c r="C224" s="61"/>
      <c r="D224" s="61"/>
      <c r="E224" s="61"/>
      <c r="F224" s="61"/>
      <c r="G224" s="61"/>
      <c r="H224" s="61"/>
      <c r="I224" s="61"/>
      <c r="J224" s="61"/>
      <c r="K224" s="61"/>
      <c r="L224" s="45"/>
      <c r="M224" s="39"/>
      <c r="O224" s="39"/>
      <c r="P224" s="39"/>
      <c r="Q224" s="39"/>
      <c r="R224" s="39"/>
      <c r="S224" s="39"/>
      <c r="T224" s="39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</row>
  </sheetData>
  <sheetProtection sheet="1" autoFilter="0" formatColumns="0" formatRows="0" objects="1" scenarios="1" spinCount="100000" saltValue="NHKwuvSOyaR6CpkUo1q7F3/ycTvqkasBpnvXqxXzuT4xEKWsdnO+bPdsDErbDrJqU7QjjvZXQFO/hbu30rOGDw==" hashValue="kfyz1mWJqEYCVMRibja/2W/888cltIyj43tH3w9VDNxErdz8yNewVjOjP2fljUVY3u4BjQlV422T8KOXEnRAqw==" algorithmName="SHA-512" password="CC35"/>
  <autoFilter ref="C91:K22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hyperlinks>
    <hyperlink ref="F96" r:id="rId1" display="https://podminky.urs.cz/item/CS_URS_2023_02/113202111"/>
    <hyperlink ref="F101" r:id="rId2" display="https://podminky.urs.cz/item/CS_URS_2023_02/119001405"/>
    <hyperlink ref="F104" r:id="rId3" display="https://podminky.urs.cz/item/CS_URS_2023_02/119001412"/>
    <hyperlink ref="F107" r:id="rId4" display="https://podminky.urs.cz/item/CS_URS_2023_02/119001421"/>
    <hyperlink ref="F110" r:id="rId5" display="https://podminky.urs.cz/item/CS_URS_2023_02/129001101"/>
    <hyperlink ref="F112" r:id="rId6" display="https://podminky.urs.cz/item/CS_URS_2023_02/131151201"/>
    <hyperlink ref="F115" r:id="rId7" display="https://podminky.urs.cz/item/CS_URS_2023_02/131251201"/>
    <hyperlink ref="F118" r:id="rId8" display="https://podminky.urs.cz/item/CS_URS_2023_02/131351201"/>
    <hyperlink ref="F121" r:id="rId9" display="https://podminky.urs.cz/item/CS_URS_2023_02/132154201"/>
    <hyperlink ref="F124" r:id="rId10" display="https://podminky.urs.cz/item/CS_URS_2023_02/132254201"/>
    <hyperlink ref="F127" r:id="rId11" display="https://podminky.urs.cz/item/CS_URS_2023_02/132354201"/>
    <hyperlink ref="F130" r:id="rId12" display="https://podminky.urs.cz/item/CS_URS_2023_02/151201101"/>
    <hyperlink ref="F133" r:id="rId13" display="https://podminky.urs.cz/item/CS_URS_2023_02/151201111"/>
    <hyperlink ref="F135" r:id="rId14" display="https://podminky.urs.cz/item/CS_URS_2023_02/151201201"/>
    <hyperlink ref="F138" r:id="rId15" display="https://podminky.urs.cz/item/CS_URS_2023_02/151201211"/>
    <hyperlink ref="F140" r:id="rId16" display="https://podminky.urs.cz/item/CS_URS_2023_02/151201301"/>
    <hyperlink ref="F142" r:id="rId17" display="https://podminky.urs.cz/item/CS_URS_2023_02/151201311"/>
    <hyperlink ref="F144" r:id="rId18" display="https://podminky.urs.cz/item/CS_URS_2023_02/162751117"/>
    <hyperlink ref="F152" r:id="rId19" display="https://podminky.urs.cz/item/CS_URS_2023_02/162751137"/>
    <hyperlink ref="F154" r:id="rId20" display="https://podminky.urs.cz/item/CS_URS_2023_02/167151101"/>
    <hyperlink ref="F161" r:id="rId21" display="https://podminky.urs.cz/item/CS_URS_2023_02/171201231"/>
    <hyperlink ref="F175" r:id="rId22" display="https://podminky.urs.cz/item/CS_URS_2023_02/181111111"/>
    <hyperlink ref="F179" r:id="rId23" display="https://podminky.urs.cz/item/CS_URS_2023_02/451572111"/>
    <hyperlink ref="F182" r:id="rId24" display="https://podminky.urs.cz/item/CS_URS_2023_02/452321131"/>
    <hyperlink ref="F185" r:id="rId25" display="https://podminky.urs.cz/item/CS_URS_2023_02/452351101"/>
    <hyperlink ref="F188" r:id="rId26" display="https://podminky.urs.cz/item/CS_URS_2023_02/452368211"/>
    <hyperlink ref="F191" r:id="rId27" display="https://podminky.urs.cz/item/CS_URS_2023_02/452386111"/>
    <hyperlink ref="F195" r:id="rId28" display="https://podminky.urs.cz/item/CS_URS_2023_02/871225201"/>
    <hyperlink ref="F199" r:id="rId29" display="https://podminky.urs.cz/item/CS_URS_2023_02/892241111"/>
    <hyperlink ref="F203" r:id="rId30" display="https://podminky.urs.cz/item/CS_URS_2023_02/899104112"/>
    <hyperlink ref="F207" r:id="rId31" display="https://podminky.urs.cz/item/CS_URS_2023_02/899721111"/>
    <hyperlink ref="F211" r:id="rId32" display="https://podminky.urs.cz/item/CS_URS_2023_02/899722112"/>
    <hyperlink ref="F214" r:id="rId33" display="https://podminky.urs.cz/item/CS_URS_2023_02/916231213"/>
    <hyperlink ref="F217" r:id="rId34" display="https://podminky.urs.cz/item/CS_URS_2023_02/979024443"/>
    <hyperlink ref="F220" r:id="rId35" display="https://podminky.urs.cz/item/CS_URS_2023_02/997221571"/>
    <hyperlink ref="F223" r:id="rId36" display="https://podminky.urs.cz/item/CS_URS_2023_02/998276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7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110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85</v>
      </c>
    </row>
    <row r="4" s="1" customFormat="1" ht="24.96" customHeight="1">
      <c r="B4" s="21"/>
      <c r="D4" s="141" t="s">
        <v>117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Splašková kanalizace Štěpánov</v>
      </c>
      <c r="F7" s="143"/>
      <c r="G7" s="143"/>
      <c r="H7" s="143"/>
      <c r="L7" s="21"/>
    </row>
    <row r="8" s="1" customFormat="1" ht="12" customHeight="1">
      <c r="B8" s="21"/>
      <c r="D8" s="143" t="s">
        <v>118</v>
      </c>
      <c r="L8" s="21"/>
    </row>
    <row r="9" s="2" customFormat="1" ht="16.5" customHeight="1">
      <c r="A9" s="39"/>
      <c r="B9" s="45"/>
      <c r="C9" s="39"/>
      <c r="D9" s="39"/>
      <c r="E9" s="144" t="s">
        <v>522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523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802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6. 9. 2023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30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32</v>
      </c>
      <c r="E22" s="39"/>
      <c r="F22" s="39"/>
      <c r="G22" s="39"/>
      <c r="H22" s="39"/>
      <c r="I22" s="143" t="s">
        <v>26</v>
      </c>
      <c r="J22" s="134" t="s">
        <v>33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34</v>
      </c>
      <c r="F23" s="39"/>
      <c r="G23" s="39"/>
      <c r="H23" s="39"/>
      <c r="I23" s="143" t="s">
        <v>29</v>
      </c>
      <c r="J23" s="134" t="s">
        <v>35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37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38</v>
      </c>
      <c r="F26" s="39"/>
      <c r="G26" s="39"/>
      <c r="H26" s="39"/>
      <c r="I26" s="143" t="s">
        <v>29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39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41</v>
      </c>
      <c r="E32" s="39"/>
      <c r="F32" s="39"/>
      <c r="G32" s="39"/>
      <c r="H32" s="39"/>
      <c r="I32" s="39"/>
      <c r="J32" s="154">
        <f>ROUND(J92,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43</v>
      </c>
      <c r="G34" s="39"/>
      <c r="H34" s="39"/>
      <c r="I34" s="155" t="s">
        <v>42</v>
      </c>
      <c r="J34" s="155" t="s">
        <v>44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45</v>
      </c>
      <c r="E35" s="143" t="s">
        <v>46</v>
      </c>
      <c r="F35" s="157">
        <f>ROUND((SUM(BE92:BE223)),  2)</f>
        <v>0</v>
      </c>
      <c r="G35" s="39"/>
      <c r="H35" s="39"/>
      <c r="I35" s="158">
        <v>0.20999999999999999</v>
      </c>
      <c r="J35" s="157">
        <f>ROUND(((SUM(BE92:BE223))*I35),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47</v>
      </c>
      <c r="F36" s="157">
        <f>ROUND((SUM(BF92:BF223)),  2)</f>
        <v>0</v>
      </c>
      <c r="G36" s="39"/>
      <c r="H36" s="39"/>
      <c r="I36" s="158">
        <v>0.14999999999999999</v>
      </c>
      <c r="J36" s="157">
        <f>ROUND(((SUM(BF92:BF223))*I36),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57">
        <f>ROUND((SUM(BG92:BG223)),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49</v>
      </c>
      <c r="F38" s="157">
        <f>ROUND((SUM(BH92:BH223)),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50</v>
      </c>
      <c r="F39" s="157">
        <f>ROUND((SUM(BI92:BI223)),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51</v>
      </c>
      <c r="E41" s="161"/>
      <c r="F41" s="161"/>
      <c r="G41" s="162" t="s">
        <v>52</v>
      </c>
      <c r="H41" s="163" t="s">
        <v>53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120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Splašková kanalizace Štěpánov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118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522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523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07 - Kanalizační přípojka tlaková - č.p. 32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6. 9. 2023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40.05" customHeight="1">
      <c r="A58" s="39"/>
      <c r="B58" s="40"/>
      <c r="C58" s="33" t="s">
        <v>25</v>
      </c>
      <c r="D58" s="41"/>
      <c r="E58" s="41"/>
      <c r="F58" s="28" t="str">
        <f>E17</f>
        <v>Město Přelouč, Československé armády 1665, Přelouč</v>
      </c>
      <c r="G58" s="41"/>
      <c r="H58" s="41"/>
      <c r="I58" s="33" t="s">
        <v>32</v>
      </c>
      <c r="J58" s="37" t="str">
        <f>E23</f>
        <v>IKKO Hradec Králové,s.r.o., Bratří Štefanů 238, HK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30</v>
      </c>
      <c r="D59" s="41"/>
      <c r="E59" s="41"/>
      <c r="F59" s="28" t="str">
        <f>IF(E20="","",E20)</f>
        <v>Vyplň údaj</v>
      </c>
      <c r="G59" s="41"/>
      <c r="H59" s="41"/>
      <c r="I59" s="33" t="s">
        <v>37</v>
      </c>
      <c r="J59" s="37" t="str">
        <f>E26</f>
        <v>K. Hlaváčková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121</v>
      </c>
      <c r="D61" s="172"/>
      <c r="E61" s="172"/>
      <c r="F61" s="172"/>
      <c r="G61" s="172"/>
      <c r="H61" s="172"/>
      <c r="I61" s="172"/>
      <c r="J61" s="173" t="s">
        <v>122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73</v>
      </c>
      <c r="D63" s="41"/>
      <c r="E63" s="41"/>
      <c r="F63" s="41"/>
      <c r="G63" s="41"/>
      <c r="H63" s="41"/>
      <c r="I63" s="41"/>
      <c r="J63" s="103">
        <f>J92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123</v>
      </c>
    </row>
    <row r="64" s="9" customFormat="1" ht="24.96" customHeight="1">
      <c r="A64" s="9"/>
      <c r="B64" s="175"/>
      <c r="C64" s="176"/>
      <c r="D64" s="177" t="s">
        <v>124</v>
      </c>
      <c r="E64" s="178"/>
      <c r="F64" s="178"/>
      <c r="G64" s="178"/>
      <c r="H64" s="178"/>
      <c r="I64" s="178"/>
      <c r="J64" s="179">
        <f>J93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125</v>
      </c>
      <c r="E65" s="183"/>
      <c r="F65" s="183"/>
      <c r="G65" s="183"/>
      <c r="H65" s="183"/>
      <c r="I65" s="183"/>
      <c r="J65" s="184">
        <f>J94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127</v>
      </c>
      <c r="E66" s="183"/>
      <c r="F66" s="183"/>
      <c r="G66" s="183"/>
      <c r="H66" s="183"/>
      <c r="I66" s="183"/>
      <c r="J66" s="184">
        <f>J177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128</v>
      </c>
      <c r="E67" s="183"/>
      <c r="F67" s="183"/>
      <c r="G67" s="183"/>
      <c r="H67" s="183"/>
      <c r="I67" s="183"/>
      <c r="J67" s="184">
        <f>J193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129</v>
      </c>
      <c r="E68" s="183"/>
      <c r="F68" s="183"/>
      <c r="G68" s="183"/>
      <c r="H68" s="183"/>
      <c r="I68" s="183"/>
      <c r="J68" s="184">
        <f>J212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130</v>
      </c>
      <c r="E69" s="183"/>
      <c r="F69" s="183"/>
      <c r="G69" s="183"/>
      <c r="H69" s="183"/>
      <c r="I69" s="183"/>
      <c r="J69" s="184">
        <f>J218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1"/>
      <c r="C70" s="126"/>
      <c r="D70" s="182" t="s">
        <v>131</v>
      </c>
      <c r="E70" s="183"/>
      <c r="F70" s="183"/>
      <c r="G70" s="183"/>
      <c r="H70" s="183"/>
      <c r="I70" s="183"/>
      <c r="J70" s="184">
        <f>J221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134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70" t="str">
        <f>E7</f>
        <v>Splašková kanalizace Štěpánov</v>
      </c>
      <c r="F80" s="33"/>
      <c r="G80" s="33"/>
      <c r="H80" s="33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" customFormat="1" ht="12" customHeight="1">
      <c r="B81" s="22"/>
      <c r="C81" s="33" t="s">
        <v>118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2" customFormat="1" ht="16.5" customHeight="1">
      <c r="A82" s="39"/>
      <c r="B82" s="40"/>
      <c r="C82" s="41"/>
      <c r="D82" s="41"/>
      <c r="E82" s="170" t="s">
        <v>522</v>
      </c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523</v>
      </c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E11</f>
        <v>07 - Kanalizační přípojka tlaková - č.p. 32</v>
      </c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F14</f>
        <v xml:space="preserve"> </v>
      </c>
      <c r="G86" s="41"/>
      <c r="H86" s="41"/>
      <c r="I86" s="33" t="s">
        <v>23</v>
      </c>
      <c r="J86" s="73" t="str">
        <f>IF(J14="","",J14)</f>
        <v>6. 9. 2023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40.05" customHeight="1">
      <c r="A88" s="39"/>
      <c r="B88" s="40"/>
      <c r="C88" s="33" t="s">
        <v>25</v>
      </c>
      <c r="D88" s="41"/>
      <c r="E88" s="41"/>
      <c r="F88" s="28" t="str">
        <f>E17</f>
        <v>Město Přelouč, Československé armády 1665, Přelouč</v>
      </c>
      <c r="G88" s="41"/>
      <c r="H88" s="41"/>
      <c r="I88" s="33" t="s">
        <v>32</v>
      </c>
      <c r="J88" s="37" t="str">
        <f>E23</f>
        <v>IKKO Hradec Králové,s.r.o., Bratří Štefanů 238, HK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30</v>
      </c>
      <c r="D89" s="41"/>
      <c r="E89" s="41"/>
      <c r="F89" s="28" t="str">
        <f>IF(E20="","",E20)</f>
        <v>Vyplň údaj</v>
      </c>
      <c r="G89" s="41"/>
      <c r="H89" s="41"/>
      <c r="I89" s="33" t="s">
        <v>37</v>
      </c>
      <c r="J89" s="37" t="str">
        <f>E26</f>
        <v>K. Hlaváčková</v>
      </c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86"/>
      <c r="B91" s="187"/>
      <c r="C91" s="188" t="s">
        <v>135</v>
      </c>
      <c r="D91" s="189" t="s">
        <v>60</v>
      </c>
      <c r="E91" s="189" t="s">
        <v>56</v>
      </c>
      <c r="F91" s="189" t="s">
        <v>57</v>
      </c>
      <c r="G91" s="189" t="s">
        <v>136</v>
      </c>
      <c r="H91" s="189" t="s">
        <v>137</v>
      </c>
      <c r="I91" s="189" t="s">
        <v>138</v>
      </c>
      <c r="J91" s="189" t="s">
        <v>122</v>
      </c>
      <c r="K91" s="190" t="s">
        <v>139</v>
      </c>
      <c r="L91" s="191"/>
      <c r="M91" s="93" t="s">
        <v>19</v>
      </c>
      <c r="N91" s="94" t="s">
        <v>45</v>
      </c>
      <c r="O91" s="94" t="s">
        <v>140</v>
      </c>
      <c r="P91" s="94" t="s">
        <v>141</v>
      </c>
      <c r="Q91" s="94" t="s">
        <v>142</v>
      </c>
      <c r="R91" s="94" t="s">
        <v>143</v>
      </c>
      <c r="S91" s="94" t="s">
        <v>144</v>
      </c>
      <c r="T91" s="95" t="s">
        <v>145</v>
      </c>
      <c r="U91" s="186"/>
      <c r="V91" s="186"/>
      <c r="W91" s="186"/>
      <c r="X91" s="186"/>
      <c r="Y91" s="186"/>
      <c r="Z91" s="186"/>
      <c r="AA91" s="186"/>
      <c r="AB91" s="186"/>
      <c r="AC91" s="186"/>
      <c r="AD91" s="186"/>
      <c r="AE91" s="186"/>
    </row>
    <row r="92" s="2" customFormat="1" ht="22.8" customHeight="1">
      <c r="A92" s="39"/>
      <c r="B92" s="40"/>
      <c r="C92" s="100" t="s">
        <v>146</v>
      </c>
      <c r="D92" s="41"/>
      <c r="E92" s="41"/>
      <c r="F92" s="41"/>
      <c r="G92" s="41"/>
      <c r="H92" s="41"/>
      <c r="I92" s="41"/>
      <c r="J92" s="192">
        <f>BK92</f>
        <v>0</v>
      </c>
      <c r="K92" s="41"/>
      <c r="L92" s="45"/>
      <c r="M92" s="96"/>
      <c r="N92" s="193"/>
      <c r="O92" s="97"/>
      <c r="P92" s="194">
        <f>P93</f>
        <v>0</v>
      </c>
      <c r="Q92" s="97"/>
      <c r="R92" s="194">
        <f>R93</f>
        <v>3.3755935699999999</v>
      </c>
      <c r="S92" s="97"/>
      <c r="T92" s="195">
        <f>T93</f>
        <v>0.20499999999999999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74</v>
      </c>
      <c r="AU92" s="18" t="s">
        <v>123</v>
      </c>
      <c r="BK92" s="196">
        <f>BK93</f>
        <v>0</v>
      </c>
    </row>
    <row r="93" s="12" customFormat="1" ht="25.92" customHeight="1">
      <c r="A93" s="12"/>
      <c r="B93" s="197"/>
      <c r="C93" s="198"/>
      <c r="D93" s="199" t="s">
        <v>74</v>
      </c>
      <c r="E93" s="200" t="s">
        <v>147</v>
      </c>
      <c r="F93" s="200" t="s">
        <v>148</v>
      </c>
      <c r="G93" s="198"/>
      <c r="H93" s="198"/>
      <c r="I93" s="201"/>
      <c r="J93" s="202">
        <f>BK93</f>
        <v>0</v>
      </c>
      <c r="K93" s="198"/>
      <c r="L93" s="203"/>
      <c r="M93" s="204"/>
      <c r="N93" s="205"/>
      <c r="O93" s="205"/>
      <c r="P93" s="206">
        <f>P94+P177+P193+P212+P218+P221</f>
        <v>0</v>
      </c>
      <c r="Q93" s="205"/>
      <c r="R93" s="206">
        <f>R94+R177+R193+R212+R218+R221</f>
        <v>3.3755935699999999</v>
      </c>
      <c r="S93" s="205"/>
      <c r="T93" s="207">
        <f>T94+T177+T193+T212+T218+T221</f>
        <v>0.20499999999999999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8" t="s">
        <v>83</v>
      </c>
      <c r="AT93" s="209" t="s">
        <v>74</v>
      </c>
      <c r="AU93" s="209" t="s">
        <v>75</v>
      </c>
      <c r="AY93" s="208" t="s">
        <v>149</v>
      </c>
      <c r="BK93" s="210">
        <f>BK94+BK177+BK193+BK212+BK218+BK221</f>
        <v>0</v>
      </c>
    </row>
    <row r="94" s="12" customFormat="1" ht="22.8" customHeight="1">
      <c r="A94" s="12"/>
      <c r="B94" s="197"/>
      <c r="C94" s="198"/>
      <c r="D94" s="199" t="s">
        <v>74</v>
      </c>
      <c r="E94" s="211" t="s">
        <v>83</v>
      </c>
      <c r="F94" s="211" t="s">
        <v>150</v>
      </c>
      <c r="G94" s="198"/>
      <c r="H94" s="198"/>
      <c r="I94" s="201"/>
      <c r="J94" s="212">
        <f>BK94</f>
        <v>0</v>
      </c>
      <c r="K94" s="198"/>
      <c r="L94" s="203"/>
      <c r="M94" s="204"/>
      <c r="N94" s="205"/>
      <c r="O94" s="205"/>
      <c r="P94" s="206">
        <f>SUM(P95:P176)</f>
        <v>0</v>
      </c>
      <c r="Q94" s="205"/>
      <c r="R94" s="206">
        <f>SUM(R95:R176)</f>
        <v>0.45869796000000002</v>
      </c>
      <c r="S94" s="205"/>
      <c r="T94" s="207">
        <f>SUM(T95:T176)</f>
        <v>0.20499999999999999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8" t="s">
        <v>83</v>
      </c>
      <c r="AT94" s="209" t="s">
        <v>74</v>
      </c>
      <c r="AU94" s="209" t="s">
        <v>83</v>
      </c>
      <c r="AY94" s="208" t="s">
        <v>149</v>
      </c>
      <c r="BK94" s="210">
        <f>SUM(BK95:BK176)</f>
        <v>0</v>
      </c>
    </row>
    <row r="95" s="2" customFormat="1" ht="24.15" customHeight="1">
      <c r="A95" s="39"/>
      <c r="B95" s="40"/>
      <c r="C95" s="213" t="s">
        <v>83</v>
      </c>
      <c r="D95" s="213" t="s">
        <v>151</v>
      </c>
      <c r="E95" s="214" t="s">
        <v>152</v>
      </c>
      <c r="F95" s="215" t="s">
        <v>153</v>
      </c>
      <c r="G95" s="216" t="s">
        <v>154</v>
      </c>
      <c r="H95" s="217">
        <v>1</v>
      </c>
      <c r="I95" s="218"/>
      <c r="J95" s="219">
        <f>ROUND(I95*H95,2)</f>
        <v>0</v>
      </c>
      <c r="K95" s="215" t="s">
        <v>155</v>
      </c>
      <c r="L95" s="45"/>
      <c r="M95" s="220" t="s">
        <v>19</v>
      </c>
      <c r="N95" s="221" t="s">
        <v>46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0.20499999999999999</v>
      </c>
      <c r="T95" s="223">
        <f>S95*H95</f>
        <v>0.20499999999999999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156</v>
      </c>
      <c r="AT95" s="224" t="s">
        <v>151</v>
      </c>
      <c r="AU95" s="224" t="s">
        <v>85</v>
      </c>
      <c r="AY95" s="18" t="s">
        <v>149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83</v>
      </c>
      <c r="BK95" s="225">
        <f>ROUND(I95*H95,2)</f>
        <v>0</v>
      </c>
      <c r="BL95" s="18" t="s">
        <v>156</v>
      </c>
      <c r="BM95" s="224" t="s">
        <v>525</v>
      </c>
    </row>
    <row r="96" s="2" customFormat="1">
      <c r="A96" s="39"/>
      <c r="B96" s="40"/>
      <c r="C96" s="41"/>
      <c r="D96" s="226" t="s">
        <v>158</v>
      </c>
      <c r="E96" s="41"/>
      <c r="F96" s="227" t="s">
        <v>159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158</v>
      </c>
      <c r="AU96" s="18" t="s">
        <v>85</v>
      </c>
    </row>
    <row r="97" s="2" customFormat="1">
      <c r="A97" s="39"/>
      <c r="B97" s="40"/>
      <c r="C97" s="41"/>
      <c r="D97" s="231" t="s">
        <v>160</v>
      </c>
      <c r="E97" s="41"/>
      <c r="F97" s="232" t="s">
        <v>161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160</v>
      </c>
      <c r="AU97" s="18" t="s">
        <v>85</v>
      </c>
    </row>
    <row r="98" s="13" customFormat="1">
      <c r="A98" s="13"/>
      <c r="B98" s="233"/>
      <c r="C98" s="234"/>
      <c r="D98" s="231" t="s">
        <v>162</v>
      </c>
      <c r="E98" s="235" t="s">
        <v>19</v>
      </c>
      <c r="F98" s="236" t="s">
        <v>526</v>
      </c>
      <c r="G98" s="234"/>
      <c r="H98" s="237">
        <v>1</v>
      </c>
      <c r="I98" s="238"/>
      <c r="J98" s="234"/>
      <c r="K98" s="234"/>
      <c r="L98" s="239"/>
      <c r="M98" s="240"/>
      <c r="N98" s="241"/>
      <c r="O98" s="241"/>
      <c r="P98" s="241"/>
      <c r="Q98" s="241"/>
      <c r="R98" s="241"/>
      <c r="S98" s="241"/>
      <c r="T98" s="24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3" t="s">
        <v>162</v>
      </c>
      <c r="AU98" s="243" t="s">
        <v>85</v>
      </c>
      <c r="AV98" s="13" t="s">
        <v>85</v>
      </c>
      <c r="AW98" s="13" t="s">
        <v>36</v>
      </c>
      <c r="AX98" s="13" t="s">
        <v>75</v>
      </c>
      <c r="AY98" s="243" t="s">
        <v>149</v>
      </c>
    </row>
    <row r="99" s="15" customFormat="1">
      <c r="A99" s="15"/>
      <c r="B99" s="255"/>
      <c r="C99" s="256"/>
      <c r="D99" s="231" t="s">
        <v>162</v>
      </c>
      <c r="E99" s="257" t="s">
        <v>19</v>
      </c>
      <c r="F99" s="258" t="s">
        <v>279</v>
      </c>
      <c r="G99" s="256"/>
      <c r="H99" s="259">
        <v>1</v>
      </c>
      <c r="I99" s="260"/>
      <c r="J99" s="256"/>
      <c r="K99" s="256"/>
      <c r="L99" s="261"/>
      <c r="M99" s="262"/>
      <c r="N99" s="263"/>
      <c r="O99" s="263"/>
      <c r="P99" s="263"/>
      <c r="Q99" s="263"/>
      <c r="R99" s="263"/>
      <c r="S99" s="263"/>
      <c r="T99" s="264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65" t="s">
        <v>162</v>
      </c>
      <c r="AU99" s="265" t="s">
        <v>85</v>
      </c>
      <c r="AV99" s="15" t="s">
        <v>156</v>
      </c>
      <c r="AW99" s="15" t="s">
        <v>36</v>
      </c>
      <c r="AX99" s="15" t="s">
        <v>83</v>
      </c>
      <c r="AY99" s="265" t="s">
        <v>149</v>
      </c>
    </row>
    <row r="100" s="2" customFormat="1" ht="49.05" customHeight="1">
      <c r="A100" s="39"/>
      <c r="B100" s="40"/>
      <c r="C100" s="213" t="s">
        <v>85</v>
      </c>
      <c r="D100" s="213" t="s">
        <v>151</v>
      </c>
      <c r="E100" s="214" t="s">
        <v>164</v>
      </c>
      <c r="F100" s="215" t="s">
        <v>165</v>
      </c>
      <c r="G100" s="216" t="s">
        <v>154</v>
      </c>
      <c r="H100" s="217">
        <v>0.90000000000000002</v>
      </c>
      <c r="I100" s="218"/>
      <c r="J100" s="219">
        <f>ROUND(I100*H100,2)</f>
        <v>0</v>
      </c>
      <c r="K100" s="215" t="s">
        <v>155</v>
      </c>
      <c r="L100" s="45"/>
      <c r="M100" s="220" t="s">
        <v>19</v>
      </c>
      <c r="N100" s="221" t="s">
        <v>46</v>
      </c>
      <c r="O100" s="85"/>
      <c r="P100" s="222">
        <f>O100*H100</f>
        <v>0</v>
      </c>
      <c r="Q100" s="222">
        <v>0.036900000000000002</v>
      </c>
      <c r="R100" s="222">
        <f>Q100*H100</f>
        <v>0.033210000000000003</v>
      </c>
      <c r="S100" s="222">
        <v>0</v>
      </c>
      <c r="T100" s="22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156</v>
      </c>
      <c r="AT100" s="224" t="s">
        <v>151</v>
      </c>
      <c r="AU100" s="224" t="s">
        <v>85</v>
      </c>
      <c r="AY100" s="18" t="s">
        <v>149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83</v>
      </c>
      <c r="BK100" s="225">
        <f>ROUND(I100*H100,2)</f>
        <v>0</v>
      </c>
      <c r="BL100" s="18" t="s">
        <v>156</v>
      </c>
      <c r="BM100" s="224" t="s">
        <v>528</v>
      </c>
    </row>
    <row r="101" s="2" customFormat="1">
      <c r="A101" s="39"/>
      <c r="B101" s="40"/>
      <c r="C101" s="41"/>
      <c r="D101" s="226" t="s">
        <v>158</v>
      </c>
      <c r="E101" s="41"/>
      <c r="F101" s="227" t="s">
        <v>167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158</v>
      </c>
      <c r="AU101" s="18" t="s">
        <v>85</v>
      </c>
    </row>
    <row r="102" s="13" customFormat="1">
      <c r="A102" s="13"/>
      <c r="B102" s="233"/>
      <c r="C102" s="234"/>
      <c r="D102" s="231" t="s">
        <v>162</v>
      </c>
      <c r="E102" s="235" t="s">
        <v>19</v>
      </c>
      <c r="F102" s="236" t="s">
        <v>777</v>
      </c>
      <c r="G102" s="234"/>
      <c r="H102" s="237">
        <v>0.90000000000000002</v>
      </c>
      <c r="I102" s="238"/>
      <c r="J102" s="234"/>
      <c r="K102" s="234"/>
      <c r="L102" s="239"/>
      <c r="M102" s="240"/>
      <c r="N102" s="241"/>
      <c r="O102" s="241"/>
      <c r="P102" s="241"/>
      <c r="Q102" s="241"/>
      <c r="R102" s="241"/>
      <c r="S102" s="241"/>
      <c r="T102" s="24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3" t="s">
        <v>162</v>
      </c>
      <c r="AU102" s="243" t="s">
        <v>85</v>
      </c>
      <c r="AV102" s="13" t="s">
        <v>85</v>
      </c>
      <c r="AW102" s="13" t="s">
        <v>36</v>
      </c>
      <c r="AX102" s="13" t="s">
        <v>83</v>
      </c>
      <c r="AY102" s="243" t="s">
        <v>149</v>
      </c>
    </row>
    <row r="103" s="2" customFormat="1" ht="49.05" customHeight="1">
      <c r="A103" s="39"/>
      <c r="B103" s="40"/>
      <c r="C103" s="213" t="s">
        <v>169</v>
      </c>
      <c r="D103" s="213" t="s">
        <v>151</v>
      </c>
      <c r="E103" s="214" t="s">
        <v>170</v>
      </c>
      <c r="F103" s="215" t="s">
        <v>171</v>
      </c>
      <c r="G103" s="216" t="s">
        <v>154</v>
      </c>
      <c r="H103" s="217">
        <v>0.90000000000000002</v>
      </c>
      <c r="I103" s="218"/>
      <c r="J103" s="219">
        <f>ROUND(I103*H103,2)</f>
        <v>0</v>
      </c>
      <c r="K103" s="215" t="s">
        <v>155</v>
      </c>
      <c r="L103" s="45"/>
      <c r="M103" s="220" t="s">
        <v>19</v>
      </c>
      <c r="N103" s="221" t="s">
        <v>46</v>
      </c>
      <c r="O103" s="85"/>
      <c r="P103" s="222">
        <f>O103*H103</f>
        <v>0</v>
      </c>
      <c r="Q103" s="222">
        <v>0.01269</v>
      </c>
      <c r="R103" s="222">
        <f>Q103*H103</f>
        <v>0.011421000000000001</v>
      </c>
      <c r="S103" s="222">
        <v>0</v>
      </c>
      <c r="T103" s="22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156</v>
      </c>
      <c r="AT103" s="224" t="s">
        <v>151</v>
      </c>
      <c r="AU103" s="224" t="s">
        <v>85</v>
      </c>
      <c r="AY103" s="18" t="s">
        <v>149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83</v>
      </c>
      <c r="BK103" s="225">
        <f>ROUND(I103*H103,2)</f>
        <v>0</v>
      </c>
      <c r="BL103" s="18" t="s">
        <v>156</v>
      </c>
      <c r="BM103" s="224" t="s">
        <v>778</v>
      </c>
    </row>
    <row r="104" s="2" customFormat="1">
      <c r="A104" s="39"/>
      <c r="B104" s="40"/>
      <c r="C104" s="41"/>
      <c r="D104" s="226" t="s">
        <v>158</v>
      </c>
      <c r="E104" s="41"/>
      <c r="F104" s="227" t="s">
        <v>173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158</v>
      </c>
      <c r="AU104" s="18" t="s">
        <v>85</v>
      </c>
    </row>
    <row r="105" s="13" customFormat="1">
      <c r="A105" s="13"/>
      <c r="B105" s="233"/>
      <c r="C105" s="234"/>
      <c r="D105" s="231" t="s">
        <v>162</v>
      </c>
      <c r="E105" s="235" t="s">
        <v>19</v>
      </c>
      <c r="F105" s="236" t="s">
        <v>692</v>
      </c>
      <c r="G105" s="234"/>
      <c r="H105" s="237">
        <v>0.90000000000000002</v>
      </c>
      <c r="I105" s="238"/>
      <c r="J105" s="234"/>
      <c r="K105" s="234"/>
      <c r="L105" s="239"/>
      <c r="M105" s="240"/>
      <c r="N105" s="241"/>
      <c r="O105" s="241"/>
      <c r="P105" s="241"/>
      <c r="Q105" s="241"/>
      <c r="R105" s="241"/>
      <c r="S105" s="241"/>
      <c r="T105" s="24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3" t="s">
        <v>162</v>
      </c>
      <c r="AU105" s="243" t="s">
        <v>85</v>
      </c>
      <c r="AV105" s="13" t="s">
        <v>85</v>
      </c>
      <c r="AW105" s="13" t="s">
        <v>36</v>
      </c>
      <c r="AX105" s="13" t="s">
        <v>83</v>
      </c>
      <c r="AY105" s="243" t="s">
        <v>149</v>
      </c>
    </row>
    <row r="106" s="2" customFormat="1" ht="49.05" customHeight="1">
      <c r="A106" s="39"/>
      <c r="B106" s="40"/>
      <c r="C106" s="213" t="s">
        <v>156</v>
      </c>
      <c r="D106" s="213" t="s">
        <v>151</v>
      </c>
      <c r="E106" s="214" t="s">
        <v>175</v>
      </c>
      <c r="F106" s="215" t="s">
        <v>176</v>
      </c>
      <c r="G106" s="216" t="s">
        <v>154</v>
      </c>
      <c r="H106" s="217">
        <v>1.8</v>
      </c>
      <c r="I106" s="218"/>
      <c r="J106" s="219">
        <f>ROUND(I106*H106,2)</f>
        <v>0</v>
      </c>
      <c r="K106" s="215" t="s">
        <v>155</v>
      </c>
      <c r="L106" s="45"/>
      <c r="M106" s="220" t="s">
        <v>19</v>
      </c>
      <c r="N106" s="221" t="s">
        <v>46</v>
      </c>
      <c r="O106" s="85"/>
      <c r="P106" s="222">
        <f>O106*H106</f>
        <v>0</v>
      </c>
      <c r="Q106" s="222">
        <v>0.036900000000000002</v>
      </c>
      <c r="R106" s="222">
        <f>Q106*H106</f>
        <v>0.066420000000000007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156</v>
      </c>
      <c r="AT106" s="224" t="s">
        <v>151</v>
      </c>
      <c r="AU106" s="224" t="s">
        <v>85</v>
      </c>
      <c r="AY106" s="18" t="s">
        <v>149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83</v>
      </c>
      <c r="BK106" s="225">
        <f>ROUND(I106*H106,2)</f>
        <v>0</v>
      </c>
      <c r="BL106" s="18" t="s">
        <v>156</v>
      </c>
      <c r="BM106" s="224" t="s">
        <v>530</v>
      </c>
    </row>
    <row r="107" s="2" customFormat="1">
      <c r="A107" s="39"/>
      <c r="B107" s="40"/>
      <c r="C107" s="41"/>
      <c r="D107" s="226" t="s">
        <v>158</v>
      </c>
      <c r="E107" s="41"/>
      <c r="F107" s="227" t="s">
        <v>178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158</v>
      </c>
      <c r="AU107" s="18" t="s">
        <v>85</v>
      </c>
    </row>
    <row r="108" s="13" customFormat="1">
      <c r="A108" s="13"/>
      <c r="B108" s="233"/>
      <c r="C108" s="234"/>
      <c r="D108" s="231" t="s">
        <v>162</v>
      </c>
      <c r="E108" s="235" t="s">
        <v>19</v>
      </c>
      <c r="F108" s="236" t="s">
        <v>531</v>
      </c>
      <c r="G108" s="234"/>
      <c r="H108" s="237">
        <v>1.8</v>
      </c>
      <c r="I108" s="238"/>
      <c r="J108" s="234"/>
      <c r="K108" s="234"/>
      <c r="L108" s="239"/>
      <c r="M108" s="240"/>
      <c r="N108" s="241"/>
      <c r="O108" s="241"/>
      <c r="P108" s="241"/>
      <c r="Q108" s="241"/>
      <c r="R108" s="241"/>
      <c r="S108" s="241"/>
      <c r="T108" s="242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3" t="s">
        <v>162</v>
      </c>
      <c r="AU108" s="243" t="s">
        <v>85</v>
      </c>
      <c r="AV108" s="13" t="s">
        <v>85</v>
      </c>
      <c r="AW108" s="13" t="s">
        <v>36</v>
      </c>
      <c r="AX108" s="13" t="s">
        <v>83</v>
      </c>
      <c r="AY108" s="243" t="s">
        <v>149</v>
      </c>
    </row>
    <row r="109" s="2" customFormat="1" ht="24.15" customHeight="1">
      <c r="A109" s="39"/>
      <c r="B109" s="40"/>
      <c r="C109" s="213" t="s">
        <v>180</v>
      </c>
      <c r="D109" s="213" t="s">
        <v>151</v>
      </c>
      <c r="E109" s="214" t="s">
        <v>181</v>
      </c>
      <c r="F109" s="215" t="s">
        <v>182</v>
      </c>
      <c r="G109" s="216" t="s">
        <v>183</v>
      </c>
      <c r="H109" s="217">
        <v>10.800000000000001</v>
      </c>
      <c r="I109" s="218"/>
      <c r="J109" s="219">
        <f>ROUND(I109*H109,2)</f>
        <v>0</v>
      </c>
      <c r="K109" s="215" t="s">
        <v>155</v>
      </c>
      <c r="L109" s="45"/>
      <c r="M109" s="220" t="s">
        <v>19</v>
      </c>
      <c r="N109" s="221" t="s">
        <v>46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156</v>
      </c>
      <c r="AT109" s="224" t="s">
        <v>151</v>
      </c>
      <c r="AU109" s="224" t="s">
        <v>85</v>
      </c>
      <c r="AY109" s="18" t="s">
        <v>149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83</v>
      </c>
      <c r="BK109" s="225">
        <f>ROUND(I109*H109,2)</f>
        <v>0</v>
      </c>
      <c r="BL109" s="18" t="s">
        <v>156</v>
      </c>
      <c r="BM109" s="224" t="s">
        <v>532</v>
      </c>
    </row>
    <row r="110" s="2" customFormat="1">
      <c r="A110" s="39"/>
      <c r="B110" s="40"/>
      <c r="C110" s="41"/>
      <c r="D110" s="226" t="s">
        <v>158</v>
      </c>
      <c r="E110" s="41"/>
      <c r="F110" s="227" t="s">
        <v>185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158</v>
      </c>
      <c r="AU110" s="18" t="s">
        <v>85</v>
      </c>
    </row>
    <row r="111" s="2" customFormat="1" ht="24.15" customHeight="1">
      <c r="A111" s="39"/>
      <c r="B111" s="40"/>
      <c r="C111" s="213" t="s">
        <v>187</v>
      </c>
      <c r="D111" s="213" t="s">
        <v>151</v>
      </c>
      <c r="E111" s="214" t="s">
        <v>533</v>
      </c>
      <c r="F111" s="215" t="s">
        <v>534</v>
      </c>
      <c r="G111" s="216" t="s">
        <v>183</v>
      </c>
      <c r="H111" s="217">
        <v>6.8609999999999998</v>
      </c>
      <c r="I111" s="218"/>
      <c r="J111" s="219">
        <f>ROUND(I111*H111,2)</f>
        <v>0</v>
      </c>
      <c r="K111" s="215" t="s">
        <v>155</v>
      </c>
      <c r="L111" s="45"/>
      <c r="M111" s="220" t="s">
        <v>19</v>
      </c>
      <c r="N111" s="221" t="s">
        <v>46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156</v>
      </c>
      <c r="AT111" s="224" t="s">
        <v>151</v>
      </c>
      <c r="AU111" s="224" t="s">
        <v>85</v>
      </c>
      <c r="AY111" s="18" t="s">
        <v>149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83</v>
      </c>
      <c r="BK111" s="225">
        <f>ROUND(I111*H111,2)</f>
        <v>0</v>
      </c>
      <c r="BL111" s="18" t="s">
        <v>156</v>
      </c>
      <c r="BM111" s="224" t="s">
        <v>535</v>
      </c>
    </row>
    <row r="112" s="2" customFormat="1">
      <c r="A112" s="39"/>
      <c r="B112" s="40"/>
      <c r="C112" s="41"/>
      <c r="D112" s="226" t="s">
        <v>158</v>
      </c>
      <c r="E112" s="41"/>
      <c r="F112" s="227" t="s">
        <v>536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158</v>
      </c>
      <c r="AU112" s="18" t="s">
        <v>85</v>
      </c>
    </row>
    <row r="113" s="13" customFormat="1">
      <c r="A113" s="13"/>
      <c r="B113" s="233"/>
      <c r="C113" s="234"/>
      <c r="D113" s="231" t="s">
        <v>162</v>
      </c>
      <c r="E113" s="235" t="s">
        <v>19</v>
      </c>
      <c r="F113" s="236" t="s">
        <v>803</v>
      </c>
      <c r="G113" s="234"/>
      <c r="H113" s="237">
        <v>6.8609999999999998</v>
      </c>
      <c r="I113" s="238"/>
      <c r="J113" s="234"/>
      <c r="K113" s="234"/>
      <c r="L113" s="239"/>
      <c r="M113" s="240"/>
      <c r="N113" s="241"/>
      <c r="O113" s="241"/>
      <c r="P113" s="241"/>
      <c r="Q113" s="241"/>
      <c r="R113" s="241"/>
      <c r="S113" s="241"/>
      <c r="T113" s="24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3" t="s">
        <v>162</v>
      </c>
      <c r="AU113" s="243" t="s">
        <v>85</v>
      </c>
      <c r="AV113" s="13" t="s">
        <v>85</v>
      </c>
      <c r="AW113" s="13" t="s">
        <v>36</v>
      </c>
      <c r="AX113" s="13" t="s">
        <v>83</v>
      </c>
      <c r="AY113" s="243" t="s">
        <v>149</v>
      </c>
    </row>
    <row r="114" s="2" customFormat="1" ht="24.15" customHeight="1">
      <c r="A114" s="39"/>
      <c r="B114" s="40"/>
      <c r="C114" s="213" t="s">
        <v>193</v>
      </c>
      <c r="D114" s="213" t="s">
        <v>151</v>
      </c>
      <c r="E114" s="214" t="s">
        <v>538</v>
      </c>
      <c r="F114" s="215" t="s">
        <v>539</v>
      </c>
      <c r="G114" s="216" t="s">
        <v>183</v>
      </c>
      <c r="H114" s="217">
        <v>5.3360000000000003</v>
      </c>
      <c r="I114" s="218"/>
      <c r="J114" s="219">
        <f>ROUND(I114*H114,2)</f>
        <v>0</v>
      </c>
      <c r="K114" s="215" t="s">
        <v>155</v>
      </c>
      <c r="L114" s="45"/>
      <c r="M114" s="220" t="s">
        <v>19</v>
      </c>
      <c r="N114" s="221" t="s">
        <v>46</v>
      </c>
      <c r="O114" s="85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156</v>
      </c>
      <c r="AT114" s="224" t="s">
        <v>151</v>
      </c>
      <c r="AU114" s="224" t="s">
        <v>85</v>
      </c>
      <c r="AY114" s="18" t="s">
        <v>149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83</v>
      </c>
      <c r="BK114" s="225">
        <f>ROUND(I114*H114,2)</f>
        <v>0</v>
      </c>
      <c r="BL114" s="18" t="s">
        <v>156</v>
      </c>
      <c r="BM114" s="224" t="s">
        <v>540</v>
      </c>
    </row>
    <row r="115" s="2" customFormat="1">
      <c r="A115" s="39"/>
      <c r="B115" s="40"/>
      <c r="C115" s="41"/>
      <c r="D115" s="226" t="s">
        <v>158</v>
      </c>
      <c r="E115" s="41"/>
      <c r="F115" s="227" t="s">
        <v>541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158</v>
      </c>
      <c r="AU115" s="18" t="s">
        <v>85</v>
      </c>
    </row>
    <row r="116" s="13" customFormat="1">
      <c r="A116" s="13"/>
      <c r="B116" s="233"/>
      <c r="C116" s="234"/>
      <c r="D116" s="231" t="s">
        <v>162</v>
      </c>
      <c r="E116" s="235" t="s">
        <v>19</v>
      </c>
      <c r="F116" s="236" t="s">
        <v>804</v>
      </c>
      <c r="G116" s="234"/>
      <c r="H116" s="237">
        <v>5.3360000000000003</v>
      </c>
      <c r="I116" s="238"/>
      <c r="J116" s="234"/>
      <c r="K116" s="234"/>
      <c r="L116" s="239"/>
      <c r="M116" s="240"/>
      <c r="N116" s="241"/>
      <c r="O116" s="241"/>
      <c r="P116" s="241"/>
      <c r="Q116" s="241"/>
      <c r="R116" s="241"/>
      <c r="S116" s="241"/>
      <c r="T116" s="24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3" t="s">
        <v>162</v>
      </c>
      <c r="AU116" s="243" t="s">
        <v>85</v>
      </c>
      <c r="AV116" s="13" t="s">
        <v>85</v>
      </c>
      <c r="AW116" s="13" t="s">
        <v>36</v>
      </c>
      <c r="AX116" s="13" t="s">
        <v>83</v>
      </c>
      <c r="AY116" s="243" t="s">
        <v>149</v>
      </c>
    </row>
    <row r="117" s="2" customFormat="1" ht="24.15" customHeight="1">
      <c r="A117" s="39"/>
      <c r="B117" s="40"/>
      <c r="C117" s="213" t="s">
        <v>199</v>
      </c>
      <c r="D117" s="213" t="s">
        <v>151</v>
      </c>
      <c r="E117" s="214" t="s">
        <v>543</v>
      </c>
      <c r="F117" s="215" t="s">
        <v>544</v>
      </c>
      <c r="G117" s="216" t="s">
        <v>183</v>
      </c>
      <c r="H117" s="217">
        <v>3.0489999999999999</v>
      </c>
      <c r="I117" s="218"/>
      <c r="J117" s="219">
        <f>ROUND(I117*H117,2)</f>
        <v>0</v>
      </c>
      <c r="K117" s="215" t="s">
        <v>155</v>
      </c>
      <c r="L117" s="45"/>
      <c r="M117" s="220" t="s">
        <v>19</v>
      </c>
      <c r="N117" s="221" t="s">
        <v>46</v>
      </c>
      <c r="O117" s="85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156</v>
      </c>
      <c r="AT117" s="224" t="s">
        <v>151</v>
      </c>
      <c r="AU117" s="224" t="s">
        <v>85</v>
      </c>
      <c r="AY117" s="18" t="s">
        <v>149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83</v>
      </c>
      <c r="BK117" s="225">
        <f>ROUND(I117*H117,2)</f>
        <v>0</v>
      </c>
      <c r="BL117" s="18" t="s">
        <v>156</v>
      </c>
      <c r="BM117" s="224" t="s">
        <v>545</v>
      </c>
    </row>
    <row r="118" s="2" customFormat="1">
      <c r="A118" s="39"/>
      <c r="B118" s="40"/>
      <c r="C118" s="41"/>
      <c r="D118" s="226" t="s">
        <v>158</v>
      </c>
      <c r="E118" s="41"/>
      <c r="F118" s="227" t="s">
        <v>546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158</v>
      </c>
      <c r="AU118" s="18" t="s">
        <v>85</v>
      </c>
    </row>
    <row r="119" s="13" customFormat="1">
      <c r="A119" s="13"/>
      <c r="B119" s="233"/>
      <c r="C119" s="234"/>
      <c r="D119" s="231" t="s">
        <v>162</v>
      </c>
      <c r="E119" s="235" t="s">
        <v>19</v>
      </c>
      <c r="F119" s="236" t="s">
        <v>805</v>
      </c>
      <c r="G119" s="234"/>
      <c r="H119" s="237">
        <v>3.0489999999999999</v>
      </c>
      <c r="I119" s="238"/>
      <c r="J119" s="234"/>
      <c r="K119" s="234"/>
      <c r="L119" s="239"/>
      <c r="M119" s="240"/>
      <c r="N119" s="241"/>
      <c r="O119" s="241"/>
      <c r="P119" s="241"/>
      <c r="Q119" s="241"/>
      <c r="R119" s="241"/>
      <c r="S119" s="241"/>
      <c r="T119" s="24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3" t="s">
        <v>162</v>
      </c>
      <c r="AU119" s="243" t="s">
        <v>85</v>
      </c>
      <c r="AV119" s="13" t="s">
        <v>85</v>
      </c>
      <c r="AW119" s="13" t="s">
        <v>36</v>
      </c>
      <c r="AX119" s="13" t="s">
        <v>83</v>
      </c>
      <c r="AY119" s="243" t="s">
        <v>149</v>
      </c>
    </row>
    <row r="120" s="2" customFormat="1" ht="24.15" customHeight="1">
      <c r="A120" s="39"/>
      <c r="B120" s="40"/>
      <c r="C120" s="213" t="s">
        <v>205</v>
      </c>
      <c r="D120" s="213" t="s">
        <v>151</v>
      </c>
      <c r="E120" s="214" t="s">
        <v>548</v>
      </c>
      <c r="F120" s="215" t="s">
        <v>549</v>
      </c>
      <c r="G120" s="216" t="s">
        <v>183</v>
      </c>
      <c r="H120" s="217">
        <v>30.815999999999999</v>
      </c>
      <c r="I120" s="218"/>
      <c r="J120" s="219">
        <f>ROUND(I120*H120,2)</f>
        <v>0</v>
      </c>
      <c r="K120" s="215" t="s">
        <v>155</v>
      </c>
      <c r="L120" s="45"/>
      <c r="M120" s="220" t="s">
        <v>19</v>
      </c>
      <c r="N120" s="221" t="s">
        <v>46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156</v>
      </c>
      <c r="AT120" s="224" t="s">
        <v>151</v>
      </c>
      <c r="AU120" s="224" t="s">
        <v>85</v>
      </c>
      <c r="AY120" s="18" t="s">
        <v>149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83</v>
      </c>
      <c r="BK120" s="225">
        <f>ROUND(I120*H120,2)</f>
        <v>0</v>
      </c>
      <c r="BL120" s="18" t="s">
        <v>156</v>
      </c>
      <c r="BM120" s="224" t="s">
        <v>550</v>
      </c>
    </row>
    <row r="121" s="2" customFormat="1">
      <c r="A121" s="39"/>
      <c r="B121" s="40"/>
      <c r="C121" s="41"/>
      <c r="D121" s="226" t="s">
        <v>158</v>
      </c>
      <c r="E121" s="41"/>
      <c r="F121" s="227" t="s">
        <v>551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158</v>
      </c>
      <c r="AU121" s="18" t="s">
        <v>85</v>
      </c>
    </row>
    <row r="122" s="13" customFormat="1">
      <c r="A122" s="13"/>
      <c r="B122" s="233"/>
      <c r="C122" s="234"/>
      <c r="D122" s="231" t="s">
        <v>162</v>
      </c>
      <c r="E122" s="235" t="s">
        <v>19</v>
      </c>
      <c r="F122" s="236" t="s">
        <v>806</v>
      </c>
      <c r="G122" s="234"/>
      <c r="H122" s="237">
        <v>30.815999999999999</v>
      </c>
      <c r="I122" s="238"/>
      <c r="J122" s="234"/>
      <c r="K122" s="234"/>
      <c r="L122" s="239"/>
      <c r="M122" s="240"/>
      <c r="N122" s="241"/>
      <c r="O122" s="241"/>
      <c r="P122" s="241"/>
      <c r="Q122" s="241"/>
      <c r="R122" s="241"/>
      <c r="S122" s="241"/>
      <c r="T122" s="24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3" t="s">
        <v>162</v>
      </c>
      <c r="AU122" s="243" t="s">
        <v>85</v>
      </c>
      <c r="AV122" s="13" t="s">
        <v>85</v>
      </c>
      <c r="AW122" s="13" t="s">
        <v>36</v>
      </c>
      <c r="AX122" s="13" t="s">
        <v>83</v>
      </c>
      <c r="AY122" s="243" t="s">
        <v>149</v>
      </c>
    </row>
    <row r="123" s="2" customFormat="1" ht="24.15" customHeight="1">
      <c r="A123" s="39"/>
      <c r="B123" s="40"/>
      <c r="C123" s="213" t="s">
        <v>211</v>
      </c>
      <c r="D123" s="213" t="s">
        <v>151</v>
      </c>
      <c r="E123" s="214" t="s">
        <v>553</v>
      </c>
      <c r="F123" s="215" t="s">
        <v>554</v>
      </c>
      <c r="G123" s="216" t="s">
        <v>183</v>
      </c>
      <c r="H123" s="217">
        <v>23.968</v>
      </c>
      <c r="I123" s="218"/>
      <c r="J123" s="219">
        <f>ROUND(I123*H123,2)</f>
        <v>0</v>
      </c>
      <c r="K123" s="215" t="s">
        <v>155</v>
      </c>
      <c r="L123" s="45"/>
      <c r="M123" s="220" t="s">
        <v>19</v>
      </c>
      <c r="N123" s="221" t="s">
        <v>46</v>
      </c>
      <c r="O123" s="85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156</v>
      </c>
      <c r="AT123" s="224" t="s">
        <v>151</v>
      </c>
      <c r="AU123" s="224" t="s">
        <v>85</v>
      </c>
      <c r="AY123" s="18" t="s">
        <v>149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8" t="s">
        <v>83</v>
      </c>
      <c r="BK123" s="225">
        <f>ROUND(I123*H123,2)</f>
        <v>0</v>
      </c>
      <c r="BL123" s="18" t="s">
        <v>156</v>
      </c>
      <c r="BM123" s="224" t="s">
        <v>555</v>
      </c>
    </row>
    <row r="124" s="2" customFormat="1">
      <c r="A124" s="39"/>
      <c r="B124" s="40"/>
      <c r="C124" s="41"/>
      <c r="D124" s="226" t="s">
        <v>158</v>
      </c>
      <c r="E124" s="41"/>
      <c r="F124" s="227" t="s">
        <v>556</v>
      </c>
      <c r="G124" s="41"/>
      <c r="H124" s="41"/>
      <c r="I124" s="228"/>
      <c r="J124" s="41"/>
      <c r="K124" s="41"/>
      <c r="L124" s="45"/>
      <c r="M124" s="229"/>
      <c r="N124" s="23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158</v>
      </c>
      <c r="AU124" s="18" t="s">
        <v>85</v>
      </c>
    </row>
    <row r="125" s="13" customFormat="1">
      <c r="A125" s="13"/>
      <c r="B125" s="233"/>
      <c r="C125" s="234"/>
      <c r="D125" s="231" t="s">
        <v>162</v>
      </c>
      <c r="E125" s="235" t="s">
        <v>19</v>
      </c>
      <c r="F125" s="236" t="s">
        <v>807</v>
      </c>
      <c r="G125" s="234"/>
      <c r="H125" s="237">
        <v>23.968</v>
      </c>
      <c r="I125" s="238"/>
      <c r="J125" s="234"/>
      <c r="K125" s="234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162</v>
      </c>
      <c r="AU125" s="243" t="s">
        <v>85</v>
      </c>
      <c r="AV125" s="13" t="s">
        <v>85</v>
      </c>
      <c r="AW125" s="13" t="s">
        <v>36</v>
      </c>
      <c r="AX125" s="13" t="s">
        <v>83</v>
      </c>
      <c r="AY125" s="243" t="s">
        <v>149</v>
      </c>
    </row>
    <row r="126" s="2" customFormat="1" ht="24.15" customHeight="1">
      <c r="A126" s="39"/>
      <c r="B126" s="40"/>
      <c r="C126" s="213" t="s">
        <v>217</v>
      </c>
      <c r="D126" s="213" t="s">
        <v>151</v>
      </c>
      <c r="E126" s="214" t="s">
        <v>558</v>
      </c>
      <c r="F126" s="215" t="s">
        <v>559</v>
      </c>
      <c r="G126" s="216" t="s">
        <v>183</v>
      </c>
      <c r="H126" s="217">
        <v>13.696</v>
      </c>
      <c r="I126" s="218"/>
      <c r="J126" s="219">
        <f>ROUND(I126*H126,2)</f>
        <v>0</v>
      </c>
      <c r="K126" s="215" t="s">
        <v>155</v>
      </c>
      <c r="L126" s="45"/>
      <c r="M126" s="220" t="s">
        <v>19</v>
      </c>
      <c r="N126" s="221" t="s">
        <v>46</v>
      </c>
      <c r="O126" s="85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156</v>
      </c>
      <c r="AT126" s="224" t="s">
        <v>151</v>
      </c>
      <c r="AU126" s="224" t="s">
        <v>85</v>
      </c>
      <c r="AY126" s="18" t="s">
        <v>149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83</v>
      </c>
      <c r="BK126" s="225">
        <f>ROUND(I126*H126,2)</f>
        <v>0</v>
      </c>
      <c r="BL126" s="18" t="s">
        <v>156</v>
      </c>
      <c r="BM126" s="224" t="s">
        <v>560</v>
      </c>
    </row>
    <row r="127" s="2" customFormat="1">
      <c r="A127" s="39"/>
      <c r="B127" s="40"/>
      <c r="C127" s="41"/>
      <c r="D127" s="226" t="s">
        <v>158</v>
      </c>
      <c r="E127" s="41"/>
      <c r="F127" s="227" t="s">
        <v>561</v>
      </c>
      <c r="G127" s="41"/>
      <c r="H127" s="41"/>
      <c r="I127" s="228"/>
      <c r="J127" s="41"/>
      <c r="K127" s="41"/>
      <c r="L127" s="45"/>
      <c r="M127" s="229"/>
      <c r="N127" s="230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158</v>
      </c>
      <c r="AU127" s="18" t="s">
        <v>85</v>
      </c>
    </row>
    <row r="128" s="13" customFormat="1">
      <c r="A128" s="13"/>
      <c r="B128" s="233"/>
      <c r="C128" s="234"/>
      <c r="D128" s="231" t="s">
        <v>162</v>
      </c>
      <c r="E128" s="235" t="s">
        <v>19</v>
      </c>
      <c r="F128" s="236" t="s">
        <v>808</v>
      </c>
      <c r="G128" s="234"/>
      <c r="H128" s="237">
        <v>13.696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162</v>
      </c>
      <c r="AU128" s="243" t="s">
        <v>85</v>
      </c>
      <c r="AV128" s="13" t="s">
        <v>85</v>
      </c>
      <c r="AW128" s="13" t="s">
        <v>36</v>
      </c>
      <c r="AX128" s="13" t="s">
        <v>83</v>
      </c>
      <c r="AY128" s="243" t="s">
        <v>149</v>
      </c>
    </row>
    <row r="129" s="2" customFormat="1" ht="16.5" customHeight="1">
      <c r="A129" s="39"/>
      <c r="B129" s="40"/>
      <c r="C129" s="213" t="s">
        <v>223</v>
      </c>
      <c r="D129" s="213" t="s">
        <v>151</v>
      </c>
      <c r="E129" s="214" t="s">
        <v>228</v>
      </c>
      <c r="F129" s="215" t="s">
        <v>229</v>
      </c>
      <c r="G129" s="216" t="s">
        <v>230</v>
      </c>
      <c r="H129" s="217">
        <v>153.90000000000001</v>
      </c>
      <c r="I129" s="218"/>
      <c r="J129" s="219">
        <f>ROUND(I129*H129,2)</f>
        <v>0</v>
      </c>
      <c r="K129" s="215" t="s">
        <v>155</v>
      </c>
      <c r="L129" s="45"/>
      <c r="M129" s="220" t="s">
        <v>19</v>
      </c>
      <c r="N129" s="221" t="s">
        <v>46</v>
      </c>
      <c r="O129" s="85"/>
      <c r="P129" s="222">
        <f>O129*H129</f>
        <v>0</v>
      </c>
      <c r="Q129" s="222">
        <v>0.00199</v>
      </c>
      <c r="R129" s="222">
        <f>Q129*H129</f>
        <v>0.30626100000000001</v>
      </c>
      <c r="S129" s="222">
        <v>0</v>
      </c>
      <c r="T129" s="22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156</v>
      </c>
      <c r="AT129" s="224" t="s">
        <v>151</v>
      </c>
      <c r="AU129" s="224" t="s">
        <v>85</v>
      </c>
      <c r="AY129" s="18" t="s">
        <v>149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8" t="s">
        <v>83</v>
      </c>
      <c r="BK129" s="225">
        <f>ROUND(I129*H129,2)</f>
        <v>0</v>
      </c>
      <c r="BL129" s="18" t="s">
        <v>156</v>
      </c>
      <c r="BM129" s="224" t="s">
        <v>566</v>
      </c>
    </row>
    <row r="130" s="2" customFormat="1">
      <c r="A130" s="39"/>
      <c r="B130" s="40"/>
      <c r="C130" s="41"/>
      <c r="D130" s="226" t="s">
        <v>158</v>
      </c>
      <c r="E130" s="41"/>
      <c r="F130" s="227" t="s">
        <v>232</v>
      </c>
      <c r="G130" s="41"/>
      <c r="H130" s="41"/>
      <c r="I130" s="228"/>
      <c r="J130" s="41"/>
      <c r="K130" s="41"/>
      <c r="L130" s="45"/>
      <c r="M130" s="229"/>
      <c r="N130" s="230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158</v>
      </c>
      <c r="AU130" s="18" t="s">
        <v>85</v>
      </c>
    </row>
    <row r="131" s="13" customFormat="1">
      <c r="A131" s="13"/>
      <c r="B131" s="233"/>
      <c r="C131" s="234"/>
      <c r="D131" s="231" t="s">
        <v>162</v>
      </c>
      <c r="E131" s="235" t="s">
        <v>19</v>
      </c>
      <c r="F131" s="236" t="s">
        <v>809</v>
      </c>
      <c r="G131" s="234"/>
      <c r="H131" s="237">
        <v>153.90000000000001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162</v>
      </c>
      <c r="AU131" s="243" t="s">
        <v>85</v>
      </c>
      <c r="AV131" s="13" t="s">
        <v>85</v>
      </c>
      <c r="AW131" s="13" t="s">
        <v>36</v>
      </c>
      <c r="AX131" s="13" t="s">
        <v>83</v>
      </c>
      <c r="AY131" s="243" t="s">
        <v>149</v>
      </c>
    </row>
    <row r="132" s="2" customFormat="1" ht="24.15" customHeight="1">
      <c r="A132" s="39"/>
      <c r="B132" s="40"/>
      <c r="C132" s="213" t="s">
        <v>227</v>
      </c>
      <c r="D132" s="213" t="s">
        <v>151</v>
      </c>
      <c r="E132" s="214" t="s">
        <v>240</v>
      </c>
      <c r="F132" s="215" t="s">
        <v>241</v>
      </c>
      <c r="G132" s="216" t="s">
        <v>230</v>
      </c>
      <c r="H132" s="217">
        <v>153.90000000000001</v>
      </c>
      <c r="I132" s="218"/>
      <c r="J132" s="219">
        <f>ROUND(I132*H132,2)</f>
        <v>0</v>
      </c>
      <c r="K132" s="215" t="s">
        <v>155</v>
      </c>
      <c r="L132" s="45"/>
      <c r="M132" s="220" t="s">
        <v>19</v>
      </c>
      <c r="N132" s="221" t="s">
        <v>46</v>
      </c>
      <c r="O132" s="85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156</v>
      </c>
      <c r="AT132" s="224" t="s">
        <v>151</v>
      </c>
      <c r="AU132" s="224" t="s">
        <v>85</v>
      </c>
      <c r="AY132" s="18" t="s">
        <v>149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83</v>
      </c>
      <c r="BK132" s="225">
        <f>ROUND(I132*H132,2)</f>
        <v>0</v>
      </c>
      <c r="BL132" s="18" t="s">
        <v>156</v>
      </c>
      <c r="BM132" s="224" t="s">
        <v>570</v>
      </c>
    </row>
    <row r="133" s="2" customFormat="1">
      <c r="A133" s="39"/>
      <c r="B133" s="40"/>
      <c r="C133" s="41"/>
      <c r="D133" s="226" t="s">
        <v>158</v>
      </c>
      <c r="E133" s="41"/>
      <c r="F133" s="227" t="s">
        <v>243</v>
      </c>
      <c r="G133" s="41"/>
      <c r="H133" s="41"/>
      <c r="I133" s="228"/>
      <c r="J133" s="41"/>
      <c r="K133" s="41"/>
      <c r="L133" s="45"/>
      <c r="M133" s="229"/>
      <c r="N133" s="230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158</v>
      </c>
      <c r="AU133" s="18" t="s">
        <v>85</v>
      </c>
    </row>
    <row r="134" s="2" customFormat="1" ht="16.5" customHeight="1">
      <c r="A134" s="39"/>
      <c r="B134" s="40"/>
      <c r="C134" s="213" t="s">
        <v>234</v>
      </c>
      <c r="D134" s="213" t="s">
        <v>151</v>
      </c>
      <c r="E134" s="214" t="s">
        <v>250</v>
      </c>
      <c r="F134" s="215" t="s">
        <v>251</v>
      </c>
      <c r="G134" s="216" t="s">
        <v>230</v>
      </c>
      <c r="H134" s="217">
        <v>13.859999999999999</v>
      </c>
      <c r="I134" s="218"/>
      <c r="J134" s="219">
        <f>ROUND(I134*H134,2)</f>
        <v>0</v>
      </c>
      <c r="K134" s="215" t="s">
        <v>155</v>
      </c>
      <c r="L134" s="45"/>
      <c r="M134" s="220" t="s">
        <v>19</v>
      </c>
      <c r="N134" s="221" t="s">
        <v>46</v>
      </c>
      <c r="O134" s="85"/>
      <c r="P134" s="222">
        <f>O134*H134</f>
        <v>0</v>
      </c>
      <c r="Q134" s="222">
        <v>0.00149</v>
      </c>
      <c r="R134" s="222">
        <f>Q134*H134</f>
        <v>0.0206514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156</v>
      </c>
      <c r="AT134" s="224" t="s">
        <v>151</v>
      </c>
      <c r="AU134" s="224" t="s">
        <v>85</v>
      </c>
      <c r="AY134" s="18" t="s">
        <v>149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83</v>
      </c>
      <c r="BK134" s="225">
        <f>ROUND(I134*H134,2)</f>
        <v>0</v>
      </c>
      <c r="BL134" s="18" t="s">
        <v>156</v>
      </c>
      <c r="BM134" s="224" t="s">
        <v>572</v>
      </c>
    </row>
    <row r="135" s="2" customFormat="1">
      <c r="A135" s="39"/>
      <c r="B135" s="40"/>
      <c r="C135" s="41"/>
      <c r="D135" s="226" t="s">
        <v>158</v>
      </c>
      <c r="E135" s="41"/>
      <c r="F135" s="227" t="s">
        <v>253</v>
      </c>
      <c r="G135" s="41"/>
      <c r="H135" s="41"/>
      <c r="I135" s="228"/>
      <c r="J135" s="41"/>
      <c r="K135" s="41"/>
      <c r="L135" s="45"/>
      <c r="M135" s="229"/>
      <c r="N135" s="23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158</v>
      </c>
      <c r="AU135" s="18" t="s">
        <v>85</v>
      </c>
    </row>
    <row r="136" s="13" customFormat="1">
      <c r="A136" s="13"/>
      <c r="B136" s="233"/>
      <c r="C136" s="234"/>
      <c r="D136" s="231" t="s">
        <v>162</v>
      </c>
      <c r="E136" s="235" t="s">
        <v>19</v>
      </c>
      <c r="F136" s="236" t="s">
        <v>810</v>
      </c>
      <c r="G136" s="234"/>
      <c r="H136" s="237">
        <v>13.859999999999999</v>
      </c>
      <c r="I136" s="238"/>
      <c r="J136" s="234"/>
      <c r="K136" s="234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162</v>
      </c>
      <c r="AU136" s="243" t="s">
        <v>85</v>
      </c>
      <c r="AV136" s="13" t="s">
        <v>85</v>
      </c>
      <c r="AW136" s="13" t="s">
        <v>36</v>
      </c>
      <c r="AX136" s="13" t="s">
        <v>83</v>
      </c>
      <c r="AY136" s="243" t="s">
        <v>149</v>
      </c>
    </row>
    <row r="137" s="2" customFormat="1" ht="24.15" customHeight="1">
      <c r="A137" s="39"/>
      <c r="B137" s="40"/>
      <c r="C137" s="213" t="s">
        <v>8</v>
      </c>
      <c r="D137" s="213" t="s">
        <v>151</v>
      </c>
      <c r="E137" s="214" t="s">
        <v>256</v>
      </c>
      <c r="F137" s="215" t="s">
        <v>257</v>
      </c>
      <c r="G137" s="216" t="s">
        <v>230</v>
      </c>
      <c r="H137" s="217">
        <v>13.859999999999999</v>
      </c>
      <c r="I137" s="218"/>
      <c r="J137" s="219">
        <f>ROUND(I137*H137,2)</f>
        <v>0</v>
      </c>
      <c r="K137" s="215" t="s">
        <v>155</v>
      </c>
      <c r="L137" s="45"/>
      <c r="M137" s="220" t="s">
        <v>19</v>
      </c>
      <c r="N137" s="221" t="s">
        <v>46</v>
      </c>
      <c r="O137" s="85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156</v>
      </c>
      <c r="AT137" s="224" t="s">
        <v>151</v>
      </c>
      <c r="AU137" s="224" t="s">
        <v>85</v>
      </c>
      <c r="AY137" s="18" t="s">
        <v>149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8" t="s">
        <v>83</v>
      </c>
      <c r="BK137" s="225">
        <f>ROUND(I137*H137,2)</f>
        <v>0</v>
      </c>
      <c r="BL137" s="18" t="s">
        <v>156</v>
      </c>
      <c r="BM137" s="224" t="s">
        <v>574</v>
      </c>
    </row>
    <row r="138" s="2" customFormat="1">
      <c r="A138" s="39"/>
      <c r="B138" s="40"/>
      <c r="C138" s="41"/>
      <c r="D138" s="226" t="s">
        <v>158</v>
      </c>
      <c r="E138" s="41"/>
      <c r="F138" s="227" t="s">
        <v>259</v>
      </c>
      <c r="G138" s="41"/>
      <c r="H138" s="41"/>
      <c r="I138" s="228"/>
      <c r="J138" s="41"/>
      <c r="K138" s="41"/>
      <c r="L138" s="45"/>
      <c r="M138" s="229"/>
      <c r="N138" s="230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158</v>
      </c>
      <c r="AU138" s="18" t="s">
        <v>85</v>
      </c>
    </row>
    <row r="139" s="2" customFormat="1" ht="21.75" customHeight="1">
      <c r="A139" s="39"/>
      <c r="B139" s="40"/>
      <c r="C139" s="213" t="s">
        <v>244</v>
      </c>
      <c r="D139" s="213" t="s">
        <v>151</v>
      </c>
      <c r="E139" s="214" t="s">
        <v>261</v>
      </c>
      <c r="F139" s="215" t="s">
        <v>262</v>
      </c>
      <c r="G139" s="216" t="s">
        <v>183</v>
      </c>
      <c r="H139" s="217">
        <v>15.246</v>
      </c>
      <c r="I139" s="218"/>
      <c r="J139" s="219">
        <f>ROUND(I139*H139,2)</f>
        <v>0</v>
      </c>
      <c r="K139" s="215" t="s">
        <v>155</v>
      </c>
      <c r="L139" s="45"/>
      <c r="M139" s="220" t="s">
        <v>19</v>
      </c>
      <c r="N139" s="221" t="s">
        <v>46</v>
      </c>
      <c r="O139" s="85"/>
      <c r="P139" s="222">
        <f>O139*H139</f>
        <v>0</v>
      </c>
      <c r="Q139" s="222">
        <v>0.0013600000000000001</v>
      </c>
      <c r="R139" s="222">
        <f>Q139*H139</f>
        <v>0.020734560000000003</v>
      </c>
      <c r="S139" s="222">
        <v>0</v>
      </c>
      <c r="T139" s="22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4" t="s">
        <v>156</v>
      </c>
      <c r="AT139" s="224" t="s">
        <v>151</v>
      </c>
      <c r="AU139" s="224" t="s">
        <v>85</v>
      </c>
      <c r="AY139" s="18" t="s">
        <v>149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8" t="s">
        <v>83</v>
      </c>
      <c r="BK139" s="225">
        <f>ROUND(I139*H139,2)</f>
        <v>0</v>
      </c>
      <c r="BL139" s="18" t="s">
        <v>156</v>
      </c>
      <c r="BM139" s="224" t="s">
        <v>575</v>
      </c>
    </row>
    <row r="140" s="2" customFormat="1">
      <c r="A140" s="39"/>
      <c r="B140" s="40"/>
      <c r="C140" s="41"/>
      <c r="D140" s="226" t="s">
        <v>158</v>
      </c>
      <c r="E140" s="41"/>
      <c r="F140" s="227" t="s">
        <v>264</v>
      </c>
      <c r="G140" s="41"/>
      <c r="H140" s="41"/>
      <c r="I140" s="228"/>
      <c r="J140" s="41"/>
      <c r="K140" s="41"/>
      <c r="L140" s="45"/>
      <c r="M140" s="229"/>
      <c r="N140" s="230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158</v>
      </c>
      <c r="AU140" s="18" t="s">
        <v>85</v>
      </c>
    </row>
    <row r="141" s="2" customFormat="1" ht="24.15" customHeight="1">
      <c r="A141" s="39"/>
      <c r="B141" s="40"/>
      <c r="C141" s="213" t="s">
        <v>249</v>
      </c>
      <c r="D141" s="213" t="s">
        <v>151</v>
      </c>
      <c r="E141" s="214" t="s">
        <v>266</v>
      </c>
      <c r="F141" s="215" t="s">
        <v>267</v>
      </c>
      <c r="G141" s="216" t="s">
        <v>183</v>
      </c>
      <c r="H141" s="217">
        <v>15.246</v>
      </c>
      <c r="I141" s="218"/>
      <c r="J141" s="219">
        <f>ROUND(I141*H141,2)</f>
        <v>0</v>
      </c>
      <c r="K141" s="215" t="s">
        <v>155</v>
      </c>
      <c r="L141" s="45"/>
      <c r="M141" s="220" t="s">
        <v>19</v>
      </c>
      <c r="N141" s="221" t="s">
        <v>46</v>
      </c>
      <c r="O141" s="85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4" t="s">
        <v>156</v>
      </c>
      <c r="AT141" s="224" t="s">
        <v>151</v>
      </c>
      <c r="AU141" s="224" t="s">
        <v>85</v>
      </c>
      <c r="AY141" s="18" t="s">
        <v>149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8" t="s">
        <v>83</v>
      </c>
      <c r="BK141" s="225">
        <f>ROUND(I141*H141,2)</f>
        <v>0</v>
      </c>
      <c r="BL141" s="18" t="s">
        <v>156</v>
      </c>
      <c r="BM141" s="224" t="s">
        <v>576</v>
      </c>
    </row>
    <row r="142" s="2" customFormat="1">
      <c r="A142" s="39"/>
      <c r="B142" s="40"/>
      <c r="C142" s="41"/>
      <c r="D142" s="226" t="s">
        <v>158</v>
      </c>
      <c r="E142" s="41"/>
      <c r="F142" s="227" t="s">
        <v>269</v>
      </c>
      <c r="G142" s="41"/>
      <c r="H142" s="41"/>
      <c r="I142" s="228"/>
      <c r="J142" s="41"/>
      <c r="K142" s="41"/>
      <c r="L142" s="45"/>
      <c r="M142" s="229"/>
      <c r="N142" s="230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158</v>
      </c>
      <c r="AU142" s="18" t="s">
        <v>85</v>
      </c>
    </row>
    <row r="143" s="2" customFormat="1" ht="37.8" customHeight="1">
      <c r="A143" s="39"/>
      <c r="B143" s="40"/>
      <c r="C143" s="213" t="s">
        <v>255</v>
      </c>
      <c r="D143" s="213" t="s">
        <v>151</v>
      </c>
      <c r="E143" s="214" t="s">
        <v>270</v>
      </c>
      <c r="F143" s="215" t="s">
        <v>271</v>
      </c>
      <c r="G143" s="216" t="s">
        <v>183</v>
      </c>
      <c r="H143" s="217">
        <v>66.981999999999999</v>
      </c>
      <c r="I143" s="218"/>
      <c r="J143" s="219">
        <f>ROUND(I143*H143,2)</f>
        <v>0</v>
      </c>
      <c r="K143" s="215" t="s">
        <v>155</v>
      </c>
      <c r="L143" s="45"/>
      <c r="M143" s="220" t="s">
        <v>19</v>
      </c>
      <c r="N143" s="221" t="s">
        <v>46</v>
      </c>
      <c r="O143" s="85"/>
      <c r="P143" s="222">
        <f>O143*H143</f>
        <v>0</v>
      </c>
      <c r="Q143" s="222">
        <v>0</v>
      </c>
      <c r="R143" s="222">
        <f>Q143*H143</f>
        <v>0</v>
      </c>
      <c r="S143" s="222">
        <v>0</v>
      </c>
      <c r="T143" s="223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4" t="s">
        <v>156</v>
      </c>
      <c r="AT143" s="224" t="s">
        <v>151</v>
      </c>
      <c r="AU143" s="224" t="s">
        <v>85</v>
      </c>
      <c r="AY143" s="18" t="s">
        <v>149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8" t="s">
        <v>83</v>
      </c>
      <c r="BK143" s="225">
        <f>ROUND(I143*H143,2)</f>
        <v>0</v>
      </c>
      <c r="BL143" s="18" t="s">
        <v>156</v>
      </c>
      <c r="BM143" s="224" t="s">
        <v>577</v>
      </c>
    </row>
    <row r="144" s="2" customFormat="1">
      <c r="A144" s="39"/>
      <c r="B144" s="40"/>
      <c r="C144" s="41"/>
      <c r="D144" s="226" t="s">
        <v>158</v>
      </c>
      <c r="E144" s="41"/>
      <c r="F144" s="227" t="s">
        <v>273</v>
      </c>
      <c r="G144" s="41"/>
      <c r="H144" s="41"/>
      <c r="I144" s="228"/>
      <c r="J144" s="41"/>
      <c r="K144" s="41"/>
      <c r="L144" s="45"/>
      <c r="M144" s="229"/>
      <c r="N144" s="230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158</v>
      </c>
      <c r="AU144" s="18" t="s">
        <v>85</v>
      </c>
    </row>
    <row r="145" s="13" customFormat="1">
      <c r="A145" s="13"/>
      <c r="B145" s="233"/>
      <c r="C145" s="234"/>
      <c r="D145" s="231" t="s">
        <v>162</v>
      </c>
      <c r="E145" s="235" t="s">
        <v>19</v>
      </c>
      <c r="F145" s="236" t="s">
        <v>811</v>
      </c>
      <c r="G145" s="234"/>
      <c r="H145" s="237">
        <v>20.478999999999999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162</v>
      </c>
      <c r="AU145" s="243" t="s">
        <v>85</v>
      </c>
      <c r="AV145" s="13" t="s">
        <v>85</v>
      </c>
      <c r="AW145" s="13" t="s">
        <v>36</v>
      </c>
      <c r="AX145" s="13" t="s">
        <v>75</v>
      </c>
      <c r="AY145" s="243" t="s">
        <v>149</v>
      </c>
    </row>
    <row r="146" s="13" customFormat="1">
      <c r="A146" s="13"/>
      <c r="B146" s="233"/>
      <c r="C146" s="234"/>
      <c r="D146" s="231" t="s">
        <v>162</v>
      </c>
      <c r="E146" s="235" t="s">
        <v>19</v>
      </c>
      <c r="F146" s="236" t="s">
        <v>812</v>
      </c>
      <c r="G146" s="234"/>
      <c r="H146" s="237">
        <v>-16.745000000000001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162</v>
      </c>
      <c r="AU146" s="243" t="s">
        <v>85</v>
      </c>
      <c r="AV146" s="13" t="s">
        <v>85</v>
      </c>
      <c r="AW146" s="13" t="s">
        <v>36</v>
      </c>
      <c r="AX146" s="13" t="s">
        <v>75</v>
      </c>
      <c r="AY146" s="243" t="s">
        <v>149</v>
      </c>
    </row>
    <row r="147" s="14" customFormat="1">
      <c r="A147" s="14"/>
      <c r="B147" s="244"/>
      <c r="C147" s="245"/>
      <c r="D147" s="231" t="s">
        <v>162</v>
      </c>
      <c r="E147" s="246" t="s">
        <v>19</v>
      </c>
      <c r="F147" s="247" t="s">
        <v>276</v>
      </c>
      <c r="G147" s="245"/>
      <c r="H147" s="248">
        <v>3.734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162</v>
      </c>
      <c r="AU147" s="254" t="s">
        <v>85</v>
      </c>
      <c r="AV147" s="14" t="s">
        <v>169</v>
      </c>
      <c r="AW147" s="14" t="s">
        <v>36</v>
      </c>
      <c r="AX147" s="14" t="s">
        <v>75</v>
      </c>
      <c r="AY147" s="254" t="s">
        <v>149</v>
      </c>
    </row>
    <row r="148" s="13" customFormat="1">
      <c r="A148" s="13"/>
      <c r="B148" s="233"/>
      <c r="C148" s="234"/>
      <c r="D148" s="231" t="s">
        <v>162</v>
      </c>
      <c r="E148" s="235" t="s">
        <v>19</v>
      </c>
      <c r="F148" s="236" t="s">
        <v>813</v>
      </c>
      <c r="G148" s="234"/>
      <c r="H148" s="237">
        <v>31.623999999999999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162</v>
      </c>
      <c r="AU148" s="243" t="s">
        <v>85</v>
      </c>
      <c r="AV148" s="13" t="s">
        <v>85</v>
      </c>
      <c r="AW148" s="13" t="s">
        <v>36</v>
      </c>
      <c r="AX148" s="13" t="s">
        <v>75</v>
      </c>
      <c r="AY148" s="243" t="s">
        <v>149</v>
      </c>
    </row>
    <row r="149" s="13" customFormat="1">
      <c r="A149" s="13"/>
      <c r="B149" s="233"/>
      <c r="C149" s="234"/>
      <c r="D149" s="231" t="s">
        <v>162</v>
      </c>
      <c r="E149" s="235" t="s">
        <v>19</v>
      </c>
      <c r="F149" s="236" t="s">
        <v>814</v>
      </c>
      <c r="G149" s="234"/>
      <c r="H149" s="237">
        <v>31.623999999999999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162</v>
      </c>
      <c r="AU149" s="243" t="s">
        <v>85</v>
      </c>
      <c r="AV149" s="13" t="s">
        <v>85</v>
      </c>
      <c r="AW149" s="13" t="s">
        <v>36</v>
      </c>
      <c r="AX149" s="13" t="s">
        <v>75</v>
      </c>
      <c r="AY149" s="243" t="s">
        <v>149</v>
      </c>
    </row>
    <row r="150" s="15" customFormat="1">
      <c r="A150" s="15"/>
      <c r="B150" s="255"/>
      <c r="C150" s="256"/>
      <c r="D150" s="231" t="s">
        <v>162</v>
      </c>
      <c r="E150" s="257" t="s">
        <v>19</v>
      </c>
      <c r="F150" s="258" t="s">
        <v>279</v>
      </c>
      <c r="G150" s="256"/>
      <c r="H150" s="259">
        <v>66.981999999999999</v>
      </c>
      <c r="I150" s="260"/>
      <c r="J150" s="256"/>
      <c r="K150" s="256"/>
      <c r="L150" s="261"/>
      <c r="M150" s="262"/>
      <c r="N150" s="263"/>
      <c r="O150" s="263"/>
      <c r="P150" s="263"/>
      <c r="Q150" s="263"/>
      <c r="R150" s="263"/>
      <c r="S150" s="263"/>
      <c r="T150" s="264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5" t="s">
        <v>162</v>
      </c>
      <c r="AU150" s="265" t="s">
        <v>85</v>
      </c>
      <c r="AV150" s="15" t="s">
        <v>156</v>
      </c>
      <c r="AW150" s="15" t="s">
        <v>36</v>
      </c>
      <c r="AX150" s="15" t="s">
        <v>83</v>
      </c>
      <c r="AY150" s="265" t="s">
        <v>149</v>
      </c>
    </row>
    <row r="151" s="2" customFormat="1" ht="37.8" customHeight="1">
      <c r="A151" s="39"/>
      <c r="B151" s="40"/>
      <c r="C151" s="213" t="s">
        <v>260</v>
      </c>
      <c r="D151" s="213" t="s">
        <v>151</v>
      </c>
      <c r="E151" s="214" t="s">
        <v>281</v>
      </c>
      <c r="F151" s="215" t="s">
        <v>282</v>
      </c>
      <c r="G151" s="216" t="s">
        <v>183</v>
      </c>
      <c r="H151" s="217">
        <v>16.745000000000001</v>
      </c>
      <c r="I151" s="218"/>
      <c r="J151" s="219">
        <f>ROUND(I151*H151,2)</f>
        <v>0</v>
      </c>
      <c r="K151" s="215" t="s">
        <v>155</v>
      </c>
      <c r="L151" s="45"/>
      <c r="M151" s="220" t="s">
        <v>19</v>
      </c>
      <c r="N151" s="221" t="s">
        <v>46</v>
      </c>
      <c r="O151" s="85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4" t="s">
        <v>156</v>
      </c>
      <c r="AT151" s="224" t="s">
        <v>151</v>
      </c>
      <c r="AU151" s="224" t="s">
        <v>85</v>
      </c>
      <c r="AY151" s="18" t="s">
        <v>149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8" t="s">
        <v>83</v>
      </c>
      <c r="BK151" s="225">
        <f>ROUND(I151*H151,2)</f>
        <v>0</v>
      </c>
      <c r="BL151" s="18" t="s">
        <v>156</v>
      </c>
      <c r="BM151" s="224" t="s">
        <v>582</v>
      </c>
    </row>
    <row r="152" s="2" customFormat="1">
      <c r="A152" s="39"/>
      <c r="B152" s="40"/>
      <c r="C152" s="41"/>
      <c r="D152" s="226" t="s">
        <v>158</v>
      </c>
      <c r="E152" s="41"/>
      <c r="F152" s="227" t="s">
        <v>284</v>
      </c>
      <c r="G152" s="41"/>
      <c r="H152" s="41"/>
      <c r="I152" s="228"/>
      <c r="J152" s="41"/>
      <c r="K152" s="41"/>
      <c r="L152" s="45"/>
      <c r="M152" s="229"/>
      <c r="N152" s="230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158</v>
      </c>
      <c r="AU152" s="18" t="s">
        <v>85</v>
      </c>
    </row>
    <row r="153" s="2" customFormat="1" ht="24.15" customHeight="1">
      <c r="A153" s="39"/>
      <c r="B153" s="40"/>
      <c r="C153" s="213" t="s">
        <v>265</v>
      </c>
      <c r="D153" s="213" t="s">
        <v>151</v>
      </c>
      <c r="E153" s="214" t="s">
        <v>583</v>
      </c>
      <c r="F153" s="215" t="s">
        <v>584</v>
      </c>
      <c r="G153" s="216" t="s">
        <v>183</v>
      </c>
      <c r="H153" s="217">
        <v>31.623999999999999</v>
      </c>
      <c r="I153" s="218"/>
      <c r="J153" s="219">
        <f>ROUND(I153*H153,2)</f>
        <v>0</v>
      </c>
      <c r="K153" s="215" t="s">
        <v>155</v>
      </c>
      <c r="L153" s="45"/>
      <c r="M153" s="220" t="s">
        <v>19</v>
      </c>
      <c r="N153" s="221" t="s">
        <v>46</v>
      </c>
      <c r="O153" s="85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4" t="s">
        <v>156</v>
      </c>
      <c r="AT153" s="224" t="s">
        <v>151</v>
      </c>
      <c r="AU153" s="224" t="s">
        <v>85</v>
      </c>
      <c r="AY153" s="18" t="s">
        <v>149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8" t="s">
        <v>83</v>
      </c>
      <c r="BK153" s="225">
        <f>ROUND(I153*H153,2)</f>
        <v>0</v>
      </c>
      <c r="BL153" s="18" t="s">
        <v>156</v>
      </c>
      <c r="BM153" s="224" t="s">
        <v>585</v>
      </c>
    </row>
    <row r="154" s="2" customFormat="1">
      <c r="A154" s="39"/>
      <c r="B154" s="40"/>
      <c r="C154" s="41"/>
      <c r="D154" s="226" t="s">
        <v>158</v>
      </c>
      <c r="E154" s="41"/>
      <c r="F154" s="227" t="s">
        <v>586</v>
      </c>
      <c r="G154" s="41"/>
      <c r="H154" s="41"/>
      <c r="I154" s="228"/>
      <c r="J154" s="41"/>
      <c r="K154" s="41"/>
      <c r="L154" s="45"/>
      <c r="M154" s="229"/>
      <c r="N154" s="230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158</v>
      </c>
      <c r="AU154" s="18" t="s">
        <v>85</v>
      </c>
    </row>
    <row r="155" s="13" customFormat="1">
      <c r="A155" s="13"/>
      <c r="B155" s="233"/>
      <c r="C155" s="234"/>
      <c r="D155" s="231" t="s">
        <v>162</v>
      </c>
      <c r="E155" s="235" t="s">
        <v>19</v>
      </c>
      <c r="F155" s="236" t="s">
        <v>815</v>
      </c>
      <c r="G155" s="234"/>
      <c r="H155" s="237">
        <v>31.623999999999999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162</v>
      </c>
      <c r="AU155" s="243" t="s">
        <v>85</v>
      </c>
      <c r="AV155" s="13" t="s">
        <v>85</v>
      </c>
      <c r="AW155" s="13" t="s">
        <v>36</v>
      </c>
      <c r="AX155" s="13" t="s">
        <v>83</v>
      </c>
      <c r="AY155" s="243" t="s">
        <v>149</v>
      </c>
    </row>
    <row r="156" s="2" customFormat="1" ht="24.15" customHeight="1">
      <c r="A156" s="39"/>
      <c r="B156" s="40"/>
      <c r="C156" s="213" t="s">
        <v>7</v>
      </c>
      <c r="D156" s="213" t="s">
        <v>151</v>
      </c>
      <c r="E156" s="214" t="s">
        <v>292</v>
      </c>
      <c r="F156" s="215" t="s">
        <v>293</v>
      </c>
      <c r="G156" s="216" t="s">
        <v>183</v>
      </c>
      <c r="H156" s="217">
        <v>52.103000000000002</v>
      </c>
      <c r="I156" s="218"/>
      <c r="J156" s="219">
        <f>ROUND(I156*H156,2)</f>
        <v>0</v>
      </c>
      <c r="K156" s="215" t="s">
        <v>19</v>
      </c>
      <c r="L156" s="45"/>
      <c r="M156" s="220" t="s">
        <v>19</v>
      </c>
      <c r="N156" s="221" t="s">
        <v>46</v>
      </c>
      <c r="O156" s="85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4" t="s">
        <v>156</v>
      </c>
      <c r="AT156" s="224" t="s">
        <v>151</v>
      </c>
      <c r="AU156" s="224" t="s">
        <v>85</v>
      </c>
      <c r="AY156" s="18" t="s">
        <v>149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8" t="s">
        <v>83</v>
      </c>
      <c r="BK156" s="225">
        <f>ROUND(I156*H156,2)</f>
        <v>0</v>
      </c>
      <c r="BL156" s="18" t="s">
        <v>156</v>
      </c>
      <c r="BM156" s="224" t="s">
        <v>588</v>
      </c>
    </row>
    <row r="157" s="13" customFormat="1">
      <c r="A157" s="13"/>
      <c r="B157" s="233"/>
      <c r="C157" s="234"/>
      <c r="D157" s="231" t="s">
        <v>162</v>
      </c>
      <c r="E157" s="235" t="s">
        <v>19</v>
      </c>
      <c r="F157" s="236" t="s">
        <v>816</v>
      </c>
      <c r="G157" s="234"/>
      <c r="H157" s="237">
        <v>20.478999999999999</v>
      </c>
      <c r="I157" s="238"/>
      <c r="J157" s="234"/>
      <c r="K157" s="234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162</v>
      </c>
      <c r="AU157" s="243" t="s">
        <v>85</v>
      </c>
      <c r="AV157" s="13" t="s">
        <v>85</v>
      </c>
      <c r="AW157" s="13" t="s">
        <v>36</v>
      </c>
      <c r="AX157" s="13" t="s">
        <v>75</v>
      </c>
      <c r="AY157" s="243" t="s">
        <v>149</v>
      </c>
    </row>
    <row r="158" s="13" customFormat="1">
      <c r="A158" s="13"/>
      <c r="B158" s="233"/>
      <c r="C158" s="234"/>
      <c r="D158" s="231" t="s">
        <v>162</v>
      </c>
      <c r="E158" s="235" t="s">
        <v>19</v>
      </c>
      <c r="F158" s="236" t="s">
        <v>817</v>
      </c>
      <c r="G158" s="234"/>
      <c r="H158" s="237">
        <v>31.623999999999999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162</v>
      </c>
      <c r="AU158" s="243" t="s">
        <v>85</v>
      </c>
      <c r="AV158" s="13" t="s">
        <v>85</v>
      </c>
      <c r="AW158" s="13" t="s">
        <v>36</v>
      </c>
      <c r="AX158" s="13" t="s">
        <v>75</v>
      </c>
      <c r="AY158" s="243" t="s">
        <v>149</v>
      </c>
    </row>
    <row r="159" s="15" customFormat="1">
      <c r="A159" s="15"/>
      <c r="B159" s="255"/>
      <c r="C159" s="256"/>
      <c r="D159" s="231" t="s">
        <v>162</v>
      </c>
      <c r="E159" s="257" t="s">
        <v>19</v>
      </c>
      <c r="F159" s="258" t="s">
        <v>279</v>
      </c>
      <c r="G159" s="256"/>
      <c r="H159" s="259">
        <v>52.103000000000002</v>
      </c>
      <c r="I159" s="260"/>
      <c r="J159" s="256"/>
      <c r="K159" s="256"/>
      <c r="L159" s="261"/>
      <c r="M159" s="262"/>
      <c r="N159" s="263"/>
      <c r="O159" s="263"/>
      <c r="P159" s="263"/>
      <c r="Q159" s="263"/>
      <c r="R159" s="263"/>
      <c r="S159" s="263"/>
      <c r="T159" s="264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5" t="s">
        <v>162</v>
      </c>
      <c r="AU159" s="265" t="s">
        <v>85</v>
      </c>
      <c r="AV159" s="15" t="s">
        <v>156</v>
      </c>
      <c r="AW159" s="15" t="s">
        <v>36</v>
      </c>
      <c r="AX159" s="15" t="s">
        <v>83</v>
      </c>
      <c r="AY159" s="265" t="s">
        <v>149</v>
      </c>
    </row>
    <row r="160" s="2" customFormat="1" ht="24.15" customHeight="1">
      <c r="A160" s="39"/>
      <c r="B160" s="40"/>
      <c r="C160" s="213" t="s">
        <v>280</v>
      </c>
      <c r="D160" s="213" t="s">
        <v>151</v>
      </c>
      <c r="E160" s="214" t="s">
        <v>298</v>
      </c>
      <c r="F160" s="215" t="s">
        <v>299</v>
      </c>
      <c r="G160" s="216" t="s">
        <v>300</v>
      </c>
      <c r="H160" s="217">
        <v>93.784999999999997</v>
      </c>
      <c r="I160" s="218"/>
      <c r="J160" s="219">
        <f>ROUND(I160*H160,2)</f>
        <v>0</v>
      </c>
      <c r="K160" s="215" t="s">
        <v>155</v>
      </c>
      <c r="L160" s="45"/>
      <c r="M160" s="220" t="s">
        <v>19</v>
      </c>
      <c r="N160" s="221" t="s">
        <v>46</v>
      </c>
      <c r="O160" s="85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4" t="s">
        <v>156</v>
      </c>
      <c r="AT160" s="224" t="s">
        <v>151</v>
      </c>
      <c r="AU160" s="224" t="s">
        <v>85</v>
      </c>
      <c r="AY160" s="18" t="s">
        <v>149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8" t="s">
        <v>83</v>
      </c>
      <c r="BK160" s="225">
        <f>ROUND(I160*H160,2)</f>
        <v>0</v>
      </c>
      <c r="BL160" s="18" t="s">
        <v>156</v>
      </c>
      <c r="BM160" s="224" t="s">
        <v>591</v>
      </c>
    </row>
    <row r="161" s="2" customFormat="1">
      <c r="A161" s="39"/>
      <c r="B161" s="40"/>
      <c r="C161" s="41"/>
      <c r="D161" s="226" t="s">
        <v>158</v>
      </c>
      <c r="E161" s="41"/>
      <c r="F161" s="227" t="s">
        <v>302</v>
      </c>
      <c r="G161" s="41"/>
      <c r="H161" s="41"/>
      <c r="I161" s="228"/>
      <c r="J161" s="41"/>
      <c r="K161" s="41"/>
      <c r="L161" s="45"/>
      <c r="M161" s="229"/>
      <c r="N161" s="230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158</v>
      </c>
      <c r="AU161" s="18" t="s">
        <v>85</v>
      </c>
    </row>
    <row r="162" s="13" customFormat="1">
      <c r="A162" s="13"/>
      <c r="B162" s="233"/>
      <c r="C162" s="234"/>
      <c r="D162" s="231" t="s">
        <v>162</v>
      </c>
      <c r="E162" s="234"/>
      <c r="F162" s="236" t="s">
        <v>818</v>
      </c>
      <c r="G162" s="234"/>
      <c r="H162" s="237">
        <v>93.784999999999997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162</v>
      </c>
      <c r="AU162" s="243" t="s">
        <v>85</v>
      </c>
      <c r="AV162" s="13" t="s">
        <v>85</v>
      </c>
      <c r="AW162" s="13" t="s">
        <v>4</v>
      </c>
      <c r="AX162" s="13" t="s">
        <v>83</v>
      </c>
      <c r="AY162" s="243" t="s">
        <v>149</v>
      </c>
    </row>
    <row r="163" s="2" customFormat="1" ht="24.15" customHeight="1">
      <c r="A163" s="39"/>
      <c r="B163" s="40"/>
      <c r="C163" s="213" t="s">
        <v>285</v>
      </c>
      <c r="D163" s="213" t="s">
        <v>151</v>
      </c>
      <c r="E163" s="214" t="s">
        <v>305</v>
      </c>
      <c r="F163" s="215" t="s">
        <v>306</v>
      </c>
      <c r="G163" s="216" t="s">
        <v>183</v>
      </c>
      <c r="H163" s="217">
        <v>63.247999999999998</v>
      </c>
      <c r="I163" s="218"/>
      <c r="J163" s="219">
        <f>ROUND(I163*H163,2)</f>
        <v>0</v>
      </c>
      <c r="K163" s="215" t="s">
        <v>19</v>
      </c>
      <c r="L163" s="45"/>
      <c r="M163" s="220" t="s">
        <v>19</v>
      </c>
      <c r="N163" s="221" t="s">
        <v>46</v>
      </c>
      <c r="O163" s="85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4" t="s">
        <v>156</v>
      </c>
      <c r="AT163" s="224" t="s">
        <v>151</v>
      </c>
      <c r="AU163" s="224" t="s">
        <v>85</v>
      </c>
      <c r="AY163" s="18" t="s">
        <v>149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8" t="s">
        <v>83</v>
      </c>
      <c r="BK163" s="225">
        <f>ROUND(I163*H163,2)</f>
        <v>0</v>
      </c>
      <c r="BL163" s="18" t="s">
        <v>156</v>
      </c>
      <c r="BM163" s="224" t="s">
        <v>593</v>
      </c>
    </row>
    <row r="164" s="13" customFormat="1">
      <c r="A164" s="13"/>
      <c r="B164" s="233"/>
      <c r="C164" s="234"/>
      <c r="D164" s="231" t="s">
        <v>162</v>
      </c>
      <c r="E164" s="235" t="s">
        <v>19</v>
      </c>
      <c r="F164" s="236" t="s">
        <v>819</v>
      </c>
      <c r="G164" s="234"/>
      <c r="H164" s="237">
        <v>83.727000000000004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162</v>
      </c>
      <c r="AU164" s="243" t="s">
        <v>85</v>
      </c>
      <c r="AV164" s="13" t="s">
        <v>85</v>
      </c>
      <c r="AW164" s="13" t="s">
        <v>36</v>
      </c>
      <c r="AX164" s="13" t="s">
        <v>75</v>
      </c>
      <c r="AY164" s="243" t="s">
        <v>149</v>
      </c>
    </row>
    <row r="165" s="13" customFormat="1">
      <c r="A165" s="13"/>
      <c r="B165" s="233"/>
      <c r="C165" s="234"/>
      <c r="D165" s="231" t="s">
        <v>162</v>
      </c>
      <c r="E165" s="235" t="s">
        <v>19</v>
      </c>
      <c r="F165" s="236" t="s">
        <v>820</v>
      </c>
      <c r="G165" s="234"/>
      <c r="H165" s="237">
        <v>-20.478999999999999</v>
      </c>
      <c r="I165" s="238"/>
      <c r="J165" s="234"/>
      <c r="K165" s="234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162</v>
      </c>
      <c r="AU165" s="243" t="s">
        <v>85</v>
      </c>
      <c r="AV165" s="13" t="s">
        <v>85</v>
      </c>
      <c r="AW165" s="13" t="s">
        <v>36</v>
      </c>
      <c r="AX165" s="13" t="s">
        <v>75</v>
      </c>
      <c r="AY165" s="243" t="s">
        <v>149</v>
      </c>
    </row>
    <row r="166" s="15" customFormat="1">
      <c r="A166" s="15"/>
      <c r="B166" s="255"/>
      <c r="C166" s="256"/>
      <c r="D166" s="231" t="s">
        <v>162</v>
      </c>
      <c r="E166" s="257" t="s">
        <v>19</v>
      </c>
      <c r="F166" s="258" t="s">
        <v>279</v>
      </c>
      <c r="G166" s="256"/>
      <c r="H166" s="259">
        <v>63.247999999999998</v>
      </c>
      <c r="I166" s="260"/>
      <c r="J166" s="256"/>
      <c r="K166" s="256"/>
      <c r="L166" s="261"/>
      <c r="M166" s="262"/>
      <c r="N166" s="263"/>
      <c r="O166" s="263"/>
      <c r="P166" s="263"/>
      <c r="Q166" s="263"/>
      <c r="R166" s="263"/>
      <c r="S166" s="263"/>
      <c r="T166" s="264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5" t="s">
        <v>162</v>
      </c>
      <c r="AU166" s="265" t="s">
        <v>85</v>
      </c>
      <c r="AV166" s="15" t="s">
        <v>156</v>
      </c>
      <c r="AW166" s="15" t="s">
        <v>36</v>
      </c>
      <c r="AX166" s="15" t="s">
        <v>83</v>
      </c>
      <c r="AY166" s="265" t="s">
        <v>149</v>
      </c>
    </row>
    <row r="167" s="2" customFormat="1" ht="16.5" customHeight="1">
      <c r="A167" s="39"/>
      <c r="B167" s="40"/>
      <c r="C167" s="266" t="s">
        <v>291</v>
      </c>
      <c r="D167" s="266" t="s">
        <v>311</v>
      </c>
      <c r="E167" s="267" t="s">
        <v>312</v>
      </c>
      <c r="F167" s="268" t="s">
        <v>313</v>
      </c>
      <c r="G167" s="269" t="s">
        <v>300</v>
      </c>
      <c r="H167" s="270">
        <v>60.085999999999999</v>
      </c>
      <c r="I167" s="271"/>
      <c r="J167" s="272">
        <f>ROUND(I167*H167,2)</f>
        <v>0</v>
      </c>
      <c r="K167" s="268" t="s">
        <v>155</v>
      </c>
      <c r="L167" s="273"/>
      <c r="M167" s="274" t="s">
        <v>19</v>
      </c>
      <c r="N167" s="275" t="s">
        <v>46</v>
      </c>
      <c r="O167" s="85"/>
      <c r="P167" s="222">
        <f>O167*H167</f>
        <v>0</v>
      </c>
      <c r="Q167" s="222">
        <v>0</v>
      </c>
      <c r="R167" s="222">
        <f>Q167*H167</f>
        <v>0</v>
      </c>
      <c r="S167" s="222">
        <v>0</v>
      </c>
      <c r="T167" s="22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4" t="s">
        <v>199</v>
      </c>
      <c r="AT167" s="224" t="s">
        <v>311</v>
      </c>
      <c r="AU167" s="224" t="s">
        <v>85</v>
      </c>
      <c r="AY167" s="18" t="s">
        <v>149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8" t="s">
        <v>83</v>
      </c>
      <c r="BK167" s="225">
        <f>ROUND(I167*H167,2)</f>
        <v>0</v>
      </c>
      <c r="BL167" s="18" t="s">
        <v>156</v>
      </c>
      <c r="BM167" s="224" t="s">
        <v>596</v>
      </c>
    </row>
    <row r="168" s="13" customFormat="1">
      <c r="A168" s="13"/>
      <c r="B168" s="233"/>
      <c r="C168" s="234"/>
      <c r="D168" s="231" t="s">
        <v>162</v>
      </c>
      <c r="E168" s="235" t="s">
        <v>19</v>
      </c>
      <c r="F168" s="236" t="s">
        <v>821</v>
      </c>
      <c r="G168" s="234"/>
      <c r="H168" s="237">
        <v>31.623999999999999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162</v>
      </c>
      <c r="AU168" s="243" t="s">
        <v>85</v>
      </c>
      <c r="AV168" s="13" t="s">
        <v>85</v>
      </c>
      <c r="AW168" s="13" t="s">
        <v>36</v>
      </c>
      <c r="AX168" s="13" t="s">
        <v>83</v>
      </c>
      <c r="AY168" s="243" t="s">
        <v>149</v>
      </c>
    </row>
    <row r="169" s="13" customFormat="1">
      <c r="A169" s="13"/>
      <c r="B169" s="233"/>
      <c r="C169" s="234"/>
      <c r="D169" s="231" t="s">
        <v>162</v>
      </c>
      <c r="E169" s="234"/>
      <c r="F169" s="236" t="s">
        <v>822</v>
      </c>
      <c r="G169" s="234"/>
      <c r="H169" s="237">
        <v>60.085999999999999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162</v>
      </c>
      <c r="AU169" s="243" t="s">
        <v>85</v>
      </c>
      <c r="AV169" s="13" t="s">
        <v>85</v>
      </c>
      <c r="AW169" s="13" t="s">
        <v>4</v>
      </c>
      <c r="AX169" s="13" t="s">
        <v>83</v>
      </c>
      <c r="AY169" s="243" t="s">
        <v>149</v>
      </c>
    </row>
    <row r="170" s="2" customFormat="1" ht="37.8" customHeight="1">
      <c r="A170" s="39"/>
      <c r="B170" s="40"/>
      <c r="C170" s="213" t="s">
        <v>297</v>
      </c>
      <c r="D170" s="213" t="s">
        <v>151</v>
      </c>
      <c r="E170" s="214" t="s">
        <v>318</v>
      </c>
      <c r="F170" s="215" t="s">
        <v>319</v>
      </c>
      <c r="G170" s="216" t="s">
        <v>183</v>
      </c>
      <c r="H170" s="217">
        <v>13.122</v>
      </c>
      <c r="I170" s="218"/>
      <c r="J170" s="219">
        <f>ROUND(I170*H170,2)</f>
        <v>0</v>
      </c>
      <c r="K170" s="215" t="s">
        <v>19</v>
      </c>
      <c r="L170" s="45"/>
      <c r="M170" s="220" t="s">
        <v>19</v>
      </c>
      <c r="N170" s="221" t="s">
        <v>46</v>
      </c>
      <c r="O170" s="85"/>
      <c r="P170" s="222">
        <f>O170*H170</f>
        <v>0</v>
      </c>
      <c r="Q170" s="222">
        <v>0</v>
      </c>
      <c r="R170" s="222">
        <f>Q170*H170</f>
        <v>0</v>
      </c>
      <c r="S170" s="222">
        <v>0</v>
      </c>
      <c r="T170" s="223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4" t="s">
        <v>156</v>
      </c>
      <c r="AT170" s="224" t="s">
        <v>151</v>
      </c>
      <c r="AU170" s="224" t="s">
        <v>85</v>
      </c>
      <c r="AY170" s="18" t="s">
        <v>149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8" t="s">
        <v>83</v>
      </c>
      <c r="BK170" s="225">
        <f>ROUND(I170*H170,2)</f>
        <v>0</v>
      </c>
      <c r="BL170" s="18" t="s">
        <v>156</v>
      </c>
      <c r="BM170" s="224" t="s">
        <v>599</v>
      </c>
    </row>
    <row r="171" s="13" customFormat="1">
      <c r="A171" s="13"/>
      <c r="B171" s="233"/>
      <c r="C171" s="234"/>
      <c r="D171" s="231" t="s">
        <v>162</v>
      </c>
      <c r="E171" s="235" t="s">
        <v>19</v>
      </c>
      <c r="F171" s="236" t="s">
        <v>823</v>
      </c>
      <c r="G171" s="234"/>
      <c r="H171" s="237">
        <v>13.122</v>
      </c>
      <c r="I171" s="238"/>
      <c r="J171" s="234"/>
      <c r="K171" s="234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162</v>
      </c>
      <c r="AU171" s="243" t="s">
        <v>85</v>
      </c>
      <c r="AV171" s="13" t="s">
        <v>85</v>
      </c>
      <c r="AW171" s="13" t="s">
        <v>36</v>
      </c>
      <c r="AX171" s="13" t="s">
        <v>83</v>
      </c>
      <c r="AY171" s="243" t="s">
        <v>149</v>
      </c>
    </row>
    <row r="172" s="2" customFormat="1" ht="16.5" customHeight="1">
      <c r="A172" s="39"/>
      <c r="B172" s="40"/>
      <c r="C172" s="266" t="s">
        <v>304</v>
      </c>
      <c r="D172" s="266" t="s">
        <v>311</v>
      </c>
      <c r="E172" s="267" t="s">
        <v>323</v>
      </c>
      <c r="F172" s="268" t="s">
        <v>324</v>
      </c>
      <c r="G172" s="269" t="s">
        <v>300</v>
      </c>
      <c r="H172" s="270">
        <v>26.244</v>
      </c>
      <c r="I172" s="271"/>
      <c r="J172" s="272">
        <f>ROUND(I172*H172,2)</f>
        <v>0</v>
      </c>
      <c r="K172" s="268" t="s">
        <v>19</v>
      </c>
      <c r="L172" s="273"/>
      <c r="M172" s="274" t="s">
        <v>19</v>
      </c>
      <c r="N172" s="275" t="s">
        <v>46</v>
      </c>
      <c r="O172" s="85"/>
      <c r="P172" s="222">
        <f>O172*H172</f>
        <v>0</v>
      </c>
      <c r="Q172" s="222">
        <v>0</v>
      </c>
      <c r="R172" s="222">
        <f>Q172*H172</f>
        <v>0</v>
      </c>
      <c r="S172" s="222">
        <v>0</v>
      </c>
      <c r="T172" s="223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4" t="s">
        <v>199</v>
      </c>
      <c r="AT172" s="224" t="s">
        <v>311</v>
      </c>
      <c r="AU172" s="224" t="s">
        <v>85</v>
      </c>
      <c r="AY172" s="18" t="s">
        <v>149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8" t="s">
        <v>83</v>
      </c>
      <c r="BK172" s="225">
        <f>ROUND(I172*H172,2)</f>
        <v>0</v>
      </c>
      <c r="BL172" s="18" t="s">
        <v>156</v>
      </c>
      <c r="BM172" s="224" t="s">
        <v>601</v>
      </c>
    </row>
    <row r="173" s="13" customFormat="1">
      <c r="A173" s="13"/>
      <c r="B173" s="233"/>
      <c r="C173" s="234"/>
      <c r="D173" s="231" t="s">
        <v>162</v>
      </c>
      <c r="E173" s="234"/>
      <c r="F173" s="236" t="s">
        <v>824</v>
      </c>
      <c r="G173" s="234"/>
      <c r="H173" s="237">
        <v>26.244</v>
      </c>
      <c r="I173" s="238"/>
      <c r="J173" s="234"/>
      <c r="K173" s="234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162</v>
      </c>
      <c r="AU173" s="243" t="s">
        <v>85</v>
      </c>
      <c r="AV173" s="13" t="s">
        <v>85</v>
      </c>
      <c r="AW173" s="13" t="s">
        <v>4</v>
      </c>
      <c r="AX173" s="13" t="s">
        <v>83</v>
      </c>
      <c r="AY173" s="243" t="s">
        <v>149</v>
      </c>
    </row>
    <row r="174" s="2" customFormat="1" ht="33" customHeight="1">
      <c r="A174" s="39"/>
      <c r="B174" s="40"/>
      <c r="C174" s="213" t="s">
        <v>310</v>
      </c>
      <c r="D174" s="213" t="s">
        <v>151</v>
      </c>
      <c r="E174" s="214" t="s">
        <v>328</v>
      </c>
      <c r="F174" s="215" t="s">
        <v>329</v>
      </c>
      <c r="G174" s="216" t="s">
        <v>230</v>
      </c>
      <c r="H174" s="217">
        <v>64</v>
      </c>
      <c r="I174" s="218"/>
      <c r="J174" s="219">
        <f>ROUND(I174*H174,2)</f>
        <v>0</v>
      </c>
      <c r="K174" s="215" t="s">
        <v>155</v>
      </c>
      <c r="L174" s="45"/>
      <c r="M174" s="220" t="s">
        <v>19</v>
      </c>
      <c r="N174" s="221" t="s">
        <v>46</v>
      </c>
      <c r="O174" s="85"/>
      <c r="P174" s="222">
        <f>O174*H174</f>
        <v>0</v>
      </c>
      <c r="Q174" s="222">
        <v>0</v>
      </c>
      <c r="R174" s="222">
        <f>Q174*H174</f>
        <v>0</v>
      </c>
      <c r="S174" s="222">
        <v>0</v>
      </c>
      <c r="T174" s="223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4" t="s">
        <v>156</v>
      </c>
      <c r="AT174" s="224" t="s">
        <v>151</v>
      </c>
      <c r="AU174" s="224" t="s">
        <v>85</v>
      </c>
      <c r="AY174" s="18" t="s">
        <v>149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8" t="s">
        <v>83</v>
      </c>
      <c r="BK174" s="225">
        <f>ROUND(I174*H174,2)</f>
        <v>0</v>
      </c>
      <c r="BL174" s="18" t="s">
        <v>156</v>
      </c>
      <c r="BM174" s="224" t="s">
        <v>603</v>
      </c>
    </row>
    <row r="175" s="2" customFormat="1">
      <c r="A175" s="39"/>
      <c r="B175" s="40"/>
      <c r="C175" s="41"/>
      <c r="D175" s="226" t="s">
        <v>158</v>
      </c>
      <c r="E175" s="41"/>
      <c r="F175" s="227" t="s">
        <v>331</v>
      </c>
      <c r="G175" s="41"/>
      <c r="H175" s="41"/>
      <c r="I175" s="228"/>
      <c r="J175" s="41"/>
      <c r="K175" s="41"/>
      <c r="L175" s="45"/>
      <c r="M175" s="229"/>
      <c r="N175" s="230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158</v>
      </c>
      <c r="AU175" s="18" t="s">
        <v>85</v>
      </c>
    </row>
    <row r="176" s="13" customFormat="1">
      <c r="A176" s="13"/>
      <c r="B176" s="233"/>
      <c r="C176" s="234"/>
      <c r="D176" s="231" t="s">
        <v>162</v>
      </c>
      <c r="E176" s="235" t="s">
        <v>19</v>
      </c>
      <c r="F176" s="236" t="s">
        <v>825</v>
      </c>
      <c r="G176" s="234"/>
      <c r="H176" s="237">
        <v>64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162</v>
      </c>
      <c r="AU176" s="243" t="s">
        <v>85</v>
      </c>
      <c r="AV176" s="13" t="s">
        <v>85</v>
      </c>
      <c r="AW176" s="13" t="s">
        <v>36</v>
      </c>
      <c r="AX176" s="13" t="s">
        <v>83</v>
      </c>
      <c r="AY176" s="243" t="s">
        <v>149</v>
      </c>
    </row>
    <row r="177" s="12" customFormat="1" ht="22.8" customHeight="1">
      <c r="A177" s="12"/>
      <c r="B177" s="197"/>
      <c r="C177" s="198"/>
      <c r="D177" s="199" t="s">
        <v>74</v>
      </c>
      <c r="E177" s="211" t="s">
        <v>156</v>
      </c>
      <c r="F177" s="211" t="s">
        <v>350</v>
      </c>
      <c r="G177" s="198"/>
      <c r="H177" s="198"/>
      <c r="I177" s="201"/>
      <c r="J177" s="212">
        <f>BK177</f>
        <v>0</v>
      </c>
      <c r="K177" s="198"/>
      <c r="L177" s="203"/>
      <c r="M177" s="204"/>
      <c r="N177" s="205"/>
      <c r="O177" s="205"/>
      <c r="P177" s="206">
        <f>SUM(P178:P192)</f>
        <v>0</v>
      </c>
      <c r="Q177" s="205"/>
      <c r="R177" s="206">
        <f>SUM(R178:R192)</f>
        <v>0.10820320999999999</v>
      </c>
      <c r="S177" s="205"/>
      <c r="T177" s="207">
        <f>SUM(T178:T192)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8" t="s">
        <v>83</v>
      </c>
      <c r="AT177" s="209" t="s">
        <v>74</v>
      </c>
      <c r="AU177" s="209" t="s">
        <v>83</v>
      </c>
      <c r="AY177" s="208" t="s">
        <v>149</v>
      </c>
      <c r="BK177" s="210">
        <f>SUM(BK178:BK192)</f>
        <v>0</v>
      </c>
    </row>
    <row r="178" s="2" customFormat="1" ht="21.75" customHeight="1">
      <c r="A178" s="39"/>
      <c r="B178" s="40"/>
      <c r="C178" s="213" t="s">
        <v>317</v>
      </c>
      <c r="D178" s="213" t="s">
        <v>151</v>
      </c>
      <c r="E178" s="214" t="s">
        <v>352</v>
      </c>
      <c r="F178" s="215" t="s">
        <v>353</v>
      </c>
      <c r="G178" s="216" t="s">
        <v>183</v>
      </c>
      <c r="H178" s="217">
        <v>3.7730000000000001</v>
      </c>
      <c r="I178" s="218"/>
      <c r="J178" s="219">
        <f>ROUND(I178*H178,2)</f>
        <v>0</v>
      </c>
      <c r="K178" s="215" t="s">
        <v>155</v>
      </c>
      <c r="L178" s="45"/>
      <c r="M178" s="220" t="s">
        <v>19</v>
      </c>
      <c r="N178" s="221" t="s">
        <v>46</v>
      </c>
      <c r="O178" s="85"/>
      <c r="P178" s="222">
        <f>O178*H178</f>
        <v>0</v>
      </c>
      <c r="Q178" s="222">
        <v>0</v>
      </c>
      <c r="R178" s="222">
        <f>Q178*H178</f>
        <v>0</v>
      </c>
      <c r="S178" s="222">
        <v>0</v>
      </c>
      <c r="T178" s="223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4" t="s">
        <v>156</v>
      </c>
      <c r="AT178" s="224" t="s">
        <v>151</v>
      </c>
      <c r="AU178" s="224" t="s">
        <v>85</v>
      </c>
      <c r="AY178" s="18" t="s">
        <v>149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8" t="s">
        <v>83</v>
      </c>
      <c r="BK178" s="225">
        <f>ROUND(I178*H178,2)</f>
        <v>0</v>
      </c>
      <c r="BL178" s="18" t="s">
        <v>156</v>
      </c>
      <c r="BM178" s="224" t="s">
        <v>605</v>
      </c>
    </row>
    <row r="179" s="2" customFormat="1">
      <c r="A179" s="39"/>
      <c r="B179" s="40"/>
      <c r="C179" s="41"/>
      <c r="D179" s="226" t="s">
        <v>158</v>
      </c>
      <c r="E179" s="41"/>
      <c r="F179" s="227" t="s">
        <v>355</v>
      </c>
      <c r="G179" s="41"/>
      <c r="H179" s="41"/>
      <c r="I179" s="228"/>
      <c r="J179" s="41"/>
      <c r="K179" s="41"/>
      <c r="L179" s="45"/>
      <c r="M179" s="229"/>
      <c r="N179" s="230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158</v>
      </c>
      <c r="AU179" s="18" t="s">
        <v>85</v>
      </c>
    </row>
    <row r="180" s="13" customFormat="1">
      <c r="A180" s="13"/>
      <c r="B180" s="233"/>
      <c r="C180" s="234"/>
      <c r="D180" s="231" t="s">
        <v>162</v>
      </c>
      <c r="E180" s="235" t="s">
        <v>19</v>
      </c>
      <c r="F180" s="236" t="s">
        <v>826</v>
      </c>
      <c r="G180" s="234"/>
      <c r="H180" s="237">
        <v>3.7730000000000001</v>
      </c>
      <c r="I180" s="238"/>
      <c r="J180" s="234"/>
      <c r="K180" s="234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162</v>
      </c>
      <c r="AU180" s="243" t="s">
        <v>85</v>
      </c>
      <c r="AV180" s="13" t="s">
        <v>85</v>
      </c>
      <c r="AW180" s="13" t="s">
        <v>36</v>
      </c>
      <c r="AX180" s="13" t="s">
        <v>83</v>
      </c>
      <c r="AY180" s="243" t="s">
        <v>149</v>
      </c>
    </row>
    <row r="181" s="2" customFormat="1" ht="24.15" customHeight="1">
      <c r="A181" s="39"/>
      <c r="B181" s="40"/>
      <c r="C181" s="213" t="s">
        <v>322</v>
      </c>
      <c r="D181" s="213" t="s">
        <v>151</v>
      </c>
      <c r="E181" s="214" t="s">
        <v>607</v>
      </c>
      <c r="F181" s="215" t="s">
        <v>608</v>
      </c>
      <c r="G181" s="216" t="s">
        <v>183</v>
      </c>
      <c r="H181" s="217">
        <v>0.38400000000000001</v>
      </c>
      <c r="I181" s="218"/>
      <c r="J181" s="219">
        <f>ROUND(I181*H181,2)</f>
        <v>0</v>
      </c>
      <c r="K181" s="215" t="s">
        <v>155</v>
      </c>
      <c r="L181" s="45"/>
      <c r="M181" s="220" t="s">
        <v>19</v>
      </c>
      <c r="N181" s="221" t="s">
        <v>46</v>
      </c>
      <c r="O181" s="85"/>
      <c r="P181" s="222">
        <f>O181*H181</f>
        <v>0</v>
      </c>
      <c r="Q181" s="222">
        <v>0</v>
      </c>
      <c r="R181" s="222">
        <f>Q181*H181</f>
        <v>0</v>
      </c>
      <c r="S181" s="222">
        <v>0</v>
      </c>
      <c r="T181" s="223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4" t="s">
        <v>156</v>
      </c>
      <c r="AT181" s="224" t="s">
        <v>151</v>
      </c>
      <c r="AU181" s="224" t="s">
        <v>85</v>
      </c>
      <c r="AY181" s="18" t="s">
        <v>149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8" t="s">
        <v>83</v>
      </c>
      <c r="BK181" s="225">
        <f>ROUND(I181*H181,2)</f>
        <v>0</v>
      </c>
      <c r="BL181" s="18" t="s">
        <v>156</v>
      </c>
      <c r="BM181" s="224" t="s">
        <v>609</v>
      </c>
    </row>
    <row r="182" s="2" customFormat="1">
      <c r="A182" s="39"/>
      <c r="B182" s="40"/>
      <c r="C182" s="41"/>
      <c r="D182" s="226" t="s">
        <v>158</v>
      </c>
      <c r="E182" s="41"/>
      <c r="F182" s="227" t="s">
        <v>610</v>
      </c>
      <c r="G182" s="41"/>
      <c r="H182" s="41"/>
      <c r="I182" s="228"/>
      <c r="J182" s="41"/>
      <c r="K182" s="41"/>
      <c r="L182" s="45"/>
      <c r="M182" s="229"/>
      <c r="N182" s="230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158</v>
      </c>
      <c r="AU182" s="18" t="s">
        <v>85</v>
      </c>
    </row>
    <row r="183" s="13" customFormat="1">
      <c r="A183" s="13"/>
      <c r="B183" s="233"/>
      <c r="C183" s="234"/>
      <c r="D183" s="231" t="s">
        <v>162</v>
      </c>
      <c r="E183" s="235" t="s">
        <v>19</v>
      </c>
      <c r="F183" s="236" t="s">
        <v>611</v>
      </c>
      <c r="G183" s="234"/>
      <c r="H183" s="237">
        <v>0.38400000000000001</v>
      </c>
      <c r="I183" s="238"/>
      <c r="J183" s="234"/>
      <c r="K183" s="234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162</v>
      </c>
      <c r="AU183" s="243" t="s">
        <v>85</v>
      </c>
      <c r="AV183" s="13" t="s">
        <v>85</v>
      </c>
      <c r="AW183" s="13" t="s">
        <v>36</v>
      </c>
      <c r="AX183" s="13" t="s">
        <v>83</v>
      </c>
      <c r="AY183" s="243" t="s">
        <v>149</v>
      </c>
    </row>
    <row r="184" s="2" customFormat="1" ht="24.15" customHeight="1">
      <c r="A184" s="39"/>
      <c r="B184" s="40"/>
      <c r="C184" s="213" t="s">
        <v>327</v>
      </c>
      <c r="D184" s="213" t="s">
        <v>151</v>
      </c>
      <c r="E184" s="214" t="s">
        <v>612</v>
      </c>
      <c r="F184" s="215" t="s">
        <v>613</v>
      </c>
      <c r="G184" s="216" t="s">
        <v>230</v>
      </c>
      <c r="H184" s="217">
        <v>0.95999999999999996</v>
      </c>
      <c r="I184" s="218"/>
      <c r="J184" s="219">
        <f>ROUND(I184*H184,2)</f>
        <v>0</v>
      </c>
      <c r="K184" s="215" t="s">
        <v>155</v>
      </c>
      <c r="L184" s="45"/>
      <c r="M184" s="220" t="s">
        <v>19</v>
      </c>
      <c r="N184" s="221" t="s">
        <v>46</v>
      </c>
      <c r="O184" s="85"/>
      <c r="P184" s="222">
        <f>O184*H184</f>
        <v>0</v>
      </c>
      <c r="Q184" s="222">
        <v>0.0063200000000000001</v>
      </c>
      <c r="R184" s="222">
        <f>Q184*H184</f>
        <v>0.0060672</v>
      </c>
      <c r="S184" s="222">
        <v>0</v>
      </c>
      <c r="T184" s="223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4" t="s">
        <v>156</v>
      </c>
      <c r="AT184" s="224" t="s">
        <v>151</v>
      </c>
      <c r="AU184" s="224" t="s">
        <v>85</v>
      </c>
      <c r="AY184" s="18" t="s">
        <v>149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8" t="s">
        <v>83</v>
      </c>
      <c r="BK184" s="225">
        <f>ROUND(I184*H184,2)</f>
        <v>0</v>
      </c>
      <c r="BL184" s="18" t="s">
        <v>156</v>
      </c>
      <c r="BM184" s="224" t="s">
        <v>614</v>
      </c>
    </row>
    <row r="185" s="2" customFormat="1">
      <c r="A185" s="39"/>
      <c r="B185" s="40"/>
      <c r="C185" s="41"/>
      <c r="D185" s="226" t="s">
        <v>158</v>
      </c>
      <c r="E185" s="41"/>
      <c r="F185" s="227" t="s">
        <v>615</v>
      </c>
      <c r="G185" s="41"/>
      <c r="H185" s="41"/>
      <c r="I185" s="228"/>
      <c r="J185" s="41"/>
      <c r="K185" s="41"/>
      <c r="L185" s="45"/>
      <c r="M185" s="229"/>
      <c r="N185" s="230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158</v>
      </c>
      <c r="AU185" s="18" t="s">
        <v>85</v>
      </c>
    </row>
    <row r="186" s="13" customFormat="1">
      <c r="A186" s="13"/>
      <c r="B186" s="233"/>
      <c r="C186" s="234"/>
      <c r="D186" s="231" t="s">
        <v>162</v>
      </c>
      <c r="E186" s="235" t="s">
        <v>19</v>
      </c>
      <c r="F186" s="236" t="s">
        <v>616</v>
      </c>
      <c r="G186" s="234"/>
      <c r="H186" s="237">
        <v>0.95999999999999996</v>
      </c>
      <c r="I186" s="238"/>
      <c r="J186" s="234"/>
      <c r="K186" s="234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162</v>
      </c>
      <c r="AU186" s="243" t="s">
        <v>85</v>
      </c>
      <c r="AV186" s="13" t="s">
        <v>85</v>
      </c>
      <c r="AW186" s="13" t="s">
        <v>36</v>
      </c>
      <c r="AX186" s="13" t="s">
        <v>83</v>
      </c>
      <c r="AY186" s="243" t="s">
        <v>149</v>
      </c>
    </row>
    <row r="187" s="2" customFormat="1" ht="16.5" customHeight="1">
      <c r="A187" s="39"/>
      <c r="B187" s="40"/>
      <c r="C187" s="213" t="s">
        <v>334</v>
      </c>
      <c r="D187" s="213" t="s">
        <v>151</v>
      </c>
      <c r="E187" s="214" t="s">
        <v>617</v>
      </c>
      <c r="F187" s="215" t="s">
        <v>618</v>
      </c>
      <c r="G187" s="216" t="s">
        <v>300</v>
      </c>
      <c r="H187" s="217">
        <v>0.012999999999999999</v>
      </c>
      <c r="I187" s="218"/>
      <c r="J187" s="219">
        <f>ROUND(I187*H187,2)</f>
        <v>0</v>
      </c>
      <c r="K187" s="215" t="s">
        <v>155</v>
      </c>
      <c r="L187" s="45"/>
      <c r="M187" s="220" t="s">
        <v>19</v>
      </c>
      <c r="N187" s="221" t="s">
        <v>46</v>
      </c>
      <c r="O187" s="85"/>
      <c r="P187" s="222">
        <f>O187*H187</f>
        <v>0</v>
      </c>
      <c r="Q187" s="222">
        <v>1.06277</v>
      </c>
      <c r="R187" s="222">
        <f>Q187*H187</f>
        <v>0.01381601</v>
      </c>
      <c r="S187" s="222">
        <v>0</v>
      </c>
      <c r="T187" s="223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4" t="s">
        <v>156</v>
      </c>
      <c r="AT187" s="224" t="s">
        <v>151</v>
      </c>
      <c r="AU187" s="224" t="s">
        <v>85</v>
      </c>
      <c r="AY187" s="18" t="s">
        <v>149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8" t="s">
        <v>83</v>
      </c>
      <c r="BK187" s="225">
        <f>ROUND(I187*H187,2)</f>
        <v>0</v>
      </c>
      <c r="BL187" s="18" t="s">
        <v>156</v>
      </c>
      <c r="BM187" s="224" t="s">
        <v>619</v>
      </c>
    </row>
    <row r="188" s="2" customFormat="1">
      <c r="A188" s="39"/>
      <c r="B188" s="40"/>
      <c r="C188" s="41"/>
      <c r="D188" s="226" t="s">
        <v>158</v>
      </c>
      <c r="E188" s="41"/>
      <c r="F188" s="227" t="s">
        <v>620</v>
      </c>
      <c r="G188" s="41"/>
      <c r="H188" s="41"/>
      <c r="I188" s="228"/>
      <c r="J188" s="41"/>
      <c r="K188" s="41"/>
      <c r="L188" s="45"/>
      <c r="M188" s="229"/>
      <c r="N188" s="230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158</v>
      </c>
      <c r="AU188" s="18" t="s">
        <v>85</v>
      </c>
    </row>
    <row r="189" s="13" customFormat="1">
      <c r="A189" s="13"/>
      <c r="B189" s="233"/>
      <c r="C189" s="234"/>
      <c r="D189" s="231" t="s">
        <v>162</v>
      </c>
      <c r="E189" s="235" t="s">
        <v>19</v>
      </c>
      <c r="F189" s="236" t="s">
        <v>621</v>
      </c>
      <c r="G189" s="234"/>
      <c r="H189" s="237">
        <v>0.012999999999999999</v>
      </c>
      <c r="I189" s="238"/>
      <c r="J189" s="234"/>
      <c r="K189" s="234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162</v>
      </c>
      <c r="AU189" s="243" t="s">
        <v>85</v>
      </c>
      <c r="AV189" s="13" t="s">
        <v>85</v>
      </c>
      <c r="AW189" s="13" t="s">
        <v>36</v>
      </c>
      <c r="AX189" s="13" t="s">
        <v>83</v>
      </c>
      <c r="AY189" s="243" t="s">
        <v>149</v>
      </c>
    </row>
    <row r="190" s="2" customFormat="1" ht="24.15" customHeight="1">
      <c r="A190" s="39"/>
      <c r="B190" s="40"/>
      <c r="C190" s="213" t="s">
        <v>339</v>
      </c>
      <c r="D190" s="213" t="s">
        <v>151</v>
      </c>
      <c r="E190" s="214" t="s">
        <v>622</v>
      </c>
      <c r="F190" s="215" t="s">
        <v>623</v>
      </c>
      <c r="G190" s="216" t="s">
        <v>360</v>
      </c>
      <c r="H190" s="217">
        <v>1</v>
      </c>
      <c r="I190" s="218"/>
      <c r="J190" s="219">
        <f>ROUND(I190*H190,2)</f>
        <v>0</v>
      </c>
      <c r="K190" s="215" t="s">
        <v>155</v>
      </c>
      <c r="L190" s="45"/>
      <c r="M190" s="220" t="s">
        <v>19</v>
      </c>
      <c r="N190" s="221" t="s">
        <v>46</v>
      </c>
      <c r="O190" s="85"/>
      <c r="P190" s="222">
        <f>O190*H190</f>
        <v>0</v>
      </c>
      <c r="Q190" s="222">
        <v>0.088319999999999996</v>
      </c>
      <c r="R190" s="222">
        <f>Q190*H190</f>
        <v>0.088319999999999996</v>
      </c>
      <c r="S190" s="222">
        <v>0</v>
      </c>
      <c r="T190" s="223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4" t="s">
        <v>156</v>
      </c>
      <c r="AT190" s="224" t="s">
        <v>151</v>
      </c>
      <c r="AU190" s="224" t="s">
        <v>85</v>
      </c>
      <c r="AY190" s="18" t="s">
        <v>149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8" t="s">
        <v>83</v>
      </c>
      <c r="BK190" s="225">
        <f>ROUND(I190*H190,2)</f>
        <v>0</v>
      </c>
      <c r="BL190" s="18" t="s">
        <v>156</v>
      </c>
      <c r="BM190" s="224" t="s">
        <v>624</v>
      </c>
    </row>
    <row r="191" s="2" customFormat="1">
      <c r="A191" s="39"/>
      <c r="B191" s="40"/>
      <c r="C191" s="41"/>
      <c r="D191" s="226" t="s">
        <v>158</v>
      </c>
      <c r="E191" s="41"/>
      <c r="F191" s="227" t="s">
        <v>625</v>
      </c>
      <c r="G191" s="41"/>
      <c r="H191" s="41"/>
      <c r="I191" s="228"/>
      <c r="J191" s="41"/>
      <c r="K191" s="41"/>
      <c r="L191" s="45"/>
      <c r="M191" s="229"/>
      <c r="N191" s="230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158</v>
      </c>
      <c r="AU191" s="18" t="s">
        <v>85</v>
      </c>
    </row>
    <row r="192" s="13" customFormat="1">
      <c r="A192" s="13"/>
      <c r="B192" s="233"/>
      <c r="C192" s="234"/>
      <c r="D192" s="231" t="s">
        <v>162</v>
      </c>
      <c r="E192" s="235" t="s">
        <v>19</v>
      </c>
      <c r="F192" s="236" t="s">
        <v>626</v>
      </c>
      <c r="G192" s="234"/>
      <c r="H192" s="237">
        <v>1</v>
      </c>
      <c r="I192" s="238"/>
      <c r="J192" s="234"/>
      <c r="K192" s="234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162</v>
      </c>
      <c r="AU192" s="243" t="s">
        <v>85</v>
      </c>
      <c r="AV192" s="13" t="s">
        <v>85</v>
      </c>
      <c r="AW192" s="13" t="s">
        <v>36</v>
      </c>
      <c r="AX192" s="13" t="s">
        <v>83</v>
      </c>
      <c r="AY192" s="243" t="s">
        <v>149</v>
      </c>
    </row>
    <row r="193" s="12" customFormat="1" ht="22.8" customHeight="1">
      <c r="A193" s="12"/>
      <c r="B193" s="197"/>
      <c r="C193" s="198"/>
      <c r="D193" s="199" t="s">
        <v>74</v>
      </c>
      <c r="E193" s="211" t="s">
        <v>199</v>
      </c>
      <c r="F193" s="211" t="s">
        <v>371</v>
      </c>
      <c r="G193" s="198"/>
      <c r="H193" s="198"/>
      <c r="I193" s="201"/>
      <c r="J193" s="212">
        <f>BK193</f>
        <v>0</v>
      </c>
      <c r="K193" s="198"/>
      <c r="L193" s="203"/>
      <c r="M193" s="204"/>
      <c r="N193" s="205"/>
      <c r="O193" s="205"/>
      <c r="P193" s="206">
        <f>SUM(P194:P211)</f>
        <v>0</v>
      </c>
      <c r="Q193" s="205"/>
      <c r="R193" s="206">
        <f>SUM(R194:R211)</f>
        <v>2.6791923999999998</v>
      </c>
      <c r="S193" s="205"/>
      <c r="T193" s="207">
        <f>SUM(T194:T211)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8" t="s">
        <v>83</v>
      </c>
      <c r="AT193" s="209" t="s">
        <v>74</v>
      </c>
      <c r="AU193" s="209" t="s">
        <v>83</v>
      </c>
      <c r="AY193" s="208" t="s">
        <v>149</v>
      </c>
      <c r="BK193" s="210">
        <f>SUM(BK194:BK211)</f>
        <v>0</v>
      </c>
    </row>
    <row r="194" s="2" customFormat="1" ht="24.15" customHeight="1">
      <c r="A194" s="39"/>
      <c r="B194" s="40"/>
      <c r="C194" s="213" t="s">
        <v>345</v>
      </c>
      <c r="D194" s="213" t="s">
        <v>151</v>
      </c>
      <c r="E194" s="214" t="s">
        <v>627</v>
      </c>
      <c r="F194" s="215" t="s">
        <v>628</v>
      </c>
      <c r="G194" s="216" t="s">
        <v>154</v>
      </c>
      <c r="H194" s="217">
        <v>40.5</v>
      </c>
      <c r="I194" s="218"/>
      <c r="J194" s="219">
        <f>ROUND(I194*H194,2)</f>
        <v>0</v>
      </c>
      <c r="K194" s="215" t="s">
        <v>155</v>
      </c>
      <c r="L194" s="45"/>
      <c r="M194" s="220" t="s">
        <v>19</v>
      </c>
      <c r="N194" s="221" t="s">
        <v>46</v>
      </c>
      <c r="O194" s="85"/>
      <c r="P194" s="222">
        <f>O194*H194</f>
        <v>0</v>
      </c>
      <c r="Q194" s="222">
        <v>0</v>
      </c>
      <c r="R194" s="222">
        <f>Q194*H194</f>
        <v>0</v>
      </c>
      <c r="S194" s="222">
        <v>0</v>
      </c>
      <c r="T194" s="223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4" t="s">
        <v>156</v>
      </c>
      <c r="AT194" s="224" t="s">
        <v>151</v>
      </c>
      <c r="AU194" s="224" t="s">
        <v>85</v>
      </c>
      <c r="AY194" s="18" t="s">
        <v>149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8" t="s">
        <v>83</v>
      </c>
      <c r="BK194" s="225">
        <f>ROUND(I194*H194,2)</f>
        <v>0</v>
      </c>
      <c r="BL194" s="18" t="s">
        <v>156</v>
      </c>
      <c r="BM194" s="224" t="s">
        <v>629</v>
      </c>
    </row>
    <row r="195" s="2" customFormat="1">
      <c r="A195" s="39"/>
      <c r="B195" s="40"/>
      <c r="C195" s="41"/>
      <c r="D195" s="226" t="s">
        <v>158</v>
      </c>
      <c r="E195" s="41"/>
      <c r="F195" s="227" t="s">
        <v>630</v>
      </c>
      <c r="G195" s="41"/>
      <c r="H195" s="41"/>
      <c r="I195" s="228"/>
      <c r="J195" s="41"/>
      <c r="K195" s="41"/>
      <c r="L195" s="45"/>
      <c r="M195" s="229"/>
      <c r="N195" s="230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158</v>
      </c>
      <c r="AU195" s="18" t="s">
        <v>85</v>
      </c>
    </row>
    <row r="196" s="2" customFormat="1" ht="16.5" customHeight="1">
      <c r="A196" s="39"/>
      <c r="B196" s="40"/>
      <c r="C196" s="266" t="s">
        <v>351</v>
      </c>
      <c r="D196" s="266" t="s">
        <v>311</v>
      </c>
      <c r="E196" s="267" t="s">
        <v>631</v>
      </c>
      <c r="F196" s="268" t="s">
        <v>632</v>
      </c>
      <c r="G196" s="269" t="s">
        <v>154</v>
      </c>
      <c r="H196" s="270">
        <v>41.107999999999997</v>
      </c>
      <c r="I196" s="271"/>
      <c r="J196" s="272">
        <f>ROUND(I196*H196,2)</f>
        <v>0</v>
      </c>
      <c r="K196" s="268" t="s">
        <v>633</v>
      </c>
      <c r="L196" s="273"/>
      <c r="M196" s="274" t="s">
        <v>19</v>
      </c>
      <c r="N196" s="275" t="s">
        <v>46</v>
      </c>
      <c r="O196" s="85"/>
      <c r="P196" s="222">
        <f>O196*H196</f>
        <v>0</v>
      </c>
      <c r="Q196" s="222">
        <v>0.0010499999999999999</v>
      </c>
      <c r="R196" s="222">
        <f>Q196*H196</f>
        <v>0.043163399999999998</v>
      </c>
      <c r="S196" s="222">
        <v>0</v>
      </c>
      <c r="T196" s="223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4" t="s">
        <v>199</v>
      </c>
      <c r="AT196" s="224" t="s">
        <v>311</v>
      </c>
      <c r="AU196" s="224" t="s">
        <v>85</v>
      </c>
      <c r="AY196" s="18" t="s">
        <v>149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8" t="s">
        <v>83</v>
      </c>
      <c r="BK196" s="225">
        <f>ROUND(I196*H196,2)</f>
        <v>0</v>
      </c>
      <c r="BL196" s="18" t="s">
        <v>156</v>
      </c>
      <c r="BM196" s="224" t="s">
        <v>634</v>
      </c>
    </row>
    <row r="197" s="13" customFormat="1">
      <c r="A197" s="13"/>
      <c r="B197" s="233"/>
      <c r="C197" s="234"/>
      <c r="D197" s="231" t="s">
        <v>162</v>
      </c>
      <c r="E197" s="234"/>
      <c r="F197" s="236" t="s">
        <v>827</v>
      </c>
      <c r="G197" s="234"/>
      <c r="H197" s="237">
        <v>41.107999999999997</v>
      </c>
      <c r="I197" s="238"/>
      <c r="J197" s="234"/>
      <c r="K197" s="234"/>
      <c r="L197" s="239"/>
      <c r="M197" s="240"/>
      <c r="N197" s="241"/>
      <c r="O197" s="241"/>
      <c r="P197" s="241"/>
      <c r="Q197" s="241"/>
      <c r="R197" s="241"/>
      <c r="S197" s="241"/>
      <c r="T197" s="24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3" t="s">
        <v>162</v>
      </c>
      <c r="AU197" s="243" t="s">
        <v>85</v>
      </c>
      <c r="AV197" s="13" t="s">
        <v>85</v>
      </c>
      <c r="AW197" s="13" t="s">
        <v>4</v>
      </c>
      <c r="AX197" s="13" t="s">
        <v>83</v>
      </c>
      <c r="AY197" s="243" t="s">
        <v>149</v>
      </c>
    </row>
    <row r="198" s="2" customFormat="1" ht="16.5" customHeight="1">
      <c r="A198" s="39"/>
      <c r="B198" s="40"/>
      <c r="C198" s="213" t="s">
        <v>357</v>
      </c>
      <c r="D198" s="213" t="s">
        <v>151</v>
      </c>
      <c r="E198" s="214" t="s">
        <v>636</v>
      </c>
      <c r="F198" s="215" t="s">
        <v>637</v>
      </c>
      <c r="G198" s="216" t="s">
        <v>154</v>
      </c>
      <c r="H198" s="217">
        <v>40.5</v>
      </c>
      <c r="I198" s="218"/>
      <c r="J198" s="219">
        <f>ROUND(I198*H198,2)</f>
        <v>0</v>
      </c>
      <c r="K198" s="215" t="s">
        <v>155</v>
      </c>
      <c r="L198" s="45"/>
      <c r="M198" s="220" t="s">
        <v>19</v>
      </c>
      <c r="N198" s="221" t="s">
        <v>46</v>
      </c>
      <c r="O198" s="85"/>
      <c r="P198" s="222">
        <f>O198*H198</f>
        <v>0</v>
      </c>
      <c r="Q198" s="222">
        <v>0</v>
      </c>
      <c r="R198" s="222">
        <f>Q198*H198</f>
        <v>0</v>
      </c>
      <c r="S198" s="222">
        <v>0</v>
      </c>
      <c r="T198" s="223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4" t="s">
        <v>156</v>
      </c>
      <c r="AT198" s="224" t="s">
        <v>151</v>
      </c>
      <c r="AU198" s="224" t="s">
        <v>85</v>
      </c>
      <c r="AY198" s="18" t="s">
        <v>149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8" t="s">
        <v>83</v>
      </c>
      <c r="BK198" s="225">
        <f>ROUND(I198*H198,2)</f>
        <v>0</v>
      </c>
      <c r="BL198" s="18" t="s">
        <v>156</v>
      </c>
      <c r="BM198" s="224" t="s">
        <v>638</v>
      </c>
    </row>
    <row r="199" s="2" customFormat="1">
      <c r="A199" s="39"/>
      <c r="B199" s="40"/>
      <c r="C199" s="41"/>
      <c r="D199" s="226" t="s">
        <v>158</v>
      </c>
      <c r="E199" s="41"/>
      <c r="F199" s="227" t="s">
        <v>639</v>
      </c>
      <c r="G199" s="41"/>
      <c r="H199" s="41"/>
      <c r="I199" s="228"/>
      <c r="J199" s="41"/>
      <c r="K199" s="41"/>
      <c r="L199" s="45"/>
      <c r="M199" s="229"/>
      <c r="N199" s="230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158</v>
      </c>
      <c r="AU199" s="18" t="s">
        <v>85</v>
      </c>
    </row>
    <row r="200" s="2" customFormat="1" ht="21.75" customHeight="1">
      <c r="A200" s="39"/>
      <c r="B200" s="40"/>
      <c r="C200" s="213" t="s">
        <v>363</v>
      </c>
      <c r="D200" s="213" t="s">
        <v>151</v>
      </c>
      <c r="E200" s="214" t="s">
        <v>640</v>
      </c>
      <c r="F200" s="215" t="s">
        <v>641</v>
      </c>
      <c r="G200" s="216" t="s">
        <v>360</v>
      </c>
      <c r="H200" s="217">
        <v>1</v>
      </c>
      <c r="I200" s="218"/>
      <c r="J200" s="219">
        <f>ROUND(I200*H200,2)</f>
        <v>0</v>
      </c>
      <c r="K200" s="215" t="s">
        <v>19</v>
      </c>
      <c r="L200" s="45"/>
      <c r="M200" s="220" t="s">
        <v>19</v>
      </c>
      <c r="N200" s="221" t="s">
        <v>46</v>
      </c>
      <c r="O200" s="85"/>
      <c r="P200" s="222">
        <f>O200*H200</f>
        <v>0</v>
      </c>
      <c r="Q200" s="222">
        <v>2.4793599999999998</v>
      </c>
      <c r="R200" s="222">
        <f>Q200*H200</f>
        <v>2.4793599999999998</v>
      </c>
      <c r="S200" s="222">
        <v>0</v>
      </c>
      <c r="T200" s="223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4" t="s">
        <v>156</v>
      </c>
      <c r="AT200" s="224" t="s">
        <v>151</v>
      </c>
      <c r="AU200" s="224" t="s">
        <v>85</v>
      </c>
      <c r="AY200" s="18" t="s">
        <v>149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8" t="s">
        <v>83</v>
      </c>
      <c r="BK200" s="225">
        <f>ROUND(I200*H200,2)</f>
        <v>0</v>
      </c>
      <c r="BL200" s="18" t="s">
        <v>156</v>
      </c>
      <c r="BM200" s="224" t="s">
        <v>642</v>
      </c>
    </row>
    <row r="201" s="2" customFormat="1" ht="24.15" customHeight="1">
      <c r="A201" s="39"/>
      <c r="B201" s="40"/>
      <c r="C201" s="266" t="s">
        <v>367</v>
      </c>
      <c r="D201" s="266" t="s">
        <v>311</v>
      </c>
      <c r="E201" s="267" t="s">
        <v>828</v>
      </c>
      <c r="F201" s="268" t="s">
        <v>829</v>
      </c>
      <c r="G201" s="269" t="s">
        <v>360</v>
      </c>
      <c r="H201" s="270">
        <v>1</v>
      </c>
      <c r="I201" s="271"/>
      <c r="J201" s="272">
        <f>ROUND(I201*H201,2)</f>
        <v>0</v>
      </c>
      <c r="K201" s="268" t="s">
        <v>19</v>
      </c>
      <c r="L201" s="273"/>
      <c r="M201" s="274" t="s">
        <v>19</v>
      </c>
      <c r="N201" s="275" t="s">
        <v>46</v>
      </c>
      <c r="O201" s="85"/>
      <c r="P201" s="222">
        <f>O201*H201</f>
        <v>0</v>
      </c>
      <c r="Q201" s="222">
        <v>0</v>
      </c>
      <c r="R201" s="222">
        <f>Q201*H201</f>
        <v>0</v>
      </c>
      <c r="S201" s="222">
        <v>0</v>
      </c>
      <c r="T201" s="223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4" t="s">
        <v>199</v>
      </c>
      <c r="AT201" s="224" t="s">
        <v>311</v>
      </c>
      <c r="AU201" s="224" t="s">
        <v>85</v>
      </c>
      <c r="AY201" s="18" t="s">
        <v>149</v>
      </c>
      <c r="BE201" s="225">
        <f>IF(N201="základní",J201,0)</f>
        <v>0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18" t="s">
        <v>83</v>
      </c>
      <c r="BK201" s="225">
        <f>ROUND(I201*H201,2)</f>
        <v>0</v>
      </c>
      <c r="BL201" s="18" t="s">
        <v>156</v>
      </c>
      <c r="BM201" s="224" t="s">
        <v>830</v>
      </c>
    </row>
    <row r="202" s="2" customFormat="1" ht="21.75" customHeight="1">
      <c r="A202" s="39"/>
      <c r="B202" s="40"/>
      <c r="C202" s="213" t="s">
        <v>372</v>
      </c>
      <c r="D202" s="213" t="s">
        <v>151</v>
      </c>
      <c r="E202" s="214" t="s">
        <v>472</v>
      </c>
      <c r="F202" s="215" t="s">
        <v>473</v>
      </c>
      <c r="G202" s="216" t="s">
        <v>360</v>
      </c>
      <c r="H202" s="217">
        <v>1</v>
      </c>
      <c r="I202" s="218"/>
      <c r="J202" s="219">
        <f>ROUND(I202*H202,2)</f>
        <v>0</v>
      </c>
      <c r="K202" s="215" t="s">
        <v>155</v>
      </c>
      <c r="L202" s="45"/>
      <c r="M202" s="220" t="s">
        <v>19</v>
      </c>
      <c r="N202" s="221" t="s">
        <v>46</v>
      </c>
      <c r="O202" s="85"/>
      <c r="P202" s="222">
        <f>O202*H202</f>
        <v>0</v>
      </c>
      <c r="Q202" s="222">
        <v>0.089999999999999997</v>
      </c>
      <c r="R202" s="222">
        <f>Q202*H202</f>
        <v>0.089999999999999997</v>
      </c>
      <c r="S202" s="222">
        <v>0</v>
      </c>
      <c r="T202" s="223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4" t="s">
        <v>156</v>
      </c>
      <c r="AT202" s="224" t="s">
        <v>151</v>
      </c>
      <c r="AU202" s="224" t="s">
        <v>85</v>
      </c>
      <c r="AY202" s="18" t="s">
        <v>149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8" t="s">
        <v>83</v>
      </c>
      <c r="BK202" s="225">
        <f>ROUND(I202*H202,2)</f>
        <v>0</v>
      </c>
      <c r="BL202" s="18" t="s">
        <v>156</v>
      </c>
      <c r="BM202" s="224" t="s">
        <v>646</v>
      </c>
    </row>
    <row r="203" s="2" customFormat="1">
      <c r="A203" s="39"/>
      <c r="B203" s="40"/>
      <c r="C203" s="41"/>
      <c r="D203" s="226" t="s">
        <v>158</v>
      </c>
      <c r="E203" s="41"/>
      <c r="F203" s="227" t="s">
        <v>475</v>
      </c>
      <c r="G203" s="41"/>
      <c r="H203" s="41"/>
      <c r="I203" s="228"/>
      <c r="J203" s="41"/>
      <c r="K203" s="41"/>
      <c r="L203" s="45"/>
      <c r="M203" s="229"/>
      <c r="N203" s="230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158</v>
      </c>
      <c r="AU203" s="18" t="s">
        <v>85</v>
      </c>
    </row>
    <row r="204" s="13" customFormat="1">
      <c r="A204" s="13"/>
      <c r="B204" s="233"/>
      <c r="C204" s="234"/>
      <c r="D204" s="231" t="s">
        <v>162</v>
      </c>
      <c r="E204" s="235" t="s">
        <v>19</v>
      </c>
      <c r="F204" s="236" t="s">
        <v>647</v>
      </c>
      <c r="G204" s="234"/>
      <c r="H204" s="237">
        <v>1</v>
      </c>
      <c r="I204" s="238"/>
      <c r="J204" s="234"/>
      <c r="K204" s="234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162</v>
      </c>
      <c r="AU204" s="243" t="s">
        <v>85</v>
      </c>
      <c r="AV204" s="13" t="s">
        <v>85</v>
      </c>
      <c r="AW204" s="13" t="s">
        <v>36</v>
      </c>
      <c r="AX204" s="13" t="s">
        <v>83</v>
      </c>
      <c r="AY204" s="243" t="s">
        <v>149</v>
      </c>
    </row>
    <row r="205" s="2" customFormat="1" ht="16.5" customHeight="1">
      <c r="A205" s="39"/>
      <c r="B205" s="40"/>
      <c r="C205" s="266" t="s">
        <v>377</v>
      </c>
      <c r="D205" s="266" t="s">
        <v>311</v>
      </c>
      <c r="E205" s="267" t="s">
        <v>477</v>
      </c>
      <c r="F205" s="268" t="s">
        <v>478</v>
      </c>
      <c r="G205" s="269" t="s">
        <v>360</v>
      </c>
      <c r="H205" s="270">
        <v>1</v>
      </c>
      <c r="I205" s="271"/>
      <c r="J205" s="272">
        <f>ROUND(I205*H205,2)</f>
        <v>0</v>
      </c>
      <c r="K205" s="268" t="s">
        <v>155</v>
      </c>
      <c r="L205" s="273"/>
      <c r="M205" s="274" t="s">
        <v>19</v>
      </c>
      <c r="N205" s="275" t="s">
        <v>46</v>
      </c>
      <c r="O205" s="85"/>
      <c r="P205" s="222">
        <f>O205*H205</f>
        <v>0</v>
      </c>
      <c r="Q205" s="222">
        <v>0.054600000000000003</v>
      </c>
      <c r="R205" s="222">
        <f>Q205*H205</f>
        <v>0.054600000000000003</v>
      </c>
      <c r="S205" s="222">
        <v>0</v>
      </c>
      <c r="T205" s="223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4" t="s">
        <v>199</v>
      </c>
      <c r="AT205" s="224" t="s">
        <v>311</v>
      </c>
      <c r="AU205" s="224" t="s">
        <v>85</v>
      </c>
      <c r="AY205" s="18" t="s">
        <v>149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18" t="s">
        <v>83</v>
      </c>
      <c r="BK205" s="225">
        <f>ROUND(I205*H205,2)</f>
        <v>0</v>
      </c>
      <c r="BL205" s="18" t="s">
        <v>156</v>
      </c>
      <c r="BM205" s="224" t="s">
        <v>648</v>
      </c>
    </row>
    <row r="206" s="2" customFormat="1" ht="16.5" customHeight="1">
      <c r="A206" s="39"/>
      <c r="B206" s="40"/>
      <c r="C206" s="213" t="s">
        <v>382</v>
      </c>
      <c r="D206" s="213" t="s">
        <v>151</v>
      </c>
      <c r="E206" s="214" t="s">
        <v>649</v>
      </c>
      <c r="F206" s="215" t="s">
        <v>650</v>
      </c>
      <c r="G206" s="216" t="s">
        <v>154</v>
      </c>
      <c r="H206" s="217">
        <v>48.600000000000001</v>
      </c>
      <c r="I206" s="218"/>
      <c r="J206" s="219">
        <f>ROUND(I206*H206,2)</f>
        <v>0</v>
      </c>
      <c r="K206" s="215" t="s">
        <v>155</v>
      </c>
      <c r="L206" s="45"/>
      <c r="M206" s="220" t="s">
        <v>19</v>
      </c>
      <c r="N206" s="221" t="s">
        <v>46</v>
      </c>
      <c r="O206" s="85"/>
      <c r="P206" s="222">
        <f>O206*H206</f>
        <v>0</v>
      </c>
      <c r="Q206" s="222">
        <v>0.00019000000000000001</v>
      </c>
      <c r="R206" s="222">
        <f>Q206*H206</f>
        <v>0.0092340000000000009</v>
      </c>
      <c r="S206" s="222">
        <v>0</v>
      </c>
      <c r="T206" s="223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4" t="s">
        <v>156</v>
      </c>
      <c r="AT206" s="224" t="s">
        <v>151</v>
      </c>
      <c r="AU206" s="224" t="s">
        <v>85</v>
      </c>
      <c r="AY206" s="18" t="s">
        <v>149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8" t="s">
        <v>83</v>
      </c>
      <c r="BK206" s="225">
        <f>ROUND(I206*H206,2)</f>
        <v>0</v>
      </c>
      <c r="BL206" s="18" t="s">
        <v>156</v>
      </c>
      <c r="BM206" s="224" t="s">
        <v>651</v>
      </c>
    </row>
    <row r="207" s="2" customFormat="1">
      <c r="A207" s="39"/>
      <c r="B207" s="40"/>
      <c r="C207" s="41"/>
      <c r="D207" s="226" t="s">
        <v>158</v>
      </c>
      <c r="E207" s="41"/>
      <c r="F207" s="227" t="s">
        <v>652</v>
      </c>
      <c r="G207" s="41"/>
      <c r="H207" s="41"/>
      <c r="I207" s="228"/>
      <c r="J207" s="41"/>
      <c r="K207" s="41"/>
      <c r="L207" s="45"/>
      <c r="M207" s="229"/>
      <c r="N207" s="230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158</v>
      </c>
      <c r="AU207" s="18" t="s">
        <v>85</v>
      </c>
    </row>
    <row r="208" s="13" customFormat="1">
      <c r="A208" s="13"/>
      <c r="B208" s="233"/>
      <c r="C208" s="234"/>
      <c r="D208" s="231" t="s">
        <v>162</v>
      </c>
      <c r="E208" s="235" t="s">
        <v>19</v>
      </c>
      <c r="F208" s="236" t="s">
        <v>831</v>
      </c>
      <c r="G208" s="234"/>
      <c r="H208" s="237">
        <v>40.5</v>
      </c>
      <c r="I208" s="238"/>
      <c r="J208" s="234"/>
      <c r="K208" s="234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162</v>
      </c>
      <c r="AU208" s="243" t="s">
        <v>85</v>
      </c>
      <c r="AV208" s="13" t="s">
        <v>85</v>
      </c>
      <c r="AW208" s="13" t="s">
        <v>36</v>
      </c>
      <c r="AX208" s="13" t="s">
        <v>83</v>
      </c>
      <c r="AY208" s="243" t="s">
        <v>149</v>
      </c>
    </row>
    <row r="209" s="13" customFormat="1">
      <c r="A209" s="13"/>
      <c r="B209" s="233"/>
      <c r="C209" s="234"/>
      <c r="D209" s="231" t="s">
        <v>162</v>
      </c>
      <c r="E209" s="234"/>
      <c r="F209" s="236" t="s">
        <v>832</v>
      </c>
      <c r="G209" s="234"/>
      <c r="H209" s="237">
        <v>48.600000000000001</v>
      </c>
      <c r="I209" s="238"/>
      <c r="J209" s="234"/>
      <c r="K209" s="234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162</v>
      </c>
      <c r="AU209" s="243" t="s">
        <v>85</v>
      </c>
      <c r="AV209" s="13" t="s">
        <v>85</v>
      </c>
      <c r="AW209" s="13" t="s">
        <v>4</v>
      </c>
      <c r="AX209" s="13" t="s">
        <v>83</v>
      </c>
      <c r="AY209" s="243" t="s">
        <v>149</v>
      </c>
    </row>
    <row r="210" s="2" customFormat="1" ht="16.5" customHeight="1">
      <c r="A210" s="39"/>
      <c r="B210" s="40"/>
      <c r="C210" s="213" t="s">
        <v>387</v>
      </c>
      <c r="D210" s="213" t="s">
        <v>151</v>
      </c>
      <c r="E210" s="214" t="s">
        <v>481</v>
      </c>
      <c r="F210" s="215" t="s">
        <v>482</v>
      </c>
      <c r="G210" s="216" t="s">
        <v>154</v>
      </c>
      <c r="H210" s="217">
        <v>40.5</v>
      </c>
      <c r="I210" s="218"/>
      <c r="J210" s="219">
        <f>ROUND(I210*H210,2)</f>
        <v>0</v>
      </c>
      <c r="K210" s="215" t="s">
        <v>155</v>
      </c>
      <c r="L210" s="45"/>
      <c r="M210" s="220" t="s">
        <v>19</v>
      </c>
      <c r="N210" s="221" t="s">
        <v>46</v>
      </c>
      <c r="O210" s="85"/>
      <c r="P210" s="222">
        <f>O210*H210</f>
        <v>0</v>
      </c>
      <c r="Q210" s="222">
        <v>6.9999999999999994E-05</v>
      </c>
      <c r="R210" s="222">
        <f>Q210*H210</f>
        <v>0.0028349999999999998</v>
      </c>
      <c r="S210" s="222">
        <v>0</v>
      </c>
      <c r="T210" s="223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4" t="s">
        <v>156</v>
      </c>
      <c r="AT210" s="224" t="s">
        <v>151</v>
      </c>
      <c r="AU210" s="224" t="s">
        <v>85</v>
      </c>
      <c r="AY210" s="18" t="s">
        <v>149</v>
      </c>
      <c r="BE210" s="225">
        <f>IF(N210="základní",J210,0)</f>
        <v>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18" t="s">
        <v>83</v>
      </c>
      <c r="BK210" s="225">
        <f>ROUND(I210*H210,2)</f>
        <v>0</v>
      </c>
      <c r="BL210" s="18" t="s">
        <v>156</v>
      </c>
      <c r="BM210" s="224" t="s">
        <v>655</v>
      </c>
    </row>
    <row r="211" s="2" customFormat="1">
      <c r="A211" s="39"/>
      <c r="B211" s="40"/>
      <c r="C211" s="41"/>
      <c r="D211" s="226" t="s">
        <v>158</v>
      </c>
      <c r="E211" s="41"/>
      <c r="F211" s="227" t="s">
        <v>484</v>
      </c>
      <c r="G211" s="41"/>
      <c r="H211" s="41"/>
      <c r="I211" s="228"/>
      <c r="J211" s="41"/>
      <c r="K211" s="41"/>
      <c r="L211" s="45"/>
      <c r="M211" s="229"/>
      <c r="N211" s="230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158</v>
      </c>
      <c r="AU211" s="18" t="s">
        <v>85</v>
      </c>
    </row>
    <row r="212" s="12" customFormat="1" ht="22.8" customHeight="1">
      <c r="A212" s="12"/>
      <c r="B212" s="197"/>
      <c r="C212" s="198"/>
      <c r="D212" s="199" t="s">
        <v>74</v>
      </c>
      <c r="E212" s="211" t="s">
        <v>205</v>
      </c>
      <c r="F212" s="211" t="s">
        <v>487</v>
      </c>
      <c r="G212" s="198"/>
      <c r="H212" s="198"/>
      <c r="I212" s="201"/>
      <c r="J212" s="212">
        <f>BK212</f>
        <v>0</v>
      </c>
      <c r="K212" s="198"/>
      <c r="L212" s="203"/>
      <c r="M212" s="204"/>
      <c r="N212" s="205"/>
      <c r="O212" s="205"/>
      <c r="P212" s="206">
        <f>SUM(P213:P217)</f>
        <v>0</v>
      </c>
      <c r="Q212" s="205"/>
      <c r="R212" s="206">
        <f>SUM(R213:R217)</f>
        <v>0.1295</v>
      </c>
      <c r="S212" s="205"/>
      <c r="T212" s="207">
        <f>SUM(T213:T217)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08" t="s">
        <v>83</v>
      </c>
      <c r="AT212" s="209" t="s">
        <v>74</v>
      </c>
      <c r="AU212" s="209" t="s">
        <v>83</v>
      </c>
      <c r="AY212" s="208" t="s">
        <v>149</v>
      </c>
      <c r="BK212" s="210">
        <f>SUM(BK213:BK217)</f>
        <v>0</v>
      </c>
    </row>
    <row r="213" s="2" customFormat="1" ht="24.15" customHeight="1">
      <c r="A213" s="39"/>
      <c r="B213" s="40"/>
      <c r="C213" s="213" t="s">
        <v>391</v>
      </c>
      <c r="D213" s="213" t="s">
        <v>151</v>
      </c>
      <c r="E213" s="214" t="s">
        <v>489</v>
      </c>
      <c r="F213" s="215" t="s">
        <v>490</v>
      </c>
      <c r="G213" s="216" t="s">
        <v>154</v>
      </c>
      <c r="H213" s="217">
        <v>1</v>
      </c>
      <c r="I213" s="218"/>
      <c r="J213" s="219">
        <f>ROUND(I213*H213,2)</f>
        <v>0</v>
      </c>
      <c r="K213" s="215" t="s">
        <v>155</v>
      </c>
      <c r="L213" s="45"/>
      <c r="M213" s="220" t="s">
        <v>19</v>
      </c>
      <c r="N213" s="221" t="s">
        <v>46</v>
      </c>
      <c r="O213" s="85"/>
      <c r="P213" s="222">
        <f>O213*H213</f>
        <v>0</v>
      </c>
      <c r="Q213" s="222">
        <v>0.1295</v>
      </c>
      <c r="R213" s="222">
        <f>Q213*H213</f>
        <v>0.1295</v>
      </c>
      <c r="S213" s="222">
        <v>0</v>
      </c>
      <c r="T213" s="223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4" t="s">
        <v>156</v>
      </c>
      <c r="AT213" s="224" t="s">
        <v>151</v>
      </c>
      <c r="AU213" s="224" t="s">
        <v>85</v>
      </c>
      <c r="AY213" s="18" t="s">
        <v>149</v>
      </c>
      <c r="BE213" s="225">
        <f>IF(N213="základní",J213,0)</f>
        <v>0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18" t="s">
        <v>83</v>
      </c>
      <c r="BK213" s="225">
        <f>ROUND(I213*H213,2)</f>
        <v>0</v>
      </c>
      <c r="BL213" s="18" t="s">
        <v>156</v>
      </c>
      <c r="BM213" s="224" t="s">
        <v>661</v>
      </c>
    </row>
    <row r="214" s="2" customFormat="1">
      <c r="A214" s="39"/>
      <c r="B214" s="40"/>
      <c r="C214" s="41"/>
      <c r="D214" s="226" t="s">
        <v>158</v>
      </c>
      <c r="E214" s="41"/>
      <c r="F214" s="227" t="s">
        <v>492</v>
      </c>
      <c r="G214" s="41"/>
      <c r="H214" s="41"/>
      <c r="I214" s="228"/>
      <c r="J214" s="41"/>
      <c r="K214" s="41"/>
      <c r="L214" s="45"/>
      <c r="M214" s="229"/>
      <c r="N214" s="230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158</v>
      </c>
      <c r="AU214" s="18" t="s">
        <v>85</v>
      </c>
    </row>
    <row r="215" s="2" customFormat="1">
      <c r="A215" s="39"/>
      <c r="B215" s="40"/>
      <c r="C215" s="41"/>
      <c r="D215" s="231" t="s">
        <v>160</v>
      </c>
      <c r="E215" s="41"/>
      <c r="F215" s="232" t="s">
        <v>493</v>
      </c>
      <c r="G215" s="41"/>
      <c r="H215" s="41"/>
      <c r="I215" s="228"/>
      <c r="J215" s="41"/>
      <c r="K215" s="41"/>
      <c r="L215" s="45"/>
      <c r="M215" s="229"/>
      <c r="N215" s="230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160</v>
      </c>
      <c r="AU215" s="18" t="s">
        <v>85</v>
      </c>
    </row>
    <row r="216" s="2" customFormat="1" ht="37.8" customHeight="1">
      <c r="A216" s="39"/>
      <c r="B216" s="40"/>
      <c r="C216" s="213" t="s">
        <v>395</v>
      </c>
      <c r="D216" s="213" t="s">
        <v>151</v>
      </c>
      <c r="E216" s="214" t="s">
        <v>495</v>
      </c>
      <c r="F216" s="215" t="s">
        <v>496</v>
      </c>
      <c r="G216" s="216" t="s">
        <v>154</v>
      </c>
      <c r="H216" s="217">
        <v>1</v>
      </c>
      <c r="I216" s="218"/>
      <c r="J216" s="219">
        <f>ROUND(I216*H216,2)</f>
        <v>0</v>
      </c>
      <c r="K216" s="215" t="s">
        <v>155</v>
      </c>
      <c r="L216" s="45"/>
      <c r="M216" s="220" t="s">
        <v>19</v>
      </c>
      <c r="N216" s="221" t="s">
        <v>46</v>
      </c>
      <c r="O216" s="85"/>
      <c r="P216" s="222">
        <f>O216*H216</f>
        <v>0</v>
      </c>
      <c r="Q216" s="222">
        <v>0</v>
      </c>
      <c r="R216" s="222">
        <f>Q216*H216</f>
        <v>0</v>
      </c>
      <c r="S216" s="222">
        <v>0</v>
      </c>
      <c r="T216" s="223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4" t="s">
        <v>156</v>
      </c>
      <c r="AT216" s="224" t="s">
        <v>151</v>
      </c>
      <c r="AU216" s="224" t="s">
        <v>85</v>
      </c>
      <c r="AY216" s="18" t="s">
        <v>149</v>
      </c>
      <c r="BE216" s="225">
        <f>IF(N216="základní",J216,0)</f>
        <v>0</v>
      </c>
      <c r="BF216" s="225">
        <f>IF(N216="snížená",J216,0)</f>
        <v>0</v>
      </c>
      <c r="BG216" s="225">
        <f>IF(N216="zákl. přenesená",J216,0)</f>
        <v>0</v>
      </c>
      <c r="BH216" s="225">
        <f>IF(N216="sníž. přenesená",J216,0)</f>
        <v>0</v>
      </c>
      <c r="BI216" s="225">
        <f>IF(N216="nulová",J216,0)</f>
        <v>0</v>
      </c>
      <c r="BJ216" s="18" t="s">
        <v>83</v>
      </c>
      <c r="BK216" s="225">
        <f>ROUND(I216*H216,2)</f>
        <v>0</v>
      </c>
      <c r="BL216" s="18" t="s">
        <v>156</v>
      </c>
      <c r="BM216" s="224" t="s">
        <v>662</v>
      </c>
    </row>
    <row r="217" s="2" customFormat="1">
      <c r="A217" s="39"/>
      <c r="B217" s="40"/>
      <c r="C217" s="41"/>
      <c r="D217" s="226" t="s">
        <v>158</v>
      </c>
      <c r="E217" s="41"/>
      <c r="F217" s="227" t="s">
        <v>498</v>
      </c>
      <c r="G217" s="41"/>
      <c r="H217" s="41"/>
      <c r="I217" s="228"/>
      <c r="J217" s="41"/>
      <c r="K217" s="41"/>
      <c r="L217" s="45"/>
      <c r="M217" s="229"/>
      <c r="N217" s="230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158</v>
      </c>
      <c r="AU217" s="18" t="s">
        <v>85</v>
      </c>
    </row>
    <row r="218" s="12" customFormat="1" ht="22.8" customHeight="1">
      <c r="A218" s="12"/>
      <c r="B218" s="197"/>
      <c r="C218" s="198"/>
      <c r="D218" s="199" t="s">
        <v>74</v>
      </c>
      <c r="E218" s="211" t="s">
        <v>499</v>
      </c>
      <c r="F218" s="211" t="s">
        <v>500</v>
      </c>
      <c r="G218" s="198"/>
      <c r="H218" s="198"/>
      <c r="I218" s="201"/>
      <c r="J218" s="212">
        <f>BK218</f>
        <v>0</v>
      </c>
      <c r="K218" s="198"/>
      <c r="L218" s="203"/>
      <c r="M218" s="204"/>
      <c r="N218" s="205"/>
      <c r="O218" s="205"/>
      <c r="P218" s="206">
        <f>SUM(P219:P220)</f>
        <v>0</v>
      </c>
      <c r="Q218" s="205"/>
      <c r="R218" s="206">
        <f>SUM(R219:R220)</f>
        <v>0</v>
      </c>
      <c r="S218" s="205"/>
      <c r="T218" s="207">
        <f>SUM(T219:T220)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08" t="s">
        <v>83</v>
      </c>
      <c r="AT218" s="209" t="s">
        <v>74</v>
      </c>
      <c r="AU218" s="209" t="s">
        <v>83</v>
      </c>
      <c r="AY218" s="208" t="s">
        <v>149</v>
      </c>
      <c r="BK218" s="210">
        <f>SUM(BK219:BK220)</f>
        <v>0</v>
      </c>
    </row>
    <row r="219" s="2" customFormat="1" ht="24.15" customHeight="1">
      <c r="A219" s="39"/>
      <c r="B219" s="40"/>
      <c r="C219" s="213" t="s">
        <v>400</v>
      </c>
      <c r="D219" s="213" t="s">
        <v>151</v>
      </c>
      <c r="E219" s="214" t="s">
        <v>502</v>
      </c>
      <c r="F219" s="215" t="s">
        <v>503</v>
      </c>
      <c r="G219" s="216" t="s">
        <v>300</v>
      </c>
      <c r="H219" s="217">
        <v>0.20499999999999999</v>
      </c>
      <c r="I219" s="218"/>
      <c r="J219" s="219">
        <f>ROUND(I219*H219,2)</f>
        <v>0</v>
      </c>
      <c r="K219" s="215" t="s">
        <v>155</v>
      </c>
      <c r="L219" s="45"/>
      <c r="M219" s="220" t="s">
        <v>19</v>
      </c>
      <c r="N219" s="221" t="s">
        <v>46</v>
      </c>
      <c r="O219" s="85"/>
      <c r="P219" s="222">
        <f>O219*H219</f>
        <v>0</v>
      </c>
      <c r="Q219" s="222">
        <v>0</v>
      </c>
      <c r="R219" s="222">
        <f>Q219*H219</f>
        <v>0</v>
      </c>
      <c r="S219" s="222">
        <v>0</v>
      </c>
      <c r="T219" s="223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4" t="s">
        <v>156</v>
      </c>
      <c r="AT219" s="224" t="s">
        <v>151</v>
      </c>
      <c r="AU219" s="224" t="s">
        <v>85</v>
      </c>
      <c r="AY219" s="18" t="s">
        <v>149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18" t="s">
        <v>83</v>
      </c>
      <c r="BK219" s="225">
        <f>ROUND(I219*H219,2)</f>
        <v>0</v>
      </c>
      <c r="BL219" s="18" t="s">
        <v>156</v>
      </c>
      <c r="BM219" s="224" t="s">
        <v>663</v>
      </c>
    </row>
    <row r="220" s="2" customFormat="1">
      <c r="A220" s="39"/>
      <c r="B220" s="40"/>
      <c r="C220" s="41"/>
      <c r="D220" s="226" t="s">
        <v>158</v>
      </c>
      <c r="E220" s="41"/>
      <c r="F220" s="227" t="s">
        <v>505</v>
      </c>
      <c r="G220" s="41"/>
      <c r="H220" s="41"/>
      <c r="I220" s="228"/>
      <c r="J220" s="41"/>
      <c r="K220" s="41"/>
      <c r="L220" s="45"/>
      <c r="M220" s="229"/>
      <c r="N220" s="230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158</v>
      </c>
      <c r="AU220" s="18" t="s">
        <v>85</v>
      </c>
    </row>
    <row r="221" s="12" customFormat="1" ht="22.8" customHeight="1">
      <c r="A221" s="12"/>
      <c r="B221" s="197"/>
      <c r="C221" s="198"/>
      <c r="D221" s="199" t="s">
        <v>74</v>
      </c>
      <c r="E221" s="211" t="s">
        <v>506</v>
      </c>
      <c r="F221" s="211" t="s">
        <v>507</v>
      </c>
      <c r="G221" s="198"/>
      <c r="H221" s="198"/>
      <c r="I221" s="201"/>
      <c r="J221" s="212">
        <f>BK221</f>
        <v>0</v>
      </c>
      <c r="K221" s="198"/>
      <c r="L221" s="203"/>
      <c r="M221" s="204"/>
      <c r="N221" s="205"/>
      <c r="O221" s="205"/>
      <c r="P221" s="206">
        <f>SUM(P222:P223)</f>
        <v>0</v>
      </c>
      <c r="Q221" s="205"/>
      <c r="R221" s="206">
        <f>SUM(R222:R223)</f>
        <v>0</v>
      </c>
      <c r="S221" s="205"/>
      <c r="T221" s="207">
        <f>SUM(T222:T223)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08" t="s">
        <v>83</v>
      </c>
      <c r="AT221" s="209" t="s">
        <v>74</v>
      </c>
      <c r="AU221" s="209" t="s">
        <v>83</v>
      </c>
      <c r="AY221" s="208" t="s">
        <v>149</v>
      </c>
      <c r="BK221" s="210">
        <f>SUM(BK222:BK223)</f>
        <v>0</v>
      </c>
    </row>
    <row r="222" s="2" customFormat="1" ht="24.15" customHeight="1">
      <c r="A222" s="39"/>
      <c r="B222" s="40"/>
      <c r="C222" s="213" t="s">
        <v>404</v>
      </c>
      <c r="D222" s="213" t="s">
        <v>151</v>
      </c>
      <c r="E222" s="214" t="s">
        <v>509</v>
      </c>
      <c r="F222" s="215" t="s">
        <v>510</v>
      </c>
      <c r="G222" s="216" t="s">
        <v>300</v>
      </c>
      <c r="H222" s="217">
        <v>3.3759999999999999</v>
      </c>
      <c r="I222" s="218"/>
      <c r="J222" s="219">
        <f>ROUND(I222*H222,2)</f>
        <v>0</v>
      </c>
      <c r="K222" s="215" t="s">
        <v>155</v>
      </c>
      <c r="L222" s="45"/>
      <c r="M222" s="220" t="s">
        <v>19</v>
      </c>
      <c r="N222" s="221" t="s">
        <v>46</v>
      </c>
      <c r="O222" s="85"/>
      <c r="P222" s="222">
        <f>O222*H222</f>
        <v>0</v>
      </c>
      <c r="Q222" s="222">
        <v>0</v>
      </c>
      <c r="R222" s="222">
        <f>Q222*H222</f>
        <v>0</v>
      </c>
      <c r="S222" s="222">
        <v>0</v>
      </c>
      <c r="T222" s="223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4" t="s">
        <v>156</v>
      </c>
      <c r="AT222" s="224" t="s">
        <v>151</v>
      </c>
      <c r="AU222" s="224" t="s">
        <v>85</v>
      </c>
      <c r="AY222" s="18" t="s">
        <v>149</v>
      </c>
      <c r="BE222" s="225">
        <f>IF(N222="základní",J222,0)</f>
        <v>0</v>
      </c>
      <c r="BF222" s="225">
        <f>IF(N222="snížená",J222,0)</f>
        <v>0</v>
      </c>
      <c r="BG222" s="225">
        <f>IF(N222="zákl. přenesená",J222,0)</f>
        <v>0</v>
      </c>
      <c r="BH222" s="225">
        <f>IF(N222="sníž. přenesená",J222,0)</f>
        <v>0</v>
      </c>
      <c r="BI222" s="225">
        <f>IF(N222="nulová",J222,0)</f>
        <v>0</v>
      </c>
      <c r="BJ222" s="18" t="s">
        <v>83</v>
      </c>
      <c r="BK222" s="225">
        <f>ROUND(I222*H222,2)</f>
        <v>0</v>
      </c>
      <c r="BL222" s="18" t="s">
        <v>156</v>
      </c>
      <c r="BM222" s="224" t="s">
        <v>664</v>
      </c>
    </row>
    <row r="223" s="2" customFormat="1">
      <c r="A223" s="39"/>
      <c r="B223" s="40"/>
      <c r="C223" s="41"/>
      <c r="D223" s="226" t="s">
        <v>158</v>
      </c>
      <c r="E223" s="41"/>
      <c r="F223" s="227" t="s">
        <v>512</v>
      </c>
      <c r="G223" s="41"/>
      <c r="H223" s="41"/>
      <c r="I223" s="228"/>
      <c r="J223" s="41"/>
      <c r="K223" s="41"/>
      <c r="L223" s="45"/>
      <c r="M223" s="276"/>
      <c r="N223" s="277"/>
      <c r="O223" s="278"/>
      <c r="P223" s="278"/>
      <c r="Q223" s="278"/>
      <c r="R223" s="278"/>
      <c r="S223" s="278"/>
      <c r="T223" s="279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158</v>
      </c>
      <c r="AU223" s="18" t="s">
        <v>85</v>
      </c>
    </row>
    <row r="224" s="2" customFormat="1" ht="6.96" customHeight="1">
      <c r="A224" s="39"/>
      <c r="B224" s="60"/>
      <c r="C224" s="61"/>
      <c r="D224" s="61"/>
      <c r="E224" s="61"/>
      <c r="F224" s="61"/>
      <c r="G224" s="61"/>
      <c r="H224" s="61"/>
      <c r="I224" s="61"/>
      <c r="J224" s="61"/>
      <c r="K224" s="61"/>
      <c r="L224" s="45"/>
      <c r="M224" s="39"/>
      <c r="O224" s="39"/>
      <c r="P224" s="39"/>
      <c r="Q224" s="39"/>
      <c r="R224" s="39"/>
      <c r="S224" s="39"/>
      <c r="T224" s="39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</row>
  </sheetData>
  <sheetProtection sheet="1" autoFilter="0" formatColumns="0" formatRows="0" objects="1" scenarios="1" spinCount="100000" saltValue="P3FYwKe9RXwHQGBCKLRXs3xwnR0rq40k9fRO6+e9DPTbA+I4+hm1BIASHsn+v0GUdjw1dlDh/YMRrueHlWLbBQ==" hashValue="/rpaM0+9YP5XcySnPfCywr9CX1Xv/a1DazUPc8zKX2LGOpTR7f2eJUd4HC/+Jd2LpoG/25s1gzKSScuzM8rgZg==" algorithmName="SHA-512" password="CC35"/>
  <autoFilter ref="C91:K22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hyperlinks>
    <hyperlink ref="F96" r:id="rId1" display="https://podminky.urs.cz/item/CS_URS_2023_02/113202111"/>
    <hyperlink ref="F101" r:id="rId2" display="https://podminky.urs.cz/item/CS_URS_2023_02/119001405"/>
    <hyperlink ref="F104" r:id="rId3" display="https://podminky.urs.cz/item/CS_URS_2023_02/119001412"/>
    <hyperlink ref="F107" r:id="rId4" display="https://podminky.urs.cz/item/CS_URS_2023_02/119001421"/>
    <hyperlink ref="F110" r:id="rId5" display="https://podminky.urs.cz/item/CS_URS_2023_02/129001101"/>
    <hyperlink ref="F112" r:id="rId6" display="https://podminky.urs.cz/item/CS_URS_2023_02/131151201"/>
    <hyperlink ref="F115" r:id="rId7" display="https://podminky.urs.cz/item/CS_URS_2023_02/131251201"/>
    <hyperlink ref="F118" r:id="rId8" display="https://podminky.urs.cz/item/CS_URS_2023_02/131351201"/>
    <hyperlink ref="F121" r:id="rId9" display="https://podminky.urs.cz/item/CS_URS_2023_02/132154201"/>
    <hyperlink ref="F124" r:id="rId10" display="https://podminky.urs.cz/item/CS_URS_2023_02/132254201"/>
    <hyperlink ref="F127" r:id="rId11" display="https://podminky.urs.cz/item/CS_URS_2023_02/132354201"/>
    <hyperlink ref="F130" r:id="rId12" display="https://podminky.urs.cz/item/CS_URS_2023_02/151201101"/>
    <hyperlink ref="F133" r:id="rId13" display="https://podminky.urs.cz/item/CS_URS_2023_02/151201111"/>
    <hyperlink ref="F135" r:id="rId14" display="https://podminky.urs.cz/item/CS_URS_2023_02/151201201"/>
    <hyperlink ref="F138" r:id="rId15" display="https://podminky.urs.cz/item/CS_URS_2023_02/151201211"/>
    <hyperlink ref="F140" r:id="rId16" display="https://podminky.urs.cz/item/CS_URS_2023_02/151201301"/>
    <hyperlink ref="F142" r:id="rId17" display="https://podminky.urs.cz/item/CS_URS_2023_02/151201311"/>
    <hyperlink ref="F144" r:id="rId18" display="https://podminky.urs.cz/item/CS_URS_2023_02/162751117"/>
    <hyperlink ref="F152" r:id="rId19" display="https://podminky.urs.cz/item/CS_URS_2023_02/162751137"/>
    <hyperlink ref="F154" r:id="rId20" display="https://podminky.urs.cz/item/CS_URS_2023_02/167151101"/>
    <hyperlink ref="F161" r:id="rId21" display="https://podminky.urs.cz/item/CS_URS_2023_02/171201231"/>
    <hyperlink ref="F175" r:id="rId22" display="https://podminky.urs.cz/item/CS_URS_2023_02/181111111"/>
    <hyperlink ref="F179" r:id="rId23" display="https://podminky.urs.cz/item/CS_URS_2023_02/451572111"/>
    <hyperlink ref="F182" r:id="rId24" display="https://podminky.urs.cz/item/CS_URS_2023_02/452321131"/>
    <hyperlink ref="F185" r:id="rId25" display="https://podminky.urs.cz/item/CS_URS_2023_02/452351101"/>
    <hyperlink ref="F188" r:id="rId26" display="https://podminky.urs.cz/item/CS_URS_2023_02/452368211"/>
    <hyperlink ref="F191" r:id="rId27" display="https://podminky.urs.cz/item/CS_URS_2023_02/452386111"/>
    <hyperlink ref="F195" r:id="rId28" display="https://podminky.urs.cz/item/CS_URS_2023_02/871225201"/>
    <hyperlink ref="F199" r:id="rId29" display="https://podminky.urs.cz/item/CS_URS_2023_02/892241111"/>
    <hyperlink ref="F203" r:id="rId30" display="https://podminky.urs.cz/item/CS_URS_2023_02/899104112"/>
    <hyperlink ref="F207" r:id="rId31" display="https://podminky.urs.cz/item/CS_URS_2023_02/899721111"/>
    <hyperlink ref="F211" r:id="rId32" display="https://podminky.urs.cz/item/CS_URS_2023_02/899722112"/>
    <hyperlink ref="F214" r:id="rId33" display="https://podminky.urs.cz/item/CS_URS_2023_02/916231213"/>
    <hyperlink ref="F217" r:id="rId34" display="https://podminky.urs.cz/item/CS_URS_2023_02/979024443"/>
    <hyperlink ref="F220" r:id="rId35" display="https://podminky.urs.cz/item/CS_URS_2023_02/997221571"/>
    <hyperlink ref="F223" r:id="rId36" display="https://podminky.urs.cz/item/CS_URS_2023_02/998276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Hlavackova</dc:creator>
  <cp:lastModifiedBy>Hlavackova</cp:lastModifiedBy>
  <dcterms:created xsi:type="dcterms:W3CDTF">2023-09-07T13:36:27Z</dcterms:created>
  <dcterms:modified xsi:type="dcterms:W3CDTF">2023-09-07T13:36:40Z</dcterms:modified>
</cp:coreProperties>
</file>