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B\Documents\23021 Cyklostezka Přelouč - Klenovka\"/>
    </mc:Choice>
  </mc:AlternateContent>
  <bookViews>
    <workbookView xWindow="0" yWindow="0" windowWidth="0" windowHeight="0"/>
  </bookViews>
  <sheets>
    <sheet name="Rekapitulace stavby" sheetId="1" r:id="rId1"/>
    <sheet name="SO 101 N - Cyklostezka - ..." sheetId="2" r:id="rId2"/>
    <sheet name="SO 101 U - Cyklostezka - ..." sheetId="3" r:id="rId3"/>
    <sheet name="SO 201 - Propustek v km 1..." sheetId="4" r:id="rId4"/>
    <sheet name="SO 202 - Mostní objekt v 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101 N - Cyklostezka - ...'!$C$87:$K$247</definedName>
    <definedName name="_xlnm.Print_Area" localSheetId="1">'SO 101 N - Cyklostezka - ...'!$C$4:$J$39,'SO 101 N - Cyklostezka - ...'!$C$45:$J$69,'SO 101 N - Cyklostezka - ...'!$C$75:$K$247</definedName>
    <definedName name="_xlnm.Print_Titles" localSheetId="1">'SO 101 N - Cyklostezka - ...'!$87:$87</definedName>
    <definedName name="_xlnm._FilterDatabase" localSheetId="2" hidden="1">'SO 101 U - Cyklostezka - ...'!$C$89:$K$494</definedName>
    <definedName name="_xlnm.Print_Area" localSheetId="2">'SO 101 U - Cyklostezka - ...'!$C$4:$J$39,'SO 101 U - Cyklostezka - ...'!$C$45:$J$71,'SO 101 U - Cyklostezka - ...'!$C$77:$K$494</definedName>
    <definedName name="_xlnm.Print_Titles" localSheetId="2">'SO 101 U - Cyklostezka - ...'!$89:$89</definedName>
    <definedName name="_xlnm._FilterDatabase" localSheetId="3" hidden="1">'SO 201 - Propustek v km 1...'!$C$85:$K$184</definedName>
    <definedName name="_xlnm.Print_Area" localSheetId="3">'SO 201 - Propustek v km 1...'!$C$4:$J$39,'SO 201 - Propustek v km 1...'!$C$45:$J$67,'SO 201 - Propustek v km 1...'!$C$73:$K$184</definedName>
    <definedName name="_xlnm.Print_Titles" localSheetId="3">'SO 201 - Propustek v km 1...'!$85:$85</definedName>
    <definedName name="_xlnm._FilterDatabase" localSheetId="4" hidden="1">'SO 202 - Mostní objekt v ...'!$C$90:$K$452</definedName>
    <definedName name="_xlnm.Print_Area" localSheetId="4">'SO 202 - Mostní objekt v ...'!$C$4:$J$39,'SO 202 - Mostní objekt v ...'!$C$45:$J$72,'SO 202 - Mostní objekt v ...'!$C$78:$K$452</definedName>
    <definedName name="_xlnm.Print_Titles" localSheetId="4">'SO 202 - Mostní objekt v ...'!$90:$90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449"/>
  <c r="BH449"/>
  <c r="BG449"/>
  <c r="BF449"/>
  <c r="T449"/>
  <c r="R449"/>
  <c r="P449"/>
  <c r="BI444"/>
  <c r="BH444"/>
  <c r="BG444"/>
  <c r="BF444"/>
  <c r="T444"/>
  <c r="R444"/>
  <c r="P444"/>
  <c r="BI440"/>
  <c r="BH440"/>
  <c r="BG440"/>
  <c r="BF440"/>
  <c r="T440"/>
  <c r="R440"/>
  <c r="P440"/>
  <c r="BI434"/>
  <c r="BH434"/>
  <c r="BG434"/>
  <c r="BF434"/>
  <c r="T434"/>
  <c r="R434"/>
  <c r="P434"/>
  <c r="BI430"/>
  <c r="BH430"/>
  <c r="BG430"/>
  <c r="BF430"/>
  <c r="T430"/>
  <c r="R430"/>
  <c r="P430"/>
  <c r="BI426"/>
  <c r="BH426"/>
  <c r="BG426"/>
  <c r="BF426"/>
  <c r="T426"/>
  <c r="R426"/>
  <c r="P426"/>
  <c r="BI421"/>
  <c r="BH421"/>
  <c r="BG421"/>
  <c r="BF421"/>
  <c r="T421"/>
  <c r="R421"/>
  <c r="P421"/>
  <c r="BI416"/>
  <c r="BH416"/>
  <c r="BG416"/>
  <c r="BF416"/>
  <c r="T416"/>
  <c r="R416"/>
  <c r="P416"/>
  <c r="BI412"/>
  <c r="BH412"/>
  <c r="BG412"/>
  <c r="BF412"/>
  <c r="T412"/>
  <c r="R412"/>
  <c r="P412"/>
  <c r="BI408"/>
  <c r="BH408"/>
  <c r="BG408"/>
  <c r="BF408"/>
  <c r="T408"/>
  <c r="R408"/>
  <c r="P408"/>
  <c r="BI404"/>
  <c r="BH404"/>
  <c r="BG404"/>
  <c r="BF404"/>
  <c r="T404"/>
  <c r="R404"/>
  <c r="P404"/>
  <c r="BI399"/>
  <c r="BH399"/>
  <c r="BG399"/>
  <c r="BF399"/>
  <c r="T399"/>
  <c r="R399"/>
  <c r="P399"/>
  <c r="BI389"/>
  <c r="BH389"/>
  <c r="BG389"/>
  <c r="BF389"/>
  <c r="T389"/>
  <c r="T379"/>
  <c r="R389"/>
  <c r="R379"/>
  <c r="P389"/>
  <c r="P379"/>
  <c r="BI380"/>
  <c r="BH380"/>
  <c r="BG380"/>
  <c r="BF380"/>
  <c r="T380"/>
  <c r="R380"/>
  <c r="P380"/>
  <c r="BI371"/>
  <c r="BH371"/>
  <c r="BG371"/>
  <c r="BF371"/>
  <c r="T371"/>
  <c r="T370"/>
  <c r="R371"/>
  <c r="R370"/>
  <c r="P371"/>
  <c r="P370"/>
  <c r="BI366"/>
  <c r="BH366"/>
  <c r="BG366"/>
  <c r="BF366"/>
  <c r="T366"/>
  <c r="R366"/>
  <c r="P366"/>
  <c r="BI365"/>
  <c r="BH365"/>
  <c r="BG365"/>
  <c r="BF365"/>
  <c r="T365"/>
  <c r="R365"/>
  <c r="P365"/>
  <c r="BI361"/>
  <c r="BH361"/>
  <c r="BG361"/>
  <c r="BF361"/>
  <c r="T361"/>
  <c r="R361"/>
  <c r="P361"/>
  <c r="BI360"/>
  <c r="BH360"/>
  <c r="BG360"/>
  <c r="BF360"/>
  <c r="T360"/>
  <c r="R360"/>
  <c r="P360"/>
  <c r="BI356"/>
  <c r="BH356"/>
  <c r="BG356"/>
  <c r="BF356"/>
  <c r="T356"/>
  <c r="R356"/>
  <c r="P356"/>
  <c r="BI355"/>
  <c r="BH355"/>
  <c r="BG355"/>
  <c r="BF355"/>
  <c r="T355"/>
  <c r="R355"/>
  <c r="P355"/>
  <c r="BI348"/>
  <c r="BH348"/>
  <c r="BG348"/>
  <c r="BF348"/>
  <c r="T348"/>
  <c r="R348"/>
  <c r="P348"/>
  <c r="BI347"/>
  <c r="BH347"/>
  <c r="BG347"/>
  <c r="BF347"/>
  <c r="T347"/>
  <c r="R347"/>
  <c r="P347"/>
  <c r="BI340"/>
  <c r="BH340"/>
  <c r="BG340"/>
  <c r="BF340"/>
  <c r="T340"/>
  <c r="R340"/>
  <c r="P340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6"/>
  <c r="BH326"/>
  <c r="BG326"/>
  <c r="BF326"/>
  <c r="T326"/>
  <c r="R326"/>
  <c r="P326"/>
  <c r="BI318"/>
  <c r="BH318"/>
  <c r="BG318"/>
  <c r="BF318"/>
  <c r="T318"/>
  <c r="R318"/>
  <c r="P318"/>
  <c r="BI309"/>
  <c r="BH309"/>
  <c r="BG309"/>
  <c r="BF309"/>
  <c r="T309"/>
  <c r="R309"/>
  <c r="P309"/>
  <c r="BI302"/>
  <c r="BH302"/>
  <c r="BG302"/>
  <c r="BF302"/>
  <c r="T302"/>
  <c r="R302"/>
  <c r="P302"/>
  <c r="BI295"/>
  <c r="BH295"/>
  <c r="BG295"/>
  <c r="BF295"/>
  <c r="T295"/>
  <c r="R295"/>
  <c r="P295"/>
  <c r="BI287"/>
  <c r="BH287"/>
  <c r="BG287"/>
  <c r="BF287"/>
  <c r="T287"/>
  <c r="R287"/>
  <c r="P287"/>
  <c r="BI283"/>
  <c r="BH283"/>
  <c r="BG283"/>
  <c r="BF283"/>
  <c r="T283"/>
  <c r="R283"/>
  <c r="P283"/>
  <c r="BI279"/>
  <c r="BH279"/>
  <c r="BG279"/>
  <c r="BF279"/>
  <c r="T279"/>
  <c r="R279"/>
  <c r="P279"/>
  <c r="BI275"/>
  <c r="BH275"/>
  <c r="BG275"/>
  <c r="BF275"/>
  <c r="T275"/>
  <c r="R275"/>
  <c r="P275"/>
  <c r="BI268"/>
  <c r="BH268"/>
  <c r="BG268"/>
  <c r="BF268"/>
  <c r="T268"/>
  <c r="R268"/>
  <c r="P268"/>
  <c r="BI263"/>
  <c r="BH263"/>
  <c r="BG263"/>
  <c r="BF263"/>
  <c r="T263"/>
  <c r="R263"/>
  <c r="P263"/>
  <c r="BI261"/>
  <c r="BH261"/>
  <c r="BG261"/>
  <c r="BF261"/>
  <c r="T261"/>
  <c r="R261"/>
  <c r="P261"/>
  <c r="BI250"/>
  <c r="BH250"/>
  <c r="BG250"/>
  <c r="BF250"/>
  <c r="T250"/>
  <c r="R250"/>
  <c r="P250"/>
  <c r="BI238"/>
  <c r="BH238"/>
  <c r="BG238"/>
  <c r="BF238"/>
  <c r="T238"/>
  <c r="R238"/>
  <c r="P238"/>
  <c r="BI232"/>
  <c r="BH232"/>
  <c r="BG232"/>
  <c r="BF232"/>
  <c r="T232"/>
  <c r="R232"/>
  <c r="P232"/>
  <c r="BI231"/>
  <c r="BH231"/>
  <c r="BG231"/>
  <c r="BF231"/>
  <c r="T231"/>
  <c r="R231"/>
  <c r="P231"/>
  <c r="BI223"/>
  <c r="BH223"/>
  <c r="BG223"/>
  <c r="BF223"/>
  <c r="T223"/>
  <c r="R223"/>
  <c r="P223"/>
  <c r="BI215"/>
  <c r="BH215"/>
  <c r="BG215"/>
  <c r="BF215"/>
  <c r="T215"/>
  <c r="R215"/>
  <c r="P215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0"/>
  <c r="BH190"/>
  <c r="BG190"/>
  <c r="BF190"/>
  <c r="T190"/>
  <c r="R190"/>
  <c r="P190"/>
  <c r="BI189"/>
  <c r="BH189"/>
  <c r="BG189"/>
  <c r="BF189"/>
  <c r="T189"/>
  <c r="R189"/>
  <c r="P189"/>
  <c r="BI186"/>
  <c r="BH186"/>
  <c r="BG186"/>
  <c r="BF186"/>
  <c r="T186"/>
  <c r="R186"/>
  <c r="P186"/>
  <c r="BI179"/>
  <c r="BH179"/>
  <c r="BG179"/>
  <c r="BF179"/>
  <c r="T179"/>
  <c r="R179"/>
  <c r="P179"/>
  <c r="BI170"/>
  <c r="BH170"/>
  <c r="BG170"/>
  <c r="BF170"/>
  <c r="T170"/>
  <c r="R170"/>
  <c r="P170"/>
  <c r="BI164"/>
  <c r="BH164"/>
  <c r="BG164"/>
  <c r="BF164"/>
  <c r="T164"/>
  <c r="R164"/>
  <c r="P164"/>
  <c r="BI155"/>
  <c r="BH155"/>
  <c r="BG155"/>
  <c r="BF155"/>
  <c r="T155"/>
  <c r="R155"/>
  <c r="P155"/>
  <c r="BI148"/>
  <c r="BH148"/>
  <c r="BG148"/>
  <c r="BF148"/>
  <c r="T148"/>
  <c r="R148"/>
  <c r="P148"/>
  <c r="BI145"/>
  <c r="BH145"/>
  <c r="BG145"/>
  <c r="BF145"/>
  <c r="T145"/>
  <c r="R145"/>
  <c r="P145"/>
  <c r="BI135"/>
  <c r="BH135"/>
  <c r="BG135"/>
  <c r="BF135"/>
  <c r="T135"/>
  <c r="R135"/>
  <c r="P135"/>
  <c r="BI128"/>
  <c r="BH128"/>
  <c r="BG128"/>
  <c r="BF128"/>
  <c r="T128"/>
  <c r="R128"/>
  <c r="P128"/>
  <c r="BI108"/>
  <c r="BH108"/>
  <c r="BG108"/>
  <c r="BF108"/>
  <c r="T108"/>
  <c r="R108"/>
  <c r="P108"/>
  <c r="BI101"/>
  <c r="BH101"/>
  <c r="BG101"/>
  <c r="BF101"/>
  <c r="T101"/>
  <c r="R101"/>
  <c r="P101"/>
  <c r="BI94"/>
  <c r="BH94"/>
  <c r="BG94"/>
  <c r="BF94"/>
  <c r="T94"/>
  <c r="R94"/>
  <c r="P94"/>
  <c r="J87"/>
  <c r="F87"/>
  <c r="F85"/>
  <c r="E83"/>
  <c r="J54"/>
  <c r="F54"/>
  <c r="F52"/>
  <c r="E50"/>
  <c r="J24"/>
  <c r="E24"/>
  <c r="J88"/>
  <c r="J23"/>
  <c r="J18"/>
  <c r="E18"/>
  <c r="F88"/>
  <c r="J17"/>
  <c r="J12"/>
  <c r="J85"/>
  <c r="E7"/>
  <c r="E48"/>
  <c i="4" r="J37"/>
  <c r="J36"/>
  <c i="1" r="AY57"/>
  <c i="4" r="J35"/>
  <c i="1" r="AX57"/>
  <c i="4" r="BI184"/>
  <c r="BH184"/>
  <c r="BG184"/>
  <c r="BF184"/>
  <c r="T184"/>
  <c r="R184"/>
  <c r="P184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3"/>
  <c r="BH163"/>
  <c r="BG163"/>
  <c r="BF163"/>
  <c r="T163"/>
  <c r="R163"/>
  <c r="P163"/>
  <c r="BI155"/>
  <c r="BH155"/>
  <c r="BG155"/>
  <c r="BF155"/>
  <c r="T155"/>
  <c r="T154"/>
  <c r="R155"/>
  <c r="R154"/>
  <c r="P155"/>
  <c r="P154"/>
  <c r="BI151"/>
  <c r="BH151"/>
  <c r="BG151"/>
  <c r="BF151"/>
  <c r="T151"/>
  <c r="T150"/>
  <c r="R151"/>
  <c r="R150"/>
  <c r="P151"/>
  <c r="P150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07"/>
  <c r="BH107"/>
  <c r="BG107"/>
  <c r="BF107"/>
  <c r="T107"/>
  <c r="R107"/>
  <c r="P107"/>
  <c r="BI102"/>
  <c r="BH102"/>
  <c r="BG102"/>
  <c r="BF102"/>
  <c r="T102"/>
  <c r="R102"/>
  <c r="P102"/>
  <c r="BI99"/>
  <c r="BH99"/>
  <c r="BG99"/>
  <c r="BF99"/>
  <c r="T99"/>
  <c r="R99"/>
  <c r="P99"/>
  <c r="BI92"/>
  <c r="BH92"/>
  <c r="BG92"/>
  <c r="BF92"/>
  <c r="T92"/>
  <c r="R92"/>
  <c r="P92"/>
  <c r="BI89"/>
  <c r="BH89"/>
  <c r="BG89"/>
  <c r="BF89"/>
  <c r="T89"/>
  <c r="R89"/>
  <c r="P89"/>
  <c r="J82"/>
  <c r="F82"/>
  <c r="F80"/>
  <c r="E78"/>
  <c r="J54"/>
  <c r="F54"/>
  <c r="F52"/>
  <c r="E50"/>
  <c r="J24"/>
  <c r="E24"/>
  <c r="J83"/>
  <c r="J23"/>
  <c r="J18"/>
  <c r="E18"/>
  <c r="F83"/>
  <c r="J17"/>
  <c r="J12"/>
  <c r="J52"/>
  <c r="E7"/>
  <c r="E76"/>
  <c i="3" r="J37"/>
  <c r="J36"/>
  <c i="1" r="AY56"/>
  <c i="3" r="J35"/>
  <c i="1" r="AX56"/>
  <c i="3" r="BI493"/>
  <c r="BH493"/>
  <c r="BG493"/>
  <c r="BF493"/>
  <c r="T493"/>
  <c r="T492"/>
  <c r="T489"/>
  <c r="R493"/>
  <c r="R492"/>
  <c r="R489"/>
  <c r="P493"/>
  <c r="P492"/>
  <c r="P489"/>
  <c r="BI491"/>
  <c r="BH491"/>
  <c r="BG491"/>
  <c r="BF491"/>
  <c r="T491"/>
  <c r="R491"/>
  <c r="P491"/>
  <c r="BI490"/>
  <c r="BH490"/>
  <c r="BG490"/>
  <c r="BF490"/>
  <c r="T490"/>
  <c r="R490"/>
  <c r="P490"/>
  <c r="BI487"/>
  <c r="BH487"/>
  <c r="BG487"/>
  <c r="BF487"/>
  <c r="T487"/>
  <c r="T486"/>
  <c r="R487"/>
  <c r="R486"/>
  <c r="P487"/>
  <c r="P486"/>
  <c r="BI483"/>
  <c r="BH483"/>
  <c r="BG483"/>
  <c r="BF483"/>
  <c r="T483"/>
  <c r="R483"/>
  <c r="P483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4"/>
  <c r="BH474"/>
  <c r="BG474"/>
  <c r="BF474"/>
  <c r="T474"/>
  <c r="R474"/>
  <c r="P474"/>
  <c r="BI471"/>
  <c r="BH471"/>
  <c r="BG471"/>
  <c r="BF471"/>
  <c r="T471"/>
  <c r="R471"/>
  <c r="P471"/>
  <c r="BI468"/>
  <c r="BH468"/>
  <c r="BG468"/>
  <c r="BF468"/>
  <c r="T468"/>
  <c r="R468"/>
  <c r="P468"/>
  <c r="BI463"/>
  <c r="BH463"/>
  <c r="BG463"/>
  <c r="BF463"/>
  <c r="T463"/>
  <c r="R463"/>
  <c r="P463"/>
  <c r="BI459"/>
  <c r="BH459"/>
  <c r="BG459"/>
  <c r="BF459"/>
  <c r="T459"/>
  <c r="R459"/>
  <c r="P459"/>
  <c r="BI455"/>
  <c r="BH455"/>
  <c r="BG455"/>
  <c r="BF455"/>
  <c r="T455"/>
  <c r="R455"/>
  <c r="P455"/>
  <c r="BI454"/>
  <c r="BH454"/>
  <c r="BG454"/>
  <c r="BF454"/>
  <c r="T454"/>
  <c r="R454"/>
  <c r="P454"/>
  <c r="BI451"/>
  <c r="BH451"/>
  <c r="BG451"/>
  <c r="BF451"/>
  <c r="T451"/>
  <c r="R451"/>
  <c r="P451"/>
  <c r="BI447"/>
  <c r="BH447"/>
  <c r="BG447"/>
  <c r="BF447"/>
  <c r="T447"/>
  <c r="R447"/>
  <c r="P447"/>
  <c r="BI443"/>
  <c r="BH443"/>
  <c r="BG443"/>
  <c r="BF443"/>
  <c r="T443"/>
  <c r="R443"/>
  <c r="P443"/>
  <c r="BI439"/>
  <c r="BH439"/>
  <c r="BG439"/>
  <c r="BF439"/>
  <c r="T439"/>
  <c r="R439"/>
  <c r="P439"/>
  <c r="BI433"/>
  <c r="BH433"/>
  <c r="BG433"/>
  <c r="BF433"/>
  <c r="T433"/>
  <c r="R433"/>
  <c r="P433"/>
  <c r="BI430"/>
  <c r="BH430"/>
  <c r="BG430"/>
  <c r="BF430"/>
  <c r="T430"/>
  <c r="R430"/>
  <c r="P430"/>
  <c r="BI427"/>
  <c r="BH427"/>
  <c r="BG427"/>
  <c r="BF427"/>
  <c r="T427"/>
  <c r="R427"/>
  <c r="P427"/>
  <c r="BI421"/>
  <c r="BH421"/>
  <c r="BG421"/>
  <c r="BF421"/>
  <c r="T421"/>
  <c r="R421"/>
  <c r="P421"/>
  <c r="BI419"/>
  <c r="BH419"/>
  <c r="BG419"/>
  <c r="BF419"/>
  <c r="T419"/>
  <c r="R419"/>
  <c r="P419"/>
  <c r="BI415"/>
  <c r="BH415"/>
  <c r="BG415"/>
  <c r="BF415"/>
  <c r="T415"/>
  <c r="R415"/>
  <c r="P415"/>
  <c r="BI413"/>
  <c r="BH413"/>
  <c r="BG413"/>
  <c r="BF413"/>
  <c r="T413"/>
  <c r="R413"/>
  <c r="P413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2"/>
  <c r="BH402"/>
  <c r="BG402"/>
  <c r="BF402"/>
  <c r="T402"/>
  <c r="R402"/>
  <c r="P402"/>
  <c r="BI401"/>
  <c r="BH401"/>
  <c r="BG401"/>
  <c r="BF401"/>
  <c r="T401"/>
  <c r="R401"/>
  <c r="P401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1"/>
  <c r="BH381"/>
  <c r="BG381"/>
  <c r="BF381"/>
  <c r="T381"/>
  <c r="R381"/>
  <c r="P381"/>
  <c r="BI380"/>
  <c r="BH380"/>
  <c r="BG380"/>
  <c r="BF380"/>
  <c r="T380"/>
  <c r="R380"/>
  <c r="P380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0"/>
  <c r="BH370"/>
  <c r="BG370"/>
  <c r="BF370"/>
  <c r="T370"/>
  <c r="R370"/>
  <c r="P370"/>
  <c r="BI369"/>
  <c r="BH369"/>
  <c r="BG369"/>
  <c r="BF369"/>
  <c r="T369"/>
  <c r="R369"/>
  <c r="P369"/>
  <c r="BI365"/>
  <c r="BH365"/>
  <c r="BG365"/>
  <c r="BF365"/>
  <c r="T365"/>
  <c r="R365"/>
  <c r="P365"/>
  <c r="BI362"/>
  <c r="BH362"/>
  <c r="BG362"/>
  <c r="BF362"/>
  <c r="T362"/>
  <c r="R362"/>
  <c r="P362"/>
  <c r="BI358"/>
  <c r="BH358"/>
  <c r="BG358"/>
  <c r="BF358"/>
  <c r="T358"/>
  <c r="R358"/>
  <c r="P358"/>
  <c r="BI356"/>
  <c r="BH356"/>
  <c r="BG356"/>
  <c r="BF356"/>
  <c r="T356"/>
  <c r="R356"/>
  <c r="P356"/>
  <c r="BI352"/>
  <c r="BH352"/>
  <c r="BG352"/>
  <c r="BF352"/>
  <c r="T352"/>
  <c r="R352"/>
  <c r="P352"/>
  <c r="BI346"/>
  <c r="BH346"/>
  <c r="BG346"/>
  <c r="BF346"/>
  <c r="T346"/>
  <c r="R346"/>
  <c r="P346"/>
  <c r="BI339"/>
  <c r="BH339"/>
  <c r="BG339"/>
  <c r="BF339"/>
  <c r="T339"/>
  <c r="R339"/>
  <c r="P339"/>
  <c r="BI332"/>
  <c r="BH332"/>
  <c r="BG332"/>
  <c r="BF332"/>
  <c r="T332"/>
  <c r="R332"/>
  <c r="P332"/>
  <c r="BI325"/>
  <c r="BH325"/>
  <c r="BG325"/>
  <c r="BF325"/>
  <c r="T325"/>
  <c r="R325"/>
  <c r="P325"/>
  <c r="BI321"/>
  <c r="BH321"/>
  <c r="BG321"/>
  <c r="BF321"/>
  <c r="T321"/>
  <c r="R321"/>
  <c r="P321"/>
  <c r="BI315"/>
  <c r="BH315"/>
  <c r="BG315"/>
  <c r="BF315"/>
  <c r="T315"/>
  <c r="R315"/>
  <c r="P315"/>
  <c r="BI306"/>
  <c r="BH306"/>
  <c r="BG306"/>
  <c r="BF306"/>
  <c r="T306"/>
  <c r="R306"/>
  <c r="P306"/>
  <c r="BI294"/>
  <c r="BH294"/>
  <c r="BG294"/>
  <c r="BF294"/>
  <c r="T294"/>
  <c r="R294"/>
  <c r="P294"/>
  <c r="BI286"/>
  <c r="BH286"/>
  <c r="BG286"/>
  <c r="BF286"/>
  <c r="T286"/>
  <c r="R286"/>
  <c r="P286"/>
  <c r="BI276"/>
  <c r="BH276"/>
  <c r="BG276"/>
  <c r="BF276"/>
  <c r="T276"/>
  <c r="R276"/>
  <c r="P276"/>
  <c r="BI268"/>
  <c r="BH268"/>
  <c r="BG268"/>
  <c r="BF268"/>
  <c r="T268"/>
  <c r="R268"/>
  <c r="P268"/>
  <c r="BI262"/>
  <c r="BH262"/>
  <c r="BG262"/>
  <c r="BF262"/>
  <c r="T262"/>
  <c r="T249"/>
  <c r="R262"/>
  <c r="R249"/>
  <c r="P262"/>
  <c r="P249"/>
  <c r="BI256"/>
  <c r="BH256"/>
  <c r="BG256"/>
  <c r="BF256"/>
  <c r="T256"/>
  <c r="R256"/>
  <c r="P256"/>
  <c r="BI250"/>
  <c r="BH250"/>
  <c r="BG250"/>
  <c r="BF250"/>
  <c r="T250"/>
  <c r="R250"/>
  <c r="P250"/>
  <c r="BI246"/>
  <c r="BH246"/>
  <c r="BG246"/>
  <c r="BF246"/>
  <c r="T246"/>
  <c r="T237"/>
  <c r="R246"/>
  <c r="R237"/>
  <c r="P246"/>
  <c r="P237"/>
  <c r="BI238"/>
  <c r="BH238"/>
  <c r="BG238"/>
  <c r="BF238"/>
  <c r="T238"/>
  <c r="R238"/>
  <c r="P238"/>
  <c r="BI234"/>
  <c r="BH234"/>
  <c r="BG234"/>
  <c r="BF234"/>
  <c r="T234"/>
  <c r="R234"/>
  <c r="P234"/>
  <c r="BI224"/>
  <c r="BH224"/>
  <c r="BG224"/>
  <c r="BF224"/>
  <c r="T224"/>
  <c r="R224"/>
  <c r="P224"/>
  <c r="BI222"/>
  <c r="BH222"/>
  <c r="BG222"/>
  <c r="BF222"/>
  <c r="T222"/>
  <c r="R222"/>
  <c r="P222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5"/>
  <c r="BH175"/>
  <c r="BG175"/>
  <c r="BF175"/>
  <c r="T175"/>
  <c r="R175"/>
  <c r="P175"/>
  <c r="BI172"/>
  <c r="BH172"/>
  <c r="BG172"/>
  <c r="BF172"/>
  <c r="T172"/>
  <c r="R172"/>
  <c r="P172"/>
  <c r="BI165"/>
  <c r="BH165"/>
  <c r="BG165"/>
  <c r="BF165"/>
  <c r="T165"/>
  <c r="R165"/>
  <c r="P165"/>
  <c r="BI162"/>
  <c r="BH162"/>
  <c r="BG162"/>
  <c r="BF162"/>
  <c r="T162"/>
  <c r="R162"/>
  <c r="P162"/>
  <c r="BI156"/>
  <c r="BH156"/>
  <c r="BG156"/>
  <c r="BF156"/>
  <c r="T156"/>
  <c r="R156"/>
  <c r="P156"/>
  <c r="BI145"/>
  <c r="BH145"/>
  <c r="BG145"/>
  <c r="BF145"/>
  <c r="T145"/>
  <c r="R145"/>
  <c r="P145"/>
  <c r="BI140"/>
  <c r="BH140"/>
  <c r="BG140"/>
  <c r="BF140"/>
  <c r="T140"/>
  <c r="R140"/>
  <c r="P140"/>
  <c r="BI134"/>
  <c r="BH134"/>
  <c r="BG134"/>
  <c r="BF134"/>
  <c r="T134"/>
  <c r="R134"/>
  <c r="P134"/>
  <c r="BI128"/>
  <c r="BH128"/>
  <c r="BG128"/>
  <c r="BF128"/>
  <c r="T128"/>
  <c r="R128"/>
  <c r="P128"/>
  <c r="BI122"/>
  <c r="BH122"/>
  <c r="BG122"/>
  <c r="BF122"/>
  <c r="T122"/>
  <c r="R122"/>
  <c r="P122"/>
  <c r="BI116"/>
  <c r="BH116"/>
  <c r="BG116"/>
  <c r="BF116"/>
  <c r="T116"/>
  <c r="R116"/>
  <c r="P116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J86"/>
  <c r="F86"/>
  <c r="F84"/>
  <c r="E82"/>
  <c r="J54"/>
  <c r="F54"/>
  <c r="F52"/>
  <c r="E50"/>
  <c r="J24"/>
  <c r="E24"/>
  <c r="J87"/>
  <c r="J23"/>
  <c r="J18"/>
  <c r="E18"/>
  <c r="F87"/>
  <c r="J17"/>
  <c r="J12"/>
  <c r="J52"/>
  <c r="E7"/>
  <c r="E80"/>
  <c i="2" r="J37"/>
  <c r="J36"/>
  <c i="1" r="AY55"/>
  <c i="2" r="J35"/>
  <c i="1" r="AX55"/>
  <c i="2"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7"/>
  <c r="BH237"/>
  <c r="BG237"/>
  <c r="BF237"/>
  <c r="T237"/>
  <c r="T236"/>
  <c r="R237"/>
  <c r="R236"/>
  <c r="P237"/>
  <c r="P236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92"/>
  <c r="BH192"/>
  <c r="BG192"/>
  <c r="BF192"/>
  <c r="T192"/>
  <c r="R192"/>
  <c r="P192"/>
  <c r="BI189"/>
  <c r="BH189"/>
  <c r="BG189"/>
  <c r="BF189"/>
  <c r="T189"/>
  <c r="R189"/>
  <c r="P189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57"/>
  <c r="BH157"/>
  <c r="BG157"/>
  <c r="BF157"/>
  <c r="T157"/>
  <c r="R157"/>
  <c r="P157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4"/>
  <c r="BH134"/>
  <c r="BG134"/>
  <c r="BF134"/>
  <c r="T134"/>
  <c r="T133"/>
  <c r="R134"/>
  <c r="R133"/>
  <c r="P134"/>
  <c r="P133"/>
  <c r="BI128"/>
  <c r="BH128"/>
  <c r="BG128"/>
  <c r="BF128"/>
  <c r="T128"/>
  <c r="T127"/>
  <c r="R128"/>
  <c r="R127"/>
  <c r="P128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6"/>
  <c r="BH116"/>
  <c r="BG116"/>
  <c r="BF116"/>
  <c r="T116"/>
  <c r="R116"/>
  <c r="P116"/>
  <c r="BI114"/>
  <c r="BH114"/>
  <c r="BG114"/>
  <c r="BF114"/>
  <c r="T114"/>
  <c r="R114"/>
  <c r="P114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4"/>
  <c r="F54"/>
  <c r="F52"/>
  <c r="E50"/>
  <c r="J24"/>
  <c r="E24"/>
  <c r="J55"/>
  <c r="J23"/>
  <c r="J18"/>
  <c r="E18"/>
  <c r="F55"/>
  <c r="J17"/>
  <c r="J12"/>
  <c r="J82"/>
  <c r="E7"/>
  <c r="E48"/>
  <c i="1" r="L50"/>
  <c r="AM50"/>
  <c r="AM49"/>
  <c r="L49"/>
  <c r="AM47"/>
  <c r="L47"/>
  <c r="L45"/>
  <c r="L44"/>
  <c i="2" r="J123"/>
  <c i="3" r="BK208"/>
  <c r="J455"/>
  <c i="4" r="J92"/>
  <c i="5" r="J295"/>
  <c i="3" r="BK390"/>
  <c r="J189"/>
  <c i="4" r="BK121"/>
  <c i="5" r="BK355"/>
  <c i="2" r="J245"/>
  <c i="3" r="J406"/>
  <c r="BK463"/>
  <c i="5" r="BK309"/>
  <c i="3" r="BK459"/>
  <c i="4" r="BK123"/>
  <c i="5" r="BK389"/>
  <c i="2" r="BK197"/>
  <c i="3" r="J407"/>
  <c i="4" r="J123"/>
  <c i="5" r="BK203"/>
  <c i="2" r="J234"/>
  <c i="3" r="BK321"/>
  <c i="4" r="BK132"/>
  <c i="5" r="BK421"/>
  <c i="3" r="J421"/>
  <c r="J97"/>
  <c i="4" r="BK175"/>
  <c i="2" r="BK242"/>
  <c i="3" r="J352"/>
  <c r="J474"/>
  <c i="5" r="BK199"/>
  <c i="2" r="J226"/>
  <c i="3" r="BK430"/>
  <c r="J346"/>
  <c r="BK116"/>
  <c i="5" r="J279"/>
  <c i="2" r="J184"/>
  <c i="3" r="BK451"/>
  <c i="4" r="BK99"/>
  <c i="2" r="BK172"/>
  <c i="3" r="J332"/>
  <c i="4" r="J135"/>
  <c i="5" r="BK190"/>
  <c i="3" r="BK405"/>
  <c r="BK483"/>
  <c i="5" r="BK223"/>
  <c i="2" r="BK193"/>
  <c i="3" r="J128"/>
  <c r="BK365"/>
  <c i="4" r="BK107"/>
  <c i="5" r="J412"/>
  <c i="3" r="BK216"/>
  <c i="4" r="J99"/>
  <c i="5" r="BK295"/>
  <c i="2" r="J157"/>
  <c i="3" r="BK374"/>
  <c i="4" r="J178"/>
  <c i="5" r="BK268"/>
  <c i="2" r="J207"/>
  <c i="3" r="J358"/>
  <c i="4" r="J115"/>
  <c i="5" r="J416"/>
  <c i="3" r="J487"/>
  <c r="BK439"/>
  <c i="5" r="J148"/>
  <c i="2" r="J134"/>
  <c i="3" r="BK306"/>
  <c r="J401"/>
  <c i="5" r="J223"/>
  <c r="BK371"/>
  <c i="2" r="BK243"/>
  <c i="3" r="BK175"/>
  <c i="4" r="BK135"/>
  <c i="5" r="BK186"/>
  <c i="2" r="J246"/>
  <c i="3" r="J122"/>
  <c r="BK479"/>
  <c i="5" r="J263"/>
  <c r="BK231"/>
  <c i="2" r="BK241"/>
  <c i="3" r="J369"/>
  <c i="5" r="J231"/>
  <c i="2" r="BK106"/>
  <c i="3" r="BK339"/>
  <c r="BK443"/>
  <c i="5" r="J340"/>
  <c i="2" r="BK211"/>
  <c i="3" r="BK140"/>
  <c i="4" r="BK102"/>
  <c i="5" r="BK412"/>
  <c i="3" r="BK408"/>
  <c r="J339"/>
  <c i="4" r="BK142"/>
  <c i="2" r="BK247"/>
  <c i="3" r="J386"/>
  <c i="4" r="BK181"/>
  <c i="5" r="J238"/>
  <c i="2" r="J240"/>
  <c i="3" r="J208"/>
  <c i="4" r="J102"/>
  <c i="5" r="BK108"/>
  <c i="2" r="J176"/>
  <c i="3" r="J197"/>
  <c i="4" r="J171"/>
  <c i="5" r="BK275"/>
  <c i="2" r="J143"/>
  <c r="BK240"/>
  <c i="3" r="BK454"/>
  <c i="4" r="BK171"/>
  <c i="5" r="J347"/>
  <c i="2" r="BK192"/>
  <c i="3" r="J408"/>
  <c i="4" r="BK178"/>
  <c i="5" r="J421"/>
  <c i="2" r="BK184"/>
  <c i="3" r="J439"/>
  <c r="J234"/>
  <c r="BK375"/>
  <c i="5" r="J355"/>
  <c i="3" r="J433"/>
  <c r="BK468"/>
  <c i="4" r="BK163"/>
  <c i="5" r="J330"/>
  <c i="2" r="J247"/>
  <c i="3" r="BK268"/>
  <c r="J315"/>
  <c i="5" r="J326"/>
  <c i="2" r="BK157"/>
  <c i="3" r="J388"/>
  <c r="BK413"/>
  <c i="5" r="J336"/>
  <c i="3" r="J413"/>
  <c r="BK172"/>
  <c r="BK93"/>
  <c i="5" r="BK170"/>
  <c i="2" r="BK128"/>
  <c i="3" r="BK212"/>
  <c i="4" r="J121"/>
  <c i="5" r="BK148"/>
  <c i="2" r="J114"/>
  <c i="3" r="BK97"/>
  <c r="J493"/>
  <c i="5" r="BK238"/>
  <c r="BK94"/>
  <c i="3" r="BK419"/>
  <c r="BK471"/>
  <c i="4" r="J138"/>
  <c i="5" r="J366"/>
  <c i="2" r="J106"/>
  <c i="3" r="BK381"/>
  <c r="BK402"/>
  <c i="5" r="J365"/>
  <c i="2" r="J244"/>
  <c i="3" r="BK224"/>
  <c i="4" r="J163"/>
  <c i="5" r="BK348"/>
  <c i="2" r="J242"/>
  <c i="3" r="BK189"/>
  <c i="4" r="J118"/>
  <c i="3" r="BK182"/>
  <c r="BK197"/>
  <c i="5" r="J101"/>
  <c r="J399"/>
  <c i="3" r="BK356"/>
  <c r="BK192"/>
  <c i="4" r="J107"/>
  <c i="5" r="J408"/>
  <c i="2" r="J218"/>
  <c i="3" r="BK276"/>
  <c r="J246"/>
  <c i="5" r="J261"/>
  <c i="3" r="BK238"/>
  <c i="5" r="BK356"/>
  <c i="2" r="BK116"/>
  <c i="3" r="BK122"/>
  <c r="BK162"/>
  <c i="5" r="J449"/>
  <c i="2" r="BK121"/>
  <c i="3" r="BK388"/>
  <c r="J468"/>
  <c r="J409"/>
  <c i="5" r="J404"/>
  <c i="2" r="J91"/>
  <c i="3" r="BK188"/>
  <c i="4" r="J181"/>
  <c i="5" r="J440"/>
  <c i="2" r="BK103"/>
  <c i="3" r="BK222"/>
  <c r="J140"/>
  <c i="5" r="J371"/>
  <c i="2" r="J203"/>
  <c r="J103"/>
  <c i="3" r="J402"/>
  <c i="4" r="BK92"/>
  <c i="5" r="BK207"/>
  <c i="2" r="BK134"/>
  <c i="3" r="BK493"/>
  <c i="4" r="J127"/>
  <c i="5" r="BK361"/>
  <c i="3" r="J286"/>
  <c i="4" r="BK118"/>
  <c i="5" r="BK408"/>
  <c i="2" r="J200"/>
  <c i="3" r="J491"/>
  <c i="4" r="BK129"/>
  <c i="5" r="J170"/>
  <c i="2" r="J121"/>
  <c i="3" r="BK199"/>
  <c i="4" r="J145"/>
  <c i="5" r="J190"/>
  <c i="3" r="BK415"/>
  <c r="J381"/>
  <c i="5" r="BK261"/>
  <c i="2" r="J189"/>
  <c i="3" r="J262"/>
  <c r="BK455"/>
  <c i="5" r="J356"/>
  <c i="2" r="J95"/>
  <c i="3" r="J238"/>
  <c r="J185"/>
  <c i="4" r="J175"/>
  <c i="5" r="BK399"/>
  <c i="2" r="BK99"/>
  <c i="3" r="J212"/>
  <c i="5" r="J145"/>
  <c i="2" r="BK226"/>
  <c r="J109"/>
  <c i="3" r="BK250"/>
  <c i="5" r="BK283"/>
  <c i="2" r="BK139"/>
  <c i="3" r="J419"/>
  <c r="J451"/>
  <c i="5" r="J186"/>
  <c r="J333"/>
  <c i="2" r="BK215"/>
  <c i="3" r="BK490"/>
  <c r="BK325"/>
  <c i="5" r="J189"/>
  <c i="3" r="J405"/>
  <c r="J116"/>
  <c i="4" r="J142"/>
  <c i="5" r="J164"/>
  <c i="2" r="BK203"/>
  <c i="3" r="J427"/>
  <c i="4" r="J155"/>
  <c i="5" r="J135"/>
  <c i="2" r="BK114"/>
  <c i="3" r="J93"/>
  <c r="J463"/>
  <c i="5" r="BK449"/>
  <c i="3" r="J250"/>
  <c r="BK487"/>
  <c i="5" r="BK179"/>
  <c r="J94"/>
  <c i="3" r="BK409"/>
  <c i="4" r="J180"/>
  <c i="5" r="BK434"/>
  <c i="2" r="BK143"/>
  <c i="3" r="J325"/>
  <c r="BK128"/>
  <c i="5" r="J275"/>
  <c i="3" r="J268"/>
  <c r="J222"/>
  <c i="5" r="BK404"/>
  <c i="2" r="J211"/>
  <c i="3" r="J172"/>
  <c r="BK481"/>
  <c i="5" r="BK164"/>
  <c i="2" r="BK246"/>
  <c i="3" r="J182"/>
  <c r="BK286"/>
  <c i="5" r="BK215"/>
  <c i="2" r="J192"/>
  <c i="3" r="BK332"/>
  <c i="4" r="BK115"/>
  <c i="5" r="J203"/>
  <c i="3" r="J356"/>
  <c r="J370"/>
  <c i="5" r="J250"/>
  <c i="2" r="BK109"/>
  <c i="3" r="BK194"/>
  <c i="5" r="BK440"/>
  <c i="2" r="J215"/>
  <c i="3" r="BK358"/>
  <c r="J306"/>
  <c i="5" r="J287"/>
  <c i="3" r="J365"/>
  <c r="BK407"/>
  <c i="4" r="J168"/>
  <c i="5" r="J444"/>
  <c i="2" r="BK221"/>
  <c i="3" r="J479"/>
  <c i="4" r="BK155"/>
  <c i="5" r="J128"/>
  <c i="2" r="BK125"/>
  <c i="3" r="BK262"/>
  <c r="J376"/>
  <c i="5" r="BK128"/>
  <c i="2" r="J232"/>
  <c i="3" r="J194"/>
  <c i="4" r="BK180"/>
  <c i="5" r="BK101"/>
  <c i="2" r="BK189"/>
  <c i="3" r="BK376"/>
  <c i="4" r="BK138"/>
  <c i="5" r="BK426"/>
  <c i="2" r="BK146"/>
  <c i="3" r="J156"/>
  <c r="BK433"/>
  <c i="5" r="J434"/>
  <c i="2" r="BK123"/>
  <c i="3" r="BK246"/>
  <c r="BK474"/>
  <c i="4" r="BK184"/>
  <c i="3" r="J204"/>
  <c r="J443"/>
  <c i="5" r="BK232"/>
  <c i="2" r="J229"/>
  <c i="3" r="J199"/>
  <c r="J459"/>
  <c i="5" r="BK360"/>
  <c i="2" r="J237"/>
  <c i="3" r="J490"/>
  <c r="J134"/>
  <c i="5" r="J309"/>
  <c i="2" r="J116"/>
  <c i="3" r="J256"/>
  <c i="4" r="J132"/>
  <c i="5" r="J426"/>
  <c i="2" r="BK176"/>
  <c i="3" r="J188"/>
  <c i="5" r="BK416"/>
  <c i="2" r="J193"/>
  <c i="3" r="BK427"/>
  <c r="J483"/>
  <c i="5" r="J361"/>
  <c i="2" r="J241"/>
  <c i="3" r="J162"/>
  <c r="J380"/>
  <c i="5" r="J389"/>
  <c i="2" r="BK91"/>
  <c i="3" r="BK185"/>
  <c r="BK145"/>
  <c i="5" r="BK380"/>
  <c r="BK263"/>
  <c i="2" r="J125"/>
  <c i="3" r="BK491"/>
  <c i="4" r="J129"/>
  <c i="5" r="BK336"/>
  <c i="2" r="J139"/>
  <c i="3" r="J101"/>
  <c r="BK234"/>
  <c i="5" r="J348"/>
  <c i="3" r="BK346"/>
  <c i="5" r="BK444"/>
  <c i="2" r="BK207"/>
  <c i="3" r="J105"/>
  <c i="4" r="J184"/>
  <c i="5" r="BK302"/>
  <c i="3" r="J374"/>
  <c r="J471"/>
  <c r="BK105"/>
  <c i="5" r="J179"/>
  <c i="3" r="J362"/>
  <c i="4" r="BK151"/>
  <c i="5" r="J380"/>
  <c i="2" r="BK95"/>
  <c i="3" r="J321"/>
  <c i="5" r="BK135"/>
  <c r="BK279"/>
  <c i="2" r="J99"/>
  <c i="3" r="BK256"/>
  <c i="4" r="J151"/>
  <c i="5" r="BK347"/>
  <c i="2" r="BK237"/>
  <c i="3" r="BK406"/>
  <c r="BK315"/>
  <c i="4" r="J89"/>
  <c i="5" r="J207"/>
  <c i="2" r="J168"/>
  <c r="J221"/>
  <c i="3" r="J109"/>
  <c r="BK362"/>
  <c i="5" r="BK318"/>
  <c i="2" r="BK200"/>
  <c i="3" r="BK165"/>
  <c r="BK204"/>
  <c i="5" r="BK366"/>
  <c r="BK189"/>
  <c i="2" r="BK180"/>
  <c i="3" r="J145"/>
  <c r="BK156"/>
  <c i="5" r="J302"/>
  <c r="J430"/>
  <c i="3" r="J447"/>
  <c i="5" r="J199"/>
  <c i="2" r="J146"/>
  <c i="3" r="BK369"/>
  <c r="BK134"/>
  <c i="5" r="BK330"/>
  <c r="J155"/>
  <c i="1" r="AS54"/>
  <c i="4" r="BK145"/>
  <c i="5" r="J360"/>
  <c i="3" r="J224"/>
  <c i="5" r="BK287"/>
  <c r="J215"/>
  <c i="2" r="BK244"/>
  <c i="3" r="J175"/>
  <c r="BK294"/>
  <c i="5" r="BK365"/>
  <c i="2" r="J180"/>
  <c i="3" r="J430"/>
  <c r="BK447"/>
  <c i="4" r="BK89"/>
  <c i="5" r="BK430"/>
  <c i="2" r="BK232"/>
  <c i="3" r="J481"/>
  <c i="5" r="J318"/>
  <c i="2" r="BK245"/>
  <c i="3" r="BK101"/>
  <c r="J165"/>
  <c i="5" r="BK250"/>
  <c i="2" r="J128"/>
  <c i="3" r="J415"/>
  <c r="BK380"/>
  <c i="5" r="J232"/>
  <c i="2" r="BK234"/>
  <c r="BK168"/>
  <c i="3" r="J216"/>
  <c r="BK352"/>
  <c i="5" r="BK326"/>
  <c i="3" r="BK401"/>
  <c r="BK477"/>
  <c i="5" r="BK155"/>
  <c r="J268"/>
  <c i="2" r="J172"/>
  <c i="3" r="J477"/>
  <c r="J454"/>
  <c i="5" r="BK333"/>
  <c i="2" r="BK229"/>
  <c i="3" r="BK421"/>
  <c r="BK386"/>
  <c i="5" r="BK145"/>
  <c i="3" r="BK109"/>
  <c r="BK370"/>
  <c i="4" r="BK127"/>
  <c i="2" r="BK218"/>
  <c i="3" r="J390"/>
  <c i="4" r="BK168"/>
  <c i="5" r="BK340"/>
  <c i="2" r="J243"/>
  <c i="3" r="J192"/>
  <c r="J294"/>
  <c i="5" r="J108"/>
  <c i="2" r="J197"/>
  <c i="3" r="J375"/>
  <c r="J276"/>
  <c i="5" r="J283"/>
  <c i="2" l="1" r="T138"/>
  <c r="T225"/>
  <c r="R90"/>
  <c r="P138"/>
  <c r="BK225"/>
  <c r="J225"/>
  <c r="J66"/>
  <c r="P239"/>
  <c i="3" r="P92"/>
  <c r="R385"/>
  <c i="4" r="BK137"/>
  <c r="J137"/>
  <c r="J62"/>
  <c r="P174"/>
  <c i="2" r="P188"/>
  <c r="R239"/>
  <c i="3" r="BK92"/>
  <c r="P385"/>
  <c i="4" r="BK88"/>
  <c r="J88"/>
  <c r="J61"/>
  <c r="P162"/>
  <c i="5" r="R206"/>
  <c r="BK325"/>
  <c r="J325"/>
  <c r="J65"/>
  <c r="BK93"/>
  <c r="J93"/>
  <c r="J61"/>
  <c r="BK267"/>
  <c r="J267"/>
  <c r="J64"/>
  <c r="T339"/>
  <c r="T338"/>
  <c i="2" r="BK138"/>
  <c r="J138"/>
  <c r="J64"/>
  <c r="P225"/>
  <c i="3" r="T385"/>
  <c i="4" r="T174"/>
  <c i="5" r="T93"/>
  <c r="BK237"/>
  <c r="J237"/>
  <c r="J63"/>
  <c r="P325"/>
  <c i="3" r="R92"/>
  <c r="BK364"/>
  <c r="J364"/>
  <c r="J65"/>
  <c r="P462"/>
  <c i="4" r="T88"/>
  <c r="BK174"/>
  <c r="J174"/>
  <c r="J66"/>
  <c i="5" r="T267"/>
  <c i="2" r="R138"/>
  <c r="R225"/>
  <c i="3" r="P267"/>
  <c r="R364"/>
  <c i="4" r="P88"/>
  <c r="R162"/>
  <c i="5" r="P267"/>
  <c i="3" r="R267"/>
  <c r="T364"/>
  <c i="4" r="T137"/>
  <c i="5" r="BK206"/>
  <c r="J206"/>
  <c r="J62"/>
  <c r="P237"/>
  <c r="BK339"/>
  <c r="J339"/>
  <c r="J67"/>
  <c i="3" r="BK267"/>
  <c r="J267"/>
  <c r="J64"/>
  <c r="BK462"/>
  <c r="J462"/>
  <c r="J67"/>
  <c i="4" r="T162"/>
  <c i="5" r="P206"/>
  <c r="R237"/>
  <c r="T325"/>
  <c r="BK398"/>
  <c r="J398"/>
  <c r="J71"/>
  <c i="2" r="P90"/>
  <c r="P89"/>
  <c r="P88"/>
  <c i="1" r="AU55"/>
  <c i="2" r="T188"/>
  <c r="BK239"/>
  <c r="J239"/>
  <c r="J68"/>
  <c i="3" r="T92"/>
  <c r="P364"/>
  <c r="T462"/>
  <c i="4" r="R137"/>
  <c r="BK162"/>
  <c r="J162"/>
  <c r="J65"/>
  <c i="5" r="R93"/>
  <c r="T237"/>
  <c r="P339"/>
  <c r="P338"/>
  <c r="P398"/>
  <c r="P397"/>
  <c i="2" r="T90"/>
  <c r="T89"/>
  <c r="BK188"/>
  <c r="J188"/>
  <c r="J65"/>
  <c i="3" r="T267"/>
  <c r="R462"/>
  <c i="4" r="P137"/>
  <c i="5" r="R267"/>
  <c r="R339"/>
  <c r="R338"/>
  <c r="R398"/>
  <c r="R397"/>
  <c i="2" r="BK90"/>
  <c r="R188"/>
  <c r="T239"/>
  <c i="3" r="BK385"/>
  <c r="J385"/>
  <c r="J66"/>
  <c i="4" r="R88"/>
  <c r="R87"/>
  <c r="R86"/>
  <c r="R174"/>
  <c i="5" r="P93"/>
  <c r="P92"/>
  <c r="P91"/>
  <c i="1" r="AU58"/>
  <c i="5" r="T206"/>
  <c r="R325"/>
  <c r="T398"/>
  <c r="T397"/>
  <c i="2" r="BK127"/>
  <c r="J127"/>
  <c r="J62"/>
  <c r="BK236"/>
  <c r="J236"/>
  <c r="J67"/>
  <c i="3" r="BK492"/>
  <c r="BK489"/>
  <c r="J489"/>
  <c r="J69"/>
  <c r="BK249"/>
  <c r="J249"/>
  <c r="J63"/>
  <c i="4" r="BK154"/>
  <c r="J154"/>
  <c r="J64"/>
  <c i="3" r="BK486"/>
  <c r="J486"/>
  <c r="J68"/>
  <c i="5" r="BK379"/>
  <c r="J379"/>
  <c r="J69"/>
  <c i="4" r="BK150"/>
  <c r="J150"/>
  <c r="J63"/>
  <c i="5" r="BK370"/>
  <c r="J370"/>
  <c r="J68"/>
  <c i="2" r="BK133"/>
  <c r="J133"/>
  <c r="J63"/>
  <c i="3" r="BK237"/>
  <c r="J237"/>
  <c r="J62"/>
  <c i="5" r="BE408"/>
  <c r="J52"/>
  <c r="J55"/>
  <c r="BE108"/>
  <c r="BE128"/>
  <c r="BE135"/>
  <c r="BE190"/>
  <c r="BE223"/>
  <c r="BE232"/>
  <c r="BE404"/>
  <c r="BE440"/>
  <c i="4" r="BK87"/>
  <c r="J87"/>
  <c r="J60"/>
  <c i="5" r="E81"/>
  <c r="BE199"/>
  <c r="BE231"/>
  <c r="BE279"/>
  <c r="BE302"/>
  <c r="BE309"/>
  <c r="BE336"/>
  <c r="BE365"/>
  <c r="BE389"/>
  <c r="BE426"/>
  <c r="BE434"/>
  <c r="BE145"/>
  <c r="BE250"/>
  <c r="BE330"/>
  <c r="BE355"/>
  <c r="BE371"/>
  <c r="BE399"/>
  <c r="BE416"/>
  <c r="BE421"/>
  <c r="BE430"/>
  <c r="BE444"/>
  <c r="F55"/>
  <c r="BE164"/>
  <c r="BE207"/>
  <c r="BE287"/>
  <c r="BE360"/>
  <c r="BE380"/>
  <c r="BE412"/>
  <c r="BE449"/>
  <c r="BE94"/>
  <c r="BE186"/>
  <c r="BE155"/>
  <c r="BE268"/>
  <c r="BE203"/>
  <c r="BE295"/>
  <c r="BE347"/>
  <c r="BE101"/>
  <c r="BE148"/>
  <c r="BE215"/>
  <c r="BE261"/>
  <c r="BE275"/>
  <c r="BE326"/>
  <c r="BE333"/>
  <c r="BE348"/>
  <c r="BE366"/>
  <c r="BE170"/>
  <c r="BE238"/>
  <c r="BE283"/>
  <c r="BE179"/>
  <c r="BE318"/>
  <c r="BE340"/>
  <c r="BE361"/>
  <c r="BE189"/>
  <c r="BE263"/>
  <c r="BE356"/>
  <c i="3" r="J492"/>
  <c r="J70"/>
  <c i="4" r="BE89"/>
  <c r="BE175"/>
  <c i="3" r="J92"/>
  <c r="J61"/>
  <c i="4" r="BE107"/>
  <c r="BE123"/>
  <c r="BE163"/>
  <c r="F55"/>
  <c r="BE135"/>
  <c r="BE142"/>
  <c r="BE168"/>
  <c r="BE180"/>
  <c r="BE145"/>
  <c r="BE171"/>
  <c r="BE181"/>
  <c r="BE184"/>
  <c r="E48"/>
  <c r="BE102"/>
  <c r="J55"/>
  <c r="BE138"/>
  <c r="BE155"/>
  <c r="BE121"/>
  <c r="BE127"/>
  <c r="BE132"/>
  <c r="J80"/>
  <c r="BE92"/>
  <c r="BE115"/>
  <c r="BE151"/>
  <c r="BE99"/>
  <c r="BE129"/>
  <c r="BE118"/>
  <c r="BE178"/>
  <c i="3" r="E48"/>
  <c r="BE140"/>
  <c r="BE182"/>
  <c r="BE212"/>
  <c r="BE332"/>
  <c r="BE358"/>
  <c r="BE402"/>
  <c r="BE451"/>
  <c r="BE468"/>
  <c r="BE97"/>
  <c r="BE145"/>
  <c r="BE362"/>
  <c r="BE374"/>
  <c r="BE415"/>
  <c r="BE454"/>
  <c r="BE455"/>
  <c r="BE471"/>
  <c r="BE481"/>
  <c r="BE105"/>
  <c r="BE194"/>
  <c r="BE208"/>
  <c r="BE365"/>
  <c r="BE430"/>
  <c r="BE459"/>
  <c r="BE463"/>
  <c r="BE483"/>
  <c r="BE490"/>
  <c r="J84"/>
  <c r="BE172"/>
  <c r="BE192"/>
  <c r="BE405"/>
  <c r="BE408"/>
  <c r="BE474"/>
  <c r="BE487"/>
  <c r="BE101"/>
  <c r="BE122"/>
  <c r="BE185"/>
  <c r="BE216"/>
  <c r="BE256"/>
  <c r="BE352"/>
  <c r="BE375"/>
  <c r="BE390"/>
  <c r="BE477"/>
  <c r="BE479"/>
  <c r="BE491"/>
  <c r="BE493"/>
  <c i="2" r="J90"/>
  <c r="J61"/>
  <c i="3" r="F55"/>
  <c r="BE109"/>
  <c r="BE189"/>
  <c r="BE246"/>
  <c r="BE262"/>
  <c r="BE376"/>
  <c r="BE116"/>
  <c r="BE165"/>
  <c r="BE276"/>
  <c r="BE294"/>
  <c r="BE421"/>
  <c r="BE447"/>
  <c r="BE128"/>
  <c r="BE250"/>
  <c r="BE325"/>
  <c r="BE380"/>
  <c r="BE413"/>
  <c r="BE188"/>
  <c r="BE222"/>
  <c r="BE234"/>
  <c r="BE306"/>
  <c r="BE346"/>
  <c r="BE370"/>
  <c r="BE386"/>
  <c r="BE406"/>
  <c r="BE439"/>
  <c r="J55"/>
  <c r="BE175"/>
  <c r="BE204"/>
  <c r="BE321"/>
  <c r="BE339"/>
  <c r="BE356"/>
  <c r="BE369"/>
  <c r="BE381"/>
  <c r="BE409"/>
  <c r="BE433"/>
  <c r="BE93"/>
  <c r="BE156"/>
  <c r="BE197"/>
  <c r="BE238"/>
  <c r="BE286"/>
  <c r="BE388"/>
  <c r="BE407"/>
  <c r="BE419"/>
  <c r="BE134"/>
  <c r="BE162"/>
  <c r="BE199"/>
  <c r="BE224"/>
  <c r="BE268"/>
  <c r="BE315"/>
  <c r="BE401"/>
  <c r="BE427"/>
  <c r="BE443"/>
  <c i="2" r="E78"/>
  <c r="BE109"/>
  <c r="BE125"/>
  <c r="BE247"/>
  <c r="F85"/>
  <c r="BE139"/>
  <c r="BE192"/>
  <c r="BE197"/>
  <c r="J52"/>
  <c r="J85"/>
  <c r="BE123"/>
  <c r="BE134"/>
  <c r="BE172"/>
  <c r="BE184"/>
  <c r="BE189"/>
  <c r="BE95"/>
  <c r="BE211"/>
  <c r="BE245"/>
  <c r="BE121"/>
  <c r="BE128"/>
  <c r="BE226"/>
  <c r="BE246"/>
  <c r="BE114"/>
  <c r="BE157"/>
  <c r="BE180"/>
  <c r="BE200"/>
  <c r="BE243"/>
  <c r="BE244"/>
  <c r="BE207"/>
  <c r="BE229"/>
  <c r="BE116"/>
  <c r="BE221"/>
  <c r="BE242"/>
  <c r="BE91"/>
  <c r="BE146"/>
  <c r="BE176"/>
  <c r="BE218"/>
  <c r="BE232"/>
  <c r="BE103"/>
  <c r="BE143"/>
  <c r="BE168"/>
  <c r="BE193"/>
  <c r="BE237"/>
  <c r="BE241"/>
  <c r="BE99"/>
  <c r="BE106"/>
  <c r="BE203"/>
  <c r="BE215"/>
  <c r="BE234"/>
  <c r="BE240"/>
  <c i="5" r="F34"/>
  <c i="1" r="BA58"/>
  <c i="2" r="J34"/>
  <c i="1" r="AW55"/>
  <c i="2" r="F36"/>
  <c i="1" r="BC55"/>
  <c i="2" r="F37"/>
  <c i="1" r="BD55"/>
  <c i="3" r="F35"/>
  <c i="1" r="BB56"/>
  <c i="2" r="F34"/>
  <c i="1" r="BA55"/>
  <c i="3" r="F34"/>
  <c i="1" r="BA56"/>
  <c i="5" r="J34"/>
  <c i="1" r="AW58"/>
  <c i="4" r="F34"/>
  <c i="1" r="BA57"/>
  <c i="5" r="F36"/>
  <c i="1" r="BC58"/>
  <c i="3" r="J34"/>
  <c i="1" r="AW56"/>
  <c i="3" r="F36"/>
  <c i="1" r="BC56"/>
  <c i="4" r="F37"/>
  <c i="1" r="BD57"/>
  <c i="2" r="F35"/>
  <c i="1" r="BB55"/>
  <c i="3" r="F37"/>
  <c i="1" r="BD56"/>
  <c i="4" r="F36"/>
  <c i="1" r="BC57"/>
  <c i="4" r="J34"/>
  <c i="1" r="AW57"/>
  <c i="4" r="F35"/>
  <c i="1" r="BB57"/>
  <c i="5" r="F37"/>
  <c i="1" r="BD58"/>
  <c i="5" r="F35"/>
  <c i="1" r="BB58"/>
  <c i="4" l="1" r="P87"/>
  <c r="P86"/>
  <c i="1" r="AU57"/>
  <c i="3" r="R91"/>
  <c r="R90"/>
  <c i="5" r="R92"/>
  <c r="R91"/>
  <c i="3" r="BK91"/>
  <c r="J91"/>
  <c r="J60"/>
  <c i="2" r="T88"/>
  <c i="4" r="T87"/>
  <c r="T86"/>
  <c i="3" r="T91"/>
  <c r="T90"/>
  <c r="P91"/>
  <c r="P90"/>
  <c i="1" r="AU56"/>
  <c i="2" r="BK89"/>
  <c r="J89"/>
  <c r="J60"/>
  <c i="5" r="T92"/>
  <c r="T91"/>
  <c i="2" r="R89"/>
  <c r="R88"/>
  <c i="5" r="BK92"/>
  <c r="J92"/>
  <c r="J60"/>
  <c r="BK338"/>
  <c r="J338"/>
  <c r="J66"/>
  <c r="BK397"/>
  <c r="J397"/>
  <c r="J70"/>
  <c i="4" r="BK86"/>
  <c r="J86"/>
  <c r="J59"/>
  <c r="J33"/>
  <c i="1" r="AV57"/>
  <c r="AT57"/>
  <c i="5" r="J33"/>
  <c i="1" r="AV58"/>
  <c r="AT58"/>
  <c i="5" r="F33"/>
  <c i="1" r="AZ58"/>
  <c i="2" r="F33"/>
  <c i="1" r="AZ55"/>
  <c i="4" r="F33"/>
  <c i="1" r="AZ57"/>
  <c i="3" r="F33"/>
  <c i="1" r="AZ56"/>
  <c i="2" r="J33"/>
  <c i="1" r="AV55"/>
  <c r="AT55"/>
  <c i="3" r="J33"/>
  <c i="1" r="AV56"/>
  <c r="AT56"/>
  <c r="BC54"/>
  <c r="AY54"/>
  <c r="BA54"/>
  <c r="AW54"/>
  <c r="AK30"/>
  <c r="BB54"/>
  <c r="W31"/>
  <c r="BD54"/>
  <c r="W33"/>
  <c i="3" l="1" r="BK90"/>
  <c r="J90"/>
  <c i="5" r="BK91"/>
  <c r="J91"/>
  <c r="J59"/>
  <c i="2" r="BK88"/>
  <c r="J88"/>
  <c i="1" r="AU54"/>
  <c i="3" r="J30"/>
  <c i="1" r="AG56"/>
  <c r="AX54"/>
  <c r="W30"/>
  <c i="2" r="J30"/>
  <c i="1" r="AG55"/>
  <c r="AZ54"/>
  <c r="W29"/>
  <c r="W32"/>
  <c i="4" r="J30"/>
  <c i="1" r="AG57"/>
  <c i="2" l="1" r="J39"/>
  <c i="3" r="J39"/>
  <c r="J59"/>
  <c i="2" r="J59"/>
  <c i="4" r="J39"/>
  <c i="1" r="AN57"/>
  <c r="AN56"/>
  <c r="AN55"/>
  <c r="AV54"/>
  <c r="AK29"/>
  <c i="5" r="J30"/>
  <c i="1" r="AG58"/>
  <c i="5" l="1" r="J39"/>
  <c i="1" r="AN58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<sst xmlns="http://schemas.openxmlformats.org/spreadsheetml/2006/main">
  <si>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</si>
  <si>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</si>
  <si>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</si>
  <si>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</si>
  <si>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</si>
  <si>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{a4f990c5-dbab-4503-a3ad-2fdef3c3bd8a}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</si>
  <si>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</si>
  <si>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</si>
  <si>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</si>
  <si>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</si>
  <si>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</si>
  <si>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</si>
  <si>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</si>
  <si>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</si>
  <si>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17153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</si>
  <si>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</si>
  <si>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</si>
  <si>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Cyklostezka Přelouč - Klenovka</t>
  </si>
  <si>
    <t>KSO:</t>
  </si>
  <si>
    <t/>
  </si>
  <si>
    <t>CC-CZ:</t>
  </si>
  <si>
    <t>Místo:</t>
  </si>
  <si>
    <t>Přelouč - Klenovka</t>
  </si>
  <si>
    <t>Datum:</t>
  </si>
  <si>
    <t>7. 12. 2017</t>
  </si>
  <si>
    <t>Zadavatel:</t>
  </si>
  <si>
    <t>IČ:</t>
  </si>
  <si>
    <t>Město Přelouč</t>
  </si>
  <si>
    <t>DIČ:</t>
  </si>
  <si>
    <t>Uchazeč:</t>
  </si>
  <si>
    <t>Vyplň údaj</t>
  </si>
  <si>
    <t>Projektant:</t>
  </si>
  <si>
    <t>25292161</t>
  </si>
  <si>
    <t>Prodin a.s.</t>
  </si>
  <si>
    <t>CZ 25292161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</si>
  <si>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</si>
  <si>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</si>
  <si>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</si>
  <si>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</si>
  <si>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</si>
  <si>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</si>
  <si>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</si>
  <si>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</si>
  <si>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</si>
  <si>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</si>
  <si>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</si>
  <si>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</si>
  <si>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</si>
  <si>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</si>
  <si>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</si>
  <si>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</si>
  <si>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</si>
  <si>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</si>
  <si>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</si>
  <si>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</si>
  <si>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</si>
  <si>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</si>
  <si>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</si>
  <si>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</si>
  <si>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</si>
  <si>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</si>
  <si>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</si>
  <si>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</si>
  <si>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</si>
  <si>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</si>
  <si>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</si>
  <si>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</si>
  <si>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</si>
  <si>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</si>
  <si>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</si>
  <si>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</si>
  <si>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</si>
  <si>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</si>
  <si>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</si>
  <si>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</si>
  <si>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</si>
  <si>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</si>
  <si>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</si>
  <si>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 N</t>
  </si>
  <si>
    <t>Cyklostezka - neuznatelné</t>
  </si>
  <si>
    <t>STA</t>
  </si>
  <si>
    <t>1</t>
  </si>
  <si>
    <t>{efc88c53-3577-4b46-91ee-d07071eb351b}</t>
  </si>
  <si>
    <t>2</t>
  </si>
  <si>
    <t>SO 101 U</t>
  </si>
  <si>
    <t>Cyklostezka - uznatelné</t>
  </si>
  <si>
    <t>{6504a72c-ddb3-4b4d-a724-a47d3f892367}</t>
  </si>
  <si>
    <t>SO 201</t>
  </si>
  <si>
    <t>Propustek v km 1,102 55</t>
  </si>
  <si>
    <t>{4c5e7b05-4db2-470d-9577-dc7f00524636}</t>
  </si>
  <si>
    <t>SO 202</t>
  </si>
  <si>
    <t>Mostní objekt v km 1,180 42</t>
  </si>
  <si>
    <t>{c1a26b8f-8657-4e68-941b-b5a5f4a247c0}</t>
  </si>
  <si>
    <t>KRYCÍ LIST SOUPISU PRACÍ</t>
  </si>
  <si>
    <t>Objekt:</t>
  </si>
  <si>
    <t>SO 101 N - Cyklostezka - neuznatelné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</si>
  <si>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</si>
  <si>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</si>
  <si>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</si>
  <si>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</si>
  <si>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</si>
  <si>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</si>
  <si>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</si>
  <si>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</si>
  <si>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</si>
  <si>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</si>
  <si>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</si>
  <si>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</si>
  <si>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0 -    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</si>
  <si>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</si>
  <si>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</si>
  <si>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</si>
  <si>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</si>
  <si>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</si>
  <si>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</si>
  <si>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</si>
  <si>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</si>
  <si>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</si>
  <si>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</si>
  <si>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</si>
  <si>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</si>
  <si>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</si>
  <si>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</si>
  <si>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</si>
  <si>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</si>
  <si>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</si>
  <si>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</si>
  <si>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</si>
  <si>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</si>
  <si>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m2</t>
  </si>
  <si>
    <t>CS ÚRS 2023 01</t>
  </si>
  <si>
    <t>4</t>
  </si>
  <si>
    <t>1486108587</t>
  </si>
  <si>
    <t>Online PSC</t>
  </si>
  <si>
    <t>https://podminky.urs.cz/item/CS_URS_2023_01/113106123</t>
  </si>
  <si>
    <t>P</t>
  </si>
  <si>
    <t xml:space="preserve">Poznámka k položce:_x000d_
Odečteno z výkresu   B.1.2.1-2 - Situace 2 k m  0,700 - 1,352 40</t>
  </si>
  <si>
    <t>VV</t>
  </si>
  <si>
    <t>"přeskládání budoucího chodníku"7</t>
  </si>
  <si>
    <t>113154112</t>
  </si>
  <si>
    <t>Frézování živičného podkladu nebo krytu s naložením na dopravní prostředek plochy do 500 m2 bez překážek v trase pruhu šířky do 0,5 m, tloušťky vrstvy 40 mm</t>
  </si>
  <si>
    <t>1790540073</t>
  </si>
  <si>
    <t>https://podminky.urs.cz/item/CS_URS_2023_01/113154112</t>
  </si>
  <si>
    <t>Poznámka k položce:_x000d_
Odečteno z výkresu B.1.2.1-1 - Situace 1 k m 0,000 - 0,700</t>
  </si>
  <si>
    <t xml:space="preserve">"napojení na silnici  III/32218 v km 0,098 16"3*(1,2-0,5)</t>
  </si>
  <si>
    <t>3</t>
  </si>
  <si>
    <t>113154114</t>
  </si>
  <si>
    <t>Frézování živičného podkladu nebo krytu s naložením na dopravní prostředek plochy do 500 m2 bez překážek v trase pruhu šířky do 0,5 m, tloušťky vrstvy 100 mm</t>
  </si>
  <si>
    <t>-260291913</t>
  </si>
  <si>
    <t>https://podminky.urs.cz/item/CS_URS_2023_01/113154114</t>
  </si>
  <si>
    <t xml:space="preserve">"napojení na silnici  III/32218 v km 0,098 16 tl. 70 mm"3*(0,6-0,5)</t>
  </si>
  <si>
    <t>53</t>
  </si>
  <si>
    <t>131251100</t>
  </si>
  <si>
    <t>Hloubení nezapažených jam a zářezů strojně s urovnáním dna do předepsaného profilu a spádu v hornině třídy těžitelnosti I skupiny 3 do 20 m3</t>
  </si>
  <si>
    <t>m3</t>
  </si>
  <si>
    <t>1385128538</t>
  </si>
  <si>
    <t>https://podminky.urs.cz/item/CS_URS_2023_01/131251100</t>
  </si>
  <si>
    <t>"vsakovací štěrkové žebro"1,5*2*(1,35+0,15)</t>
  </si>
  <si>
    <t>54</t>
  </si>
  <si>
    <t>132254101</t>
  </si>
  <si>
    <t>Hloubení zapažených rýh šířky do 800 mm strojně s urovnáním dna do předepsaného profilu a spádu v hornině třídy těžitelnosti I skupiny 3 do 20 m3</t>
  </si>
  <si>
    <t>-1264089168</t>
  </si>
  <si>
    <t>https://podminky.urs.cz/item/CS_URS_2023_01/132254101</t>
  </si>
  <si>
    <t>"obrubníky"4*0,5*0,1</t>
  </si>
  <si>
    <t>55</t>
  </si>
  <si>
    <t>181351113</t>
  </si>
  <si>
    <t>Rozprostření a urovnání ornice v rovině nebo ve svahu sklonu do 1:5 strojně při souvislé ploše přes 500 m2, tl. vrstvy do 200 mm</t>
  </si>
  <si>
    <t>-278835240</t>
  </si>
  <si>
    <t>https://podminky.urs.cz/item/CS_URS_2023_01/181351113</t>
  </si>
  <si>
    <t>3894,81</t>
  </si>
  <si>
    <t>"propustek"28</t>
  </si>
  <si>
    <t>Součet</t>
  </si>
  <si>
    <t>9</t>
  </si>
  <si>
    <t>M</t>
  </si>
  <si>
    <t>103641010</t>
  </si>
  <si>
    <t>zemina pro terénní úpravy - ornice</t>
  </si>
  <si>
    <t>t</t>
  </si>
  <si>
    <t>8</t>
  </si>
  <si>
    <t>381380566</t>
  </si>
  <si>
    <t>3922,81*0,15*1,8</t>
  </si>
  <si>
    <t>10</t>
  </si>
  <si>
    <t>181411131</t>
  </si>
  <si>
    <t>Založení trávníku na půdě předem připravené plochy do 1000 m2 výsevem včetně utažení parkového v rovině nebo na svahu do 1:5</t>
  </si>
  <si>
    <t>363416140</t>
  </si>
  <si>
    <t>https://podminky.urs.cz/item/CS_URS_2023_01/181411131</t>
  </si>
  <si>
    <t>11</t>
  </si>
  <si>
    <t>005724100</t>
  </si>
  <si>
    <t>osivo směs travní parková</t>
  </si>
  <si>
    <t>kg</t>
  </si>
  <si>
    <t>-60917906</t>
  </si>
  <si>
    <t>3922,81*0,015 "Přepočtené koeficientem množství</t>
  </si>
  <si>
    <t>50</t>
  </si>
  <si>
    <t>181951111</t>
  </si>
  <si>
    <t>Úprava pláně vyrovnáním výškových rozdílů strojně v hornině třídy těžitelnosti I, skupiny 1 až 3 bez zhutnění</t>
  </si>
  <si>
    <t>554219856</t>
  </si>
  <si>
    <t>https://podminky.urs.cz/item/CS_URS_2023_01/181951111</t>
  </si>
  <si>
    <t>51</t>
  </si>
  <si>
    <t>181951112</t>
  </si>
  <si>
    <t>Úprava pláně vyrovnáním výškových rozdílů strojně v hornině třídy těžitelnosti I, skupiny 1 až 3 se zhutněním</t>
  </si>
  <si>
    <t>1342664824</t>
  </si>
  <si>
    <t>https://podminky.urs.cz/item/CS_URS_2023_01/181951112</t>
  </si>
  <si>
    <t>Zakládání</t>
  </si>
  <si>
    <t>14</t>
  </si>
  <si>
    <t>211531111</t>
  </si>
  <si>
    <t>Výplň kamenivem do rýh odvodňovacích žeber nebo trativodů bez zhutnění, s úpravou povrchu výplně kamenivem hrubým drceným frakce 16 až 63 mm</t>
  </si>
  <si>
    <t>1283872760</t>
  </si>
  <si>
    <t>https://podminky.urs.cz/item/CS_URS_2023_01/211531111</t>
  </si>
  <si>
    <t xml:space="preserve">Poznámka k položce:_x000d_
Odečteno z výkresu  B.1.2.1-2 - Situace 2 k m  0,700 - 1,352 40</t>
  </si>
  <si>
    <t>fr.32-63</t>
  </si>
  <si>
    <t>"vsakovací štěrkové žebro"1,5*2*1,35</t>
  </si>
  <si>
    <t>Vodorovné konstrukce</t>
  </si>
  <si>
    <t>451561111</t>
  </si>
  <si>
    <t>Lože pod dlažby z kameniva drceného drobného, tl. vrstvy do 100 mm</t>
  </si>
  <si>
    <t>-1315581149</t>
  </si>
  <si>
    <t>https://podminky.urs.cz/item/CS_URS_2023_01/451561111</t>
  </si>
  <si>
    <t>5</t>
  </si>
  <si>
    <t>Komunikace pozemní</t>
  </si>
  <si>
    <t>16</t>
  </si>
  <si>
    <t>564251111</t>
  </si>
  <si>
    <t>Podklad nebo podsyp ze štěrkopísku ŠP s rozprostřením, vlhčením a zhutněním plochy přes 100 m2, po zhutnění tl. 150 mm</t>
  </si>
  <si>
    <t>-1899341210</t>
  </si>
  <si>
    <t>https://podminky.urs.cz/item/CS_URS_2023_01/564251111</t>
  </si>
  <si>
    <t xml:space="preserve">Poznámka k položce:_x000d_
Odečteno z výkresu   B.1.2.1-2 - Situace 2 k m  0,700 - 1,352 40, B.1.2.3 - Vzorový příčné řezy</t>
  </si>
  <si>
    <t>"obrubník silniční"4*0,5</t>
  </si>
  <si>
    <t>56</t>
  </si>
  <si>
    <t>564851011</t>
  </si>
  <si>
    <t>Podklad ze štěrkodrti ŠD s rozprostřením a zhutněním plochy jednotlivě do 100 m2, po zhutnění tl. 150 mm</t>
  </si>
  <si>
    <t>88140799</t>
  </si>
  <si>
    <t>https://podminky.urs.cz/item/CS_URS_2023_01/564851011</t>
  </si>
  <si>
    <t>"vsakovací štěrkové žebro"1,5*2*0,15</t>
  </si>
  <si>
    <t>18</t>
  </si>
  <si>
    <t>564871111</t>
  </si>
  <si>
    <t>Podklad ze štěrkodrti ŠD s rozprostřením a zhutněním plochy přes 100 m2, po zhutnění tl. 250 mm</t>
  </si>
  <si>
    <t>-627349793</t>
  </si>
  <si>
    <t>https://podminky.urs.cz/item/CS_URS_2023_01/564871111</t>
  </si>
  <si>
    <t xml:space="preserve">Poznámka k položce:_x000d_
Odečteno z výkresu B.1.2.1-1 - Situace 1 k m 0,000 - 0,700,  B.1.2.1-2 - Situace 2 k m  0,700 - 1,352 40</t>
  </si>
  <si>
    <t>napojení na stávající sjezdy</t>
  </si>
  <si>
    <t>"lesní cesta v km 0,415 63"14+6,5</t>
  </si>
  <si>
    <t>"sjezd v km 0,501 31"7,8+8</t>
  </si>
  <si>
    <t>"sjezd k parcele č. 461/2 v km 0,584 02 pro zesílenou kci cylkostezky"6+6</t>
  </si>
  <si>
    <t>"sjezd k parcele č. 461/2 v km 0,688 10 pro zesílenou kci cylkostezky"7,9+8</t>
  </si>
  <si>
    <t xml:space="preserve">"sjezd - lesní cesta  v km 0,998 20 pro zesílenou kci cylkostezky"14,5+15</t>
  </si>
  <si>
    <t xml:space="preserve">"sjezd cesta  v km 1,326 50 pro zesílenou kci cylkostezky"8+7</t>
  </si>
  <si>
    <t>19</t>
  </si>
  <si>
    <t>564951413</t>
  </si>
  <si>
    <t>Podklad nebo podsyp z asfaltového recyklátu s rozprostřením a zhutněním plochy přes 100 m2, po zhutnění tl. 150 mm</t>
  </si>
  <si>
    <t>-1012030064</t>
  </si>
  <si>
    <t>https://podminky.urs.cz/item/CS_URS_2023_01/564951413</t>
  </si>
  <si>
    <t>20</t>
  </si>
  <si>
    <t>565155111</t>
  </si>
  <si>
    <t>Asfaltový beton vrstva podkladní ACP 16 (obalované kamenivo střednězrnné - OKS) s rozprostřením a zhutněním v pruhu šířky přes 1,5 do 3 m, po zhutnění tl. 70 mm</t>
  </si>
  <si>
    <t>-2091176937</t>
  </si>
  <si>
    <t>https://podminky.urs.cz/item/CS_URS_2023_01/565155111</t>
  </si>
  <si>
    <t>573111112</t>
  </si>
  <si>
    <t>Postřik infiltrační PI z asfaltu silničního s posypem kamenivem, v množství 1,00 kg/m2</t>
  </si>
  <si>
    <t>115106089</t>
  </si>
  <si>
    <t>https://podminky.urs.cz/item/CS_URS_2023_01/573111112</t>
  </si>
  <si>
    <t>Poznámka k položce:_x000d_
Odečteno z výkresu B.1.2.1-1 - Situace 1 k m 0,000 - 0,700, B.1.2.3 - Vzorový příčné řezy</t>
  </si>
  <si>
    <t>22</t>
  </si>
  <si>
    <t>573211109</t>
  </si>
  <si>
    <t>Postřik spojovací PS bez posypu kamenivem z asfaltu silničního, v množství 0,50 kg/m2</t>
  </si>
  <si>
    <t>960720362</t>
  </si>
  <si>
    <t>https://podminky.urs.cz/item/CS_URS_2023_01/573211109</t>
  </si>
  <si>
    <t xml:space="preserve">Poznámka k položce:_x000d_
Odečteno z výkresu B.1.2.1-1 - Situace 1 k m 0,000 - 0,700,  B.1.2.3 - Vzorový příčné řezy</t>
  </si>
  <si>
    <t>23</t>
  </si>
  <si>
    <t>577134111</t>
  </si>
  <si>
    <t>Asfaltový beton vrstva obrusná ACO 11 (ABS) s rozprostřením a se zhutněním z nemodifikovaného asfaltu v pruhu šířky do 3 m tř. I, po zhutnění tl. 40 mm</t>
  </si>
  <si>
    <t>977645528</t>
  </si>
  <si>
    <t>https://podminky.urs.cz/item/CS_URS_2023_01/577134111</t>
  </si>
  <si>
    <t>24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</si>
  <si>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</si>
  <si>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</si>
  <si>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1692708408</t>
  </si>
  <si>
    <t>https://podminky.urs.cz/item/CS_URS_2023_01/596211110</t>
  </si>
  <si>
    <t>Ostatní konstrukce a práce, bourání</t>
  </si>
  <si>
    <t>25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</si>
  <si>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</si>
  <si>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</si>
  <si>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m</t>
  </si>
  <si>
    <t>1552126154</t>
  </si>
  <si>
    <t>https://podminky.urs.cz/item/CS_URS_2023_01/916131213</t>
  </si>
  <si>
    <t>49</t>
  </si>
  <si>
    <t>59217031</t>
  </si>
  <si>
    <t>obrubník betonový silniční 1000x150x250mm</t>
  </si>
  <si>
    <t>-1233542110</t>
  </si>
  <si>
    <t>27</t>
  </si>
  <si>
    <t>916991121</t>
  </si>
  <si>
    <t>Lože pod obrubníky, krajníky nebo obruby z dlažebních kostek z betonu prostého</t>
  </si>
  <si>
    <t>-1329826033</t>
  </si>
  <si>
    <t>https://podminky.urs.cz/item/CS_URS_2023_01/916991121</t>
  </si>
  <si>
    <t xml:space="preserve">Poznámka k položce:_x000d_
Odečteno z výkresu  B.1.2.1-2 - Situace 2 k m  0,700 - 1,352 40, B.1.2.3 - Vzorový příčné řezy</t>
  </si>
  <si>
    <t>"obrubník silniční"4*0,5*0,05</t>
  </si>
  <si>
    <t>28</t>
  </si>
  <si>
    <t>919112233</t>
  </si>
  <si>
    <t>Řezání dilatačních spár v živičném krytu vytvoření komůrky pro těsnící zálivku šířky 20 mm, hloubky 40 mm</t>
  </si>
  <si>
    <t>1974880987</t>
  </si>
  <si>
    <t>https://podminky.urs.cz/item/CS_URS_2023_01/919112233</t>
  </si>
  <si>
    <t>29</t>
  </si>
  <si>
    <t>919122132</t>
  </si>
  <si>
    <t>Utěsnění dilatačních spár zálivkou za tepla v cementobetonovém nebo živičném krytu včetně adhezního nátěru s těsnicím profilem pod zálivkou, pro komůrky šířky 20 mm, hloubky 40 mm</t>
  </si>
  <si>
    <t>652190966</t>
  </si>
  <si>
    <t>https://podminky.urs.cz/item/CS_URS_2023_01/919122132</t>
  </si>
  <si>
    <t>30</t>
  </si>
  <si>
    <t>919726122</t>
  </si>
  <si>
    <t>Geotextilie netkaná pro ochranu, separaci nebo filtraci měrná hmotnost přes 200 do 300 g/m2</t>
  </si>
  <si>
    <t>817192912</t>
  </si>
  <si>
    <t>https://podminky.urs.cz/item/CS_URS_2023_01/919726122</t>
  </si>
  <si>
    <t>"vsakovací štěrkové žebro"2*(1,5*2+2*1,35+1,5*1,35)</t>
  </si>
  <si>
    <t>31</t>
  </si>
  <si>
    <t>919735111</t>
  </si>
  <si>
    <t>Řezání stávajícího živičného krytu nebo podkladu hloubky do 50 mm</t>
  </si>
  <si>
    <t>-815520237</t>
  </si>
  <si>
    <t>https://podminky.urs.cz/item/CS_URS_2023_01/919735111</t>
  </si>
  <si>
    <t>"tl. 40 mm"3+1,2+1,2</t>
  </si>
  <si>
    <t>32</t>
  </si>
  <si>
    <t>919735112</t>
  </si>
  <si>
    <t>Řezání stávajícího živičného krytu nebo podkladu hloubky přes 50 do 100 mm</t>
  </si>
  <si>
    <t>-1169554064</t>
  </si>
  <si>
    <t>https://podminky.urs.cz/item/CS_URS_2023_01/919735112</t>
  </si>
  <si>
    <t>"tl. 70 mm"3</t>
  </si>
  <si>
    <t>33</t>
  </si>
  <si>
    <t>938902113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</si>
  <si>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0,30 do 0,50 m3/m</t>
  </si>
  <si>
    <t>-1764177150</t>
  </si>
  <si>
    <t>https://podminky.urs.cz/item/CS_URS_2023_01/938902113</t>
  </si>
  <si>
    <t>34</t>
  </si>
  <si>
    <t>938902421</t>
  </si>
  <si>
    <t>Čištění propustků s odstraněním travnatého porostu nebo nánosu, s naložením na dopravní prostředek nebo s přemístěním na hromady na vzdálenost do 20 m strojně tlakovou vodou tloušťky nánosu přes 25 do 50% průměru propustku do 500 mm</t>
  </si>
  <si>
    <t>1957977193</t>
  </si>
  <si>
    <t>https://podminky.urs.cz/item/CS_URS_2023_01/938902421</t>
  </si>
  <si>
    <t xml:space="preserve">Poznámka k položce:_x000d_
Odečteno z výkresu B.1.2.1- - Situace 2 k m  0,700 - 1,325 40</t>
  </si>
  <si>
    <t>35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</si>
  <si>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</si>
  <si>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</si>
  <si>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1610722881</t>
  </si>
  <si>
    <t>https://podminky.urs.cz/item/CS_URS_2023_01/979054451</t>
  </si>
  <si>
    <t>"přeskládání budoucí chodníku"7</t>
  </si>
  <si>
    <t>997</t>
  </si>
  <si>
    <t>Přesun sutě</t>
  </si>
  <si>
    <t>36</t>
  </si>
  <si>
    <t>997221551</t>
  </si>
  <si>
    <t>Vodorovná doprava suti bez naložení, ale se složením a s hrubým urovnáním ze sypkých materiálů, na vzdálenost do 1 km</t>
  </si>
  <si>
    <t>462429933</t>
  </si>
  <si>
    <t>https://podminky.urs.cz/item/CS_URS_2023_01/997221551</t>
  </si>
  <si>
    <t>"frézing"0,261+0,077</t>
  </si>
  <si>
    <t>37</t>
  </si>
  <si>
    <t>997221559</t>
  </si>
  <si>
    <t>Vodorovná doprava suti bez naložení, ale se složením a s hrubým urovnáním Příplatek k ceně za každý další i započatý 1 km přes 1 km</t>
  </si>
  <si>
    <t>-899006464</t>
  </si>
  <si>
    <t>https://podminky.urs.cz/item/CS_URS_2023_01/997221559</t>
  </si>
  <si>
    <t>0,338*23</t>
  </si>
  <si>
    <t>38</t>
  </si>
  <si>
    <t>997221611</t>
  </si>
  <si>
    <t>Nakládání na dopravní prostředky pro vodorovnou dopravu suti</t>
  </si>
  <si>
    <t>-66096564</t>
  </si>
  <si>
    <t>https://podminky.urs.cz/item/CS_URS_2023_01/997221611</t>
  </si>
  <si>
    <t>52</t>
  </si>
  <si>
    <t>997221875</t>
  </si>
  <si>
    <t>Poplatek za uložení stavebního odpadu na recyklační skládce (skládkovné) asfaltového bez obsahu dehtu zatříděného do Katalogu odpadů pod kódem 17 03 02</t>
  </si>
  <si>
    <t>-467654684</t>
  </si>
  <si>
    <t>https://podminky.urs.cz/item/CS_URS_2023_01/997221875</t>
  </si>
  <si>
    <t>998</t>
  </si>
  <si>
    <t>Přesun hmot</t>
  </si>
  <si>
    <t>40</t>
  </si>
  <si>
    <t>998225111</t>
  </si>
  <si>
    <t>Přesun hmot pro komunikace s krytem z kameniva, monolitickým betonovým nebo živičným dopravní vzdálenost do 200 m jakékoliv délky objektu</t>
  </si>
  <si>
    <t>418995947</t>
  </si>
  <si>
    <t>https://podminky.urs.cz/item/CS_URS_2023_01/998225111</t>
  </si>
  <si>
    <t xml:space="preserve">    Vedlejší rozpočtové náklady</t>
  </si>
  <si>
    <t>41</t>
  </si>
  <si>
    <t>012103000</t>
  </si>
  <si>
    <t>Geodetické práce před výstavbou</t>
  </si>
  <si>
    <t>kus</t>
  </si>
  <si>
    <t>1024</t>
  </si>
  <si>
    <t>552941624</t>
  </si>
  <si>
    <t>42</t>
  </si>
  <si>
    <t>012103001</t>
  </si>
  <si>
    <t>Geodetické práce, vytyčení sítí</t>
  </si>
  <si>
    <t>262078435</t>
  </si>
  <si>
    <t>43</t>
  </si>
  <si>
    <t>013254000</t>
  </si>
  <si>
    <t xml:space="preserve">Dokumentace skutečného provedení stavby </t>
  </si>
  <si>
    <t>soubor</t>
  </si>
  <si>
    <t>-1011388979</t>
  </si>
  <si>
    <t>44</t>
  </si>
  <si>
    <t>043002000</t>
  </si>
  <si>
    <t xml:space="preserve">Statické zatěžovací zkoušky </t>
  </si>
  <si>
    <t>-582023323</t>
  </si>
  <si>
    <t>45</t>
  </si>
  <si>
    <t>043002002</t>
  </si>
  <si>
    <t>Kopané sondy pro ověření stávajících sítí</t>
  </si>
  <si>
    <t>2132764314</t>
  </si>
  <si>
    <t>46</t>
  </si>
  <si>
    <t>011114001</t>
  </si>
  <si>
    <t xml:space="preserve">Účast geologa nebo geotechnika na stavbě </t>
  </si>
  <si>
    <t>hod.</t>
  </si>
  <si>
    <t>238794550</t>
  </si>
  <si>
    <t>47</t>
  </si>
  <si>
    <t>090001000</t>
  </si>
  <si>
    <t xml:space="preserve">Ostatní náklady - PAMĚTNÍ DESKA + informační panel </t>
  </si>
  <si>
    <t>Kč</t>
  </si>
  <si>
    <t>767952730</t>
  </si>
  <si>
    <t>48</t>
  </si>
  <si>
    <t>041403001</t>
  </si>
  <si>
    <t>Zajištění stavby z hlediska BOZP</t>
  </si>
  <si>
    <t>-1724576100</t>
  </si>
  <si>
    <t>SO 101 U - Cyklostezka - uznatelné</t>
  </si>
  <si>
    <t xml:space="preserve">    8 - Trubní vedení</t>
  </si>
  <si>
    <t>VRN - Vedlejší rozpočtové náklady</t>
  </si>
  <si>
    <t xml:space="preserve">    VRN1 - Průzkumné, geodetické a projektové práce</t>
  </si>
  <si>
    <t>111201105</t>
  </si>
  <si>
    <t>Odstranění křovin a stromů průměru kmene do 100 mm i s kořeny z celkové plochy do 1000 m2 vč. likvidace</t>
  </si>
  <si>
    <t>-1423268221</t>
  </si>
  <si>
    <t xml:space="preserve">Poznámka k položce:_x000d_
Odečteno z výkresu B.1.2.1-1  Situace 1 km  0,000-0,700, B.1.2.1-2 Situace 2 km  0,700 - 1,352 40, B.1.2.3 Vzorové příčné řezy</t>
  </si>
  <si>
    <t xml:space="preserve">Po schválení TDI a investra stavby </t>
  </si>
  <si>
    <t>300</t>
  </si>
  <si>
    <t>112201106</t>
  </si>
  <si>
    <t>Odstranění pařezů D do 300 mm vč. likvidace</t>
  </si>
  <si>
    <t>-1000647706</t>
  </si>
  <si>
    <t>310</t>
  </si>
  <si>
    <t>112201107</t>
  </si>
  <si>
    <t>Odstranění pařezů D do 500 mm vč. likvidace</t>
  </si>
  <si>
    <t>-1438169119</t>
  </si>
  <si>
    <t>200</t>
  </si>
  <si>
    <t>112201108</t>
  </si>
  <si>
    <t>Odstranění pařezů D nad 500 mm vč. likvidace</t>
  </si>
  <si>
    <t>1804415105</t>
  </si>
  <si>
    <t>113107121</t>
  </si>
  <si>
    <t>Odstranění podkladů nebo krytů ručně s přemístěním hmot na skládku na vzdálenost do 3 m nebo s naložením na dopravní prostředek z kameniva hrubého drceného, o tl. vrstvy do 100 mm</t>
  </si>
  <si>
    <t>1246161245</t>
  </si>
  <si>
    <t>https://podminky.urs.cz/item/CS_URS_2023_01/113107121</t>
  </si>
  <si>
    <t xml:space="preserve">Poznámka k položce:_x000d_
Odečteno z výkresu B.1.2.1-1  Situace 1 km  0,000-0,700, B.1.2.1-2 Situace 2 km  0,700 - 1,352 40</t>
  </si>
  <si>
    <t>"km 0,501 37 v místě cyklostezky - asfaltový recyklát"25</t>
  </si>
  <si>
    <t>"km 0,998 20 v místě cyklostezky - asfaltový recyklát"13</t>
  </si>
  <si>
    <t xml:space="preserve">"krajnice  z frézingu v km 0,098 16"3*0,5</t>
  </si>
  <si>
    <t>6</t>
  </si>
  <si>
    <t>113107124</t>
  </si>
  <si>
    <t>Odstranění podkladů nebo krytů ručně s přemístěním hmot na skládku na vzdálenost do 3 m nebo s naložením na dopravní prostředek z kameniva hrubého drceného, o tl. vrstvy přes 300 do 400 mm</t>
  </si>
  <si>
    <t>1524344555</t>
  </si>
  <si>
    <t>https://podminky.urs.cz/item/CS_URS_2023_01/113107124</t>
  </si>
  <si>
    <t xml:space="preserve">Poznámka k položce:_x000d_
Odečteno z výkresu B.1.2.1-1  Situace 1 km  0,000-0,700, B.1.2.1-1  Situace 1 km  0,700 - 1,352 40</t>
  </si>
  <si>
    <t>"km 0,501 37 v místě cyklostezky"25</t>
  </si>
  <si>
    <t>7</t>
  </si>
  <si>
    <t>113107125</t>
  </si>
  <si>
    <t>Odstranění podkladů nebo krytů ručně s přemístěním hmot na skládku na vzdálenost do 3 m nebo s naložením na dopravní prostředek z kameniva hrubého drceného, o tl. vrstvy přes 400 do 500 mm</t>
  </si>
  <si>
    <t>-803655387</t>
  </si>
  <si>
    <t>https://podminky.urs.cz/item/CS_URS_2023_01/113107125</t>
  </si>
  <si>
    <t>Poznámka k položce:_x000d_
odečteno z výkresu B.1.2.10 - Situace bourací práce</t>
  </si>
  <si>
    <t>"pro novou konstrukci cyklostezky km 0,415 63"14</t>
  </si>
  <si>
    <t>"pro novou konstrukci cyklostezky km 1,326 50"8</t>
  </si>
  <si>
    <t>-213226995</t>
  </si>
  <si>
    <t xml:space="preserve">"napojení na místní  komunikaci"4*0,5</t>
  </si>
  <si>
    <t xml:space="preserve">"napojení na silnici  III/32218 v km 0,098 16"3*0,5</t>
  </si>
  <si>
    <t>1974328108</t>
  </si>
  <si>
    <t xml:space="preserve">"napojení na místní  komunikaci tl. 70 mm"4*0,25</t>
  </si>
  <si>
    <t xml:space="preserve">"napojení na silnici  III/32218 v km 0,098 16 tl. 60 mm"3*0,5</t>
  </si>
  <si>
    <t>121151123</t>
  </si>
  <si>
    <t>Sejmutí ornice strojně při souvislé ploše přes 500 m2, tl. vrstvy do 200 mm</t>
  </si>
  <si>
    <t>684781335</t>
  </si>
  <si>
    <t>https://podminky.urs.cz/item/CS_URS_2023_01/121151123</t>
  </si>
  <si>
    <t>"dle tabulky kubatur - v místě cyklostezky "7332,68*0,15</t>
  </si>
  <si>
    <t>"pro novou konstrukci cyklostezky"10*0,1+10*0,23</t>
  </si>
  <si>
    <t>122151106</t>
  </si>
  <si>
    <t>Odkopávky a prokopávky nezapažené strojně v hornině třídy těžitelnosti I skupiny 1 a 2 přes 1 000 do 5 000 m3</t>
  </si>
  <si>
    <t>-540087366</t>
  </si>
  <si>
    <t>https://podminky.urs.cz/item/CS_URS_2023_01/122151106</t>
  </si>
  <si>
    <t xml:space="preserve">dle tabulky kubatur - v místě cyklostezky </t>
  </si>
  <si>
    <t>7332,68*0,15</t>
  </si>
  <si>
    <t>"sjezd v k m 0,415 63 pro zesíleno kci cyklostezky"4,5*0,13</t>
  </si>
  <si>
    <t>"sjezd k parcele č. 461/2 v km 0,584 02 pro zesíleno kci cyklostezky"15*0,13</t>
  </si>
  <si>
    <t>"sjezd k parcele č. 461/2 v km 0,688 10 pro zesíleno kci cyklostezky"23*0,13</t>
  </si>
  <si>
    <t xml:space="preserve">"sjezd  lesní cesta v km 0,998 20 pro zesílenou kci cyklostezky"15*0,13</t>
  </si>
  <si>
    <t xml:space="preserve">"sjezd  cesta v km 1,326 50 pro zesílenou kci cyklostezky"15*0,13</t>
  </si>
  <si>
    <t>"viz tabulka zemních prací"896,37</t>
  </si>
  <si>
    <t>12</t>
  </si>
  <si>
    <t>122251105</t>
  </si>
  <si>
    <t>Odkopávky a prokopávky nezapažené strojně v hornině třídy těžitelnosti I skupiny 3 přes 500 do 1 000 m3</t>
  </si>
  <si>
    <t>260982578</t>
  </si>
  <si>
    <t>https://podminky.urs.cz/item/CS_URS_2023_01/122251105</t>
  </si>
  <si>
    <t>SANACE - PO SCHVÁLENÍ TDI</t>
  </si>
  <si>
    <t>"viz. tabulka zemních prací"3389,37*0,3</t>
  </si>
  <si>
    <t>"sanace propustek"-(3,3*14,6*0,5)</t>
  </si>
  <si>
    <t>13</t>
  </si>
  <si>
    <t>1963456872</t>
  </si>
  <si>
    <t>132251102</t>
  </si>
  <si>
    <t>Hloubení nezapažených rýh šířky do 800 mm strojně s urovnáním dna do předepsaného profilu a spádu v hornině třídy těžitelnosti I skupiny 3 přes 20 do 50 m3</t>
  </si>
  <si>
    <t>2043297701</t>
  </si>
  <si>
    <t>https://podminky.urs.cz/item/CS_URS_2023_01/132251102</t>
  </si>
  <si>
    <t>"obrubníky"51,5*0,3*0,1+106,1*0,5*0,1</t>
  </si>
  <si>
    <t>"chránička O2"6,5*0,6*0,6</t>
  </si>
  <si>
    <t>"chránička elektro"6*0,6*0,6</t>
  </si>
  <si>
    <t>"trativod v km 0,750 - 0,840"90*((0,3+0,5)/2)*0,5</t>
  </si>
  <si>
    <t>132251251</t>
  </si>
  <si>
    <t>Hloubení nezapažených rýh šířky přes 800 do 2 000 mm strojně s urovnáním dna do předepsaného profilu a spádu v hornině třídy těžitelnosti I skupiny 3 do 20 m3</t>
  </si>
  <si>
    <t>1164896715</t>
  </si>
  <si>
    <t>https://podminky.urs.cz/item/CS_URS_2023_01/132251251</t>
  </si>
  <si>
    <t>"štěrkové žebro"1,5*2*1,5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</si>
  <si>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</si>
  <si>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</si>
  <si>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-1567957507</t>
  </si>
  <si>
    <t>https://podminky.urs.cz/item/CS_URS_2023_01/162751117</t>
  </si>
  <si>
    <t>"odkopávky"2005,697+992,721</t>
  </si>
  <si>
    <t>"rýhy"29,35+4,5</t>
  </si>
  <si>
    <t>"jámy"4,5</t>
  </si>
  <si>
    <t>"příkopy"620,5*0,5</t>
  </si>
  <si>
    <t>17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</si>
  <si>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</si>
  <si>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</si>
  <si>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1957389465</t>
  </si>
  <si>
    <t>https://podminky.urs.cz/item/CS_URS_2023_01/162751119</t>
  </si>
  <si>
    <t>3347,018*14</t>
  </si>
  <si>
    <t>171151103</t>
  </si>
  <si>
    <t>Uložení sypanin do násypů strojně s rozprostřením sypaniny ve vrstvách a s hrubým urovnáním zhutněných z hornin soudržných jakékoliv třídy těžitelnosti</t>
  </si>
  <si>
    <t>-534603477</t>
  </si>
  <si>
    <t>https://podminky.urs.cz/item/CS_URS_2023_01/171151103</t>
  </si>
  <si>
    <t>"únosný podklad pod krajnice - nenamrzavý materiál"2*1293,75*0,014</t>
  </si>
  <si>
    <t>103641005</t>
  </si>
  <si>
    <t>zemina vhodná do násypů</t>
  </si>
  <si>
    <t>-1922192451</t>
  </si>
  <si>
    <t>171151112</t>
  </si>
  <si>
    <t>Uložení sypanin do násypů strojně s rozprostřením sypaniny ve vrstvách a s hrubým urovnáním zhutněných z hornin nesoudržných kamenitých</t>
  </si>
  <si>
    <t>-1089686478</t>
  </si>
  <si>
    <t>https://podminky.urs.cz/item/CS_URS_2023_01/171151112</t>
  </si>
  <si>
    <t>"viz tabulka zemních prací - na bázi štěrkodrti"2075,4</t>
  </si>
  <si>
    <t>583439341</t>
  </si>
  <si>
    <t xml:space="preserve">kamenivo drcené hrubé  frakce 0-32</t>
  </si>
  <si>
    <t>-1658396816</t>
  </si>
  <si>
    <t>2075,4*2 'Přepočtené koeficientem množství</t>
  </si>
  <si>
    <t>171201231</t>
  </si>
  <si>
    <t>Poplatek za uložení stavebního odpadu na recyklační skládce (skládkovné) zeminy a kamení zatříděného do Katalogu odpadů pod kódem 17 05 04</t>
  </si>
  <si>
    <t>-1003248776</t>
  </si>
  <si>
    <t>https://podminky.urs.cz/item/CS_URS_2023_01/171201231</t>
  </si>
  <si>
    <t>3347,018*1,8</t>
  </si>
  <si>
    <t>171251201</t>
  </si>
  <si>
    <t>Uložení sypaniny na skládky nebo meziskládky bez hutnění s upravením uložené sypaniny do předepsaného tvaru</t>
  </si>
  <si>
    <t>838488067</t>
  </si>
  <si>
    <t>https://podminky.urs.cz/item/CS_URS_2023_01/171251201</t>
  </si>
  <si>
    <t>174151101</t>
  </si>
  <si>
    <t>Zásyp sypaninou z jakékoliv horniny strojně s uložením výkopku ve vrstvách se zhutněním jam, šachet, rýh nebo kolem objektů v těchto vykopávkách</t>
  </si>
  <si>
    <t>-1908748337</t>
  </si>
  <si>
    <t>https://podminky.urs.cz/item/CS_URS_2023_01/174151101</t>
  </si>
  <si>
    <t>"chránička O2"6,5*0,6*0,2</t>
  </si>
  <si>
    <t>"chránička elektro"6*0,6*0,2</t>
  </si>
  <si>
    <t>174251201</t>
  </si>
  <si>
    <t>Zásyp jam po pařezech strojně výkopkem z horniny získané při dobývání pařezů s hrubým urovnáním povrchu zasypávky průměru pařezu přes 100 do 300 mm</t>
  </si>
  <si>
    <t>-910969377</t>
  </si>
  <si>
    <t>https://podminky.urs.cz/item/CS_URS_2023_01/174251201</t>
  </si>
  <si>
    <t>26</t>
  </si>
  <si>
    <t>174251202</t>
  </si>
  <si>
    <t>Zásyp jam po pařezech strojně výkopkem z horniny získané při dobývání pařezů s hrubým urovnáním povrchu zasypávky průměru pařezu přes 300 do 500 mm</t>
  </si>
  <si>
    <t>-930349129</t>
  </si>
  <si>
    <t>https://podminky.urs.cz/item/CS_URS_2023_01/174251202</t>
  </si>
  <si>
    <t>250</t>
  </si>
  <si>
    <t>174251203</t>
  </si>
  <si>
    <t>Zásyp jam po pařezech strojně výkopkem z horniny získané při dobývání pařezů s hrubým urovnáním povrchu zasypávky průměru pařezu přes 500 do 700 mm</t>
  </si>
  <si>
    <t>-838981885</t>
  </si>
  <si>
    <t>https://podminky.urs.cz/item/CS_URS_2023_01/174251203</t>
  </si>
  <si>
    <t>100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</si>
  <si>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</si>
  <si>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</si>
  <si>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-2095896873</t>
  </si>
  <si>
    <t>https://podminky.urs.cz/item/CS_URS_2023_01/175111101</t>
  </si>
  <si>
    <t>Poznámka k položce:_x000d_
odečteno z výkresu A2 - Koordinační situace</t>
  </si>
  <si>
    <t>"chránička O2"6,5*0,6*0,3</t>
  </si>
  <si>
    <t>"chránička elektro"6*0,6*0,3</t>
  </si>
  <si>
    <t>58337331</t>
  </si>
  <si>
    <t>štěrkopísek frakce 0/22</t>
  </si>
  <si>
    <t>-1164975971</t>
  </si>
  <si>
    <t>2,25*2 'Přepočtené koeficientem množství</t>
  </si>
  <si>
    <t>389942289</t>
  </si>
  <si>
    <t>"silniční obrubník"106,1*0,5</t>
  </si>
  <si>
    <t>"chodníkový obrubník"51,5*0,3*0,5</t>
  </si>
  <si>
    <t>"zámková dlažba hmatná bílá tl. 80 mm v místech sjezdů a polních cest"2,3+2,3+2,5+3,5+3,5+3,5</t>
  </si>
  <si>
    <t>823+156+150,25+194+606+363+271+49+11,5+((1293,75*0,55)*2)</t>
  </si>
  <si>
    <t>"ukotvená mezi chod. obrubami km 1,327 46 - 1,352 40"49,2+(0,3*27)</t>
  </si>
  <si>
    <t xml:space="preserve">"zesílená konstrukce  cyklostezky - místa křížení"15+16+12+18+12+16</t>
  </si>
  <si>
    <t>"varovný pás - dlažba tl. 60 mm"1+1,5+1,8+1,6</t>
  </si>
  <si>
    <t>182251101</t>
  </si>
  <si>
    <t>Svahování trvalých svahů do projektovaných profilů strojně s potřebným přemístěním výkopku při svahování násypů v jakékoliv hornině</t>
  </si>
  <si>
    <t>710060005</t>
  </si>
  <si>
    <t>https://podminky.urs.cz/item/CS_URS_2023_01/182251101</t>
  </si>
  <si>
    <t>"viz. tabulka zemních prací"3894,81</t>
  </si>
  <si>
    <t>1019527302</t>
  </si>
  <si>
    <t xml:space="preserve">Poznámka k položce:_x000d_
Odečteno z výkresu B.1.2.1-1 - Situace 1 k m 0,000 - 0,700,  B.1.2.1-2 - Situace 2 k m  0,700 - 1,352 40, B.1.2.3 - Vzorový příčné řezy</t>
  </si>
  <si>
    <t>fr.16-32</t>
  </si>
  <si>
    <t>212755216</t>
  </si>
  <si>
    <t>Trativody bez lože z drenážních trubek plastových flexibilních D 160 mm</t>
  </si>
  <si>
    <t>832369044</t>
  </si>
  <si>
    <t>https://podminky.urs.cz/item/CS_URS_2023_01/212755216</t>
  </si>
  <si>
    <t>1274743292</t>
  </si>
  <si>
    <t>451572111</t>
  </si>
  <si>
    <t>Lože pod potrubí, stoky a drobné objekty v otevřeném výkopu z kameniva drobného těženého 0 až 4 mm</t>
  </si>
  <si>
    <t>1807964722</t>
  </si>
  <si>
    <t>https://podminky.urs.cz/item/CS_URS_2023_01/451572111</t>
  </si>
  <si>
    <t>Poznámka k položce:_x000d_
odečteno z výkresu A2- Koordinační situace</t>
  </si>
  <si>
    <t>"chránička O2"6,5*0,6*0,1</t>
  </si>
  <si>
    <t>"chránička elektro"6*0,6*0,1</t>
  </si>
  <si>
    <t>488995216</t>
  </si>
  <si>
    <t>Chránička kabelů (krabice s víkem) do DN 120</t>
  </si>
  <si>
    <t>-1950402264</t>
  </si>
  <si>
    <t>"chránička O2"6,5</t>
  </si>
  <si>
    <t>"chránička elektro"6</t>
  </si>
  <si>
    <t>564851111</t>
  </si>
  <si>
    <t>Podklad ze štěrkodrti ŠD s rozprostřením a zhutněním plochy přes 100 m2, po zhutnění tl. 150 mm</t>
  </si>
  <si>
    <t>925216208</t>
  </si>
  <si>
    <t>https://podminky.urs.cz/item/CS_URS_2023_01/564851111</t>
  </si>
  <si>
    <t xml:space="preserve">"vytažení štěrkového žebra  pro odvodnění zemní pláně"1293,75*0,45</t>
  </si>
  <si>
    <t xml:space="preserve">"vytažení štěrkového žebra  pro odvodnění zemní pláně pod pravou chod. obrubou"1,5*24</t>
  </si>
  <si>
    <t>"vsakovací štěrkové žebro fr. 8-16"1,5*2*0,15</t>
  </si>
  <si>
    <t>564861111</t>
  </si>
  <si>
    <t>Podklad ze štěrkodrti ŠD s rozprostřením a zhutněním plochy přes 100 m2, po zhutnění tl. 200 mm</t>
  </si>
  <si>
    <t>-2042170903</t>
  </si>
  <si>
    <t>https://podminky.urs.cz/item/CS_URS_2023_01/564861111</t>
  </si>
  <si>
    <t xml:space="preserve">SANACE ZEMNÍ PLÁNĚ NÁSYP. TĚLESA CYKLOSTEZKY </t>
  </si>
  <si>
    <t>fr. 0-125</t>
  </si>
  <si>
    <t>"v úseku km 1,020 - 1,280"1877,2</t>
  </si>
  <si>
    <t>Mezisoučet</t>
  </si>
  <si>
    <t>39</t>
  </si>
  <si>
    <t>-717661993</t>
  </si>
  <si>
    <t>564871116</t>
  </si>
  <si>
    <t>Podklad ze štěrkodrti ŠD s rozprostřením a zhutněním plochy přes 100 m2, po zhutnění tl. 300 mm</t>
  </si>
  <si>
    <t>-1881788230</t>
  </si>
  <si>
    <t>https://podminky.urs.cz/item/CS_URS_2023_01/564871116</t>
  </si>
  <si>
    <t xml:space="preserve">Poznámka k položce:_x000d_
Odečteno z výkresu B.1.2.1-1 - Situace 1 k m 0,000 - 0,700,  B.1.2.1-2 - Situace 2 k m  0,700 - 1,352 40, B.1.2.3 - Vzorový příčné řezy, B.1.2.4 - Pracovní příčné řezy</t>
  </si>
  <si>
    <t>fr. 0-63</t>
  </si>
  <si>
    <t xml:space="preserve">"v úseku km 0,00 - 1,02 a  1,280 - 1,325 40"4764,767</t>
  </si>
  <si>
    <t>565145111</t>
  </si>
  <si>
    <t>Asfaltový beton vrstva podkladní ACP 16 (obalované kamenivo střednězrnné - OKS) s rozprostřením a zhutněním v pruhu šířky přes 1,5 do 3 m, po zhutnění tl. 60 mm</t>
  </si>
  <si>
    <t>-543540447</t>
  </si>
  <si>
    <t>https://podminky.urs.cz/item/CS_URS_2023_01/565145111</t>
  </si>
  <si>
    <t>823+156+150,25+194+606+363+271+49+11,5+((1293,75*0,13)*2)</t>
  </si>
  <si>
    <t>"ukotvená mezi chod. obrubami km 1,327 46 - 1,352 40"49,2</t>
  </si>
  <si>
    <t>567122114</t>
  </si>
  <si>
    <t>Podklad ze směsi stmelené cementem SC bez dilatačních spár, s rozprostřením a zhutněním SC C 8/10 (KSC I), po zhutnění tl. 150 mm</t>
  </si>
  <si>
    <t>-1127965254</t>
  </si>
  <si>
    <t>https://podminky.urs.cz/item/CS_URS_2023_01/567122114</t>
  </si>
  <si>
    <t>569931132</t>
  </si>
  <si>
    <t>Zpevnění krajnic nebo komunikací pro pěší s rozprostřením a zhutněním, po zhutnění asfaltovým recyklátem tl. 100 mm</t>
  </si>
  <si>
    <t>1593014676</t>
  </si>
  <si>
    <t>https://podminky.urs.cz/item/CS_URS_2023_01/569931132</t>
  </si>
  <si>
    <t>1293,75*2*0,5</t>
  </si>
  <si>
    <t>-1998530155</t>
  </si>
  <si>
    <t>-1502524651</t>
  </si>
  <si>
    <t>823+156+150,25+194+606+363+271+49+11,5+((1293*0,03)*2)</t>
  </si>
  <si>
    <t>577123111</t>
  </si>
  <si>
    <t>Asfaltový beton vrstva obrusná ACO 8 (ABJ) s rozprostřením a se zhutněním z nemodifikovaného asfaltu v pruhu šířky do 3 m, po zhutnění tl. 30 mm</t>
  </si>
  <si>
    <t>200617676</t>
  </si>
  <si>
    <t>https://podminky.urs.cz/item/CS_URS_2023_01/577123111</t>
  </si>
  <si>
    <t>823+156+150,25+194+606+363+271+49+11,5</t>
  </si>
  <si>
    <t>-1513364178</t>
  </si>
  <si>
    <t>-1922384195</t>
  </si>
  <si>
    <t>1+1,5+1,8+1,6</t>
  </si>
  <si>
    <t>592452671</t>
  </si>
  <si>
    <t>dlažba pro nevidomé 20 x 10 x 6 cm BÍLÁ</t>
  </si>
  <si>
    <t>1036699813</t>
  </si>
  <si>
    <t>5,9*1,03 "Přepočtené koeficientem množství</t>
  </si>
  <si>
    <t>596211210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</si>
  <si>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do 50 m2</t>
  </si>
  <si>
    <t>273807781</t>
  </si>
  <si>
    <t>https://podminky.urs.cz/item/CS_URS_2023_01/596211210</t>
  </si>
  <si>
    <t>592452672</t>
  </si>
  <si>
    <t>dlažba pro nevidomé 20 x 10 x8 cm BÍLÁ</t>
  </si>
  <si>
    <t>-1383704102</t>
  </si>
  <si>
    <t>17,6*1,03 'Přepočtené koeficientem množství</t>
  </si>
  <si>
    <t>Trubní vedení</t>
  </si>
  <si>
    <t>894411311</t>
  </si>
  <si>
    <t>Osazení betonových nebo železobetonových dílců pro šachty skruží rovných</t>
  </si>
  <si>
    <t>-713719433</t>
  </si>
  <si>
    <t>https://podminky.urs.cz/item/CS_URS_2023_01/894411311</t>
  </si>
  <si>
    <t>"revizní šachty tlakové kanalizace"4</t>
  </si>
  <si>
    <t>59224066</t>
  </si>
  <si>
    <t>skruž betonová DN 1000x250 PS, 100x25x12cm</t>
  </si>
  <si>
    <t>-571531143</t>
  </si>
  <si>
    <t>894412411</t>
  </si>
  <si>
    <t>Osazení betonových nebo železobetonových dílců pro šachty skruží přechodových</t>
  </si>
  <si>
    <t>1653506119</t>
  </si>
  <si>
    <t>https://podminky.urs.cz/item/CS_URS_2023_01/894412411</t>
  </si>
  <si>
    <t>"revizní šachty tlakové kanalizace"2</t>
  </si>
  <si>
    <t>59224121</t>
  </si>
  <si>
    <t>skruž betonová přechodová 62,5/100x60x9cm, stupadla poplastovaná kapsová</t>
  </si>
  <si>
    <t>-1213767241</t>
  </si>
  <si>
    <t>592241381</t>
  </si>
  <si>
    <t>prstenec betonový vyrovnávací TBW-Q 625/120/90 62,5x12x9 cm</t>
  </si>
  <si>
    <t>-136038111</t>
  </si>
  <si>
    <t>57</t>
  </si>
  <si>
    <t>899311111</t>
  </si>
  <si>
    <t>Osazení poklopů s rámem na šachtách tunelové stoky hmotnosti jednotlivě do 50 kg</t>
  </si>
  <si>
    <t>-1335833184</t>
  </si>
  <si>
    <t>https://podminky.urs.cz/item/CS_URS_2023_01/899311111</t>
  </si>
  <si>
    <t>58</t>
  </si>
  <si>
    <t>552410311</t>
  </si>
  <si>
    <t xml:space="preserve">poklop šachtový třída D 400, kruhový </t>
  </si>
  <si>
    <t>-1127809677</t>
  </si>
  <si>
    <t>59</t>
  </si>
  <si>
    <t>899331111</t>
  </si>
  <si>
    <t>Výšková úprava uličního vstupu nebo vpusti do 200 mm zvýšením poklopu</t>
  </si>
  <si>
    <t>-755319662</t>
  </si>
  <si>
    <t>https://podminky.urs.cz/item/CS_URS_2023_01/899331111</t>
  </si>
  <si>
    <t>60</t>
  </si>
  <si>
    <t>911381843</t>
  </si>
  <si>
    <t>Odstranění ochranné betonové zábrany - jehlan</t>
  </si>
  <si>
    <t>529479354</t>
  </si>
  <si>
    <t xml:space="preserve">Poznámka k položce:_x000d_
Odečteno z výkresu B.1.2.1-1  Situace 1 km  0,000-0,700</t>
  </si>
  <si>
    <t>61</t>
  </si>
  <si>
    <t>913111117</t>
  </si>
  <si>
    <t>Demontáž a montáž dopravní značky vč. sloupku a patky</t>
  </si>
  <si>
    <t>1579923919</t>
  </si>
  <si>
    <t xml:space="preserve">Poznámka k položce:_x000d_
Odečteno z výkresu  B1.2.7 -  Situace - dopravní značení</t>
  </si>
  <si>
    <t>62</t>
  </si>
  <si>
    <t>914111111</t>
  </si>
  <si>
    <t>Montáž svislé dopravní značky základní velikosti do 1 m2 objímkami na sloupky nebo konzoly</t>
  </si>
  <si>
    <t>-1973474306</t>
  </si>
  <si>
    <t>https://podminky.urs.cz/item/CS_URS_2023_01/914111111</t>
  </si>
  <si>
    <t>Poznámka k položce:_x000d_
odečteno z výkresu B.1.2.7 - Situace - dopravní značení</t>
  </si>
  <si>
    <t>"A19"6</t>
  </si>
  <si>
    <t>"C9a"3</t>
  </si>
  <si>
    <t>"C9b"3</t>
  </si>
  <si>
    <t>"Is21b,c"1+1</t>
  </si>
  <si>
    <t>"IS19c"1</t>
  </si>
  <si>
    <t>"IS19b"1</t>
  </si>
  <si>
    <t>"IS21a"3+1+1+1</t>
  </si>
  <si>
    <t>63</t>
  </si>
  <si>
    <t>404440041</t>
  </si>
  <si>
    <t xml:space="preserve">značka dopravní svislá reflexní výstražná </t>
  </si>
  <si>
    <t>1231677707</t>
  </si>
  <si>
    <t>64</t>
  </si>
  <si>
    <t>914511112</t>
  </si>
  <si>
    <t>Montáž sloupku dopravních značek délky do 3,5 m do hliníkové patky pro sloupek D 60 mm</t>
  </si>
  <si>
    <t>1892121144</t>
  </si>
  <si>
    <t>https://podminky.urs.cz/item/CS_URS_2023_01/914511112</t>
  </si>
  <si>
    <t>65</t>
  </si>
  <si>
    <t>40445225</t>
  </si>
  <si>
    <t>sloupek pro dopravní značku Zn D 60mm v 3,5m</t>
  </si>
  <si>
    <t>2125780916</t>
  </si>
  <si>
    <t>66</t>
  </si>
  <si>
    <t>40445240</t>
  </si>
  <si>
    <t>patka pro sloupek Al D 60mm</t>
  </si>
  <si>
    <t>-1128381574</t>
  </si>
  <si>
    <t>67</t>
  </si>
  <si>
    <t>40445253</t>
  </si>
  <si>
    <t>víčko plastové na sloupek D 60mm</t>
  </si>
  <si>
    <t>-1348611287</t>
  </si>
  <si>
    <t>68</t>
  </si>
  <si>
    <t>40445256</t>
  </si>
  <si>
    <t>svorka upínací na sloupek dopravní značky D 60mm</t>
  </si>
  <si>
    <t>1988604786</t>
  </si>
  <si>
    <t>69</t>
  </si>
  <si>
    <t>-1393192255</t>
  </si>
  <si>
    <t>4+3+7,6+7,6+9+9+6,2+7,1+9,1+9,1+7,1+7,1+9,1+9,1+2</t>
  </si>
  <si>
    <t>70</t>
  </si>
  <si>
    <t>339142971</t>
  </si>
  <si>
    <t>106,1*1,02 'Přepočtené koeficientem množství</t>
  </si>
  <si>
    <t>71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</si>
  <si>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</si>
  <si>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</si>
  <si>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216923839</t>
  </si>
  <si>
    <t>https://podminky.urs.cz/item/CS_URS_2023_01/916231213</t>
  </si>
  <si>
    <t>"km 1,327 46 - 1,352 40"27+24,5</t>
  </si>
  <si>
    <t>72</t>
  </si>
  <si>
    <t>59217016</t>
  </si>
  <si>
    <t>obrubník betonový chodníkový 1000x80x250mm</t>
  </si>
  <si>
    <t>-915032521</t>
  </si>
  <si>
    <t>51,5*1,03 'Přepočtené koeficientem množství</t>
  </si>
  <si>
    <t>73</t>
  </si>
  <si>
    <t>1001653625</t>
  </si>
  <si>
    <t>"obrubník chodníkový"(27+24,5)*0,3*0,05</t>
  </si>
  <si>
    <t>"obrubník silniční"106,1*0,5*0,05</t>
  </si>
  <si>
    <t>74</t>
  </si>
  <si>
    <t>-1075415077</t>
  </si>
  <si>
    <t>75</t>
  </si>
  <si>
    <t>-917032627</t>
  </si>
  <si>
    <t>76</t>
  </si>
  <si>
    <t>388761197</t>
  </si>
  <si>
    <t>"trativod v km 0,750 - 0,840"90*(0,3+0,55+0,55+0,5+0,5)</t>
  </si>
  <si>
    <t>77</t>
  </si>
  <si>
    <t>919726123</t>
  </si>
  <si>
    <t>Geotextilie netkaná pro ochranu, separaci nebo filtraci měrná hmotnost přes 300 do 500 g/m2</t>
  </si>
  <si>
    <t>-2130796384</t>
  </si>
  <si>
    <t>https://podminky.urs.cz/item/CS_URS_2023_01/919726123</t>
  </si>
  <si>
    <t xml:space="preserve">Poznámka k položce:_x000d_
Odečteno z výkresu B.1.2.1-1 - Situace 1 k m 0,000 - 0,700,  B.1.2.1-2 - Situace 2 k m  0,700 - 1,352 40, B.1.2.3 - Vzorový příčné řezy, B1.2.4 - Pracovní příčné řezy</t>
  </si>
  <si>
    <t>"viz tabulka zemních prací - s přesahem 0,5 m na každou stranu"7838,59</t>
  </si>
  <si>
    <t>78</t>
  </si>
  <si>
    <t>-1113064833</t>
  </si>
  <si>
    <t>"tl. 40 mm"5</t>
  </si>
  <si>
    <t>79</t>
  </si>
  <si>
    <t>-1649126985</t>
  </si>
  <si>
    <t>"tl. 70 mm"4</t>
  </si>
  <si>
    <t>80</t>
  </si>
  <si>
    <t>935111111</t>
  </si>
  <si>
    <t>Osazení betonového příkopového žlabu s vyplněním a zatřením spár cementovou maltou s ložem tl. 100 mm z kameniva těženého nebo štěrkopísku z betonových příkopových tvárnic šířky do 500 mm</t>
  </si>
  <si>
    <t>-1508890932</t>
  </si>
  <si>
    <t>https://podminky.urs.cz/item/CS_URS_2023_01/935111111</t>
  </si>
  <si>
    <t>81</t>
  </si>
  <si>
    <t>592277241</t>
  </si>
  <si>
    <t xml:space="preserve">žlab betonový dvouvrstvý  10 x 28 x 21</t>
  </si>
  <si>
    <t>-758259480</t>
  </si>
  <si>
    <t>82</t>
  </si>
  <si>
    <t>-517428392</t>
  </si>
  <si>
    <t xml:space="preserve">Poznámka k položce:_x000d_
Odečteno z výkresu B.1.2.1-1 - Situace 1 k m 0,000 - 0,700, Odečteno z výkresu B.1.2.1-2 - Situace 2 k m  0,700 - 1,352 40</t>
  </si>
  <si>
    <t>(96+311+77+75+97+302+49+83+127+24)/2</t>
  </si>
  <si>
    <t>83</t>
  </si>
  <si>
    <t>1819709206</t>
  </si>
  <si>
    <t>84</t>
  </si>
  <si>
    <t>-825340781</t>
  </si>
  <si>
    <t>"kamenivo"6,715+22,04+16,5</t>
  </si>
  <si>
    <t>"frézing"0,361+0,64</t>
  </si>
  <si>
    <t>85</t>
  </si>
  <si>
    <t>223570345</t>
  </si>
  <si>
    <t>46,256*23</t>
  </si>
  <si>
    <t>86</t>
  </si>
  <si>
    <t>997221571</t>
  </si>
  <si>
    <t>Vodorovná doprava vybouraných hmot bez naložení, ale se složením a s hrubým urovnáním na vzdálenost do 1 km</t>
  </si>
  <si>
    <t>-294896972</t>
  </si>
  <si>
    <t>https://podminky.urs.cz/item/CS_URS_2023_01/997221571</t>
  </si>
  <si>
    <t>"jehlan"2,120</t>
  </si>
  <si>
    <t>87</t>
  </si>
  <si>
    <t>997221579</t>
  </si>
  <si>
    <t>Vodorovná doprava vybouraných hmot bez naložení, ale se složením a s hrubým urovnáním na vzdálenost Příplatek k ceně za každý další i započatý 1 km přes 1 km</t>
  </si>
  <si>
    <t>-833149966</t>
  </si>
  <si>
    <t>https://podminky.urs.cz/item/CS_URS_2023_01/997221579</t>
  </si>
  <si>
    <t>2,12*23</t>
  </si>
  <si>
    <t>88</t>
  </si>
  <si>
    <t>-1826050693</t>
  </si>
  <si>
    <t>89</t>
  </si>
  <si>
    <t>997221612</t>
  </si>
  <si>
    <t>Nakládání na dopravní prostředky pro vodorovnou dopravu vybouraných hmot</t>
  </si>
  <si>
    <t>2029134422</t>
  </si>
  <si>
    <t>https://podminky.urs.cz/item/CS_URS_2023_01/997221612</t>
  </si>
  <si>
    <t>90</t>
  </si>
  <si>
    <t>997221845</t>
  </si>
  <si>
    <t>Poplatek za uložení odpadu z asfaltových povrchů na skládce (skládkovné)</t>
  </si>
  <si>
    <t>CS ÚRS 2017 01</t>
  </si>
  <si>
    <t>-1071664069</t>
  </si>
  <si>
    <t>91</t>
  </si>
  <si>
    <t>997221873</t>
  </si>
  <si>
    <t>1644067919</t>
  </si>
  <si>
    <t>https://podminky.urs.cz/item/CS_URS_2023_01/997221873</t>
  </si>
  <si>
    <t>92</t>
  </si>
  <si>
    <t>989518987</t>
  </si>
  <si>
    <t>VRN</t>
  </si>
  <si>
    <t>Vedlejší rozpočtové náklady</t>
  </si>
  <si>
    <t>93</t>
  </si>
  <si>
    <t>030001009</t>
  </si>
  <si>
    <t>Zařízení staveniště</t>
  </si>
  <si>
    <t>kpl</t>
  </si>
  <si>
    <t>-386769593</t>
  </si>
  <si>
    <t>94</t>
  </si>
  <si>
    <t>030001001</t>
  </si>
  <si>
    <t>Zařízení staveniště - DIO</t>
  </si>
  <si>
    <t>spoubor</t>
  </si>
  <si>
    <t>2010453159</t>
  </si>
  <si>
    <t>VRN1</t>
  </si>
  <si>
    <t>Průzkumné, geodetické a projektové práce</t>
  </si>
  <si>
    <t>95</t>
  </si>
  <si>
    <t>012303007</t>
  </si>
  <si>
    <t>Geodetické práce po výstavbě</t>
  </si>
  <si>
    <t>-171481691</t>
  </si>
  <si>
    <t>"zaměření skutečného provedení"1</t>
  </si>
  <si>
    <t>SO 201 - Propustek v km 1,102 55</t>
  </si>
  <si>
    <t xml:space="preserve">    3 - Svislé a kompletní konstrukce</t>
  </si>
  <si>
    <t>115101201</t>
  </si>
  <si>
    <t>Čerpání vody na dopravní výšku do 10 m s uvažovaným průměrným přítokem do 500 l/min</t>
  </si>
  <si>
    <t>hod</t>
  </si>
  <si>
    <t>501853792</t>
  </si>
  <si>
    <t>https://podminky.urs.cz/item/CS_URS_2023_01/115101201</t>
  </si>
  <si>
    <t>10*24</t>
  </si>
  <si>
    <t>122151102</t>
  </si>
  <si>
    <t>Odkopávky a prokopávky nezapažené strojně v hornině třídy těžitelnosti I skupiny 1 a 2 přes 20 do 50 m3</t>
  </si>
  <si>
    <t>-768357166</t>
  </si>
  <si>
    <t>https://podminky.urs.cz/item/CS_URS_2023_01/122151102</t>
  </si>
  <si>
    <t>"pro dlažbu"(11+11,2)*0,3</t>
  </si>
  <si>
    <t>"pro lože"72,79*0,15</t>
  </si>
  <si>
    <t>"odstranění stávajícího koryta pro propustek"1,3*12,55</t>
  </si>
  <si>
    <t>"odstanění hrázek"30*0,8*1</t>
  </si>
  <si>
    <t>131251102</t>
  </si>
  <si>
    <t>Hloubení nezapažených jam a zářezů strojně s urovnáním dna do předepsaného profilu a spádu v hornině třídy těžitelnosti I skupiny 3 přes 20 do 50 m3</t>
  </si>
  <si>
    <t>426575085</t>
  </si>
  <si>
    <t>https://podminky.urs.cz/item/CS_URS_2023_01/131251102</t>
  </si>
  <si>
    <t>"sanace"4,65*13,9*0,5</t>
  </si>
  <si>
    <t>132251101</t>
  </si>
  <si>
    <t>Hloubení nezapažených rýh šířky do 800 mm strojně s urovnáním dna do předepsaného profilu a spádu v hornině třídy těžitelnosti I skupiny 3 do 20 m3</t>
  </si>
  <si>
    <t>1189432973</t>
  </si>
  <si>
    <t>https://podminky.urs.cz/item/CS_URS_2023_01/132251101</t>
  </si>
  <si>
    <t>"zajišťovací prahy"(0,7*0,5*3)*2</t>
  </si>
  <si>
    <t>"stabilizační prahy"(3,3*0,3*0,6)*2</t>
  </si>
  <si>
    <t>1386652018</t>
  </si>
  <si>
    <t>"odkopávky"57,894</t>
  </si>
  <si>
    <t>"jámy"32,318</t>
  </si>
  <si>
    <t>"rýhy"3,288</t>
  </si>
  <si>
    <t>"ohumusování"-28*0,15</t>
  </si>
  <si>
    <t>"čištění příkopů"4*0,5</t>
  </si>
  <si>
    <t>1299227512</t>
  </si>
  <si>
    <t>91,3*14</t>
  </si>
  <si>
    <t>896088065</t>
  </si>
  <si>
    <t>(5,8*1,5*10,8)-(2*10,8)</t>
  </si>
  <si>
    <t>583336771</t>
  </si>
  <si>
    <t>kamenivo těžené hrubé frakce 0-32</t>
  </si>
  <si>
    <t>-1177814536</t>
  </si>
  <si>
    <t>72,36*2 "Přepočtené koeficientem množství</t>
  </si>
  <si>
    <t>171151131</t>
  </si>
  <si>
    <t>Uložení sypanin do násypů strojně s rozprostřením sypaniny ve vrstvách a s hrubým urovnáním zhutněných z hornin nesoudržných a soudržných střídavě ukládaných</t>
  </si>
  <si>
    <t>-1821341628</t>
  </si>
  <si>
    <t>https://podminky.urs.cz/item/CS_URS_2023_01/171151131</t>
  </si>
  <si>
    <t>dosypání zeminy do břehů pro zpevnění před vtokem a výtokem na bázi štěrkodrti</t>
  </si>
  <si>
    <t>((0,2+0,6)/2)*3,5*2*4</t>
  </si>
  <si>
    <t>583413321</t>
  </si>
  <si>
    <t>zemina na bázi štěrkodrti</t>
  </si>
  <si>
    <t>1137732288</t>
  </si>
  <si>
    <t>11,2*2 "Přepočtené koeficientem množství</t>
  </si>
  <si>
    <t>171153101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</si>
  <si>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</si>
  <si>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-283227431</t>
  </si>
  <si>
    <t>https://podminky.urs.cz/item/CS_URS_2023_01/171153101</t>
  </si>
  <si>
    <t>30*0,8*1</t>
  </si>
  <si>
    <t>2108863988</t>
  </si>
  <si>
    <t>91,3*1,8</t>
  </si>
  <si>
    <t>1018861177</t>
  </si>
  <si>
    <t>213141131</t>
  </si>
  <si>
    <t>Zřízení vrstvy z geotextilie filtrační, separační, odvodňovací, ochranné, výztužné nebo protierozní ve sklonu přes 1:2 do 1:1, šířky do 3 m</t>
  </si>
  <si>
    <t>-943988492</t>
  </si>
  <si>
    <t>https://podminky.urs.cz/item/CS_URS_2023_01/213141131</t>
  </si>
  <si>
    <t>Poznámka k položce:_x000d_
B.2.2.1 - Situace, B.2.2.2 - Podélné a příčné řezy</t>
  </si>
  <si>
    <t>"na troubu"4*12,55</t>
  </si>
  <si>
    <t>69311082</t>
  </si>
  <si>
    <t>geotextilie netkaná separační, ochranná, filtrační, drenážní PP 500g/m2</t>
  </si>
  <si>
    <t>-802714253</t>
  </si>
  <si>
    <t>50,2*1,15 'Přepočtené koeficientem množství</t>
  </si>
  <si>
    <t>274322611</t>
  </si>
  <si>
    <t>Základy z betonu železového (bez výztuže) pasy z betonu se zvýšenými nároky na prostředí tř. C 30/37</t>
  </si>
  <si>
    <t>-1881281310</t>
  </si>
  <si>
    <t>https://podminky.urs.cz/item/CS_URS_2023_01/274322611</t>
  </si>
  <si>
    <t>"zajišťovací prahy"2,1</t>
  </si>
  <si>
    <t>"stabilizační prahy"1,188</t>
  </si>
  <si>
    <t>Svislé a kompletní konstrukce</t>
  </si>
  <si>
    <t>348171113</t>
  </si>
  <si>
    <t xml:space="preserve">Dodávka + montáž mostního ocelového zábradlí nesnímatelného do betonu říms přímo vč. povrchové úpravy </t>
  </si>
  <si>
    <t>1994951933</t>
  </si>
  <si>
    <t>2+5+2+2+5+2</t>
  </si>
  <si>
    <t>465513228</t>
  </si>
  <si>
    <t>Dlažba z lomového kamene lomařsky upraveného vodorovná nebo ve sklonu na cementovou maltu ze 400 kg cementu na m3 malty, s vyspárováním cementovou maltou, tl. 250 mm</t>
  </si>
  <si>
    <t>-623528467</t>
  </si>
  <si>
    <t>https://podminky.urs.cz/item/CS_URS_2023_01/465513228</t>
  </si>
  <si>
    <t>"šikmé čelo vtok"4*4-2</t>
  </si>
  <si>
    <t>"šikmé čelo výtok"5*4-2</t>
  </si>
  <si>
    <t>"dno + zpev. koryta "((3,3+5,6)/2)*2,7*2</t>
  </si>
  <si>
    <t>564261111</t>
  </si>
  <si>
    <t>Podklad nebo podsyp ze štěrkopísku ŠP s rozprostřením, vlhčením a zhutněním plochy přes 100 m2, po zhutnění tl. 200 mm</t>
  </si>
  <si>
    <t>133995563</t>
  </si>
  <si>
    <t>https://podminky.urs.cz/item/CS_URS_2023_01/564261111</t>
  </si>
  <si>
    <t>fr. 0-8</t>
  </si>
  <si>
    <t>5,8*12,55</t>
  </si>
  <si>
    <t>564661011</t>
  </si>
  <si>
    <t>Podklad z kameniva hrubého drceného vel. 63-125 mm, s rozprostřením a zhutněním plochy jednotlivě do 100 m2, po zhutnění tl. 200 mm</t>
  </si>
  <si>
    <t>2115887709</t>
  </si>
  <si>
    <t>https://podminky.urs.cz/item/CS_URS_2023_01/564661011</t>
  </si>
  <si>
    <t>"sanace - makadam fr. 0-125"4,65*13,9</t>
  </si>
  <si>
    <t>564681011</t>
  </si>
  <si>
    <t>Podklad z kameniva hrubého drceného vel. 63-125 mm, s rozprostřením a zhutněním plochy jednotlivě do 100 m2, po zhutnění tl. 300 mm</t>
  </si>
  <si>
    <t>549242389</t>
  </si>
  <si>
    <t>https://podminky.urs.cz/item/CS_URS_2023_01/564681011</t>
  </si>
  <si>
    <t>919542124</t>
  </si>
  <si>
    <t>Zřízení propustku, podchodu, mostku nebo kanálu z trub ocelových rýhovaných včetně montáže spojovacích prstenců, profilu tlamového DN přes 1 600 do 2 000 mm</t>
  </si>
  <si>
    <t>84996762</t>
  </si>
  <si>
    <t>https://podminky.urs.cz/item/CS_URS_2023_01/919542124</t>
  </si>
  <si>
    <t>55314419</t>
  </si>
  <si>
    <t>trouba ocelová flexibilní Pz s polymerovanou fólií z vlnitého plechu 2000/2,5mm</t>
  </si>
  <si>
    <t>-1647459959</t>
  </si>
  <si>
    <t>14*1,05 'Přepočtené koeficientem množství</t>
  </si>
  <si>
    <t>55314379</t>
  </si>
  <si>
    <t>spojovací prstenec 2xPz flexibilní z vlnitého plechu 2000/3,0mm</t>
  </si>
  <si>
    <t>1543629306</t>
  </si>
  <si>
    <t>-102160949</t>
  </si>
  <si>
    <t>Poznámka k položce:_x000d_
B.2.2.1 - Situace</t>
  </si>
  <si>
    <t>992114117</t>
  </si>
  <si>
    <t xml:space="preserve">Vodorovné přemístění mostních dílců na vzdálenost 1000 m </t>
  </si>
  <si>
    <t>540257244</t>
  </si>
  <si>
    <t>SO 202 - Mostní objekt v km 1,180 42</t>
  </si>
  <si>
    <t xml:space="preserve">    1 -  Zemní práce</t>
  </si>
  <si>
    <t xml:space="preserve">    2 -  Zakládání</t>
  </si>
  <si>
    <t xml:space="preserve">    3 -  Svislé a kompletní konstrukce</t>
  </si>
  <si>
    <t xml:space="preserve">    4 -  Vodorovné konstrukce</t>
  </si>
  <si>
    <t xml:space="preserve">    9 -  Ostatní konstrukce a práce, bourání</t>
  </si>
  <si>
    <t xml:space="preserve">PSV -  Práce a dodávky PSV</t>
  </si>
  <si>
    <t xml:space="preserve">    711 -  Izolace proti vodě, vlhkosti a plynům</t>
  </si>
  <si>
    <t xml:space="preserve">    767 -  Konstrukce zámečnické</t>
  </si>
  <si>
    <t xml:space="preserve">    783 -  Dokončovací práce - nátěry</t>
  </si>
  <si>
    <t xml:space="preserve">    0 -  Všeobecné konstrukce a práce</t>
  </si>
  <si>
    <t xml:space="preserve"> Zemní práce</t>
  </si>
  <si>
    <t>111111321</t>
  </si>
  <si>
    <t>Odstranění ruderálního porostu z plochy přes 100 do 500 m2 v rovině nebo na svahu do 1:5</t>
  </si>
  <si>
    <t>1084220198</t>
  </si>
  <si>
    <t>https://podminky.urs.cz/item/CS_URS_2023_01/111111321</t>
  </si>
  <si>
    <t>celkem u opěry 01</t>
  </si>
  <si>
    <t>89,00+1,20*15,00</t>
  </si>
  <si>
    <t>celkem u opěry 02</t>
  </si>
  <si>
    <t>121103112</t>
  </si>
  <si>
    <t>Skrývka zemin schopných zúrodnění ve sklonu přes 1:5 do 1:2</t>
  </si>
  <si>
    <t>-758437361</t>
  </si>
  <si>
    <t>https://podminky.urs.cz/item/CS_URS_2023_01/121103112</t>
  </si>
  <si>
    <t>0,20*(89,00+1,20*15,00)</t>
  </si>
  <si>
    <t>122151402</t>
  </si>
  <si>
    <t>Vykopávky v zemnících na suchu strojně zapažených i nezapažených v hornině třídy těžitelnosti I skupiny 1 a 2 přes 20 do 50 m3</t>
  </si>
  <si>
    <t>-450438356</t>
  </si>
  <si>
    <t>https://podminky.urs.cz/item/CS_URS_2023_01/122151402</t>
  </si>
  <si>
    <t>pro zásyp základu před opěrou a křídly 01</t>
  </si>
  <si>
    <t>0,50*3,00+0,50*1,00*2+0,50*1,00*2</t>
  </si>
  <si>
    <t>pro zásyp základu před opěrou a křídly 02</t>
  </si>
  <si>
    <t xml:space="preserve">celkem opěra - úprava ornice do původního stavu v dotčených plochách - 01 a 02 </t>
  </si>
  <si>
    <t>(15,00+15,00)*1,20*0,20</t>
  </si>
  <si>
    <t>celkem opěra 01</t>
  </si>
  <si>
    <t>(10,90+12,90)*1,20*0,20</t>
  </si>
  <si>
    <t>celkem opěra 02</t>
  </si>
  <si>
    <t>(14,80+8,50)*1,20*0,20</t>
  </si>
  <si>
    <t>celkem opěra - úprava ornice do původního stavu v dotčených plochách - 01</t>
  </si>
  <si>
    <t>(8,50+26,50)*0,25</t>
  </si>
  <si>
    <t>celkem opěra - úprava ornice do původního stavu v dotčených plochách - 02</t>
  </si>
  <si>
    <t>(33,00+7,70)*0,25</t>
  </si>
  <si>
    <t>131151102</t>
  </si>
  <si>
    <t>Hloubení nezapažených jam a zářezů strojně s urovnáním dna do předepsaného profilu a spádu v hornině třídy těžitelnosti I skupiny 1 a 2 přes 20 do 50 m3</t>
  </si>
  <si>
    <t>-738187008</t>
  </si>
  <si>
    <t>https://podminky.urs.cz/item/CS_URS_2023_01/131151102</t>
  </si>
  <si>
    <t>3,30*4,46+0,50*3,30*(0,50+0,50)</t>
  </si>
  <si>
    <t>5,10*4,46+0,50*5,10*(0,80+0,80)</t>
  </si>
  <si>
    <t>-2094363667</t>
  </si>
  <si>
    <t>celkem zeminy, hlušiny (skládka a její vzdálenost od stavby dle návrhu dodavatele v jeho režii)</t>
  </si>
  <si>
    <t>ornice</t>
  </si>
  <si>
    <t>42,80</t>
  </si>
  <si>
    <t>vývrt z pilot</t>
  </si>
  <si>
    <t>3,1415*0,50*0,50*0,62*0,62*(6,00*8)</t>
  </si>
  <si>
    <t>hloubení jam</t>
  </si>
  <si>
    <t>43,194</t>
  </si>
  <si>
    <t>-743555462</t>
  </si>
  <si>
    <t>100,485*10 "Přepočtené koeficientem množství</t>
  </si>
  <si>
    <t>171152111</t>
  </si>
  <si>
    <t>Uložení sypaniny do zhutněných násypů pro silnice, dálnice a letiště s rozprostřením sypaniny ve vrstvách, s hrubým urovnáním a uzavřením povrchu násypu z hornin nesoudržných sypkých v aktivní zóně</t>
  </si>
  <si>
    <t>-296226611</t>
  </si>
  <si>
    <t>https://podminky.urs.cz/item/CS_URS_2023_01/171152111</t>
  </si>
  <si>
    <t>celkem násyp komunikace křídel opěry 01</t>
  </si>
  <si>
    <t>5,90*0,50*3,70+5,90*0,50*3,70</t>
  </si>
  <si>
    <t>celkem násyp komunikace křídel opěry 02</t>
  </si>
  <si>
    <t>7,80*0,50*3,70+7,80*0,50*3,70</t>
  </si>
  <si>
    <t>1480689954</t>
  </si>
  <si>
    <t>174101101</t>
  </si>
  <si>
    <t>Zásyp jam, šachet rýh nebo kolem objektů sypaninou se zhutněním</t>
  </si>
  <si>
    <t>-1804696405</t>
  </si>
  <si>
    <t>celkem zásyp zákaldu před opěrou a křídly - 01</t>
  </si>
  <si>
    <t>celkem zásyp zákaldu před opěrou a křídly - 02</t>
  </si>
  <si>
    <t>181152302</t>
  </si>
  <si>
    <t>Úprava pláně na stavbách silnic a dálnic strojně v zářezech mimo skalních se zhutněním</t>
  </si>
  <si>
    <t>981153624</t>
  </si>
  <si>
    <t>https://podminky.urs.cz/item/CS_URS_2023_01/181152302</t>
  </si>
  <si>
    <t>celkem pláň násypu tělesa komunikace</t>
  </si>
  <si>
    <t>57,10+54,50</t>
  </si>
  <si>
    <t>2,26*6,50+2,26*5,25</t>
  </si>
  <si>
    <t>4,46*5,25</t>
  </si>
  <si>
    <t>181351004</t>
  </si>
  <si>
    <t>Rozprostření a urovnání ornice v rovině nebo ve svahu sklonu do 1:5 strojně při souvislé ploše do 100 m2, tl. vrstvy přes 200 do 250 mm</t>
  </si>
  <si>
    <t>-1116691447</t>
  </si>
  <si>
    <t>https://podminky.urs.cz/item/CS_URS_2023_01/181351004</t>
  </si>
  <si>
    <t>(8,50+26,50)</t>
  </si>
  <si>
    <t>(33,00+7,70)</t>
  </si>
  <si>
    <t>181411121</t>
  </si>
  <si>
    <t>Založení trávníku na půdě předem připravené plochy do 1000 m2 výsevem včetně utažení lučního v rovině nebo na svahu do 1:5</t>
  </si>
  <si>
    <t>374280949</t>
  </si>
  <si>
    <t>https://podminky.urs.cz/item/CS_URS_2023_01/181411121</t>
  </si>
  <si>
    <t>92,50+75,70</t>
  </si>
  <si>
    <t>00572100</t>
  </si>
  <si>
    <t>osivo jetelotráva intenzivní víceletá</t>
  </si>
  <si>
    <t>-1568216560</t>
  </si>
  <si>
    <t>182351023</t>
  </si>
  <si>
    <t>Rozprostření a urovnání ornice ve svahu sklonu přes 1:5 strojně při souvislé ploše do 100 m2, tl. vrstvy do 200 mm</t>
  </si>
  <si>
    <t>-1178324881</t>
  </si>
  <si>
    <t>https://podminky.urs.cz/item/CS_URS_2023_01/182351023</t>
  </si>
  <si>
    <t>celkem opěra - úprava ornice do původního stavu v dotčených plochách - 01 a 02</t>
  </si>
  <si>
    <t>(15,00+15,00)*1,20</t>
  </si>
  <si>
    <t>1,20*(10,90+12,90)</t>
  </si>
  <si>
    <t>1,20*(14,80+8,50)</t>
  </si>
  <si>
    <t>184818231</t>
  </si>
  <si>
    <t>Ochrana kmene bedněním před poškozením stavebním provozem zřízení včetně odstranění výšky bednění do 2 m průměru kmene do 300 mm</t>
  </si>
  <si>
    <t>1752165046</t>
  </si>
  <si>
    <t>https://podminky.urs.cz/item/CS_URS_2023_01/184818231</t>
  </si>
  <si>
    <t xml:space="preserve">celkem dle soupisu prací obednění a ochrana stávajících  stromů do výšky 2,50m. Zřízení a následně odstranění.</t>
  </si>
  <si>
    <t>2*2*2,50*6</t>
  </si>
  <si>
    <t>185803111</t>
  </si>
  <si>
    <t>Ošetření trávníku jednorázové v rovině nebo na svahu do 1:5</t>
  </si>
  <si>
    <t>-1870301718</t>
  </si>
  <si>
    <t>https://podminky.urs.cz/item/CS_URS_2023_01/185803111</t>
  </si>
  <si>
    <t xml:space="preserve"> Zakládání</t>
  </si>
  <si>
    <t>225211114</t>
  </si>
  <si>
    <t>Maloprofilové vrty jádrové průměru přes 56 do 93 mm do úklonu 45° v hl 0 až 25 m v hornině tř. III a IV</t>
  </si>
  <si>
    <t>-81405151</t>
  </si>
  <si>
    <t>https://podminky.urs.cz/item/CS_URS_2023_01/225211114</t>
  </si>
  <si>
    <t>Celkem vrtvy pro kotvení ložisek</t>
  </si>
  <si>
    <t>2*0,25</t>
  </si>
  <si>
    <t>226112214</t>
  </si>
  <si>
    <t>Velkoprofilové vrty náběrovým vrtáním svislé nezapažené průměru přes 550 do 650 mm, v hl přes 5 m v hornině tř. IV</t>
  </si>
  <si>
    <t>-1875580550</t>
  </si>
  <si>
    <t>https://podminky.urs.cz/item/CS_URS_2023_01/226112214</t>
  </si>
  <si>
    <t>celkem čistá dílka vrtu. Hluché vrtání nutno započítat do délky vrtu pilot</t>
  </si>
  <si>
    <t>celkem pro opěru 01</t>
  </si>
  <si>
    <t>4*6,50</t>
  </si>
  <si>
    <t>celkem pro opěru 02</t>
  </si>
  <si>
    <t>231212112</t>
  </si>
  <si>
    <t>Zřízení výplně pilot zapažených s vytažením pažnic z vrtu svislých z betonu železového, v hl od 0 do 10 m, při průměru piloty přes 450 do 650 mm</t>
  </si>
  <si>
    <t>-1072161667</t>
  </si>
  <si>
    <t>https://podminky.urs.cz/item/CS_URS_2023_01/231212112</t>
  </si>
  <si>
    <t>celkem beton pilot C30/37-XA1</t>
  </si>
  <si>
    <t>6,50*4</t>
  </si>
  <si>
    <t>58933330</t>
  </si>
  <si>
    <t>beton C 30/37 XF1 kamenivo frakce 0/22</t>
  </si>
  <si>
    <t>653562697</t>
  </si>
  <si>
    <t>231611114</t>
  </si>
  <si>
    <t>Výztuž pilot betonovaných do země z oceli 10 505 (R)</t>
  </si>
  <si>
    <t>2018748261</t>
  </si>
  <si>
    <t>https://podminky.urs.cz/item/CS_URS_2023_01/231611114</t>
  </si>
  <si>
    <t xml:space="preserve">celkem betonářská výztuž do pilot B500B </t>
  </si>
  <si>
    <t>celkem pro opěru 01 a 02</t>
  </si>
  <si>
    <t>1,10*(2,035+0,083)</t>
  </si>
  <si>
    <t xml:space="preserve"> Svislé a kompletní konstrukce</t>
  </si>
  <si>
    <t>334323118</t>
  </si>
  <si>
    <t>Mostní opěry a úložné prahy z betonu železového C 30/37</t>
  </si>
  <si>
    <t>1100033812</t>
  </si>
  <si>
    <t>https://podminky.urs.cz/item/CS_URS_2023_01/334323118</t>
  </si>
  <si>
    <t>celkem beton opěr mostu C30/37-XC2, XF2,XD1</t>
  </si>
  <si>
    <t>opěra 01 celkem</t>
  </si>
  <si>
    <t>(2,96*0,95*1,14)+(0,30*0,615*2,96)</t>
  </si>
  <si>
    <t>opěra 02 celkem</t>
  </si>
  <si>
    <t>křídla opěry 01 celkem</t>
  </si>
  <si>
    <t>(0,96*1,12+0,35*0,55)*(4,05+2,80)</t>
  </si>
  <si>
    <t>křídla opěry 02 celkem</t>
  </si>
  <si>
    <t>(0,96*1,12+0,35*0,55)*(2,80+2,80)</t>
  </si>
  <si>
    <t>334351112</t>
  </si>
  <si>
    <t>Bednění mostních opěr a úložných prahů ze systémového bednění zřízení z překližek, pro železobeton</t>
  </si>
  <si>
    <t>1438772566</t>
  </si>
  <si>
    <t>https://podminky.urs.cz/item/CS_URS_2023_01/334351112</t>
  </si>
  <si>
    <t>(1,14*2,96+0,95*2*1,14+1,78*1,05+0,58*2*0,61+0,60*2,96)</t>
  </si>
  <si>
    <t>(0,96*1,12+0,35*0,55)*2+(1,12+0,55+0,55+1,10+0,61)*(4,05+2,80)</t>
  </si>
  <si>
    <t>(0,96*1,12+0,35*0,55)*2+(1,12+0,55+0,55+1,10+0,61)*(2,80+2,80)</t>
  </si>
  <si>
    <t>334351211</t>
  </si>
  <si>
    <t>Bednění mostních opěr a úložných prahů ze systémového bednění odstranění z překližek</t>
  </si>
  <si>
    <t>1999265813</t>
  </si>
  <si>
    <t>https://podminky.urs.cz/item/CS_URS_2023_01/334351211</t>
  </si>
  <si>
    <t>334361216</t>
  </si>
  <si>
    <t>Výztuž betonářská mostních konstrukcí opěr, úložných prahů, křídel, závěrných zídek, bloků ložisek, pilířů a sloupů z oceli 10 505 (R) nebo BSt 500 dříků opěr</t>
  </si>
  <si>
    <t>-619469856</t>
  </si>
  <si>
    <t>https://podminky.urs.cz/item/CS_URS_2023_01/334361216</t>
  </si>
  <si>
    <t>celkem opěry a křídla</t>
  </si>
  <si>
    <t>1,10*(1,387+1,243)</t>
  </si>
  <si>
    <t xml:space="preserve"> Vodorovné konstrukce</t>
  </si>
  <si>
    <t>421321107</t>
  </si>
  <si>
    <t>Mostní železobetonové nosné konstrukce deskové nebo klenbové deskové přechodové, z betonu C 25/30</t>
  </si>
  <si>
    <t>211305090</t>
  </si>
  <si>
    <t>https://podminky.urs.cz/item/CS_URS_2023_01/421321107</t>
  </si>
  <si>
    <t>celkem přechodový klín opěry 01 z mezerovitého betonu</t>
  </si>
  <si>
    <t>4,50*0,30*2,25+0,30*1,00*2*1,70</t>
  </si>
  <si>
    <t>celkem přechodový klín opěry 02 z mezerovitého betonu</t>
  </si>
  <si>
    <t>421321128</t>
  </si>
  <si>
    <t>Mostní železobetonové nosné konstrukce deskové nebo klenbové deskové, z betonu C 30/37</t>
  </si>
  <si>
    <t>128944807</t>
  </si>
  <si>
    <t>https://podminky.urs.cz/item/CS_URS_2023_01/421321128</t>
  </si>
  <si>
    <t>celkem mostovka nosné konstrukce ze železobetonu C30/37-XC4,XF4,XD3</t>
  </si>
  <si>
    <t>2,96*0,50*(0,13+0,10)*11,96</t>
  </si>
  <si>
    <t>421361226</t>
  </si>
  <si>
    <t>Výztuž deskových konstrukcí z betonářské oceli 10 505 (R) nebo BSt 500 deskového mostu</t>
  </si>
  <si>
    <t>155558873</t>
  </si>
  <si>
    <t>https://podminky.urs.cz/item/CS_URS_2023_01/421361226</t>
  </si>
  <si>
    <t>celkem mostovka nosné konstrukce s výztuží B500B</t>
  </si>
  <si>
    <t xml:space="preserve"> 1,10*0,949</t>
  </si>
  <si>
    <t>423176211.1</t>
  </si>
  <si>
    <t>Montáž spřažených ocelových nosníků š do 4,2 m, v do 3,6 m most o 1 poli rozpětí do 13 m</t>
  </si>
  <si>
    <t>-336456062</t>
  </si>
  <si>
    <t>komplet práce související s montážní nosné konstrukce a přípravy okolních ploch, jeřábové plošiny a přístupu na staveniště</t>
  </si>
  <si>
    <t>celkem soubor všech prací</t>
  </si>
  <si>
    <t>553001</t>
  </si>
  <si>
    <t>MOSTNÍ NOSNÍKY Z OCELI S 355 - výroba, doprava</t>
  </si>
  <si>
    <t>66691755</t>
  </si>
  <si>
    <t>celkem výroba, doprava, montáž v samostatné položce</t>
  </si>
  <si>
    <t>celkem ocelová část nosné konstrukce</t>
  </si>
  <si>
    <t>celkem dle výkazu materiálu ocelových prvků - n.k.</t>
  </si>
  <si>
    <t>1,03*2,127</t>
  </si>
  <si>
    <t>celkem dle výkazu materiálu ocelových prvků - ložiska</t>
  </si>
  <si>
    <t>1,05*0,046</t>
  </si>
  <si>
    <t>423357112</t>
  </si>
  <si>
    <t>Bednění spřažené ocelobetonové konstrukce zřízení podhledu mezi nosníky</t>
  </si>
  <si>
    <t>628978938</t>
  </si>
  <si>
    <t>https://podminky.urs.cz/item/CS_URS_2023_01/423357112</t>
  </si>
  <si>
    <t>celkem podhled n.k.</t>
  </si>
  <si>
    <t>2,96*11,96</t>
  </si>
  <si>
    <t>celkem okraje n.k.</t>
  </si>
  <si>
    <t>0,10*(2,96+2,96+11,96+11,96)</t>
  </si>
  <si>
    <t>451315134</t>
  </si>
  <si>
    <t>Podkladní a výplňové vrstvy z betonu prostého tloušťky do 200 mm, z betonu C 12/15</t>
  </si>
  <si>
    <t>-146968056</t>
  </si>
  <si>
    <t>https://podminky.urs.cz/item/CS_URS_2023_01/451315134</t>
  </si>
  <si>
    <t>podkladní beton pod opěrou 01</t>
  </si>
  <si>
    <t>0,20*(5,00*1,73)+0,20*(4,25*1,73)</t>
  </si>
  <si>
    <t>podkladní beton pod opěrou 02</t>
  </si>
  <si>
    <t>0,20*4,25*3,46</t>
  </si>
  <si>
    <t>451475121</t>
  </si>
  <si>
    <t>Podkladní vrstva plastbetonová samonivelační, tloušťky do 10 mm první vrstva</t>
  </si>
  <si>
    <t>-617429246</t>
  </si>
  <si>
    <t>https://podminky.urs.cz/item/CS_URS_2023_01/451475121</t>
  </si>
  <si>
    <t xml:space="preserve">celkem podlití ložisek - </t>
  </si>
  <si>
    <t>4*(3,1415*0,04*0,04+0,27*0,29)</t>
  </si>
  <si>
    <t>celkem podlití dilatačních plechů</t>
  </si>
  <si>
    <t>2*0,13*2,96</t>
  </si>
  <si>
    <t>celkem podlití styčníkových plechů zábradlí</t>
  </si>
  <si>
    <t>3*2*2*(0,21*0,15)</t>
  </si>
  <si>
    <t>458501111</t>
  </si>
  <si>
    <t>Výplňové klíny za opěrou z kameniva hutněného po vrstvách těženého</t>
  </si>
  <si>
    <t>-1142983900</t>
  </si>
  <si>
    <t>https://podminky.urs.cz/item/CS_URS_2023_01/458501111</t>
  </si>
  <si>
    <t xml:space="preserve">celkem za opěrou 01 </t>
  </si>
  <si>
    <t>(5,50*1,50+2,90*0,96+0,95*0,96+0,50*2*4,50)</t>
  </si>
  <si>
    <t>celkem za opěrou 02</t>
  </si>
  <si>
    <t>(5,50*1,50+2*2,90*0,96+0,50*2*4,50)</t>
  </si>
  <si>
    <t xml:space="preserve"> Ostatní konstrukce a práce, bourání</t>
  </si>
  <si>
    <t>914112111</t>
  </si>
  <si>
    <t>Tabulka s označením evidenčního čísla mostu na sloupek</t>
  </si>
  <si>
    <t>2112345917</t>
  </si>
  <si>
    <t>https://podminky.urs.cz/item/CS_URS_2023_01/914112111</t>
  </si>
  <si>
    <t>celkem tabulky s evidenčním číslem mostu dle ČSN a dle PD (dodávka a montáž)</t>
  </si>
  <si>
    <t>936172124.1</t>
  </si>
  <si>
    <t>Osazení doplňkových konstrukcí mostního vybavení z oceli hmotnosti do 100 kg</t>
  </si>
  <si>
    <t>27437711</t>
  </si>
  <si>
    <t xml:space="preserve">celkem dle výkazu materiálu ocelových prvků - dilatační plechy - komplet PKO dle TKP 19B a dle PD </t>
  </si>
  <si>
    <t>1,05*276,00</t>
  </si>
  <si>
    <t>936172124.2</t>
  </si>
  <si>
    <t>Osazení doplňkových konstrukcí mostního vybavení z oceli hmotnosti do 100 kg - nerez</t>
  </si>
  <si>
    <t>912848071</t>
  </si>
  <si>
    <t>celkem konstrukce opaknic na okrajích odvodnění úložných prahů včetně kotvení- 2*2*5,0 kg/kus</t>
  </si>
  <si>
    <t>2*2*5,00</t>
  </si>
  <si>
    <t>936942211</t>
  </si>
  <si>
    <t>Zhotovení tabulky s letopočtem opravy nebo větší údržby vložením šablony do bednění</t>
  </si>
  <si>
    <t>-741023724</t>
  </si>
  <si>
    <t>https://podminky.urs.cz/item/CS_URS_2023_01/936942211</t>
  </si>
  <si>
    <t>PSV</t>
  </si>
  <si>
    <t xml:space="preserve"> Práce a dodávky PSV</t>
  </si>
  <si>
    <t>711</t>
  </si>
  <si>
    <t xml:space="preserve"> Izolace proti vodě, vlhkosti a plynům</t>
  </si>
  <si>
    <t>711112001</t>
  </si>
  <si>
    <t>Provedení izolace proti zemní vlhkosti natěradly a tmely za studena na ploše svislé S nátěrem penetračním</t>
  </si>
  <si>
    <t>-25596592</t>
  </si>
  <si>
    <t>https://podminky.urs.cz/item/CS_URS_2023_01/711112001</t>
  </si>
  <si>
    <t>2*(1,12*0,96+0,35*0,55)+(0,56+0,61+1,10)*(2,80+4,05)+1,04*1,67+2*0,61*0,55+3,50+4,60+1,00</t>
  </si>
  <si>
    <t xml:space="preserve">celkem opěra 02 </t>
  </si>
  <si>
    <t>2*(1,12*0,96+0,35*0,55)+(0,56+0,61+1,10)*(2,80+2,80)+1,04*1,67+2*0,61*0,55+3,90+3,90+1,60</t>
  </si>
  <si>
    <t>111631510</t>
  </si>
  <si>
    <t>lak asfaltový ALP/9 (MJ kg) bal 9 kg</t>
  </si>
  <si>
    <t>-1511926699</t>
  </si>
  <si>
    <t>711122131</t>
  </si>
  <si>
    <t>Provedení izolace proti zemní vlhkosti natěradly a tmely za horka na ploše svislé S nátěrem asfaltovým</t>
  </si>
  <si>
    <t>815903308</t>
  </si>
  <si>
    <t>https://podminky.urs.cz/item/CS_URS_2023_01/711122131</t>
  </si>
  <si>
    <t>111613320</t>
  </si>
  <si>
    <t xml:space="preserve">asfalt stavebně-izolační, AZIT 105/B2  bal. 190 kg</t>
  </si>
  <si>
    <t>1399551746</t>
  </si>
  <si>
    <t>711142559</t>
  </si>
  <si>
    <t>Provedení izolace proti zemní vlhkosti pásy přitavením NAIP na ploše svislé S</t>
  </si>
  <si>
    <t>-996550285</t>
  </si>
  <si>
    <t>https://podminky.urs.cz/item/CS_URS_2023_01/711142559</t>
  </si>
  <si>
    <t>celkem přetavení pracovních spar z AIP</t>
  </si>
  <si>
    <t>0,50*(0,35+0,35+2,80+2,80+2,26)+0,50*(0,35+0,35+2,80+4,05+2,26)</t>
  </si>
  <si>
    <t>6285267401</t>
  </si>
  <si>
    <t xml:space="preserve">pás modifikovaný </t>
  </si>
  <si>
    <t>-377608879</t>
  </si>
  <si>
    <t>711331382</t>
  </si>
  <si>
    <t>Provedení izolace mostovek pásy na sucho AIP nebo tkaniny</t>
  </si>
  <si>
    <t>1889006202</t>
  </si>
  <si>
    <t>https://podminky.urs.cz/item/CS_URS_2023_01/711331382</t>
  </si>
  <si>
    <t>6282200601</t>
  </si>
  <si>
    <t>pás textilní 600 g/m2</t>
  </si>
  <si>
    <t>-2088279712</t>
  </si>
  <si>
    <t>711415</t>
  </si>
  <si>
    <t>IZOLACE MOSTOVEK CELOPLOŠ POLYMERNÍ</t>
  </si>
  <si>
    <t>-21792982</t>
  </si>
  <si>
    <t>celkem přímopojížděná izolace dle ČSN 73 6242 - kapitola 5.3.5. a dle zvláštního předpisu TP 211</t>
  </si>
  <si>
    <t>celkem povrch n.k. s přetažením přes okraje n.k.</t>
  </si>
  <si>
    <t>11,96*(2,96+0,02+0,02)+0,26*(2,96+0,02+0,02)*2+0,35*(2,80+4,05+2,80+2,80)</t>
  </si>
  <si>
    <t>767</t>
  </si>
  <si>
    <t xml:space="preserve"> Konstrukce zámečnické</t>
  </si>
  <si>
    <t>767161126.1</t>
  </si>
  <si>
    <t>Montáž zábradlí rovného z trubek do ocelové konstrukce hmotnosti dodávka a montáž</t>
  </si>
  <si>
    <t>953588013</t>
  </si>
  <si>
    <t>celkem výroba, dodávka a montáž zábradlí na nosné konstrukci a křídlech včetně PKO dle TKP 19.B</t>
  </si>
  <si>
    <t>celkem včetně konzol pro osazení převedení inženýrských sítí, kotev a spojovacího materiálu</t>
  </si>
  <si>
    <t>celkem na křídlech</t>
  </si>
  <si>
    <t>3,10+3,10+3,10+4,35</t>
  </si>
  <si>
    <t>celkem na nosné konstrukci</t>
  </si>
  <si>
    <t>2*11,960</t>
  </si>
  <si>
    <t>783</t>
  </si>
  <si>
    <t xml:space="preserve"> Dokončovací práce - nátěry</t>
  </si>
  <si>
    <t>783314201.1</t>
  </si>
  <si>
    <t>Protikorozní ochrana OK nátěrem vícevrstvým se zákl. nátěrem s vys. obsahem zn pko návětový systém ocelové nosné konstrukce</t>
  </si>
  <si>
    <t>815714174</t>
  </si>
  <si>
    <t>celkem popsaný systém PKO dle Technické zprávy a dle TKP 19.B.</t>
  </si>
  <si>
    <t>celkem ocelová nosná konstrukce dle výkazu výměr</t>
  </si>
  <si>
    <t>1,03*55,44</t>
  </si>
  <si>
    <t xml:space="preserve">celkem ložiska dle výkazu výměr </t>
  </si>
  <si>
    <t>1,05*0,52</t>
  </si>
  <si>
    <t>celkem dilatace nosné konstrukce dle výkazu výměr</t>
  </si>
  <si>
    <t>1,05*10,11</t>
  </si>
  <si>
    <t>783917151.1</t>
  </si>
  <si>
    <t xml:space="preserve">Nátěry beton konstr typ S2 (OS-B) </t>
  </si>
  <si>
    <t>1651981649</t>
  </si>
  <si>
    <t>celkem okraje nosné konstrukce</t>
  </si>
  <si>
    <t>(0,10+0,15)*(2,96+2,96+11,96+11,96)</t>
  </si>
  <si>
    <t xml:space="preserve">celkem okraje křídel </t>
  </si>
  <si>
    <t>0,15*(3,10+4,35+3,10+3,10)</t>
  </si>
  <si>
    <t>celkem závěrná zídka</t>
  </si>
  <si>
    <t>0,15*2*2,96</t>
  </si>
  <si>
    <t xml:space="preserve"> Všeobecné konstrukce a práce</t>
  </si>
  <si>
    <t>014101</t>
  </si>
  <si>
    <t>POPLATEK ZA SKLÁDKU</t>
  </si>
  <si>
    <t>512</t>
  </si>
  <si>
    <t>736874646</t>
  </si>
  <si>
    <t>celkem zeminy, hlušiny - s poplatkem (skládka dle návrhu dodavatele v jeho režii)</t>
  </si>
  <si>
    <t>"celkem uložení sypaniny" 100,485</t>
  </si>
  <si>
    <t>"celkem odečet vykopávka v zemníku" -44,429</t>
  </si>
  <si>
    <t>02720</t>
  </si>
  <si>
    <t xml:space="preserve">POMOCNÉ PRÁCE REGULACE DOPRAVY </t>
  </si>
  <si>
    <t>-1831443867</t>
  </si>
  <si>
    <t>vyznačení staveniště se zajištěním staveniště - celkem soubor prací</t>
  </si>
  <si>
    <t>kompletní práce s omezením provozu na komunikacích a zajištění manipulačních a pracovních ploch</t>
  </si>
  <si>
    <t>02730</t>
  </si>
  <si>
    <t>POMOCNÉ PRÁCE ZŘÍZENÍ A ZAJIŠTĚNÍ INŽENÝRSKÝCH SÍTÍ</t>
  </si>
  <si>
    <t>1561017641</t>
  </si>
  <si>
    <t>kompletní převzetí a vytyčení stávajících inženýrských sítí v prostoru staveniště, komplet s předávacím protokolem správce a vlast.</t>
  </si>
  <si>
    <t xml:space="preserve">kompletní práce související s úpravou vedení vodovodu a sdělovacího vedení (postup prací dle požadavku správce a vlastníka sítí s pracemi v ochranném </t>
  </si>
  <si>
    <t>02811</t>
  </si>
  <si>
    <t>PRŮZKUMNÉ PRÁCE - DOPLŇKOVÝ DIAGNOSTICKÝ PRŮZKUM</t>
  </si>
  <si>
    <t>-1720364966</t>
  </si>
  <si>
    <t>Geotechnický průzkum na stavbě při zakládání objektu dle TKP, ČSN a PD</t>
  </si>
  <si>
    <t>Komplet doplňkový průzkum a účast geotechnika po dobu realizace založení objektu včetně převzetí základových poměrů s protokoly a zápisy.</t>
  </si>
  <si>
    <t>02940</t>
  </si>
  <si>
    <t>OSTATNÍ POŽADAVKY - PASPORTY</t>
  </si>
  <si>
    <t>-1162806550</t>
  </si>
  <si>
    <t>Kompletní práce a pasporty včetně souvisejících činností sloužící k ochraně sousedních pozemků,ploch a nemovitostí. Pasporty před zahájením prací, v p</t>
  </si>
  <si>
    <t>Rovněž kompletní pasport prostoru stávajících inženýrských sítí, tělesa, objektů sousední komunikace a zeleně. Kompletní práce s tím související.</t>
  </si>
  <si>
    <t xml:space="preserve">Předpoklad provedení pasportu před zahájením prací a po dokončení akce. Pasport bude protokolárně převzat objednatelem a správcem vždy daného objektu </t>
  </si>
  <si>
    <t>029412</t>
  </si>
  <si>
    <t>OSTATNÍ POŽADAVKY - VYPRACOVÁNÍ MOSTNÍHO LISTU</t>
  </si>
  <si>
    <t>-1193887462</t>
  </si>
  <si>
    <t>Mostní list na objekt mostu(vše dle ČSN 73 6220, 736221 a 736222) včetně určení zatížitelnosti mostu dle ČSN 73 6222 a TP 200 podrobným statickým výpo</t>
  </si>
  <si>
    <t>celkem včetně zadání případně do el. evidence mostních objektů objednatele.</t>
  </si>
  <si>
    <t>Počet vytištěných paré, ověřených razítkem dle SOD.</t>
  </si>
  <si>
    <t>02943</t>
  </si>
  <si>
    <t>OSTATNÍ POŽADAVKY - VYPRACOVÁNÍ DOKUMENTACE</t>
  </si>
  <si>
    <t>548948165</t>
  </si>
  <si>
    <t>dokumentace bude požadovaná v počtu výtisků objednatelem včetně dokumentace v elektronické podobě na CD</t>
  </si>
  <si>
    <t>cena za vypracování - RDS (realizační dokumentace stavby) včetně VTD dokumentace ocelových konstrukcí mostu a včetně plánu údržby mostu, montážní doku</t>
  </si>
  <si>
    <t>02944</t>
  </si>
  <si>
    <t>OSTATNÍ POŽADAVKY - VYPRACOVÁNÍ SKUTEČNÉHO PROVEDENÍ STAVBY</t>
  </si>
  <si>
    <t>1356075169</t>
  </si>
  <si>
    <t xml:space="preserve">cena za vypracování - DSPS (Dokumentace skutečného provedení stavby) </t>
  </si>
  <si>
    <t>02945</t>
  </si>
  <si>
    <t>OSTATNÍ POŽADAVKY - GEODETICKÉ ZAMĚŘENÍ</t>
  </si>
  <si>
    <t>-1152881230</t>
  </si>
  <si>
    <t xml:space="preserve">vytyčovací práce + cena za vytyčení prostorové polohy stavby před jejím zahájením odborně způsobilými osobami. Kompletní geodetické práce na vytyčení </t>
  </si>
  <si>
    <t>celkem včetně ochrany vytyčovacích a vytyčovaných bodů</t>
  </si>
  <si>
    <t>práce budou také zahrnouvat kontrolu vytyčených bodů dle TKP a měření přetvoření nosné konstrukce dle popisu v technické zprávě</t>
  </si>
  <si>
    <t>cena za zaměření skutečného provedení stavby výškopisné i polohopisné ve 4 vyhotoveních (grafika + diskety)</t>
  </si>
  <si>
    <t>02946</t>
  </si>
  <si>
    <t>OSTATNÍ POŽADAVKY - FOTODOKUMENTACE</t>
  </si>
  <si>
    <t>382814689</t>
  </si>
  <si>
    <t>fotodokumentace bude požadovaná v počtu výtisků objednatelem včetně dokumentace v elektronické podobě na CD</t>
  </si>
  <si>
    <t>cena za vypracování - Fotodokumentace z postupu výstavby, výroby, montáže dle požadavku objednatele</t>
  </si>
  <si>
    <t>02953</t>
  </si>
  <si>
    <t>OSTATNÍ POŽADAVKY - Hlavní mostní prohlídka</t>
  </si>
  <si>
    <t>-1982479353</t>
  </si>
  <si>
    <t>1. Hlavní mostní prohlídka na objekt mostu (vše dle ČSN 73 6220, 736221 a 736222) včetně určení zatížitelnosti mostu dle ČSN 73 6222 a TP 200 podrobný</t>
  </si>
  <si>
    <t>03100</t>
  </si>
  <si>
    <t>STAVENIŠTĚ</t>
  </si>
  <si>
    <t>-1942857673</t>
  </si>
  <si>
    <t>"Zařízení staveniště – zřízení, provoz, demontáž
úhrnná částka na položku musí pokrývat všechna potřebná zařízení staveniště po celou dobu výstavby. Z</t>
  </si>
  <si>
    <t xml:space="preserve">Komplet - vybudování, provoz a likvidaci zařízení staveniště pro SO 201  komplet včetně oplocení, přístupy na staveniště a zajištění - komplet na uved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</si>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</sst>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6123" TargetMode="External" /><Relationship Id="rId2" Type="http://schemas.openxmlformats.org/officeDocument/2006/relationships/hyperlink" Target="https://podminky.urs.cz/item/CS_URS_2023_01/113154112" TargetMode="External" /><Relationship Id="rId3" Type="http://schemas.openxmlformats.org/officeDocument/2006/relationships/hyperlink" Target="https://podminky.urs.cz/item/CS_URS_2023_01/113154114" TargetMode="External" /><Relationship Id="rId4" Type="http://schemas.openxmlformats.org/officeDocument/2006/relationships/hyperlink" Target="https://podminky.urs.cz/item/CS_URS_2023_01/131251100" TargetMode="External" /><Relationship Id="rId5" Type="http://schemas.openxmlformats.org/officeDocument/2006/relationships/hyperlink" Target="https://podminky.urs.cz/item/CS_URS_2023_01/132254101" TargetMode="External" /><Relationship Id="rId6" Type="http://schemas.openxmlformats.org/officeDocument/2006/relationships/hyperlink" Target="https://podminky.urs.cz/item/CS_URS_2023_01/181351113" TargetMode="External" /><Relationship Id="rId7" Type="http://schemas.openxmlformats.org/officeDocument/2006/relationships/hyperlink" Target="https://podminky.urs.cz/item/CS_URS_2023_01/181411131" TargetMode="External" /><Relationship Id="rId8" Type="http://schemas.openxmlformats.org/officeDocument/2006/relationships/hyperlink" Target="https://podminky.urs.cz/item/CS_URS_2023_01/181951111" TargetMode="External" /><Relationship Id="rId9" Type="http://schemas.openxmlformats.org/officeDocument/2006/relationships/hyperlink" Target="https://podminky.urs.cz/item/CS_URS_2023_01/181951112" TargetMode="External" /><Relationship Id="rId10" Type="http://schemas.openxmlformats.org/officeDocument/2006/relationships/hyperlink" Target="https://podminky.urs.cz/item/CS_URS_2023_01/211531111" TargetMode="External" /><Relationship Id="rId11" Type="http://schemas.openxmlformats.org/officeDocument/2006/relationships/hyperlink" Target="https://podminky.urs.cz/item/CS_URS_2023_01/451561111" TargetMode="External" /><Relationship Id="rId12" Type="http://schemas.openxmlformats.org/officeDocument/2006/relationships/hyperlink" Target="https://podminky.urs.cz/item/CS_URS_2023_01/564251111" TargetMode="External" /><Relationship Id="rId13" Type="http://schemas.openxmlformats.org/officeDocument/2006/relationships/hyperlink" Target="https://podminky.urs.cz/item/CS_URS_2023_01/564851011" TargetMode="External" /><Relationship Id="rId14" Type="http://schemas.openxmlformats.org/officeDocument/2006/relationships/hyperlink" Target="https://podminky.urs.cz/item/CS_URS_2023_01/564871111" TargetMode="External" /><Relationship Id="rId15" Type="http://schemas.openxmlformats.org/officeDocument/2006/relationships/hyperlink" Target="https://podminky.urs.cz/item/CS_URS_2023_01/564951413" TargetMode="External" /><Relationship Id="rId16" Type="http://schemas.openxmlformats.org/officeDocument/2006/relationships/hyperlink" Target="https://podminky.urs.cz/item/CS_URS_2023_01/565155111" TargetMode="External" /><Relationship Id="rId17" Type="http://schemas.openxmlformats.org/officeDocument/2006/relationships/hyperlink" Target="https://podminky.urs.cz/item/CS_URS_2023_01/573111112" TargetMode="External" /><Relationship Id="rId18" Type="http://schemas.openxmlformats.org/officeDocument/2006/relationships/hyperlink" Target="https://podminky.urs.cz/item/CS_URS_2023_01/573211109" TargetMode="External" /><Relationship Id="rId19" Type="http://schemas.openxmlformats.org/officeDocument/2006/relationships/hyperlink" Target="https://podminky.urs.cz/item/CS_URS_2023_01/577134111" TargetMode="External" /><Relationship Id="rId20" Type="http://schemas.openxmlformats.org/officeDocument/2006/relationships/hyperlink" Target="https://podminky.urs.cz/item/CS_URS_2023_01/596211110" TargetMode="External" /><Relationship Id="rId21" Type="http://schemas.openxmlformats.org/officeDocument/2006/relationships/hyperlink" Target="https://podminky.urs.cz/item/CS_URS_2023_01/916131213" TargetMode="External" /><Relationship Id="rId22" Type="http://schemas.openxmlformats.org/officeDocument/2006/relationships/hyperlink" Target="https://podminky.urs.cz/item/CS_URS_2023_01/916991121" TargetMode="External" /><Relationship Id="rId23" Type="http://schemas.openxmlformats.org/officeDocument/2006/relationships/hyperlink" Target="https://podminky.urs.cz/item/CS_URS_2023_01/919112233" TargetMode="External" /><Relationship Id="rId24" Type="http://schemas.openxmlformats.org/officeDocument/2006/relationships/hyperlink" Target="https://podminky.urs.cz/item/CS_URS_2023_01/919122132" TargetMode="External" /><Relationship Id="rId25" Type="http://schemas.openxmlformats.org/officeDocument/2006/relationships/hyperlink" Target="https://podminky.urs.cz/item/CS_URS_2023_01/919726122" TargetMode="External" /><Relationship Id="rId26" Type="http://schemas.openxmlformats.org/officeDocument/2006/relationships/hyperlink" Target="https://podminky.urs.cz/item/CS_URS_2023_01/919735111" TargetMode="External" /><Relationship Id="rId27" Type="http://schemas.openxmlformats.org/officeDocument/2006/relationships/hyperlink" Target="https://podminky.urs.cz/item/CS_URS_2023_01/919735112" TargetMode="External" /><Relationship Id="rId28" Type="http://schemas.openxmlformats.org/officeDocument/2006/relationships/hyperlink" Target="https://podminky.urs.cz/item/CS_URS_2023_01/938902113" TargetMode="External" /><Relationship Id="rId29" Type="http://schemas.openxmlformats.org/officeDocument/2006/relationships/hyperlink" Target="https://podminky.urs.cz/item/CS_URS_2023_01/938902421" TargetMode="External" /><Relationship Id="rId30" Type="http://schemas.openxmlformats.org/officeDocument/2006/relationships/hyperlink" Target="https://podminky.urs.cz/item/CS_URS_2023_01/979054451" TargetMode="External" /><Relationship Id="rId31" Type="http://schemas.openxmlformats.org/officeDocument/2006/relationships/hyperlink" Target="https://podminky.urs.cz/item/CS_URS_2023_01/997221551" TargetMode="External" /><Relationship Id="rId32" Type="http://schemas.openxmlformats.org/officeDocument/2006/relationships/hyperlink" Target="https://podminky.urs.cz/item/CS_URS_2023_01/997221559" TargetMode="External" /><Relationship Id="rId33" Type="http://schemas.openxmlformats.org/officeDocument/2006/relationships/hyperlink" Target="https://podminky.urs.cz/item/CS_URS_2023_01/997221611" TargetMode="External" /><Relationship Id="rId34" Type="http://schemas.openxmlformats.org/officeDocument/2006/relationships/hyperlink" Target="https://podminky.urs.cz/item/CS_URS_2023_01/997221875" TargetMode="External" /><Relationship Id="rId35" Type="http://schemas.openxmlformats.org/officeDocument/2006/relationships/hyperlink" Target="https://podminky.urs.cz/item/CS_URS_2023_01/998225111" TargetMode="External" /><Relationship Id="rId3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7121" TargetMode="External" /><Relationship Id="rId2" Type="http://schemas.openxmlformats.org/officeDocument/2006/relationships/hyperlink" Target="https://podminky.urs.cz/item/CS_URS_2023_01/113107124" TargetMode="External" /><Relationship Id="rId3" Type="http://schemas.openxmlformats.org/officeDocument/2006/relationships/hyperlink" Target="https://podminky.urs.cz/item/CS_URS_2023_01/113107125" TargetMode="External" /><Relationship Id="rId4" Type="http://schemas.openxmlformats.org/officeDocument/2006/relationships/hyperlink" Target="https://podminky.urs.cz/item/CS_URS_2023_01/113154112" TargetMode="External" /><Relationship Id="rId5" Type="http://schemas.openxmlformats.org/officeDocument/2006/relationships/hyperlink" Target="https://podminky.urs.cz/item/CS_URS_2023_01/113154114" TargetMode="External" /><Relationship Id="rId6" Type="http://schemas.openxmlformats.org/officeDocument/2006/relationships/hyperlink" Target="https://podminky.urs.cz/item/CS_URS_2023_01/121151123" TargetMode="External" /><Relationship Id="rId7" Type="http://schemas.openxmlformats.org/officeDocument/2006/relationships/hyperlink" Target="https://podminky.urs.cz/item/CS_URS_2023_01/122151106" TargetMode="External" /><Relationship Id="rId8" Type="http://schemas.openxmlformats.org/officeDocument/2006/relationships/hyperlink" Target="https://podminky.urs.cz/item/CS_URS_2023_01/122251105" TargetMode="External" /><Relationship Id="rId9" Type="http://schemas.openxmlformats.org/officeDocument/2006/relationships/hyperlink" Target="https://podminky.urs.cz/item/CS_URS_2023_01/131251100" TargetMode="External" /><Relationship Id="rId10" Type="http://schemas.openxmlformats.org/officeDocument/2006/relationships/hyperlink" Target="https://podminky.urs.cz/item/CS_URS_2023_01/132251102" TargetMode="External" /><Relationship Id="rId11" Type="http://schemas.openxmlformats.org/officeDocument/2006/relationships/hyperlink" Target="https://podminky.urs.cz/item/CS_URS_2023_01/132251251" TargetMode="External" /><Relationship Id="rId12" Type="http://schemas.openxmlformats.org/officeDocument/2006/relationships/hyperlink" Target="https://podminky.urs.cz/item/CS_URS_2023_01/162751117" TargetMode="External" /><Relationship Id="rId13" Type="http://schemas.openxmlformats.org/officeDocument/2006/relationships/hyperlink" Target="https://podminky.urs.cz/item/CS_URS_2023_01/162751119" TargetMode="External" /><Relationship Id="rId14" Type="http://schemas.openxmlformats.org/officeDocument/2006/relationships/hyperlink" Target="https://podminky.urs.cz/item/CS_URS_2023_01/171151103" TargetMode="External" /><Relationship Id="rId15" Type="http://schemas.openxmlformats.org/officeDocument/2006/relationships/hyperlink" Target="https://podminky.urs.cz/item/CS_URS_2023_01/171151112" TargetMode="External" /><Relationship Id="rId16" Type="http://schemas.openxmlformats.org/officeDocument/2006/relationships/hyperlink" Target="https://podminky.urs.cz/item/CS_URS_2023_01/171201231" TargetMode="External" /><Relationship Id="rId17" Type="http://schemas.openxmlformats.org/officeDocument/2006/relationships/hyperlink" Target="https://podminky.urs.cz/item/CS_URS_2023_01/171251201" TargetMode="External" /><Relationship Id="rId18" Type="http://schemas.openxmlformats.org/officeDocument/2006/relationships/hyperlink" Target="https://podminky.urs.cz/item/CS_URS_2023_01/174151101" TargetMode="External" /><Relationship Id="rId19" Type="http://schemas.openxmlformats.org/officeDocument/2006/relationships/hyperlink" Target="https://podminky.urs.cz/item/CS_URS_2023_01/174251201" TargetMode="External" /><Relationship Id="rId20" Type="http://schemas.openxmlformats.org/officeDocument/2006/relationships/hyperlink" Target="https://podminky.urs.cz/item/CS_URS_2023_01/174251202" TargetMode="External" /><Relationship Id="rId21" Type="http://schemas.openxmlformats.org/officeDocument/2006/relationships/hyperlink" Target="https://podminky.urs.cz/item/CS_URS_2023_01/174251203" TargetMode="External" /><Relationship Id="rId22" Type="http://schemas.openxmlformats.org/officeDocument/2006/relationships/hyperlink" Target="https://podminky.urs.cz/item/CS_URS_2023_01/175111101" TargetMode="External" /><Relationship Id="rId23" Type="http://schemas.openxmlformats.org/officeDocument/2006/relationships/hyperlink" Target="https://podminky.urs.cz/item/CS_URS_2023_01/181951112" TargetMode="External" /><Relationship Id="rId24" Type="http://schemas.openxmlformats.org/officeDocument/2006/relationships/hyperlink" Target="https://podminky.urs.cz/item/CS_URS_2023_01/182251101" TargetMode="External" /><Relationship Id="rId25" Type="http://schemas.openxmlformats.org/officeDocument/2006/relationships/hyperlink" Target="https://podminky.urs.cz/item/CS_URS_2023_01/211531111" TargetMode="External" /><Relationship Id="rId26" Type="http://schemas.openxmlformats.org/officeDocument/2006/relationships/hyperlink" Target="https://podminky.urs.cz/item/CS_URS_2023_01/212755216" TargetMode="External" /><Relationship Id="rId27" Type="http://schemas.openxmlformats.org/officeDocument/2006/relationships/hyperlink" Target="https://podminky.urs.cz/item/CS_URS_2023_01/451561111" TargetMode="External" /><Relationship Id="rId28" Type="http://schemas.openxmlformats.org/officeDocument/2006/relationships/hyperlink" Target="https://podminky.urs.cz/item/CS_URS_2023_01/451572111" TargetMode="External" /><Relationship Id="rId29" Type="http://schemas.openxmlformats.org/officeDocument/2006/relationships/hyperlink" Target="https://podminky.urs.cz/item/CS_URS_2023_01/564851111" TargetMode="External" /><Relationship Id="rId30" Type="http://schemas.openxmlformats.org/officeDocument/2006/relationships/hyperlink" Target="https://podminky.urs.cz/item/CS_URS_2023_01/564861111" TargetMode="External" /><Relationship Id="rId31" Type="http://schemas.openxmlformats.org/officeDocument/2006/relationships/hyperlink" Target="https://podminky.urs.cz/item/CS_URS_2023_01/564871111" TargetMode="External" /><Relationship Id="rId32" Type="http://schemas.openxmlformats.org/officeDocument/2006/relationships/hyperlink" Target="https://podminky.urs.cz/item/CS_URS_2023_01/564871116" TargetMode="External" /><Relationship Id="rId33" Type="http://schemas.openxmlformats.org/officeDocument/2006/relationships/hyperlink" Target="https://podminky.urs.cz/item/CS_URS_2023_01/565145111" TargetMode="External" /><Relationship Id="rId34" Type="http://schemas.openxmlformats.org/officeDocument/2006/relationships/hyperlink" Target="https://podminky.urs.cz/item/CS_URS_2023_01/567122114" TargetMode="External" /><Relationship Id="rId35" Type="http://schemas.openxmlformats.org/officeDocument/2006/relationships/hyperlink" Target="https://podminky.urs.cz/item/CS_URS_2023_01/569931132" TargetMode="External" /><Relationship Id="rId36" Type="http://schemas.openxmlformats.org/officeDocument/2006/relationships/hyperlink" Target="https://podminky.urs.cz/item/CS_URS_2023_01/573111112" TargetMode="External" /><Relationship Id="rId37" Type="http://schemas.openxmlformats.org/officeDocument/2006/relationships/hyperlink" Target="https://podminky.urs.cz/item/CS_URS_2023_01/573211109" TargetMode="External" /><Relationship Id="rId38" Type="http://schemas.openxmlformats.org/officeDocument/2006/relationships/hyperlink" Target="https://podminky.urs.cz/item/CS_URS_2023_01/577123111" TargetMode="External" /><Relationship Id="rId39" Type="http://schemas.openxmlformats.org/officeDocument/2006/relationships/hyperlink" Target="https://podminky.urs.cz/item/CS_URS_2023_01/577134111" TargetMode="External" /><Relationship Id="rId40" Type="http://schemas.openxmlformats.org/officeDocument/2006/relationships/hyperlink" Target="https://podminky.urs.cz/item/CS_URS_2023_01/596211110" TargetMode="External" /><Relationship Id="rId41" Type="http://schemas.openxmlformats.org/officeDocument/2006/relationships/hyperlink" Target="https://podminky.urs.cz/item/CS_URS_2023_01/596211210" TargetMode="External" /><Relationship Id="rId42" Type="http://schemas.openxmlformats.org/officeDocument/2006/relationships/hyperlink" Target="https://podminky.urs.cz/item/CS_URS_2023_01/894411311" TargetMode="External" /><Relationship Id="rId43" Type="http://schemas.openxmlformats.org/officeDocument/2006/relationships/hyperlink" Target="https://podminky.urs.cz/item/CS_URS_2023_01/894412411" TargetMode="External" /><Relationship Id="rId44" Type="http://schemas.openxmlformats.org/officeDocument/2006/relationships/hyperlink" Target="https://podminky.urs.cz/item/CS_URS_2023_01/899311111" TargetMode="External" /><Relationship Id="rId45" Type="http://schemas.openxmlformats.org/officeDocument/2006/relationships/hyperlink" Target="https://podminky.urs.cz/item/CS_URS_2023_01/899331111" TargetMode="External" /><Relationship Id="rId46" Type="http://schemas.openxmlformats.org/officeDocument/2006/relationships/hyperlink" Target="https://podminky.urs.cz/item/CS_URS_2023_01/914111111" TargetMode="External" /><Relationship Id="rId47" Type="http://schemas.openxmlformats.org/officeDocument/2006/relationships/hyperlink" Target="https://podminky.urs.cz/item/CS_URS_2023_01/914511112" TargetMode="External" /><Relationship Id="rId48" Type="http://schemas.openxmlformats.org/officeDocument/2006/relationships/hyperlink" Target="https://podminky.urs.cz/item/CS_URS_2023_01/916131213" TargetMode="External" /><Relationship Id="rId49" Type="http://schemas.openxmlformats.org/officeDocument/2006/relationships/hyperlink" Target="https://podminky.urs.cz/item/CS_URS_2023_01/916231213" TargetMode="External" /><Relationship Id="rId50" Type="http://schemas.openxmlformats.org/officeDocument/2006/relationships/hyperlink" Target="https://podminky.urs.cz/item/CS_URS_2023_01/916991121" TargetMode="External" /><Relationship Id="rId51" Type="http://schemas.openxmlformats.org/officeDocument/2006/relationships/hyperlink" Target="https://podminky.urs.cz/item/CS_URS_2023_01/919112233" TargetMode="External" /><Relationship Id="rId52" Type="http://schemas.openxmlformats.org/officeDocument/2006/relationships/hyperlink" Target="https://podminky.urs.cz/item/CS_URS_2023_01/919122132" TargetMode="External" /><Relationship Id="rId53" Type="http://schemas.openxmlformats.org/officeDocument/2006/relationships/hyperlink" Target="https://podminky.urs.cz/item/CS_URS_2023_01/919726122" TargetMode="External" /><Relationship Id="rId54" Type="http://schemas.openxmlformats.org/officeDocument/2006/relationships/hyperlink" Target="https://podminky.urs.cz/item/CS_URS_2023_01/919726123" TargetMode="External" /><Relationship Id="rId55" Type="http://schemas.openxmlformats.org/officeDocument/2006/relationships/hyperlink" Target="https://podminky.urs.cz/item/CS_URS_2023_01/919735111" TargetMode="External" /><Relationship Id="rId56" Type="http://schemas.openxmlformats.org/officeDocument/2006/relationships/hyperlink" Target="https://podminky.urs.cz/item/CS_URS_2023_01/919735112" TargetMode="External" /><Relationship Id="rId57" Type="http://schemas.openxmlformats.org/officeDocument/2006/relationships/hyperlink" Target="https://podminky.urs.cz/item/CS_URS_2023_01/935111111" TargetMode="External" /><Relationship Id="rId58" Type="http://schemas.openxmlformats.org/officeDocument/2006/relationships/hyperlink" Target="https://podminky.urs.cz/item/CS_URS_2023_01/938902113" TargetMode="External" /><Relationship Id="rId59" Type="http://schemas.openxmlformats.org/officeDocument/2006/relationships/hyperlink" Target="https://podminky.urs.cz/item/CS_URS_2023_01/938902421" TargetMode="External" /><Relationship Id="rId60" Type="http://schemas.openxmlformats.org/officeDocument/2006/relationships/hyperlink" Target="https://podminky.urs.cz/item/CS_URS_2023_01/997221551" TargetMode="External" /><Relationship Id="rId61" Type="http://schemas.openxmlformats.org/officeDocument/2006/relationships/hyperlink" Target="https://podminky.urs.cz/item/CS_URS_2023_01/997221559" TargetMode="External" /><Relationship Id="rId62" Type="http://schemas.openxmlformats.org/officeDocument/2006/relationships/hyperlink" Target="https://podminky.urs.cz/item/CS_URS_2023_01/997221571" TargetMode="External" /><Relationship Id="rId63" Type="http://schemas.openxmlformats.org/officeDocument/2006/relationships/hyperlink" Target="https://podminky.urs.cz/item/CS_URS_2023_01/997221579" TargetMode="External" /><Relationship Id="rId64" Type="http://schemas.openxmlformats.org/officeDocument/2006/relationships/hyperlink" Target="https://podminky.urs.cz/item/CS_URS_2023_01/997221611" TargetMode="External" /><Relationship Id="rId65" Type="http://schemas.openxmlformats.org/officeDocument/2006/relationships/hyperlink" Target="https://podminky.urs.cz/item/CS_URS_2023_01/997221612" TargetMode="External" /><Relationship Id="rId66" Type="http://schemas.openxmlformats.org/officeDocument/2006/relationships/hyperlink" Target="https://podminky.urs.cz/item/CS_URS_2023_01/997221873" TargetMode="External" /><Relationship Id="rId67" Type="http://schemas.openxmlformats.org/officeDocument/2006/relationships/hyperlink" Target="https://podminky.urs.cz/item/CS_URS_2023_01/998225111" TargetMode="External" /><Relationship Id="rId6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5101201" TargetMode="External" /><Relationship Id="rId2" Type="http://schemas.openxmlformats.org/officeDocument/2006/relationships/hyperlink" Target="https://podminky.urs.cz/item/CS_URS_2023_01/122151102" TargetMode="External" /><Relationship Id="rId3" Type="http://schemas.openxmlformats.org/officeDocument/2006/relationships/hyperlink" Target="https://podminky.urs.cz/item/CS_URS_2023_01/131251102" TargetMode="External" /><Relationship Id="rId4" Type="http://schemas.openxmlformats.org/officeDocument/2006/relationships/hyperlink" Target="https://podminky.urs.cz/item/CS_URS_2023_01/132251101" TargetMode="External" /><Relationship Id="rId5" Type="http://schemas.openxmlformats.org/officeDocument/2006/relationships/hyperlink" Target="https://podminky.urs.cz/item/CS_URS_2023_01/162751117" TargetMode="External" /><Relationship Id="rId6" Type="http://schemas.openxmlformats.org/officeDocument/2006/relationships/hyperlink" Target="https://podminky.urs.cz/item/CS_URS_2023_01/162751119" TargetMode="External" /><Relationship Id="rId7" Type="http://schemas.openxmlformats.org/officeDocument/2006/relationships/hyperlink" Target="https://podminky.urs.cz/item/CS_URS_2023_01/171151103" TargetMode="External" /><Relationship Id="rId8" Type="http://schemas.openxmlformats.org/officeDocument/2006/relationships/hyperlink" Target="https://podminky.urs.cz/item/CS_URS_2023_01/171151131" TargetMode="External" /><Relationship Id="rId9" Type="http://schemas.openxmlformats.org/officeDocument/2006/relationships/hyperlink" Target="https://podminky.urs.cz/item/CS_URS_2023_01/171153101" TargetMode="External" /><Relationship Id="rId10" Type="http://schemas.openxmlformats.org/officeDocument/2006/relationships/hyperlink" Target="https://podminky.urs.cz/item/CS_URS_2023_01/171201231" TargetMode="External" /><Relationship Id="rId11" Type="http://schemas.openxmlformats.org/officeDocument/2006/relationships/hyperlink" Target="https://podminky.urs.cz/item/CS_URS_2023_01/171251201" TargetMode="External" /><Relationship Id="rId12" Type="http://schemas.openxmlformats.org/officeDocument/2006/relationships/hyperlink" Target="https://podminky.urs.cz/item/CS_URS_2023_01/213141131" TargetMode="External" /><Relationship Id="rId13" Type="http://schemas.openxmlformats.org/officeDocument/2006/relationships/hyperlink" Target="https://podminky.urs.cz/item/CS_URS_2023_01/274322611" TargetMode="External" /><Relationship Id="rId14" Type="http://schemas.openxmlformats.org/officeDocument/2006/relationships/hyperlink" Target="https://podminky.urs.cz/item/CS_URS_2023_01/465513228" TargetMode="External" /><Relationship Id="rId15" Type="http://schemas.openxmlformats.org/officeDocument/2006/relationships/hyperlink" Target="https://podminky.urs.cz/item/CS_URS_2023_01/564261111" TargetMode="External" /><Relationship Id="rId16" Type="http://schemas.openxmlformats.org/officeDocument/2006/relationships/hyperlink" Target="https://podminky.urs.cz/item/CS_URS_2023_01/564661011" TargetMode="External" /><Relationship Id="rId17" Type="http://schemas.openxmlformats.org/officeDocument/2006/relationships/hyperlink" Target="https://podminky.urs.cz/item/CS_URS_2023_01/564681011" TargetMode="External" /><Relationship Id="rId18" Type="http://schemas.openxmlformats.org/officeDocument/2006/relationships/hyperlink" Target="https://podminky.urs.cz/item/CS_URS_2023_01/919542124" TargetMode="External" /><Relationship Id="rId19" Type="http://schemas.openxmlformats.org/officeDocument/2006/relationships/hyperlink" Target="https://podminky.urs.cz/item/CS_URS_2023_01/938902113" TargetMode="External" /><Relationship Id="rId20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11321" TargetMode="External" /><Relationship Id="rId2" Type="http://schemas.openxmlformats.org/officeDocument/2006/relationships/hyperlink" Target="https://podminky.urs.cz/item/CS_URS_2023_01/121103112" TargetMode="External" /><Relationship Id="rId3" Type="http://schemas.openxmlformats.org/officeDocument/2006/relationships/hyperlink" Target="https://podminky.urs.cz/item/CS_URS_2023_01/122151402" TargetMode="External" /><Relationship Id="rId4" Type="http://schemas.openxmlformats.org/officeDocument/2006/relationships/hyperlink" Target="https://podminky.urs.cz/item/CS_URS_2023_01/131151102" TargetMode="External" /><Relationship Id="rId5" Type="http://schemas.openxmlformats.org/officeDocument/2006/relationships/hyperlink" Target="https://podminky.urs.cz/item/CS_URS_2023_01/162751117" TargetMode="External" /><Relationship Id="rId6" Type="http://schemas.openxmlformats.org/officeDocument/2006/relationships/hyperlink" Target="https://podminky.urs.cz/item/CS_URS_2023_01/162751119" TargetMode="External" /><Relationship Id="rId7" Type="http://schemas.openxmlformats.org/officeDocument/2006/relationships/hyperlink" Target="https://podminky.urs.cz/item/CS_URS_2023_01/171152111" TargetMode="External" /><Relationship Id="rId8" Type="http://schemas.openxmlformats.org/officeDocument/2006/relationships/hyperlink" Target="https://podminky.urs.cz/item/CS_URS_2023_01/171251201" TargetMode="External" /><Relationship Id="rId9" Type="http://schemas.openxmlformats.org/officeDocument/2006/relationships/hyperlink" Target="https://podminky.urs.cz/item/CS_URS_2023_01/181152302" TargetMode="External" /><Relationship Id="rId10" Type="http://schemas.openxmlformats.org/officeDocument/2006/relationships/hyperlink" Target="https://podminky.urs.cz/item/CS_URS_2023_01/181351004" TargetMode="External" /><Relationship Id="rId11" Type="http://schemas.openxmlformats.org/officeDocument/2006/relationships/hyperlink" Target="https://podminky.urs.cz/item/CS_URS_2023_01/181411121" TargetMode="External" /><Relationship Id="rId12" Type="http://schemas.openxmlformats.org/officeDocument/2006/relationships/hyperlink" Target="https://podminky.urs.cz/item/CS_URS_2023_01/182351023" TargetMode="External" /><Relationship Id="rId13" Type="http://schemas.openxmlformats.org/officeDocument/2006/relationships/hyperlink" Target="https://podminky.urs.cz/item/CS_URS_2023_01/184818231" TargetMode="External" /><Relationship Id="rId14" Type="http://schemas.openxmlformats.org/officeDocument/2006/relationships/hyperlink" Target="https://podminky.urs.cz/item/CS_URS_2023_01/185803111" TargetMode="External" /><Relationship Id="rId15" Type="http://schemas.openxmlformats.org/officeDocument/2006/relationships/hyperlink" Target="https://podminky.urs.cz/item/CS_URS_2023_01/225211114" TargetMode="External" /><Relationship Id="rId16" Type="http://schemas.openxmlformats.org/officeDocument/2006/relationships/hyperlink" Target="https://podminky.urs.cz/item/CS_URS_2023_01/226112214" TargetMode="External" /><Relationship Id="rId17" Type="http://schemas.openxmlformats.org/officeDocument/2006/relationships/hyperlink" Target="https://podminky.urs.cz/item/CS_URS_2023_01/231212112" TargetMode="External" /><Relationship Id="rId18" Type="http://schemas.openxmlformats.org/officeDocument/2006/relationships/hyperlink" Target="https://podminky.urs.cz/item/CS_URS_2023_01/231611114" TargetMode="External" /><Relationship Id="rId19" Type="http://schemas.openxmlformats.org/officeDocument/2006/relationships/hyperlink" Target="https://podminky.urs.cz/item/CS_URS_2023_01/334323118" TargetMode="External" /><Relationship Id="rId20" Type="http://schemas.openxmlformats.org/officeDocument/2006/relationships/hyperlink" Target="https://podminky.urs.cz/item/CS_URS_2023_01/334351112" TargetMode="External" /><Relationship Id="rId21" Type="http://schemas.openxmlformats.org/officeDocument/2006/relationships/hyperlink" Target="https://podminky.urs.cz/item/CS_URS_2023_01/334351211" TargetMode="External" /><Relationship Id="rId22" Type="http://schemas.openxmlformats.org/officeDocument/2006/relationships/hyperlink" Target="https://podminky.urs.cz/item/CS_URS_2023_01/334361216" TargetMode="External" /><Relationship Id="rId23" Type="http://schemas.openxmlformats.org/officeDocument/2006/relationships/hyperlink" Target="https://podminky.urs.cz/item/CS_URS_2023_01/421321107" TargetMode="External" /><Relationship Id="rId24" Type="http://schemas.openxmlformats.org/officeDocument/2006/relationships/hyperlink" Target="https://podminky.urs.cz/item/CS_URS_2023_01/421321128" TargetMode="External" /><Relationship Id="rId25" Type="http://schemas.openxmlformats.org/officeDocument/2006/relationships/hyperlink" Target="https://podminky.urs.cz/item/CS_URS_2023_01/421361226" TargetMode="External" /><Relationship Id="rId26" Type="http://schemas.openxmlformats.org/officeDocument/2006/relationships/hyperlink" Target="https://podminky.urs.cz/item/CS_URS_2023_01/423357112" TargetMode="External" /><Relationship Id="rId27" Type="http://schemas.openxmlformats.org/officeDocument/2006/relationships/hyperlink" Target="https://podminky.urs.cz/item/CS_URS_2023_01/451315134" TargetMode="External" /><Relationship Id="rId28" Type="http://schemas.openxmlformats.org/officeDocument/2006/relationships/hyperlink" Target="https://podminky.urs.cz/item/CS_URS_2023_01/451475121" TargetMode="External" /><Relationship Id="rId29" Type="http://schemas.openxmlformats.org/officeDocument/2006/relationships/hyperlink" Target="https://podminky.urs.cz/item/CS_URS_2023_01/458501111" TargetMode="External" /><Relationship Id="rId30" Type="http://schemas.openxmlformats.org/officeDocument/2006/relationships/hyperlink" Target="https://podminky.urs.cz/item/CS_URS_2023_01/914112111" TargetMode="External" /><Relationship Id="rId31" Type="http://schemas.openxmlformats.org/officeDocument/2006/relationships/hyperlink" Target="https://podminky.urs.cz/item/CS_URS_2023_01/936942211" TargetMode="External" /><Relationship Id="rId32" Type="http://schemas.openxmlformats.org/officeDocument/2006/relationships/hyperlink" Target="https://podminky.urs.cz/item/CS_URS_2023_01/711112001" TargetMode="External" /><Relationship Id="rId33" Type="http://schemas.openxmlformats.org/officeDocument/2006/relationships/hyperlink" Target="https://podminky.urs.cz/item/CS_URS_2023_01/711122131" TargetMode="External" /><Relationship Id="rId34" Type="http://schemas.openxmlformats.org/officeDocument/2006/relationships/hyperlink" Target="https://podminky.urs.cz/item/CS_URS_2023_01/711142559" TargetMode="External" /><Relationship Id="rId35" Type="http://schemas.openxmlformats.org/officeDocument/2006/relationships/hyperlink" Target="https://podminky.urs.cz/item/CS_URS_2023_01/711331382" TargetMode="External" /><Relationship Id="rId3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32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34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16.5" customHeight="1">
      <c r="B23" s="23"/>
      <c r="C23" s="24"/>
      <c r="D23" s="24"/>
      <c r="E23" s="38" t="s">
        <v>19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17153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Cyklostezka Přelouč - Klenovka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Přelouč - Klenovka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7. 12. 2017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Přelouč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Prodin a.s.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ROUND(SUM(AG55:AG58),2)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ROUND(SUM(AS55:AS58),2)</f>
        <v>0</v>
      </c>
      <c r="AT54" s="108">
        <f>ROUND(SUM(AV54:AW54),2)</f>
        <v>0</v>
      </c>
      <c r="AU54" s="109">
        <f>ROUND(SUM(AU55:AU58),5)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ROUND(SUM(AZ55:AZ58),2)</f>
        <v>0</v>
      </c>
      <c r="BA54" s="108">
        <f>ROUND(SUM(BA55:BA58),2)</f>
        <v>0</v>
      </c>
      <c r="BB54" s="108">
        <f>ROUND(SUM(BB55:BB58),2)</f>
        <v>0</v>
      </c>
      <c r="BC54" s="108">
        <f>ROUND(SUM(BC55:BC58),2)</f>
        <v>0</v>
      </c>
      <c r="BD54" s="110">
        <f>ROUND(SUM(BD55:BD58),2)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24.7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101 N - Cyklostezka - 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'SO 101 N - Cyklostezka - ...'!P88</f>
        <v>0</v>
      </c>
      <c r="AV55" s="122">
        <f>'SO 101 N - Cyklostezka - ...'!J33</f>
        <v>0</v>
      </c>
      <c r="AW55" s="122">
        <f>'SO 101 N - Cyklostezka - ...'!J34</f>
        <v>0</v>
      </c>
      <c r="AX55" s="122">
        <f>'SO 101 N - Cyklostezka - ...'!J35</f>
        <v>0</v>
      </c>
      <c r="AY55" s="122">
        <f>'SO 101 N - Cyklostezka - ...'!J36</f>
        <v>0</v>
      </c>
      <c r="AZ55" s="122">
        <f>'SO 101 N - Cyklostezka - ...'!F33</f>
        <v>0</v>
      </c>
      <c r="BA55" s="122">
        <f>'SO 101 N - Cyklostezka - ...'!F34</f>
        <v>0</v>
      </c>
      <c r="BB55" s="122">
        <f>'SO 101 N - Cyklostezka - ...'!F35</f>
        <v>0</v>
      </c>
      <c r="BC55" s="122">
        <f>'SO 101 N - Cyklostezka - ...'!F36</f>
        <v>0</v>
      </c>
      <c r="BD55" s="124">
        <f>'SO 101 N - Cyklostezka - ...'!F37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7" customFormat="1" ht="24.75" customHeight="1">
      <c r="A56" s="113" t="s">
        <v>77</v>
      </c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101 U - Cyklostezka - 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80</v>
      </c>
      <c r="AR56" s="120"/>
      <c r="AS56" s="121">
        <v>0</v>
      </c>
      <c r="AT56" s="122">
        <f>ROUND(SUM(AV56:AW56),2)</f>
        <v>0</v>
      </c>
      <c r="AU56" s="123">
        <f>'SO 101 U - Cyklostezka - ...'!P90</f>
        <v>0</v>
      </c>
      <c r="AV56" s="122">
        <f>'SO 101 U - Cyklostezka - ...'!J33</f>
        <v>0</v>
      </c>
      <c r="AW56" s="122">
        <f>'SO 101 U - Cyklostezka - ...'!J34</f>
        <v>0</v>
      </c>
      <c r="AX56" s="122">
        <f>'SO 101 U - Cyklostezka - ...'!J35</f>
        <v>0</v>
      </c>
      <c r="AY56" s="122">
        <f>'SO 101 U - Cyklostezka - ...'!J36</f>
        <v>0</v>
      </c>
      <c r="AZ56" s="122">
        <f>'SO 101 U - Cyklostezka - ...'!F33</f>
        <v>0</v>
      </c>
      <c r="BA56" s="122">
        <f>'SO 101 U - Cyklostezka - ...'!F34</f>
        <v>0</v>
      </c>
      <c r="BB56" s="122">
        <f>'SO 101 U - Cyklostezka - ...'!F35</f>
        <v>0</v>
      </c>
      <c r="BC56" s="122">
        <f>'SO 101 U - Cyklostezka - ...'!F36</f>
        <v>0</v>
      </c>
      <c r="BD56" s="124">
        <f>'SO 101 U - Cyklostezka - ...'!F37</f>
        <v>0</v>
      </c>
      <c r="BE56" s="7"/>
      <c r="BT56" s="125" t="s">
        <v>81</v>
      </c>
      <c r="BV56" s="125" t="s">
        <v>75</v>
      </c>
      <c r="BW56" s="125" t="s">
        <v>86</v>
      </c>
      <c r="BX56" s="125" t="s">
        <v>5</v>
      </c>
      <c r="CL56" s="125" t="s">
        <v>19</v>
      </c>
      <c r="CM56" s="125" t="s">
        <v>83</v>
      </c>
    </row>
    <row r="57" s="7" customFormat="1" ht="16.5" customHeight="1">
      <c r="A57" s="113" t="s">
        <v>77</v>
      </c>
      <c r="B57" s="114"/>
      <c r="C57" s="115"/>
      <c r="D57" s="116" t="s">
        <v>87</v>
      </c>
      <c r="E57" s="116"/>
      <c r="F57" s="116"/>
      <c r="G57" s="116"/>
      <c r="H57" s="116"/>
      <c r="I57" s="117"/>
      <c r="J57" s="116" t="s">
        <v>88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 201 - Propustek v km 1...'!J30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80</v>
      </c>
      <c r="AR57" s="120"/>
      <c r="AS57" s="121">
        <v>0</v>
      </c>
      <c r="AT57" s="122">
        <f>ROUND(SUM(AV57:AW57),2)</f>
        <v>0</v>
      </c>
      <c r="AU57" s="123">
        <f>'SO 201 - Propustek v km 1...'!P86</f>
        <v>0</v>
      </c>
      <c r="AV57" s="122">
        <f>'SO 201 - Propustek v km 1...'!J33</f>
        <v>0</v>
      </c>
      <c r="AW57" s="122">
        <f>'SO 201 - Propustek v km 1...'!J34</f>
        <v>0</v>
      </c>
      <c r="AX57" s="122">
        <f>'SO 201 - Propustek v km 1...'!J35</f>
        <v>0</v>
      </c>
      <c r="AY57" s="122">
        <f>'SO 201 - Propustek v km 1...'!J36</f>
        <v>0</v>
      </c>
      <c r="AZ57" s="122">
        <f>'SO 201 - Propustek v km 1...'!F33</f>
        <v>0</v>
      </c>
      <c r="BA57" s="122">
        <f>'SO 201 - Propustek v km 1...'!F34</f>
        <v>0</v>
      </c>
      <c r="BB57" s="122">
        <f>'SO 201 - Propustek v km 1...'!F35</f>
        <v>0</v>
      </c>
      <c r="BC57" s="122">
        <f>'SO 201 - Propustek v km 1...'!F36</f>
        <v>0</v>
      </c>
      <c r="BD57" s="124">
        <f>'SO 201 - Propustek v km 1...'!F37</f>
        <v>0</v>
      </c>
      <c r="BE57" s="7"/>
      <c r="BT57" s="125" t="s">
        <v>81</v>
      </c>
      <c r="BV57" s="125" t="s">
        <v>75</v>
      </c>
      <c r="BW57" s="125" t="s">
        <v>89</v>
      </c>
      <c r="BX57" s="125" t="s">
        <v>5</v>
      </c>
      <c r="CL57" s="125" t="s">
        <v>19</v>
      </c>
      <c r="CM57" s="125" t="s">
        <v>83</v>
      </c>
    </row>
    <row r="58" s="7" customFormat="1" ht="16.5" customHeight="1">
      <c r="A58" s="113" t="s">
        <v>77</v>
      </c>
      <c r="B58" s="114"/>
      <c r="C58" s="115"/>
      <c r="D58" s="116" t="s">
        <v>90</v>
      </c>
      <c r="E58" s="116"/>
      <c r="F58" s="116"/>
      <c r="G58" s="116"/>
      <c r="H58" s="116"/>
      <c r="I58" s="117"/>
      <c r="J58" s="116" t="s">
        <v>91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'SO 202 - Mostní objekt v 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80</v>
      </c>
      <c r="AR58" s="120"/>
      <c r="AS58" s="126">
        <v>0</v>
      </c>
      <c r="AT58" s="127">
        <f>ROUND(SUM(AV58:AW58),2)</f>
        <v>0</v>
      </c>
      <c r="AU58" s="128">
        <f>'SO 202 - Mostní objekt v ...'!P91</f>
        <v>0</v>
      </c>
      <c r="AV58" s="127">
        <f>'SO 202 - Mostní objekt v ...'!J33</f>
        <v>0</v>
      </c>
      <c r="AW58" s="127">
        <f>'SO 202 - Mostní objekt v ...'!J34</f>
        <v>0</v>
      </c>
      <c r="AX58" s="127">
        <f>'SO 202 - Mostní objekt v ...'!J35</f>
        <v>0</v>
      </c>
      <c r="AY58" s="127">
        <f>'SO 202 - Mostní objekt v ...'!J36</f>
        <v>0</v>
      </c>
      <c r="AZ58" s="127">
        <f>'SO 202 - Mostní objekt v ...'!F33</f>
        <v>0</v>
      </c>
      <c r="BA58" s="127">
        <f>'SO 202 - Mostní objekt v ...'!F34</f>
        <v>0</v>
      </c>
      <c r="BB58" s="127">
        <f>'SO 202 - Mostní objekt v ...'!F35</f>
        <v>0</v>
      </c>
      <c r="BC58" s="127">
        <f>'SO 202 - Mostní objekt v ...'!F36</f>
        <v>0</v>
      </c>
      <c r="BD58" s="129">
        <f>'SO 202 - Mostní objekt v ...'!F37</f>
        <v>0</v>
      </c>
      <c r="BE58" s="7"/>
      <c r="BT58" s="125" t="s">
        <v>81</v>
      </c>
      <c r="BV58" s="125" t="s">
        <v>75</v>
      </c>
      <c r="BW58" s="125" t="s">
        <v>92</v>
      </c>
      <c r="BX58" s="125" t="s">
        <v>5</v>
      </c>
      <c r="CL58" s="125" t="s">
        <v>19</v>
      </c>
      <c r="CM58" s="125" t="s">
        <v>83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7cTiYYTKZGDnrvc6qt+Gz++iApwUaLNQsmAjMvyhefWGzInTKS10NQSUVwIb6UB4cD3qE4/IbUekpVle+TZlWQ==" hashValue="6otNPlWwdiqgxj3GJ0KR8VLCkVPJ64ynd2IWjVbNxRU/oArS7eLlUfiMgdM4VrMeqQGMB3ImixfLwLr46b5LTw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101 N - Cyklostezka - ...'!C2" display="/"/>
    <hyperlink ref="A56" location="'SO 101 U - Cyklostezka - ...'!C2" display="/"/>
    <hyperlink ref="A57" location="'SO 201 - Propustek v km 1...'!C2" display="/"/>
    <hyperlink ref="A58" location="'SO 202 - Mostní objekt v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Cyklostezka Přelouč - Klenovka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7. 12. 2017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ROUND((SUM(BE88:BE247)),  2)</f>
        <v>0</v>
      </c>
      <c r="G33" s="40"/>
      <c r="H33" s="40"/>
      <c r="I33" s="150">
        <v>0.20999999999999999</v>
      </c>
      <c r="J33" s="149">
        <f>ROUND(((SUM(BE88:BE247))*I33),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ROUND((SUM(BF88:BF247)),  2)</f>
        <v>0</v>
      </c>
      <c r="G34" s="40"/>
      <c r="H34" s="40"/>
      <c r="I34" s="150">
        <v>0.14999999999999999</v>
      </c>
      <c r="J34" s="149">
        <f>ROUND(((SUM(BF88:BF247))*I34),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ROUND((SUM(BG88:BG247)),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ROUND((SUM(BH88:BH247)),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ROUND((SUM(BI88:BI247)),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Cyklostezka Přelouč - Klenovka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101 N - Cyklostezka - neuznatelné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Přelouč - Klenovka</v>
      </c>
      <c r="G52" s="42"/>
      <c r="H52" s="42"/>
      <c r="I52" s="34" t="s">
        <v>23</v>
      </c>
      <c r="J52" s="74" t="str">
        <f>IF(J12="","",J12)</f>
        <v>7. 12. 2017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Přelouč</v>
      </c>
      <c r="G54" s="42"/>
      <c r="H54" s="42"/>
      <c r="I54" s="34" t="s">
        <v>31</v>
      </c>
      <c r="J54" s="38" t="str">
        <f>E21</f>
        <v>Prodin a.s.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97</v>
      </c>
      <c r="D57" s="164"/>
      <c r="E57" s="164"/>
      <c r="F57" s="164"/>
      <c r="G57" s="164"/>
      <c r="H57" s="164"/>
      <c r="I57" s="164"/>
      <c r="J57" s="165" t="s">
        <v>98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9" customFormat="1" ht="24.96" customHeight="1">
      <c r="A60" s="9"/>
      <c r="B60" s="167"/>
      <c r="C60" s="168"/>
      <c r="D60" s="169" t="s">
        <v>100</v>
      </c>
      <c r="E60" s="170"/>
      <c r="F60" s="170"/>
      <c r="G60" s="170"/>
      <c r="H60" s="170"/>
      <c r="I60" s="170"/>
      <c r="J60" s="171">
        <f>J89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101</v>
      </c>
      <c r="E61" s="176"/>
      <c r="F61" s="176"/>
      <c r="G61" s="176"/>
      <c r="H61" s="176"/>
      <c r="I61" s="176"/>
      <c r="J61" s="177">
        <f>J90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102</v>
      </c>
      <c r="E62" s="176"/>
      <c r="F62" s="176"/>
      <c r="G62" s="176"/>
      <c r="H62" s="176"/>
      <c r="I62" s="176"/>
      <c r="J62" s="177">
        <f>J127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103</v>
      </c>
      <c r="E63" s="176"/>
      <c r="F63" s="176"/>
      <c r="G63" s="176"/>
      <c r="H63" s="176"/>
      <c r="I63" s="176"/>
      <c r="J63" s="177">
        <f>J133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104</v>
      </c>
      <c r="E64" s="176"/>
      <c r="F64" s="176"/>
      <c r="G64" s="176"/>
      <c r="H64" s="176"/>
      <c r="I64" s="176"/>
      <c r="J64" s="177">
        <f>J138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105</v>
      </c>
      <c r="E65" s="176"/>
      <c r="F65" s="176"/>
      <c r="G65" s="176"/>
      <c r="H65" s="176"/>
      <c r="I65" s="176"/>
      <c r="J65" s="177">
        <f>J188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106</v>
      </c>
      <c r="E66" s="176"/>
      <c r="F66" s="176"/>
      <c r="G66" s="176"/>
      <c r="H66" s="176"/>
      <c r="I66" s="176"/>
      <c r="J66" s="177">
        <f>J225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107</v>
      </c>
      <c r="E67" s="176"/>
      <c r="F67" s="176"/>
      <c r="G67" s="176"/>
      <c r="H67" s="176"/>
      <c r="I67" s="176"/>
      <c r="J67" s="177">
        <f>J236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7"/>
      <c r="C68" s="168"/>
      <c r="D68" s="169" t="s">
        <v>108</v>
      </c>
      <c r="E68" s="170"/>
      <c r="F68" s="170"/>
      <c r="G68" s="170"/>
      <c r="H68" s="170"/>
      <c r="I68" s="170"/>
      <c r="J68" s="171">
        <f>J239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109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2" t="str">
        <f>E7</f>
        <v>Cyklostezka Přelouč - Klenovka</v>
      </c>
      <c r="F78" s="34"/>
      <c r="G78" s="34"/>
      <c r="H78" s="34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94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SO 101 N - Cyklostezka - neuznatelné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>Přelouč - Klenovka</v>
      </c>
      <c r="G82" s="42"/>
      <c r="H82" s="42"/>
      <c r="I82" s="34" t="s">
        <v>23</v>
      </c>
      <c r="J82" s="74" t="str">
        <f>IF(J12="","",J12)</f>
        <v>7. 12. 2017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E15</f>
        <v>Město Přelouč</v>
      </c>
      <c r="G84" s="42"/>
      <c r="H84" s="42"/>
      <c r="I84" s="34" t="s">
        <v>31</v>
      </c>
      <c r="J84" s="38" t="str">
        <f>E21</f>
        <v>Prodin a.s.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IF(E18="","",E18)</f>
        <v>Vyplň údaj</v>
      </c>
      <c r="G85" s="42"/>
      <c r="H85" s="42"/>
      <c r="I85" s="34" t="s">
        <v>36</v>
      </c>
      <c r="J85" s="38" t="str">
        <f>E24</f>
        <v xml:space="preserve"> 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9"/>
      <c r="B87" s="180"/>
      <c r="C87" s="181" t="s">
        <v>110</v>
      </c>
      <c r="D87" s="182" t="s">
        <v>58</v>
      </c>
      <c r="E87" s="182" t="s">
        <v>54</v>
      </c>
      <c r="F87" s="182" t="s">
        <v>55</v>
      </c>
      <c r="G87" s="182" t="s">
        <v>111</v>
      </c>
      <c r="H87" s="182" t="s">
        <v>112</v>
      </c>
      <c r="I87" s="182" t="s">
        <v>113</v>
      </c>
      <c r="J87" s="182" t="s">
        <v>98</v>
      </c>
      <c r="K87" s="183" t="s">
        <v>114</v>
      </c>
      <c r="L87" s="184"/>
      <c r="M87" s="94" t="s">
        <v>19</v>
      </c>
      <c r="N87" s="95" t="s">
        <v>43</v>
      </c>
      <c r="O87" s="95" t="s">
        <v>115</v>
      </c>
      <c r="P87" s="95" t="s">
        <v>116</v>
      </c>
      <c r="Q87" s="95" t="s">
        <v>117</v>
      </c>
      <c r="R87" s="95" t="s">
        <v>118</v>
      </c>
      <c r="S87" s="95" t="s">
        <v>119</v>
      </c>
      <c r="T87" s="96" t="s">
        <v>120</v>
      </c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40"/>
      <c r="B88" s="41"/>
      <c r="C88" s="101" t="s">
        <v>121</v>
      </c>
      <c r="D88" s="42"/>
      <c r="E88" s="42"/>
      <c r="F88" s="42"/>
      <c r="G88" s="42"/>
      <c r="H88" s="42"/>
      <c r="I88" s="42"/>
      <c r="J88" s="185">
        <f>BK88</f>
        <v>0</v>
      </c>
      <c r="K88" s="42"/>
      <c r="L88" s="46"/>
      <c r="M88" s="97"/>
      <c r="N88" s="186"/>
      <c r="O88" s="98"/>
      <c r="P88" s="187">
        <f>P89+P239</f>
        <v>0</v>
      </c>
      <c r="Q88" s="98"/>
      <c r="R88" s="187">
        <f>R89+R239</f>
        <v>1167.7263704999998</v>
      </c>
      <c r="S88" s="98"/>
      <c r="T88" s="188">
        <f>T89+T239</f>
        <v>203.7362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72</v>
      </c>
      <c r="AU88" s="19" t="s">
        <v>99</v>
      </c>
      <c r="BK88" s="189">
        <f>BK89+BK239</f>
        <v>0</v>
      </c>
    </row>
    <row r="89" s="12" customFormat="1" ht="25.92" customHeight="1">
      <c r="A89" s="12"/>
      <c r="B89" s="190"/>
      <c r="C89" s="191"/>
      <c r="D89" s="192" t="s">
        <v>72</v>
      </c>
      <c r="E89" s="193" t="s">
        <v>122</v>
      </c>
      <c r="F89" s="193" t="s">
        <v>123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P90+P127+P133+P138+P188+P225+P236</f>
        <v>0</v>
      </c>
      <c r="Q89" s="198"/>
      <c r="R89" s="199">
        <f>R90+R127+R133+R138+R188+R225+R236</f>
        <v>1167.7263704999998</v>
      </c>
      <c r="S89" s="198"/>
      <c r="T89" s="200">
        <f>T90+T127+T133+T138+T188+T225+T236</f>
        <v>203.7362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81</v>
      </c>
      <c r="AT89" s="202" t="s">
        <v>72</v>
      </c>
      <c r="AU89" s="202" t="s">
        <v>73</v>
      </c>
      <c r="AY89" s="201" t="s">
        <v>124</v>
      </c>
      <c r="BK89" s="203">
        <f>BK90+BK127+BK133+BK138+BK188+BK225+BK236</f>
        <v>0</v>
      </c>
    </row>
    <row r="90" s="12" customFormat="1" ht="22.8" customHeight="1">
      <c r="A90" s="12"/>
      <c r="B90" s="190"/>
      <c r="C90" s="191"/>
      <c r="D90" s="192" t="s">
        <v>72</v>
      </c>
      <c r="E90" s="204" t="s">
        <v>81</v>
      </c>
      <c r="F90" s="204" t="s">
        <v>125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SUM(P91:P126)</f>
        <v>0</v>
      </c>
      <c r="Q90" s="198"/>
      <c r="R90" s="199">
        <f>SUM(R91:R126)</f>
        <v>1059.2179289999999</v>
      </c>
      <c r="S90" s="198"/>
      <c r="T90" s="200">
        <f>SUM(T91:T126)</f>
        <v>2.0821999999999998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81</v>
      </c>
      <c r="AT90" s="202" t="s">
        <v>72</v>
      </c>
      <c r="AU90" s="202" t="s">
        <v>81</v>
      </c>
      <c r="AY90" s="201" t="s">
        <v>124</v>
      </c>
      <c r="BK90" s="203">
        <f>SUM(BK91:BK126)</f>
        <v>0</v>
      </c>
    </row>
    <row r="91" s="2" customFormat="1" ht="37.8" customHeight="1">
      <c r="A91" s="40"/>
      <c r="B91" s="41"/>
      <c r="C91" s="206" t="s">
        <v>81</v>
      </c>
      <c r="D91" s="206" t="s">
        <v>126</v>
      </c>
      <c r="E91" s="207" t="s">
        <v>127</v>
      </c>
      <c r="F91" s="208" t="s">
        <v>128</v>
      </c>
      <c r="G91" s="209" t="s">
        <v>129</v>
      </c>
      <c r="H91" s="210">
        <v>7</v>
      </c>
      <c r="I91" s="211"/>
      <c r="J91" s="212">
        <f>ROUND(I91*H91,2)</f>
        <v>0</v>
      </c>
      <c r="K91" s="208" t="s">
        <v>130</v>
      </c>
      <c r="L91" s="46"/>
      <c r="M91" s="213" t="s">
        <v>19</v>
      </c>
      <c r="N91" s="214" t="s">
        <v>44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0.26000000000000001</v>
      </c>
      <c r="T91" s="216">
        <f>S91*H91</f>
        <v>1.8200000000000001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131</v>
      </c>
      <c r="AT91" s="217" t="s">
        <v>126</v>
      </c>
      <c r="AU91" s="217" t="s">
        <v>83</v>
      </c>
      <c r="AY91" s="19" t="s">
        <v>124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81</v>
      </c>
      <c r="BK91" s="218">
        <f>ROUND(I91*H91,2)</f>
        <v>0</v>
      </c>
      <c r="BL91" s="19" t="s">
        <v>131</v>
      </c>
      <c r="BM91" s="217" t="s">
        <v>132</v>
      </c>
    </row>
    <row r="92" s="2" customFormat="1">
      <c r="A92" s="40"/>
      <c r="B92" s="41"/>
      <c r="C92" s="42"/>
      <c r="D92" s="219" t="s">
        <v>133</v>
      </c>
      <c r="E92" s="42"/>
      <c r="F92" s="220" t="s">
        <v>134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133</v>
      </c>
      <c r="AU92" s="19" t="s">
        <v>83</v>
      </c>
    </row>
    <row r="93" s="2" customFormat="1">
      <c r="A93" s="40"/>
      <c r="B93" s="41"/>
      <c r="C93" s="42"/>
      <c r="D93" s="224" t="s">
        <v>135</v>
      </c>
      <c r="E93" s="42"/>
      <c r="F93" s="225" t="s">
        <v>136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135</v>
      </c>
      <c r="AU93" s="19" t="s">
        <v>83</v>
      </c>
    </row>
    <row r="94" s="13" customFormat="1">
      <c r="A94" s="13"/>
      <c r="B94" s="226"/>
      <c r="C94" s="227"/>
      <c r="D94" s="224" t="s">
        <v>137</v>
      </c>
      <c r="E94" s="228" t="s">
        <v>19</v>
      </c>
      <c r="F94" s="229" t="s">
        <v>138</v>
      </c>
      <c r="G94" s="227"/>
      <c r="H94" s="230">
        <v>7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137</v>
      </c>
      <c r="AU94" s="236" t="s">
        <v>83</v>
      </c>
      <c r="AV94" s="13" t="s">
        <v>83</v>
      </c>
      <c r="AW94" s="13" t="s">
        <v>35</v>
      </c>
      <c r="AX94" s="13" t="s">
        <v>81</v>
      </c>
      <c r="AY94" s="236" t="s">
        <v>124</v>
      </c>
    </row>
    <row r="95" s="2" customFormat="1" ht="24.15" customHeight="1">
      <c r="A95" s="40"/>
      <c r="B95" s="41"/>
      <c r="C95" s="206" t="s">
        <v>83</v>
      </c>
      <c r="D95" s="206" t="s">
        <v>126</v>
      </c>
      <c r="E95" s="207" t="s">
        <v>139</v>
      </c>
      <c r="F95" s="208" t="s">
        <v>140</v>
      </c>
      <c r="G95" s="209" t="s">
        <v>129</v>
      </c>
      <c r="H95" s="210">
        <v>2.1000000000000001</v>
      </c>
      <c r="I95" s="211"/>
      <c r="J95" s="212">
        <f>ROUND(I95*H95,2)</f>
        <v>0</v>
      </c>
      <c r="K95" s="208" t="s">
        <v>130</v>
      </c>
      <c r="L95" s="46"/>
      <c r="M95" s="213" t="s">
        <v>19</v>
      </c>
      <c r="N95" s="214" t="s">
        <v>44</v>
      </c>
      <c r="O95" s="86"/>
      <c r="P95" s="215">
        <f>O95*H95</f>
        <v>0</v>
      </c>
      <c r="Q95" s="215">
        <v>3.0000000000000001E-05</v>
      </c>
      <c r="R95" s="215">
        <f>Q95*H95</f>
        <v>6.3E-05</v>
      </c>
      <c r="S95" s="215">
        <v>0.091999999999999998</v>
      </c>
      <c r="T95" s="216">
        <f>S95*H95</f>
        <v>0.19320000000000001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131</v>
      </c>
      <c r="AT95" s="217" t="s">
        <v>126</v>
      </c>
      <c r="AU95" s="217" t="s">
        <v>83</v>
      </c>
      <c r="AY95" s="19" t="s">
        <v>124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81</v>
      </c>
      <c r="BK95" s="218">
        <f>ROUND(I95*H95,2)</f>
        <v>0</v>
      </c>
      <c r="BL95" s="19" t="s">
        <v>131</v>
      </c>
      <c r="BM95" s="217" t="s">
        <v>141</v>
      </c>
    </row>
    <row r="96" s="2" customFormat="1">
      <c r="A96" s="40"/>
      <c r="B96" s="41"/>
      <c r="C96" s="42"/>
      <c r="D96" s="219" t="s">
        <v>133</v>
      </c>
      <c r="E96" s="42"/>
      <c r="F96" s="220" t="s">
        <v>142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133</v>
      </c>
      <c r="AU96" s="19" t="s">
        <v>83</v>
      </c>
    </row>
    <row r="97" s="2" customFormat="1">
      <c r="A97" s="40"/>
      <c r="B97" s="41"/>
      <c r="C97" s="42"/>
      <c r="D97" s="224" t="s">
        <v>135</v>
      </c>
      <c r="E97" s="42"/>
      <c r="F97" s="225" t="s">
        <v>143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135</v>
      </c>
      <c r="AU97" s="19" t="s">
        <v>83</v>
      </c>
    </row>
    <row r="98" s="13" customFormat="1">
      <c r="A98" s="13"/>
      <c r="B98" s="226"/>
      <c r="C98" s="227"/>
      <c r="D98" s="224" t="s">
        <v>137</v>
      </c>
      <c r="E98" s="228" t="s">
        <v>19</v>
      </c>
      <c r="F98" s="229" t="s">
        <v>144</v>
      </c>
      <c r="G98" s="227"/>
      <c r="H98" s="230">
        <v>2.1000000000000001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137</v>
      </c>
      <c r="AU98" s="236" t="s">
        <v>83</v>
      </c>
      <c r="AV98" s="13" t="s">
        <v>83</v>
      </c>
      <c r="AW98" s="13" t="s">
        <v>35</v>
      </c>
      <c r="AX98" s="13" t="s">
        <v>81</v>
      </c>
      <c r="AY98" s="236" t="s">
        <v>124</v>
      </c>
    </row>
    <row r="99" s="2" customFormat="1" ht="24.15" customHeight="1">
      <c r="A99" s="40"/>
      <c r="B99" s="41"/>
      <c r="C99" s="206" t="s">
        <v>145</v>
      </c>
      <c r="D99" s="206" t="s">
        <v>126</v>
      </c>
      <c r="E99" s="207" t="s">
        <v>146</v>
      </c>
      <c r="F99" s="208" t="s">
        <v>147</v>
      </c>
      <c r="G99" s="209" t="s">
        <v>129</v>
      </c>
      <c r="H99" s="210">
        <v>0.29999999999999999</v>
      </c>
      <c r="I99" s="211"/>
      <c r="J99" s="212">
        <f>ROUND(I99*H99,2)</f>
        <v>0</v>
      </c>
      <c r="K99" s="208" t="s">
        <v>130</v>
      </c>
      <c r="L99" s="46"/>
      <c r="M99" s="213" t="s">
        <v>19</v>
      </c>
      <c r="N99" s="214" t="s">
        <v>44</v>
      </c>
      <c r="O99" s="86"/>
      <c r="P99" s="215">
        <f>O99*H99</f>
        <v>0</v>
      </c>
      <c r="Q99" s="215">
        <v>8.0000000000000007E-05</v>
      </c>
      <c r="R99" s="215">
        <f>Q99*H99</f>
        <v>2.4000000000000001E-05</v>
      </c>
      <c r="S99" s="215">
        <v>0.23000000000000001</v>
      </c>
      <c r="T99" s="216">
        <f>S99*H99</f>
        <v>0.069000000000000006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131</v>
      </c>
      <c r="AT99" s="217" t="s">
        <v>126</v>
      </c>
      <c r="AU99" s="217" t="s">
        <v>83</v>
      </c>
      <c r="AY99" s="19" t="s">
        <v>124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81</v>
      </c>
      <c r="BK99" s="218">
        <f>ROUND(I99*H99,2)</f>
        <v>0</v>
      </c>
      <c r="BL99" s="19" t="s">
        <v>131</v>
      </c>
      <c r="BM99" s="217" t="s">
        <v>148</v>
      </c>
    </row>
    <row r="100" s="2" customFormat="1">
      <c r="A100" s="40"/>
      <c r="B100" s="41"/>
      <c r="C100" s="42"/>
      <c r="D100" s="219" t="s">
        <v>133</v>
      </c>
      <c r="E100" s="42"/>
      <c r="F100" s="220" t="s">
        <v>149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133</v>
      </c>
      <c r="AU100" s="19" t="s">
        <v>83</v>
      </c>
    </row>
    <row r="101" s="2" customFormat="1">
      <c r="A101" s="40"/>
      <c r="B101" s="41"/>
      <c r="C101" s="42"/>
      <c r="D101" s="224" t="s">
        <v>135</v>
      </c>
      <c r="E101" s="42"/>
      <c r="F101" s="225" t="s">
        <v>143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135</v>
      </c>
      <c r="AU101" s="19" t="s">
        <v>83</v>
      </c>
    </row>
    <row r="102" s="13" customFormat="1">
      <c r="A102" s="13"/>
      <c r="B102" s="226"/>
      <c r="C102" s="227"/>
      <c r="D102" s="224" t="s">
        <v>137</v>
      </c>
      <c r="E102" s="228" t="s">
        <v>19</v>
      </c>
      <c r="F102" s="229" t="s">
        <v>150</v>
      </c>
      <c r="G102" s="227"/>
      <c r="H102" s="230">
        <v>0.29999999999999999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137</v>
      </c>
      <c r="AU102" s="236" t="s">
        <v>83</v>
      </c>
      <c r="AV102" s="13" t="s">
        <v>83</v>
      </c>
      <c r="AW102" s="13" t="s">
        <v>35</v>
      </c>
      <c r="AX102" s="13" t="s">
        <v>81</v>
      </c>
      <c r="AY102" s="236" t="s">
        <v>124</v>
      </c>
    </row>
    <row r="103" s="2" customFormat="1" ht="24.15" customHeight="1">
      <c r="A103" s="40"/>
      <c r="B103" s="41"/>
      <c r="C103" s="206" t="s">
        <v>151</v>
      </c>
      <c r="D103" s="206" t="s">
        <v>126</v>
      </c>
      <c r="E103" s="207" t="s">
        <v>152</v>
      </c>
      <c r="F103" s="208" t="s">
        <v>153</v>
      </c>
      <c r="G103" s="209" t="s">
        <v>154</v>
      </c>
      <c r="H103" s="210">
        <v>4.5</v>
      </c>
      <c r="I103" s="211"/>
      <c r="J103" s="212">
        <f>ROUND(I103*H103,2)</f>
        <v>0</v>
      </c>
      <c r="K103" s="208" t="s">
        <v>130</v>
      </c>
      <c r="L103" s="46"/>
      <c r="M103" s="213" t="s">
        <v>19</v>
      </c>
      <c r="N103" s="214" t="s">
        <v>44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131</v>
      </c>
      <c r="AT103" s="217" t="s">
        <v>126</v>
      </c>
      <c r="AU103" s="217" t="s">
        <v>83</v>
      </c>
      <c r="AY103" s="19" t="s">
        <v>124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81</v>
      </c>
      <c r="BK103" s="218">
        <f>ROUND(I103*H103,2)</f>
        <v>0</v>
      </c>
      <c r="BL103" s="19" t="s">
        <v>131</v>
      </c>
      <c r="BM103" s="217" t="s">
        <v>155</v>
      </c>
    </row>
    <row r="104" s="2" customFormat="1">
      <c r="A104" s="40"/>
      <c r="B104" s="41"/>
      <c r="C104" s="42"/>
      <c r="D104" s="219" t="s">
        <v>133</v>
      </c>
      <c r="E104" s="42"/>
      <c r="F104" s="220" t="s">
        <v>156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133</v>
      </c>
      <c r="AU104" s="19" t="s">
        <v>83</v>
      </c>
    </row>
    <row r="105" s="13" customFormat="1">
      <c r="A105" s="13"/>
      <c r="B105" s="226"/>
      <c r="C105" s="227"/>
      <c r="D105" s="224" t="s">
        <v>137</v>
      </c>
      <c r="E105" s="228" t="s">
        <v>19</v>
      </c>
      <c r="F105" s="229" t="s">
        <v>157</v>
      </c>
      <c r="G105" s="227"/>
      <c r="H105" s="230">
        <v>4.5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137</v>
      </c>
      <c r="AU105" s="236" t="s">
        <v>83</v>
      </c>
      <c r="AV105" s="13" t="s">
        <v>83</v>
      </c>
      <c r="AW105" s="13" t="s">
        <v>35</v>
      </c>
      <c r="AX105" s="13" t="s">
        <v>81</v>
      </c>
      <c r="AY105" s="236" t="s">
        <v>124</v>
      </c>
    </row>
    <row r="106" s="2" customFormat="1" ht="24.15" customHeight="1">
      <c r="A106" s="40"/>
      <c r="B106" s="41"/>
      <c r="C106" s="206" t="s">
        <v>158</v>
      </c>
      <c r="D106" s="206" t="s">
        <v>126</v>
      </c>
      <c r="E106" s="207" t="s">
        <v>159</v>
      </c>
      <c r="F106" s="208" t="s">
        <v>160</v>
      </c>
      <c r="G106" s="209" t="s">
        <v>154</v>
      </c>
      <c r="H106" s="210">
        <v>0.20000000000000001</v>
      </c>
      <c r="I106" s="211"/>
      <c r="J106" s="212">
        <f>ROUND(I106*H106,2)</f>
        <v>0</v>
      </c>
      <c r="K106" s="208" t="s">
        <v>130</v>
      </c>
      <c r="L106" s="46"/>
      <c r="M106" s="213" t="s">
        <v>19</v>
      </c>
      <c r="N106" s="214" t="s">
        <v>44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131</v>
      </c>
      <c r="AT106" s="217" t="s">
        <v>126</v>
      </c>
      <c r="AU106" s="217" t="s">
        <v>83</v>
      </c>
      <c r="AY106" s="19" t="s">
        <v>124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81</v>
      </c>
      <c r="BK106" s="218">
        <f>ROUND(I106*H106,2)</f>
        <v>0</v>
      </c>
      <c r="BL106" s="19" t="s">
        <v>131</v>
      </c>
      <c r="BM106" s="217" t="s">
        <v>161</v>
      </c>
    </row>
    <row r="107" s="2" customFormat="1">
      <c r="A107" s="40"/>
      <c r="B107" s="41"/>
      <c r="C107" s="42"/>
      <c r="D107" s="219" t="s">
        <v>133</v>
      </c>
      <c r="E107" s="42"/>
      <c r="F107" s="220" t="s">
        <v>162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133</v>
      </c>
      <c r="AU107" s="19" t="s">
        <v>83</v>
      </c>
    </row>
    <row r="108" s="13" customFormat="1">
      <c r="A108" s="13"/>
      <c r="B108" s="226"/>
      <c r="C108" s="227"/>
      <c r="D108" s="224" t="s">
        <v>137</v>
      </c>
      <c r="E108" s="228" t="s">
        <v>19</v>
      </c>
      <c r="F108" s="229" t="s">
        <v>163</v>
      </c>
      <c r="G108" s="227"/>
      <c r="H108" s="230">
        <v>0.20000000000000001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137</v>
      </c>
      <c r="AU108" s="236" t="s">
        <v>83</v>
      </c>
      <c r="AV108" s="13" t="s">
        <v>83</v>
      </c>
      <c r="AW108" s="13" t="s">
        <v>35</v>
      </c>
      <c r="AX108" s="13" t="s">
        <v>81</v>
      </c>
      <c r="AY108" s="236" t="s">
        <v>124</v>
      </c>
    </row>
    <row r="109" s="2" customFormat="1" ht="24.15" customHeight="1">
      <c r="A109" s="40"/>
      <c r="B109" s="41"/>
      <c r="C109" s="206" t="s">
        <v>164</v>
      </c>
      <c r="D109" s="206" t="s">
        <v>126</v>
      </c>
      <c r="E109" s="207" t="s">
        <v>165</v>
      </c>
      <c r="F109" s="208" t="s">
        <v>166</v>
      </c>
      <c r="G109" s="209" t="s">
        <v>129</v>
      </c>
      <c r="H109" s="210">
        <v>3922.8099999999999</v>
      </c>
      <c r="I109" s="211"/>
      <c r="J109" s="212">
        <f>ROUND(I109*H109,2)</f>
        <v>0</v>
      </c>
      <c r="K109" s="208" t="s">
        <v>130</v>
      </c>
      <c r="L109" s="46"/>
      <c r="M109" s="213" t="s">
        <v>19</v>
      </c>
      <c r="N109" s="214" t="s">
        <v>44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131</v>
      </c>
      <c r="AT109" s="217" t="s">
        <v>126</v>
      </c>
      <c r="AU109" s="217" t="s">
        <v>83</v>
      </c>
      <c r="AY109" s="19" t="s">
        <v>124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81</v>
      </c>
      <c r="BK109" s="218">
        <f>ROUND(I109*H109,2)</f>
        <v>0</v>
      </c>
      <c r="BL109" s="19" t="s">
        <v>131</v>
      </c>
      <c r="BM109" s="217" t="s">
        <v>167</v>
      </c>
    </row>
    <row r="110" s="2" customFormat="1">
      <c r="A110" s="40"/>
      <c r="B110" s="41"/>
      <c r="C110" s="42"/>
      <c r="D110" s="219" t="s">
        <v>133</v>
      </c>
      <c r="E110" s="42"/>
      <c r="F110" s="220" t="s">
        <v>168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133</v>
      </c>
      <c r="AU110" s="19" t="s">
        <v>83</v>
      </c>
    </row>
    <row r="111" s="13" customFormat="1">
      <c r="A111" s="13"/>
      <c r="B111" s="226"/>
      <c r="C111" s="227"/>
      <c r="D111" s="224" t="s">
        <v>137</v>
      </c>
      <c r="E111" s="228" t="s">
        <v>19</v>
      </c>
      <c r="F111" s="229" t="s">
        <v>169</v>
      </c>
      <c r="G111" s="227"/>
      <c r="H111" s="230">
        <v>3894.8099999999999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137</v>
      </c>
      <c r="AU111" s="236" t="s">
        <v>83</v>
      </c>
      <c r="AV111" s="13" t="s">
        <v>83</v>
      </c>
      <c r="AW111" s="13" t="s">
        <v>35</v>
      </c>
      <c r="AX111" s="13" t="s">
        <v>73</v>
      </c>
      <c r="AY111" s="236" t="s">
        <v>124</v>
      </c>
    </row>
    <row r="112" s="13" customFormat="1">
      <c r="A112" s="13"/>
      <c r="B112" s="226"/>
      <c r="C112" s="227"/>
      <c r="D112" s="224" t="s">
        <v>137</v>
      </c>
      <c r="E112" s="228" t="s">
        <v>19</v>
      </c>
      <c r="F112" s="229" t="s">
        <v>170</v>
      </c>
      <c r="G112" s="227"/>
      <c r="H112" s="230">
        <v>28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137</v>
      </c>
      <c r="AU112" s="236" t="s">
        <v>83</v>
      </c>
      <c r="AV112" s="13" t="s">
        <v>83</v>
      </c>
      <c r="AW112" s="13" t="s">
        <v>35</v>
      </c>
      <c r="AX112" s="13" t="s">
        <v>73</v>
      </c>
      <c r="AY112" s="236" t="s">
        <v>124</v>
      </c>
    </row>
    <row r="113" s="14" customFormat="1">
      <c r="A113" s="14"/>
      <c r="B113" s="237"/>
      <c r="C113" s="238"/>
      <c r="D113" s="224" t="s">
        <v>137</v>
      </c>
      <c r="E113" s="239" t="s">
        <v>19</v>
      </c>
      <c r="F113" s="240" t="s">
        <v>171</v>
      </c>
      <c r="G113" s="238"/>
      <c r="H113" s="241">
        <v>3922.8099999999999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137</v>
      </c>
      <c r="AU113" s="247" t="s">
        <v>83</v>
      </c>
      <c r="AV113" s="14" t="s">
        <v>131</v>
      </c>
      <c r="AW113" s="14" t="s">
        <v>35</v>
      </c>
      <c r="AX113" s="14" t="s">
        <v>81</v>
      </c>
      <c r="AY113" s="247" t="s">
        <v>124</v>
      </c>
    </row>
    <row r="114" s="2" customFormat="1" ht="16.5" customHeight="1">
      <c r="A114" s="40"/>
      <c r="B114" s="41"/>
      <c r="C114" s="248" t="s">
        <v>172</v>
      </c>
      <c r="D114" s="248" t="s">
        <v>173</v>
      </c>
      <c r="E114" s="249" t="s">
        <v>174</v>
      </c>
      <c r="F114" s="250" t="s">
        <v>175</v>
      </c>
      <c r="G114" s="251" t="s">
        <v>176</v>
      </c>
      <c r="H114" s="252">
        <v>1059.1590000000001</v>
      </c>
      <c r="I114" s="253"/>
      <c r="J114" s="254">
        <f>ROUND(I114*H114,2)</f>
        <v>0</v>
      </c>
      <c r="K114" s="250" t="s">
        <v>130</v>
      </c>
      <c r="L114" s="255"/>
      <c r="M114" s="256" t="s">
        <v>19</v>
      </c>
      <c r="N114" s="257" t="s">
        <v>44</v>
      </c>
      <c r="O114" s="86"/>
      <c r="P114" s="215">
        <f>O114*H114</f>
        <v>0</v>
      </c>
      <c r="Q114" s="215">
        <v>1</v>
      </c>
      <c r="R114" s="215">
        <f>Q114*H114</f>
        <v>1059.1590000000001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177</v>
      </c>
      <c r="AT114" s="217" t="s">
        <v>173</v>
      </c>
      <c r="AU114" s="217" t="s">
        <v>83</v>
      </c>
      <c r="AY114" s="19" t="s">
        <v>124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81</v>
      </c>
      <c r="BK114" s="218">
        <f>ROUND(I114*H114,2)</f>
        <v>0</v>
      </c>
      <c r="BL114" s="19" t="s">
        <v>131</v>
      </c>
      <c r="BM114" s="217" t="s">
        <v>178</v>
      </c>
    </row>
    <row r="115" s="13" customFormat="1">
      <c r="A115" s="13"/>
      <c r="B115" s="226"/>
      <c r="C115" s="227"/>
      <c r="D115" s="224" t="s">
        <v>137</v>
      </c>
      <c r="E115" s="228" t="s">
        <v>19</v>
      </c>
      <c r="F115" s="229" t="s">
        <v>179</v>
      </c>
      <c r="G115" s="227"/>
      <c r="H115" s="230">
        <v>1059.1590000000001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137</v>
      </c>
      <c r="AU115" s="236" t="s">
        <v>83</v>
      </c>
      <c r="AV115" s="13" t="s">
        <v>83</v>
      </c>
      <c r="AW115" s="13" t="s">
        <v>35</v>
      </c>
      <c r="AX115" s="13" t="s">
        <v>81</v>
      </c>
      <c r="AY115" s="236" t="s">
        <v>124</v>
      </c>
    </row>
    <row r="116" s="2" customFormat="1" ht="24.15" customHeight="1">
      <c r="A116" s="40"/>
      <c r="B116" s="41"/>
      <c r="C116" s="206" t="s">
        <v>180</v>
      </c>
      <c r="D116" s="206" t="s">
        <v>126</v>
      </c>
      <c r="E116" s="207" t="s">
        <v>181</v>
      </c>
      <c r="F116" s="208" t="s">
        <v>182</v>
      </c>
      <c r="G116" s="209" t="s">
        <v>129</v>
      </c>
      <c r="H116" s="210">
        <v>3922.8099999999999</v>
      </c>
      <c r="I116" s="211"/>
      <c r="J116" s="212">
        <f>ROUND(I116*H116,2)</f>
        <v>0</v>
      </c>
      <c r="K116" s="208" t="s">
        <v>130</v>
      </c>
      <c r="L116" s="46"/>
      <c r="M116" s="213" t="s">
        <v>19</v>
      </c>
      <c r="N116" s="214" t="s">
        <v>44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131</v>
      </c>
      <c r="AT116" s="217" t="s">
        <v>126</v>
      </c>
      <c r="AU116" s="217" t="s">
        <v>83</v>
      </c>
      <c r="AY116" s="19" t="s">
        <v>124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81</v>
      </c>
      <c r="BK116" s="218">
        <f>ROUND(I116*H116,2)</f>
        <v>0</v>
      </c>
      <c r="BL116" s="19" t="s">
        <v>131</v>
      </c>
      <c r="BM116" s="217" t="s">
        <v>183</v>
      </c>
    </row>
    <row r="117" s="2" customFormat="1">
      <c r="A117" s="40"/>
      <c r="B117" s="41"/>
      <c r="C117" s="42"/>
      <c r="D117" s="219" t="s">
        <v>133</v>
      </c>
      <c r="E117" s="42"/>
      <c r="F117" s="220" t="s">
        <v>184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133</v>
      </c>
      <c r="AU117" s="19" t="s">
        <v>83</v>
      </c>
    </row>
    <row r="118" s="13" customFormat="1">
      <c r="A118" s="13"/>
      <c r="B118" s="226"/>
      <c r="C118" s="227"/>
      <c r="D118" s="224" t="s">
        <v>137</v>
      </c>
      <c r="E118" s="228" t="s">
        <v>19</v>
      </c>
      <c r="F118" s="229" t="s">
        <v>169</v>
      </c>
      <c r="G118" s="227"/>
      <c r="H118" s="230">
        <v>3894.8099999999999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137</v>
      </c>
      <c r="AU118" s="236" t="s">
        <v>83</v>
      </c>
      <c r="AV118" s="13" t="s">
        <v>83</v>
      </c>
      <c r="AW118" s="13" t="s">
        <v>35</v>
      </c>
      <c r="AX118" s="13" t="s">
        <v>73</v>
      </c>
      <c r="AY118" s="236" t="s">
        <v>124</v>
      </c>
    </row>
    <row r="119" s="13" customFormat="1">
      <c r="A119" s="13"/>
      <c r="B119" s="226"/>
      <c r="C119" s="227"/>
      <c r="D119" s="224" t="s">
        <v>137</v>
      </c>
      <c r="E119" s="228" t="s">
        <v>19</v>
      </c>
      <c r="F119" s="229" t="s">
        <v>170</v>
      </c>
      <c r="G119" s="227"/>
      <c r="H119" s="230">
        <v>28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137</v>
      </c>
      <c r="AU119" s="236" t="s">
        <v>83</v>
      </c>
      <c r="AV119" s="13" t="s">
        <v>83</v>
      </c>
      <c r="AW119" s="13" t="s">
        <v>35</v>
      </c>
      <c r="AX119" s="13" t="s">
        <v>73</v>
      </c>
      <c r="AY119" s="236" t="s">
        <v>124</v>
      </c>
    </row>
    <row r="120" s="14" customFormat="1">
      <c r="A120" s="14"/>
      <c r="B120" s="237"/>
      <c r="C120" s="238"/>
      <c r="D120" s="224" t="s">
        <v>137</v>
      </c>
      <c r="E120" s="239" t="s">
        <v>19</v>
      </c>
      <c r="F120" s="240" t="s">
        <v>171</v>
      </c>
      <c r="G120" s="238"/>
      <c r="H120" s="241">
        <v>3922.8099999999999</v>
      </c>
      <c r="I120" s="242"/>
      <c r="J120" s="238"/>
      <c r="K120" s="238"/>
      <c r="L120" s="243"/>
      <c r="M120" s="244"/>
      <c r="N120" s="245"/>
      <c r="O120" s="245"/>
      <c r="P120" s="245"/>
      <c r="Q120" s="245"/>
      <c r="R120" s="245"/>
      <c r="S120" s="245"/>
      <c r="T120" s="24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7" t="s">
        <v>137</v>
      </c>
      <c r="AU120" s="247" t="s">
        <v>83</v>
      </c>
      <c r="AV120" s="14" t="s">
        <v>131</v>
      </c>
      <c r="AW120" s="14" t="s">
        <v>35</v>
      </c>
      <c r="AX120" s="14" t="s">
        <v>81</v>
      </c>
      <c r="AY120" s="247" t="s">
        <v>124</v>
      </c>
    </row>
    <row r="121" s="2" customFormat="1" ht="16.5" customHeight="1">
      <c r="A121" s="40"/>
      <c r="B121" s="41"/>
      <c r="C121" s="248" t="s">
        <v>185</v>
      </c>
      <c r="D121" s="248" t="s">
        <v>173</v>
      </c>
      <c r="E121" s="249" t="s">
        <v>186</v>
      </c>
      <c r="F121" s="250" t="s">
        <v>187</v>
      </c>
      <c r="G121" s="251" t="s">
        <v>188</v>
      </c>
      <c r="H121" s="252">
        <v>58.841999999999999</v>
      </c>
      <c r="I121" s="253"/>
      <c r="J121" s="254">
        <f>ROUND(I121*H121,2)</f>
        <v>0</v>
      </c>
      <c r="K121" s="250" t="s">
        <v>130</v>
      </c>
      <c r="L121" s="255"/>
      <c r="M121" s="256" t="s">
        <v>19</v>
      </c>
      <c r="N121" s="257" t="s">
        <v>44</v>
      </c>
      <c r="O121" s="86"/>
      <c r="P121" s="215">
        <f>O121*H121</f>
        <v>0</v>
      </c>
      <c r="Q121" s="215">
        <v>0.001</v>
      </c>
      <c r="R121" s="215">
        <f>Q121*H121</f>
        <v>0.058841999999999998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177</v>
      </c>
      <c r="AT121" s="217" t="s">
        <v>173</v>
      </c>
      <c r="AU121" s="217" t="s">
        <v>83</v>
      </c>
      <c r="AY121" s="19" t="s">
        <v>124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81</v>
      </c>
      <c r="BK121" s="218">
        <f>ROUND(I121*H121,2)</f>
        <v>0</v>
      </c>
      <c r="BL121" s="19" t="s">
        <v>131</v>
      </c>
      <c r="BM121" s="217" t="s">
        <v>189</v>
      </c>
    </row>
    <row r="122" s="13" customFormat="1">
      <c r="A122" s="13"/>
      <c r="B122" s="226"/>
      <c r="C122" s="227"/>
      <c r="D122" s="224" t="s">
        <v>137</v>
      </c>
      <c r="E122" s="228" t="s">
        <v>19</v>
      </c>
      <c r="F122" s="229" t="s">
        <v>190</v>
      </c>
      <c r="G122" s="227"/>
      <c r="H122" s="230">
        <v>58.841999999999999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137</v>
      </c>
      <c r="AU122" s="236" t="s">
        <v>83</v>
      </c>
      <c r="AV122" s="13" t="s">
        <v>83</v>
      </c>
      <c r="AW122" s="13" t="s">
        <v>35</v>
      </c>
      <c r="AX122" s="13" t="s">
        <v>81</v>
      </c>
      <c r="AY122" s="236" t="s">
        <v>124</v>
      </c>
    </row>
    <row r="123" s="2" customFormat="1" ht="21.75" customHeight="1">
      <c r="A123" s="40"/>
      <c r="B123" s="41"/>
      <c r="C123" s="206" t="s">
        <v>191</v>
      </c>
      <c r="D123" s="206" t="s">
        <v>126</v>
      </c>
      <c r="E123" s="207" t="s">
        <v>192</v>
      </c>
      <c r="F123" s="208" t="s">
        <v>193</v>
      </c>
      <c r="G123" s="209" t="s">
        <v>129</v>
      </c>
      <c r="H123" s="210">
        <v>3894.8099999999999</v>
      </c>
      <c r="I123" s="211"/>
      <c r="J123" s="212">
        <f>ROUND(I123*H123,2)</f>
        <v>0</v>
      </c>
      <c r="K123" s="208" t="s">
        <v>130</v>
      </c>
      <c r="L123" s="46"/>
      <c r="M123" s="213" t="s">
        <v>19</v>
      </c>
      <c r="N123" s="214" t="s">
        <v>44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131</v>
      </c>
      <c r="AT123" s="217" t="s">
        <v>126</v>
      </c>
      <c r="AU123" s="217" t="s">
        <v>83</v>
      </c>
      <c r="AY123" s="19" t="s">
        <v>124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81</v>
      </c>
      <c r="BK123" s="218">
        <f>ROUND(I123*H123,2)</f>
        <v>0</v>
      </c>
      <c r="BL123" s="19" t="s">
        <v>131</v>
      </c>
      <c r="BM123" s="217" t="s">
        <v>194</v>
      </c>
    </row>
    <row r="124" s="2" customFormat="1">
      <c r="A124" s="40"/>
      <c r="B124" s="41"/>
      <c r="C124" s="42"/>
      <c r="D124" s="219" t="s">
        <v>133</v>
      </c>
      <c r="E124" s="42"/>
      <c r="F124" s="220" t="s">
        <v>195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133</v>
      </c>
      <c r="AU124" s="19" t="s">
        <v>83</v>
      </c>
    </row>
    <row r="125" s="2" customFormat="1" ht="21.75" customHeight="1">
      <c r="A125" s="40"/>
      <c r="B125" s="41"/>
      <c r="C125" s="206" t="s">
        <v>196</v>
      </c>
      <c r="D125" s="206" t="s">
        <v>126</v>
      </c>
      <c r="E125" s="207" t="s">
        <v>197</v>
      </c>
      <c r="F125" s="208" t="s">
        <v>198</v>
      </c>
      <c r="G125" s="209" t="s">
        <v>129</v>
      </c>
      <c r="H125" s="210">
        <v>2</v>
      </c>
      <c r="I125" s="211"/>
      <c r="J125" s="212">
        <f>ROUND(I125*H125,2)</f>
        <v>0</v>
      </c>
      <c r="K125" s="208" t="s">
        <v>130</v>
      </c>
      <c r="L125" s="46"/>
      <c r="M125" s="213" t="s">
        <v>19</v>
      </c>
      <c r="N125" s="214" t="s">
        <v>44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131</v>
      </c>
      <c r="AT125" s="217" t="s">
        <v>126</v>
      </c>
      <c r="AU125" s="217" t="s">
        <v>83</v>
      </c>
      <c r="AY125" s="19" t="s">
        <v>124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81</v>
      </c>
      <c r="BK125" s="218">
        <f>ROUND(I125*H125,2)</f>
        <v>0</v>
      </c>
      <c r="BL125" s="19" t="s">
        <v>131</v>
      </c>
      <c r="BM125" s="217" t="s">
        <v>199</v>
      </c>
    </row>
    <row r="126" s="2" customFormat="1">
      <c r="A126" s="40"/>
      <c r="B126" s="41"/>
      <c r="C126" s="42"/>
      <c r="D126" s="219" t="s">
        <v>133</v>
      </c>
      <c r="E126" s="42"/>
      <c r="F126" s="220" t="s">
        <v>200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133</v>
      </c>
      <c r="AU126" s="19" t="s">
        <v>83</v>
      </c>
    </row>
    <row r="127" s="12" customFormat="1" ht="22.8" customHeight="1">
      <c r="A127" s="12"/>
      <c r="B127" s="190"/>
      <c r="C127" s="191"/>
      <c r="D127" s="192" t="s">
        <v>72</v>
      </c>
      <c r="E127" s="204" t="s">
        <v>83</v>
      </c>
      <c r="F127" s="204" t="s">
        <v>201</v>
      </c>
      <c r="G127" s="191"/>
      <c r="H127" s="191"/>
      <c r="I127" s="194"/>
      <c r="J127" s="205">
        <f>BK127</f>
        <v>0</v>
      </c>
      <c r="K127" s="191"/>
      <c r="L127" s="196"/>
      <c r="M127" s="197"/>
      <c r="N127" s="198"/>
      <c r="O127" s="198"/>
      <c r="P127" s="199">
        <f>SUM(P128:P132)</f>
        <v>0</v>
      </c>
      <c r="Q127" s="198"/>
      <c r="R127" s="199">
        <f>SUM(R128:R132)</f>
        <v>6.6014999999999997</v>
      </c>
      <c r="S127" s="198"/>
      <c r="T127" s="200">
        <f>SUM(T128:T132)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1" t="s">
        <v>81</v>
      </c>
      <c r="AT127" s="202" t="s">
        <v>72</v>
      </c>
      <c r="AU127" s="202" t="s">
        <v>81</v>
      </c>
      <c r="AY127" s="201" t="s">
        <v>124</v>
      </c>
      <c r="BK127" s="203">
        <f>SUM(BK128:BK132)</f>
        <v>0</v>
      </c>
    </row>
    <row r="128" s="2" customFormat="1" ht="24.15" customHeight="1">
      <c r="A128" s="40"/>
      <c r="B128" s="41"/>
      <c r="C128" s="206" t="s">
        <v>202</v>
      </c>
      <c r="D128" s="206" t="s">
        <v>126</v>
      </c>
      <c r="E128" s="207" t="s">
        <v>203</v>
      </c>
      <c r="F128" s="208" t="s">
        <v>204</v>
      </c>
      <c r="G128" s="209" t="s">
        <v>154</v>
      </c>
      <c r="H128" s="210">
        <v>4.0499999999999998</v>
      </c>
      <c r="I128" s="211"/>
      <c r="J128" s="212">
        <f>ROUND(I128*H128,2)</f>
        <v>0</v>
      </c>
      <c r="K128" s="208" t="s">
        <v>130</v>
      </c>
      <c r="L128" s="46"/>
      <c r="M128" s="213" t="s">
        <v>19</v>
      </c>
      <c r="N128" s="214" t="s">
        <v>44</v>
      </c>
      <c r="O128" s="86"/>
      <c r="P128" s="215">
        <f>O128*H128</f>
        <v>0</v>
      </c>
      <c r="Q128" s="215">
        <v>1.6299999999999999</v>
      </c>
      <c r="R128" s="215">
        <f>Q128*H128</f>
        <v>6.6014999999999997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131</v>
      </c>
      <c r="AT128" s="217" t="s">
        <v>126</v>
      </c>
      <c r="AU128" s="217" t="s">
        <v>83</v>
      </c>
      <c r="AY128" s="19" t="s">
        <v>124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81</v>
      </c>
      <c r="BK128" s="218">
        <f>ROUND(I128*H128,2)</f>
        <v>0</v>
      </c>
      <c r="BL128" s="19" t="s">
        <v>131</v>
      </c>
      <c r="BM128" s="217" t="s">
        <v>205</v>
      </c>
    </row>
    <row r="129" s="2" customFormat="1">
      <c r="A129" s="40"/>
      <c r="B129" s="41"/>
      <c r="C129" s="42"/>
      <c r="D129" s="219" t="s">
        <v>133</v>
      </c>
      <c r="E129" s="42"/>
      <c r="F129" s="220" t="s">
        <v>206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133</v>
      </c>
      <c r="AU129" s="19" t="s">
        <v>83</v>
      </c>
    </row>
    <row r="130" s="2" customFormat="1">
      <c r="A130" s="40"/>
      <c r="B130" s="41"/>
      <c r="C130" s="42"/>
      <c r="D130" s="224" t="s">
        <v>135</v>
      </c>
      <c r="E130" s="42"/>
      <c r="F130" s="225" t="s">
        <v>207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135</v>
      </c>
      <c r="AU130" s="19" t="s">
        <v>83</v>
      </c>
    </row>
    <row r="131" s="15" customFormat="1">
      <c r="A131" s="15"/>
      <c r="B131" s="258"/>
      <c r="C131" s="259"/>
      <c r="D131" s="224" t="s">
        <v>137</v>
      </c>
      <c r="E131" s="260" t="s">
        <v>19</v>
      </c>
      <c r="F131" s="261" t="s">
        <v>208</v>
      </c>
      <c r="G131" s="259"/>
      <c r="H131" s="260" t="s">
        <v>19</v>
      </c>
      <c r="I131" s="262"/>
      <c r="J131" s="259"/>
      <c r="K131" s="259"/>
      <c r="L131" s="263"/>
      <c r="M131" s="264"/>
      <c r="N131" s="265"/>
      <c r="O131" s="265"/>
      <c r="P131" s="265"/>
      <c r="Q131" s="265"/>
      <c r="R131" s="265"/>
      <c r="S131" s="265"/>
      <c r="T131" s="266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7" t="s">
        <v>137</v>
      </c>
      <c r="AU131" s="267" t="s">
        <v>83</v>
      </c>
      <c r="AV131" s="15" t="s">
        <v>81</v>
      </c>
      <c r="AW131" s="15" t="s">
        <v>35</v>
      </c>
      <c r="AX131" s="15" t="s">
        <v>73</v>
      </c>
      <c r="AY131" s="267" t="s">
        <v>124</v>
      </c>
    </row>
    <row r="132" s="13" customFormat="1">
      <c r="A132" s="13"/>
      <c r="B132" s="226"/>
      <c r="C132" s="227"/>
      <c r="D132" s="224" t="s">
        <v>137</v>
      </c>
      <c r="E132" s="228" t="s">
        <v>19</v>
      </c>
      <c r="F132" s="229" t="s">
        <v>209</v>
      </c>
      <c r="G132" s="227"/>
      <c r="H132" s="230">
        <v>4.0499999999999998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137</v>
      </c>
      <c r="AU132" s="236" t="s">
        <v>83</v>
      </c>
      <c r="AV132" s="13" t="s">
        <v>83</v>
      </c>
      <c r="AW132" s="13" t="s">
        <v>35</v>
      </c>
      <c r="AX132" s="13" t="s">
        <v>81</v>
      </c>
      <c r="AY132" s="236" t="s">
        <v>124</v>
      </c>
    </row>
    <row r="133" s="12" customFormat="1" ht="22.8" customHeight="1">
      <c r="A133" s="12"/>
      <c r="B133" s="190"/>
      <c r="C133" s="191"/>
      <c r="D133" s="192" t="s">
        <v>72</v>
      </c>
      <c r="E133" s="204" t="s">
        <v>131</v>
      </c>
      <c r="F133" s="204" t="s">
        <v>210</v>
      </c>
      <c r="G133" s="191"/>
      <c r="H133" s="191"/>
      <c r="I133" s="194"/>
      <c r="J133" s="205">
        <f>BK133</f>
        <v>0</v>
      </c>
      <c r="K133" s="191"/>
      <c r="L133" s="196"/>
      <c r="M133" s="197"/>
      <c r="N133" s="198"/>
      <c r="O133" s="198"/>
      <c r="P133" s="199">
        <f>SUM(P134:P137)</f>
        <v>0</v>
      </c>
      <c r="Q133" s="198"/>
      <c r="R133" s="199">
        <f>SUM(R134:R137)</f>
        <v>1.41862</v>
      </c>
      <c r="S133" s="198"/>
      <c r="T133" s="200">
        <f>SUM(T134:T137)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1" t="s">
        <v>81</v>
      </c>
      <c r="AT133" s="202" t="s">
        <v>72</v>
      </c>
      <c r="AU133" s="202" t="s">
        <v>81</v>
      </c>
      <c r="AY133" s="201" t="s">
        <v>124</v>
      </c>
      <c r="BK133" s="203">
        <f>SUM(BK134:BK137)</f>
        <v>0</v>
      </c>
    </row>
    <row r="134" s="2" customFormat="1" ht="16.5" customHeight="1">
      <c r="A134" s="40"/>
      <c r="B134" s="41"/>
      <c r="C134" s="206" t="s">
        <v>8</v>
      </c>
      <c r="D134" s="206" t="s">
        <v>126</v>
      </c>
      <c r="E134" s="207" t="s">
        <v>211</v>
      </c>
      <c r="F134" s="208" t="s">
        <v>212</v>
      </c>
      <c r="G134" s="209" t="s">
        <v>129</v>
      </c>
      <c r="H134" s="210">
        <v>7</v>
      </c>
      <c r="I134" s="211"/>
      <c r="J134" s="212">
        <f>ROUND(I134*H134,2)</f>
        <v>0</v>
      </c>
      <c r="K134" s="208" t="s">
        <v>130</v>
      </c>
      <c r="L134" s="46"/>
      <c r="M134" s="213" t="s">
        <v>19</v>
      </c>
      <c r="N134" s="214" t="s">
        <v>44</v>
      </c>
      <c r="O134" s="86"/>
      <c r="P134" s="215">
        <f>O134*H134</f>
        <v>0</v>
      </c>
      <c r="Q134" s="215">
        <v>0.20266000000000001</v>
      </c>
      <c r="R134" s="215">
        <f>Q134*H134</f>
        <v>1.41862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131</v>
      </c>
      <c r="AT134" s="217" t="s">
        <v>126</v>
      </c>
      <c r="AU134" s="217" t="s">
        <v>83</v>
      </c>
      <c r="AY134" s="19" t="s">
        <v>124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81</v>
      </c>
      <c r="BK134" s="218">
        <f>ROUND(I134*H134,2)</f>
        <v>0</v>
      </c>
      <c r="BL134" s="19" t="s">
        <v>131</v>
      </c>
      <c r="BM134" s="217" t="s">
        <v>213</v>
      </c>
    </row>
    <row r="135" s="2" customFormat="1">
      <c r="A135" s="40"/>
      <c r="B135" s="41"/>
      <c r="C135" s="42"/>
      <c r="D135" s="219" t="s">
        <v>133</v>
      </c>
      <c r="E135" s="42"/>
      <c r="F135" s="220" t="s">
        <v>214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133</v>
      </c>
      <c r="AU135" s="19" t="s">
        <v>83</v>
      </c>
    </row>
    <row r="136" s="2" customFormat="1">
      <c r="A136" s="40"/>
      <c r="B136" s="41"/>
      <c r="C136" s="42"/>
      <c r="D136" s="224" t="s">
        <v>135</v>
      </c>
      <c r="E136" s="42"/>
      <c r="F136" s="225" t="s">
        <v>207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135</v>
      </c>
      <c r="AU136" s="19" t="s">
        <v>83</v>
      </c>
    </row>
    <row r="137" s="13" customFormat="1">
      <c r="A137" s="13"/>
      <c r="B137" s="226"/>
      <c r="C137" s="227"/>
      <c r="D137" s="224" t="s">
        <v>137</v>
      </c>
      <c r="E137" s="228" t="s">
        <v>19</v>
      </c>
      <c r="F137" s="229" t="s">
        <v>138</v>
      </c>
      <c r="G137" s="227"/>
      <c r="H137" s="230">
        <v>7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137</v>
      </c>
      <c r="AU137" s="236" t="s">
        <v>83</v>
      </c>
      <c r="AV137" s="13" t="s">
        <v>83</v>
      </c>
      <c r="AW137" s="13" t="s">
        <v>35</v>
      </c>
      <c r="AX137" s="13" t="s">
        <v>81</v>
      </c>
      <c r="AY137" s="236" t="s">
        <v>124</v>
      </c>
    </row>
    <row r="138" s="12" customFormat="1" ht="22.8" customHeight="1">
      <c r="A138" s="12"/>
      <c r="B138" s="190"/>
      <c r="C138" s="191"/>
      <c r="D138" s="192" t="s">
        <v>72</v>
      </c>
      <c r="E138" s="204" t="s">
        <v>215</v>
      </c>
      <c r="F138" s="204" t="s">
        <v>216</v>
      </c>
      <c r="G138" s="191"/>
      <c r="H138" s="191"/>
      <c r="I138" s="194"/>
      <c r="J138" s="205">
        <f>BK138</f>
        <v>0</v>
      </c>
      <c r="K138" s="191"/>
      <c r="L138" s="196"/>
      <c r="M138" s="197"/>
      <c r="N138" s="198"/>
      <c r="O138" s="198"/>
      <c r="P138" s="199">
        <f>SUM(P139:P187)</f>
        <v>0</v>
      </c>
      <c r="Q138" s="198"/>
      <c r="R138" s="199">
        <f>SUM(R139:R187)</f>
        <v>99.311936000000003</v>
      </c>
      <c r="S138" s="198"/>
      <c r="T138" s="200">
        <f>SUM(T139:T187)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1" t="s">
        <v>81</v>
      </c>
      <c r="AT138" s="202" t="s">
        <v>72</v>
      </c>
      <c r="AU138" s="202" t="s">
        <v>81</v>
      </c>
      <c r="AY138" s="201" t="s">
        <v>124</v>
      </c>
      <c r="BK138" s="203">
        <f>SUM(BK139:BK187)</f>
        <v>0</v>
      </c>
    </row>
    <row r="139" s="2" customFormat="1" ht="24.15" customHeight="1">
      <c r="A139" s="40"/>
      <c r="B139" s="41"/>
      <c r="C139" s="206" t="s">
        <v>217</v>
      </c>
      <c r="D139" s="206" t="s">
        <v>126</v>
      </c>
      <c r="E139" s="207" t="s">
        <v>218</v>
      </c>
      <c r="F139" s="208" t="s">
        <v>219</v>
      </c>
      <c r="G139" s="209" t="s">
        <v>129</v>
      </c>
      <c r="H139" s="210">
        <v>2</v>
      </c>
      <c r="I139" s="211"/>
      <c r="J139" s="212">
        <f>ROUND(I139*H139,2)</f>
        <v>0</v>
      </c>
      <c r="K139" s="208" t="s">
        <v>130</v>
      </c>
      <c r="L139" s="46"/>
      <c r="M139" s="213" t="s">
        <v>19</v>
      </c>
      <c r="N139" s="214" t="s">
        <v>44</v>
      </c>
      <c r="O139" s="86"/>
      <c r="P139" s="215">
        <f>O139*H139</f>
        <v>0</v>
      </c>
      <c r="Q139" s="215">
        <v>0.34499999999999997</v>
      </c>
      <c r="R139" s="215">
        <f>Q139*H139</f>
        <v>0.68999999999999995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131</v>
      </c>
      <c r="AT139" s="217" t="s">
        <v>126</v>
      </c>
      <c r="AU139" s="217" t="s">
        <v>83</v>
      </c>
      <c r="AY139" s="19" t="s">
        <v>124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81</v>
      </c>
      <c r="BK139" s="218">
        <f>ROUND(I139*H139,2)</f>
        <v>0</v>
      </c>
      <c r="BL139" s="19" t="s">
        <v>131</v>
      </c>
      <c r="BM139" s="217" t="s">
        <v>220</v>
      </c>
    </row>
    <row r="140" s="2" customFormat="1">
      <c r="A140" s="40"/>
      <c r="B140" s="41"/>
      <c r="C140" s="42"/>
      <c r="D140" s="219" t="s">
        <v>133</v>
      </c>
      <c r="E140" s="42"/>
      <c r="F140" s="220" t="s">
        <v>221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133</v>
      </c>
      <c r="AU140" s="19" t="s">
        <v>83</v>
      </c>
    </row>
    <row r="141" s="2" customFormat="1">
      <c r="A141" s="40"/>
      <c r="B141" s="41"/>
      <c r="C141" s="42"/>
      <c r="D141" s="224" t="s">
        <v>135</v>
      </c>
      <c r="E141" s="42"/>
      <c r="F141" s="225" t="s">
        <v>222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135</v>
      </c>
      <c r="AU141" s="19" t="s">
        <v>83</v>
      </c>
    </row>
    <row r="142" s="13" customFormat="1">
      <c r="A142" s="13"/>
      <c r="B142" s="226"/>
      <c r="C142" s="227"/>
      <c r="D142" s="224" t="s">
        <v>137</v>
      </c>
      <c r="E142" s="228" t="s">
        <v>19</v>
      </c>
      <c r="F142" s="229" t="s">
        <v>223</v>
      </c>
      <c r="G142" s="227"/>
      <c r="H142" s="230">
        <v>2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137</v>
      </c>
      <c r="AU142" s="236" t="s">
        <v>83</v>
      </c>
      <c r="AV142" s="13" t="s">
        <v>83</v>
      </c>
      <c r="AW142" s="13" t="s">
        <v>35</v>
      </c>
      <c r="AX142" s="13" t="s">
        <v>81</v>
      </c>
      <c r="AY142" s="236" t="s">
        <v>124</v>
      </c>
    </row>
    <row r="143" s="2" customFormat="1" ht="21.75" customHeight="1">
      <c r="A143" s="40"/>
      <c r="B143" s="41"/>
      <c r="C143" s="206" t="s">
        <v>224</v>
      </c>
      <c r="D143" s="206" t="s">
        <v>126</v>
      </c>
      <c r="E143" s="207" t="s">
        <v>225</v>
      </c>
      <c r="F143" s="208" t="s">
        <v>226</v>
      </c>
      <c r="G143" s="209" t="s">
        <v>129</v>
      </c>
      <c r="H143" s="210">
        <v>0.45000000000000001</v>
      </c>
      <c r="I143" s="211"/>
      <c r="J143" s="212">
        <f>ROUND(I143*H143,2)</f>
        <v>0</v>
      </c>
      <c r="K143" s="208" t="s">
        <v>130</v>
      </c>
      <c r="L143" s="46"/>
      <c r="M143" s="213" t="s">
        <v>19</v>
      </c>
      <c r="N143" s="214" t="s">
        <v>44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131</v>
      </c>
      <c r="AT143" s="217" t="s">
        <v>126</v>
      </c>
      <c r="AU143" s="217" t="s">
        <v>83</v>
      </c>
      <c r="AY143" s="19" t="s">
        <v>124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81</v>
      </c>
      <c r="BK143" s="218">
        <f>ROUND(I143*H143,2)</f>
        <v>0</v>
      </c>
      <c r="BL143" s="19" t="s">
        <v>131</v>
      </c>
      <c r="BM143" s="217" t="s">
        <v>227</v>
      </c>
    </row>
    <row r="144" s="2" customFormat="1">
      <c r="A144" s="40"/>
      <c r="B144" s="41"/>
      <c r="C144" s="42"/>
      <c r="D144" s="219" t="s">
        <v>133</v>
      </c>
      <c r="E144" s="42"/>
      <c r="F144" s="220" t="s">
        <v>228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133</v>
      </c>
      <c r="AU144" s="19" t="s">
        <v>83</v>
      </c>
    </row>
    <row r="145" s="13" customFormat="1">
      <c r="A145" s="13"/>
      <c r="B145" s="226"/>
      <c r="C145" s="227"/>
      <c r="D145" s="224" t="s">
        <v>137</v>
      </c>
      <c r="E145" s="228" t="s">
        <v>19</v>
      </c>
      <c r="F145" s="229" t="s">
        <v>229</v>
      </c>
      <c r="G145" s="227"/>
      <c r="H145" s="230">
        <v>0.45000000000000001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137</v>
      </c>
      <c r="AU145" s="236" t="s">
        <v>83</v>
      </c>
      <c r="AV145" s="13" t="s">
        <v>83</v>
      </c>
      <c r="AW145" s="13" t="s">
        <v>35</v>
      </c>
      <c r="AX145" s="13" t="s">
        <v>81</v>
      </c>
      <c r="AY145" s="236" t="s">
        <v>124</v>
      </c>
    </row>
    <row r="146" s="2" customFormat="1" ht="21.75" customHeight="1">
      <c r="A146" s="40"/>
      <c r="B146" s="41"/>
      <c r="C146" s="206" t="s">
        <v>230</v>
      </c>
      <c r="D146" s="206" t="s">
        <v>126</v>
      </c>
      <c r="E146" s="207" t="s">
        <v>231</v>
      </c>
      <c r="F146" s="208" t="s">
        <v>232</v>
      </c>
      <c r="G146" s="209" t="s">
        <v>129</v>
      </c>
      <c r="H146" s="210">
        <v>108.7</v>
      </c>
      <c r="I146" s="211"/>
      <c r="J146" s="212">
        <f>ROUND(I146*H146,2)</f>
        <v>0</v>
      </c>
      <c r="K146" s="208" t="s">
        <v>130</v>
      </c>
      <c r="L146" s="46"/>
      <c r="M146" s="213" t="s">
        <v>19</v>
      </c>
      <c r="N146" s="214" t="s">
        <v>44</v>
      </c>
      <c r="O146" s="86"/>
      <c r="P146" s="215">
        <f>O146*H146</f>
        <v>0</v>
      </c>
      <c r="Q146" s="215">
        <v>0.57499999999999996</v>
      </c>
      <c r="R146" s="215">
        <f>Q146*H146</f>
        <v>62.502499999999998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131</v>
      </c>
      <c r="AT146" s="217" t="s">
        <v>126</v>
      </c>
      <c r="AU146" s="217" t="s">
        <v>83</v>
      </c>
      <c r="AY146" s="19" t="s">
        <v>124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81</v>
      </c>
      <c r="BK146" s="218">
        <f>ROUND(I146*H146,2)</f>
        <v>0</v>
      </c>
      <c r="BL146" s="19" t="s">
        <v>131</v>
      </c>
      <c r="BM146" s="217" t="s">
        <v>233</v>
      </c>
    </row>
    <row r="147" s="2" customFormat="1">
      <c r="A147" s="40"/>
      <c r="B147" s="41"/>
      <c r="C147" s="42"/>
      <c r="D147" s="219" t="s">
        <v>133</v>
      </c>
      <c r="E147" s="42"/>
      <c r="F147" s="220" t="s">
        <v>234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133</v>
      </c>
      <c r="AU147" s="19" t="s">
        <v>83</v>
      </c>
    </row>
    <row r="148" s="2" customFormat="1">
      <c r="A148" s="40"/>
      <c r="B148" s="41"/>
      <c r="C148" s="42"/>
      <c r="D148" s="224" t="s">
        <v>135</v>
      </c>
      <c r="E148" s="42"/>
      <c r="F148" s="225" t="s">
        <v>235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135</v>
      </c>
      <c r="AU148" s="19" t="s">
        <v>83</v>
      </c>
    </row>
    <row r="149" s="15" customFormat="1">
      <c r="A149" s="15"/>
      <c r="B149" s="258"/>
      <c r="C149" s="259"/>
      <c r="D149" s="224" t="s">
        <v>137</v>
      </c>
      <c r="E149" s="260" t="s">
        <v>19</v>
      </c>
      <c r="F149" s="261" t="s">
        <v>236</v>
      </c>
      <c r="G149" s="259"/>
      <c r="H149" s="260" t="s">
        <v>19</v>
      </c>
      <c r="I149" s="262"/>
      <c r="J149" s="259"/>
      <c r="K149" s="259"/>
      <c r="L149" s="263"/>
      <c r="M149" s="264"/>
      <c r="N149" s="265"/>
      <c r="O149" s="265"/>
      <c r="P149" s="265"/>
      <c r="Q149" s="265"/>
      <c r="R149" s="265"/>
      <c r="S149" s="265"/>
      <c r="T149" s="266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7" t="s">
        <v>137</v>
      </c>
      <c r="AU149" s="267" t="s">
        <v>83</v>
      </c>
      <c r="AV149" s="15" t="s">
        <v>81</v>
      </c>
      <c r="AW149" s="15" t="s">
        <v>35</v>
      </c>
      <c r="AX149" s="15" t="s">
        <v>73</v>
      </c>
      <c r="AY149" s="267" t="s">
        <v>124</v>
      </c>
    </row>
    <row r="150" s="13" customFormat="1">
      <c r="A150" s="13"/>
      <c r="B150" s="226"/>
      <c r="C150" s="227"/>
      <c r="D150" s="224" t="s">
        <v>137</v>
      </c>
      <c r="E150" s="228" t="s">
        <v>19</v>
      </c>
      <c r="F150" s="229" t="s">
        <v>237</v>
      </c>
      <c r="G150" s="227"/>
      <c r="H150" s="230">
        <v>20.5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137</v>
      </c>
      <c r="AU150" s="236" t="s">
        <v>83</v>
      </c>
      <c r="AV150" s="13" t="s">
        <v>83</v>
      </c>
      <c r="AW150" s="13" t="s">
        <v>35</v>
      </c>
      <c r="AX150" s="13" t="s">
        <v>73</v>
      </c>
      <c r="AY150" s="236" t="s">
        <v>124</v>
      </c>
    </row>
    <row r="151" s="13" customFormat="1">
      <c r="A151" s="13"/>
      <c r="B151" s="226"/>
      <c r="C151" s="227"/>
      <c r="D151" s="224" t="s">
        <v>137</v>
      </c>
      <c r="E151" s="228" t="s">
        <v>19</v>
      </c>
      <c r="F151" s="229" t="s">
        <v>238</v>
      </c>
      <c r="G151" s="227"/>
      <c r="H151" s="230">
        <v>15.800000000000001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137</v>
      </c>
      <c r="AU151" s="236" t="s">
        <v>83</v>
      </c>
      <c r="AV151" s="13" t="s">
        <v>83</v>
      </c>
      <c r="AW151" s="13" t="s">
        <v>35</v>
      </c>
      <c r="AX151" s="13" t="s">
        <v>73</v>
      </c>
      <c r="AY151" s="236" t="s">
        <v>124</v>
      </c>
    </row>
    <row r="152" s="13" customFormat="1">
      <c r="A152" s="13"/>
      <c r="B152" s="226"/>
      <c r="C152" s="227"/>
      <c r="D152" s="224" t="s">
        <v>137</v>
      </c>
      <c r="E152" s="228" t="s">
        <v>19</v>
      </c>
      <c r="F152" s="229" t="s">
        <v>239</v>
      </c>
      <c r="G152" s="227"/>
      <c r="H152" s="230">
        <v>12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137</v>
      </c>
      <c r="AU152" s="236" t="s">
        <v>83</v>
      </c>
      <c r="AV152" s="13" t="s">
        <v>83</v>
      </c>
      <c r="AW152" s="13" t="s">
        <v>35</v>
      </c>
      <c r="AX152" s="13" t="s">
        <v>73</v>
      </c>
      <c r="AY152" s="236" t="s">
        <v>124</v>
      </c>
    </row>
    <row r="153" s="13" customFormat="1">
      <c r="A153" s="13"/>
      <c r="B153" s="226"/>
      <c r="C153" s="227"/>
      <c r="D153" s="224" t="s">
        <v>137</v>
      </c>
      <c r="E153" s="228" t="s">
        <v>19</v>
      </c>
      <c r="F153" s="229" t="s">
        <v>240</v>
      </c>
      <c r="G153" s="227"/>
      <c r="H153" s="230">
        <v>15.9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137</v>
      </c>
      <c r="AU153" s="236" t="s">
        <v>83</v>
      </c>
      <c r="AV153" s="13" t="s">
        <v>83</v>
      </c>
      <c r="AW153" s="13" t="s">
        <v>35</v>
      </c>
      <c r="AX153" s="13" t="s">
        <v>73</v>
      </c>
      <c r="AY153" s="236" t="s">
        <v>124</v>
      </c>
    </row>
    <row r="154" s="13" customFormat="1">
      <c r="A154" s="13"/>
      <c r="B154" s="226"/>
      <c r="C154" s="227"/>
      <c r="D154" s="224" t="s">
        <v>137</v>
      </c>
      <c r="E154" s="228" t="s">
        <v>19</v>
      </c>
      <c r="F154" s="229" t="s">
        <v>241</v>
      </c>
      <c r="G154" s="227"/>
      <c r="H154" s="230">
        <v>29.5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137</v>
      </c>
      <c r="AU154" s="236" t="s">
        <v>83</v>
      </c>
      <c r="AV154" s="13" t="s">
        <v>83</v>
      </c>
      <c r="AW154" s="13" t="s">
        <v>35</v>
      </c>
      <c r="AX154" s="13" t="s">
        <v>73</v>
      </c>
      <c r="AY154" s="236" t="s">
        <v>124</v>
      </c>
    </row>
    <row r="155" s="13" customFormat="1">
      <c r="A155" s="13"/>
      <c r="B155" s="226"/>
      <c r="C155" s="227"/>
      <c r="D155" s="224" t="s">
        <v>137</v>
      </c>
      <c r="E155" s="228" t="s">
        <v>19</v>
      </c>
      <c r="F155" s="229" t="s">
        <v>242</v>
      </c>
      <c r="G155" s="227"/>
      <c r="H155" s="230">
        <v>15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137</v>
      </c>
      <c r="AU155" s="236" t="s">
        <v>83</v>
      </c>
      <c r="AV155" s="13" t="s">
        <v>83</v>
      </c>
      <c r="AW155" s="13" t="s">
        <v>35</v>
      </c>
      <c r="AX155" s="13" t="s">
        <v>73</v>
      </c>
      <c r="AY155" s="236" t="s">
        <v>124</v>
      </c>
    </row>
    <row r="156" s="14" customFormat="1">
      <c r="A156" s="14"/>
      <c r="B156" s="237"/>
      <c r="C156" s="238"/>
      <c r="D156" s="224" t="s">
        <v>137</v>
      </c>
      <c r="E156" s="239" t="s">
        <v>19</v>
      </c>
      <c r="F156" s="240" t="s">
        <v>171</v>
      </c>
      <c r="G156" s="238"/>
      <c r="H156" s="241">
        <v>108.7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7" t="s">
        <v>137</v>
      </c>
      <c r="AU156" s="247" t="s">
        <v>83</v>
      </c>
      <c r="AV156" s="14" t="s">
        <v>131</v>
      </c>
      <c r="AW156" s="14" t="s">
        <v>35</v>
      </c>
      <c r="AX156" s="14" t="s">
        <v>81</v>
      </c>
      <c r="AY156" s="247" t="s">
        <v>124</v>
      </c>
    </row>
    <row r="157" s="2" customFormat="1" ht="24.15" customHeight="1">
      <c r="A157" s="40"/>
      <c r="B157" s="41"/>
      <c r="C157" s="206" t="s">
        <v>243</v>
      </c>
      <c r="D157" s="206" t="s">
        <v>126</v>
      </c>
      <c r="E157" s="207" t="s">
        <v>244</v>
      </c>
      <c r="F157" s="208" t="s">
        <v>245</v>
      </c>
      <c r="G157" s="209" t="s">
        <v>129</v>
      </c>
      <c r="H157" s="210">
        <v>108.7</v>
      </c>
      <c r="I157" s="211"/>
      <c r="J157" s="212">
        <f>ROUND(I157*H157,2)</f>
        <v>0</v>
      </c>
      <c r="K157" s="208" t="s">
        <v>130</v>
      </c>
      <c r="L157" s="46"/>
      <c r="M157" s="213" t="s">
        <v>19</v>
      </c>
      <c r="N157" s="214" t="s">
        <v>44</v>
      </c>
      <c r="O157" s="86"/>
      <c r="P157" s="215">
        <f>O157*H157</f>
        <v>0</v>
      </c>
      <c r="Q157" s="215">
        <v>0.32400000000000001</v>
      </c>
      <c r="R157" s="215">
        <f>Q157*H157</f>
        <v>35.218800000000002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131</v>
      </c>
      <c r="AT157" s="217" t="s">
        <v>126</v>
      </c>
      <c r="AU157" s="217" t="s">
        <v>83</v>
      </c>
      <c r="AY157" s="19" t="s">
        <v>124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81</v>
      </c>
      <c r="BK157" s="218">
        <f>ROUND(I157*H157,2)</f>
        <v>0</v>
      </c>
      <c r="BL157" s="19" t="s">
        <v>131</v>
      </c>
      <c r="BM157" s="217" t="s">
        <v>246</v>
      </c>
    </row>
    <row r="158" s="2" customFormat="1">
      <c r="A158" s="40"/>
      <c r="B158" s="41"/>
      <c r="C158" s="42"/>
      <c r="D158" s="219" t="s">
        <v>133</v>
      </c>
      <c r="E158" s="42"/>
      <c r="F158" s="220" t="s">
        <v>247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133</v>
      </c>
      <c r="AU158" s="19" t="s">
        <v>83</v>
      </c>
    </row>
    <row r="159" s="2" customFormat="1">
      <c r="A159" s="40"/>
      <c r="B159" s="41"/>
      <c r="C159" s="42"/>
      <c r="D159" s="224" t="s">
        <v>135</v>
      </c>
      <c r="E159" s="42"/>
      <c r="F159" s="225" t="s">
        <v>235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135</v>
      </c>
      <c r="AU159" s="19" t="s">
        <v>83</v>
      </c>
    </row>
    <row r="160" s="15" customFormat="1">
      <c r="A160" s="15"/>
      <c r="B160" s="258"/>
      <c r="C160" s="259"/>
      <c r="D160" s="224" t="s">
        <v>137</v>
      </c>
      <c r="E160" s="260" t="s">
        <v>19</v>
      </c>
      <c r="F160" s="261" t="s">
        <v>236</v>
      </c>
      <c r="G160" s="259"/>
      <c r="H160" s="260" t="s">
        <v>19</v>
      </c>
      <c r="I160" s="262"/>
      <c r="J160" s="259"/>
      <c r="K160" s="259"/>
      <c r="L160" s="263"/>
      <c r="M160" s="264"/>
      <c r="N160" s="265"/>
      <c r="O160" s="265"/>
      <c r="P160" s="265"/>
      <c r="Q160" s="265"/>
      <c r="R160" s="265"/>
      <c r="S160" s="265"/>
      <c r="T160" s="266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7" t="s">
        <v>137</v>
      </c>
      <c r="AU160" s="267" t="s">
        <v>83</v>
      </c>
      <c r="AV160" s="15" t="s">
        <v>81</v>
      </c>
      <c r="AW160" s="15" t="s">
        <v>35</v>
      </c>
      <c r="AX160" s="15" t="s">
        <v>73</v>
      </c>
      <c r="AY160" s="267" t="s">
        <v>124</v>
      </c>
    </row>
    <row r="161" s="13" customFormat="1">
      <c r="A161" s="13"/>
      <c r="B161" s="226"/>
      <c r="C161" s="227"/>
      <c r="D161" s="224" t="s">
        <v>137</v>
      </c>
      <c r="E161" s="228" t="s">
        <v>19</v>
      </c>
      <c r="F161" s="229" t="s">
        <v>237</v>
      </c>
      <c r="G161" s="227"/>
      <c r="H161" s="230">
        <v>20.5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137</v>
      </c>
      <c r="AU161" s="236" t="s">
        <v>83</v>
      </c>
      <c r="AV161" s="13" t="s">
        <v>83</v>
      </c>
      <c r="AW161" s="13" t="s">
        <v>35</v>
      </c>
      <c r="AX161" s="13" t="s">
        <v>73</v>
      </c>
      <c r="AY161" s="236" t="s">
        <v>124</v>
      </c>
    </row>
    <row r="162" s="13" customFormat="1">
      <c r="A162" s="13"/>
      <c r="B162" s="226"/>
      <c r="C162" s="227"/>
      <c r="D162" s="224" t="s">
        <v>137</v>
      </c>
      <c r="E162" s="228" t="s">
        <v>19</v>
      </c>
      <c r="F162" s="229" t="s">
        <v>238</v>
      </c>
      <c r="G162" s="227"/>
      <c r="H162" s="230">
        <v>15.800000000000001</v>
      </c>
      <c r="I162" s="231"/>
      <c r="J162" s="227"/>
      <c r="K162" s="227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137</v>
      </c>
      <c r="AU162" s="236" t="s">
        <v>83</v>
      </c>
      <c r="AV162" s="13" t="s">
        <v>83</v>
      </c>
      <c r="AW162" s="13" t="s">
        <v>35</v>
      </c>
      <c r="AX162" s="13" t="s">
        <v>73</v>
      </c>
      <c r="AY162" s="236" t="s">
        <v>124</v>
      </c>
    </row>
    <row r="163" s="13" customFormat="1">
      <c r="A163" s="13"/>
      <c r="B163" s="226"/>
      <c r="C163" s="227"/>
      <c r="D163" s="224" t="s">
        <v>137</v>
      </c>
      <c r="E163" s="228" t="s">
        <v>19</v>
      </c>
      <c r="F163" s="229" t="s">
        <v>239</v>
      </c>
      <c r="G163" s="227"/>
      <c r="H163" s="230">
        <v>12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137</v>
      </c>
      <c r="AU163" s="236" t="s">
        <v>83</v>
      </c>
      <c r="AV163" s="13" t="s">
        <v>83</v>
      </c>
      <c r="AW163" s="13" t="s">
        <v>35</v>
      </c>
      <c r="AX163" s="13" t="s">
        <v>73</v>
      </c>
      <c r="AY163" s="236" t="s">
        <v>124</v>
      </c>
    </row>
    <row r="164" s="13" customFormat="1">
      <c r="A164" s="13"/>
      <c r="B164" s="226"/>
      <c r="C164" s="227"/>
      <c r="D164" s="224" t="s">
        <v>137</v>
      </c>
      <c r="E164" s="228" t="s">
        <v>19</v>
      </c>
      <c r="F164" s="229" t="s">
        <v>240</v>
      </c>
      <c r="G164" s="227"/>
      <c r="H164" s="230">
        <v>15.9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137</v>
      </c>
      <c r="AU164" s="236" t="s">
        <v>83</v>
      </c>
      <c r="AV164" s="13" t="s">
        <v>83</v>
      </c>
      <c r="AW164" s="13" t="s">
        <v>35</v>
      </c>
      <c r="AX164" s="13" t="s">
        <v>73</v>
      </c>
      <c r="AY164" s="236" t="s">
        <v>124</v>
      </c>
    </row>
    <row r="165" s="13" customFormat="1">
      <c r="A165" s="13"/>
      <c r="B165" s="226"/>
      <c r="C165" s="227"/>
      <c r="D165" s="224" t="s">
        <v>137</v>
      </c>
      <c r="E165" s="228" t="s">
        <v>19</v>
      </c>
      <c r="F165" s="229" t="s">
        <v>241</v>
      </c>
      <c r="G165" s="227"/>
      <c r="H165" s="230">
        <v>29.5</v>
      </c>
      <c r="I165" s="231"/>
      <c r="J165" s="227"/>
      <c r="K165" s="227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137</v>
      </c>
      <c r="AU165" s="236" t="s">
        <v>83</v>
      </c>
      <c r="AV165" s="13" t="s">
        <v>83</v>
      </c>
      <c r="AW165" s="13" t="s">
        <v>35</v>
      </c>
      <c r="AX165" s="13" t="s">
        <v>73</v>
      </c>
      <c r="AY165" s="236" t="s">
        <v>124</v>
      </c>
    </row>
    <row r="166" s="13" customFormat="1">
      <c r="A166" s="13"/>
      <c r="B166" s="226"/>
      <c r="C166" s="227"/>
      <c r="D166" s="224" t="s">
        <v>137</v>
      </c>
      <c r="E166" s="228" t="s">
        <v>19</v>
      </c>
      <c r="F166" s="229" t="s">
        <v>242</v>
      </c>
      <c r="G166" s="227"/>
      <c r="H166" s="230">
        <v>15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137</v>
      </c>
      <c r="AU166" s="236" t="s">
        <v>83</v>
      </c>
      <c r="AV166" s="13" t="s">
        <v>83</v>
      </c>
      <c r="AW166" s="13" t="s">
        <v>35</v>
      </c>
      <c r="AX166" s="13" t="s">
        <v>73</v>
      </c>
      <c r="AY166" s="236" t="s">
        <v>124</v>
      </c>
    </row>
    <row r="167" s="14" customFormat="1">
      <c r="A167" s="14"/>
      <c r="B167" s="237"/>
      <c r="C167" s="238"/>
      <c r="D167" s="224" t="s">
        <v>137</v>
      </c>
      <c r="E167" s="239" t="s">
        <v>19</v>
      </c>
      <c r="F167" s="240" t="s">
        <v>171</v>
      </c>
      <c r="G167" s="238"/>
      <c r="H167" s="241">
        <v>108.7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7" t="s">
        <v>137</v>
      </c>
      <c r="AU167" s="247" t="s">
        <v>83</v>
      </c>
      <c r="AV167" s="14" t="s">
        <v>131</v>
      </c>
      <c r="AW167" s="14" t="s">
        <v>35</v>
      </c>
      <c r="AX167" s="14" t="s">
        <v>81</v>
      </c>
      <c r="AY167" s="247" t="s">
        <v>124</v>
      </c>
    </row>
    <row r="168" s="2" customFormat="1" ht="24.15" customHeight="1">
      <c r="A168" s="40"/>
      <c r="B168" s="41"/>
      <c r="C168" s="206" t="s">
        <v>248</v>
      </c>
      <c r="D168" s="206" t="s">
        <v>126</v>
      </c>
      <c r="E168" s="207" t="s">
        <v>249</v>
      </c>
      <c r="F168" s="208" t="s">
        <v>250</v>
      </c>
      <c r="G168" s="209" t="s">
        <v>129</v>
      </c>
      <c r="H168" s="210">
        <v>0.29999999999999999</v>
      </c>
      <c r="I168" s="211"/>
      <c r="J168" s="212">
        <f>ROUND(I168*H168,2)</f>
        <v>0</v>
      </c>
      <c r="K168" s="208" t="s">
        <v>130</v>
      </c>
      <c r="L168" s="46"/>
      <c r="M168" s="213" t="s">
        <v>19</v>
      </c>
      <c r="N168" s="214" t="s">
        <v>44</v>
      </c>
      <c r="O168" s="86"/>
      <c r="P168" s="215">
        <f>O168*H168</f>
        <v>0</v>
      </c>
      <c r="Q168" s="215">
        <v>0.18462999999999999</v>
      </c>
      <c r="R168" s="215">
        <f>Q168*H168</f>
        <v>0.055388999999999994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131</v>
      </c>
      <c r="AT168" s="217" t="s">
        <v>126</v>
      </c>
      <c r="AU168" s="217" t="s">
        <v>83</v>
      </c>
      <c r="AY168" s="19" t="s">
        <v>124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81</v>
      </c>
      <c r="BK168" s="218">
        <f>ROUND(I168*H168,2)</f>
        <v>0</v>
      </c>
      <c r="BL168" s="19" t="s">
        <v>131</v>
      </c>
      <c r="BM168" s="217" t="s">
        <v>251</v>
      </c>
    </row>
    <row r="169" s="2" customFormat="1">
      <c r="A169" s="40"/>
      <c r="B169" s="41"/>
      <c r="C169" s="42"/>
      <c r="D169" s="219" t="s">
        <v>133</v>
      </c>
      <c r="E169" s="42"/>
      <c r="F169" s="220" t="s">
        <v>252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133</v>
      </c>
      <c r="AU169" s="19" t="s">
        <v>83</v>
      </c>
    </row>
    <row r="170" s="2" customFormat="1">
      <c r="A170" s="40"/>
      <c r="B170" s="41"/>
      <c r="C170" s="42"/>
      <c r="D170" s="224" t="s">
        <v>135</v>
      </c>
      <c r="E170" s="42"/>
      <c r="F170" s="225" t="s">
        <v>143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135</v>
      </c>
      <c r="AU170" s="19" t="s">
        <v>83</v>
      </c>
    </row>
    <row r="171" s="13" customFormat="1">
      <c r="A171" s="13"/>
      <c r="B171" s="226"/>
      <c r="C171" s="227"/>
      <c r="D171" s="224" t="s">
        <v>137</v>
      </c>
      <c r="E171" s="228" t="s">
        <v>19</v>
      </c>
      <c r="F171" s="229" t="s">
        <v>150</v>
      </c>
      <c r="G171" s="227"/>
      <c r="H171" s="230">
        <v>0.29999999999999999</v>
      </c>
      <c r="I171" s="231"/>
      <c r="J171" s="227"/>
      <c r="K171" s="227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137</v>
      </c>
      <c r="AU171" s="236" t="s">
        <v>83</v>
      </c>
      <c r="AV171" s="13" t="s">
        <v>83</v>
      </c>
      <c r="AW171" s="13" t="s">
        <v>35</v>
      </c>
      <c r="AX171" s="13" t="s">
        <v>81</v>
      </c>
      <c r="AY171" s="236" t="s">
        <v>124</v>
      </c>
    </row>
    <row r="172" s="2" customFormat="1" ht="16.5" customHeight="1">
      <c r="A172" s="40"/>
      <c r="B172" s="41"/>
      <c r="C172" s="206" t="s">
        <v>7</v>
      </c>
      <c r="D172" s="206" t="s">
        <v>126</v>
      </c>
      <c r="E172" s="207" t="s">
        <v>253</v>
      </c>
      <c r="F172" s="208" t="s">
        <v>254</v>
      </c>
      <c r="G172" s="209" t="s">
        <v>129</v>
      </c>
      <c r="H172" s="210">
        <v>0.29999999999999999</v>
      </c>
      <c r="I172" s="211"/>
      <c r="J172" s="212">
        <f>ROUND(I172*H172,2)</f>
        <v>0</v>
      </c>
      <c r="K172" s="208" t="s">
        <v>130</v>
      </c>
      <c r="L172" s="46"/>
      <c r="M172" s="213" t="s">
        <v>19</v>
      </c>
      <c r="N172" s="214" t="s">
        <v>44</v>
      </c>
      <c r="O172" s="86"/>
      <c r="P172" s="215">
        <f>O172*H172</f>
        <v>0</v>
      </c>
      <c r="Q172" s="215">
        <v>0.0060099999999999997</v>
      </c>
      <c r="R172" s="215">
        <f>Q172*H172</f>
        <v>0.0018029999999999999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131</v>
      </c>
      <c r="AT172" s="217" t="s">
        <v>126</v>
      </c>
      <c r="AU172" s="217" t="s">
        <v>83</v>
      </c>
      <c r="AY172" s="19" t="s">
        <v>124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81</v>
      </c>
      <c r="BK172" s="218">
        <f>ROUND(I172*H172,2)</f>
        <v>0</v>
      </c>
      <c r="BL172" s="19" t="s">
        <v>131</v>
      </c>
      <c r="BM172" s="217" t="s">
        <v>255</v>
      </c>
    </row>
    <row r="173" s="2" customFormat="1">
      <c r="A173" s="40"/>
      <c r="B173" s="41"/>
      <c r="C173" s="42"/>
      <c r="D173" s="219" t="s">
        <v>133</v>
      </c>
      <c r="E173" s="42"/>
      <c r="F173" s="220" t="s">
        <v>256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133</v>
      </c>
      <c r="AU173" s="19" t="s">
        <v>83</v>
      </c>
    </row>
    <row r="174" s="2" customFormat="1">
      <c r="A174" s="40"/>
      <c r="B174" s="41"/>
      <c r="C174" s="42"/>
      <c r="D174" s="224" t="s">
        <v>135</v>
      </c>
      <c r="E174" s="42"/>
      <c r="F174" s="225" t="s">
        <v>257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135</v>
      </c>
      <c r="AU174" s="19" t="s">
        <v>83</v>
      </c>
    </row>
    <row r="175" s="13" customFormat="1">
      <c r="A175" s="13"/>
      <c r="B175" s="226"/>
      <c r="C175" s="227"/>
      <c r="D175" s="224" t="s">
        <v>137</v>
      </c>
      <c r="E175" s="228" t="s">
        <v>19</v>
      </c>
      <c r="F175" s="229" t="s">
        <v>150</v>
      </c>
      <c r="G175" s="227"/>
      <c r="H175" s="230">
        <v>0.29999999999999999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137</v>
      </c>
      <c r="AU175" s="236" t="s">
        <v>83</v>
      </c>
      <c r="AV175" s="13" t="s">
        <v>83</v>
      </c>
      <c r="AW175" s="13" t="s">
        <v>35</v>
      </c>
      <c r="AX175" s="13" t="s">
        <v>81</v>
      </c>
      <c r="AY175" s="236" t="s">
        <v>124</v>
      </c>
    </row>
    <row r="176" s="2" customFormat="1" ht="16.5" customHeight="1">
      <c r="A176" s="40"/>
      <c r="B176" s="41"/>
      <c r="C176" s="206" t="s">
        <v>258</v>
      </c>
      <c r="D176" s="206" t="s">
        <v>126</v>
      </c>
      <c r="E176" s="207" t="s">
        <v>259</v>
      </c>
      <c r="F176" s="208" t="s">
        <v>260</v>
      </c>
      <c r="G176" s="209" t="s">
        <v>129</v>
      </c>
      <c r="H176" s="210">
        <v>2.1000000000000001</v>
      </c>
      <c r="I176" s="211"/>
      <c r="J176" s="212">
        <f>ROUND(I176*H176,2)</f>
        <v>0</v>
      </c>
      <c r="K176" s="208" t="s">
        <v>130</v>
      </c>
      <c r="L176" s="46"/>
      <c r="M176" s="213" t="s">
        <v>19</v>
      </c>
      <c r="N176" s="214" t="s">
        <v>44</v>
      </c>
      <c r="O176" s="86"/>
      <c r="P176" s="215">
        <f>O176*H176</f>
        <v>0</v>
      </c>
      <c r="Q176" s="215">
        <v>0.00051000000000000004</v>
      </c>
      <c r="R176" s="215">
        <f>Q176*H176</f>
        <v>0.0010710000000000001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131</v>
      </c>
      <c r="AT176" s="217" t="s">
        <v>126</v>
      </c>
      <c r="AU176" s="217" t="s">
        <v>83</v>
      </c>
      <c r="AY176" s="19" t="s">
        <v>124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81</v>
      </c>
      <c r="BK176" s="218">
        <f>ROUND(I176*H176,2)</f>
        <v>0</v>
      </c>
      <c r="BL176" s="19" t="s">
        <v>131</v>
      </c>
      <c r="BM176" s="217" t="s">
        <v>261</v>
      </c>
    </row>
    <row r="177" s="2" customFormat="1">
      <c r="A177" s="40"/>
      <c r="B177" s="41"/>
      <c r="C177" s="42"/>
      <c r="D177" s="219" t="s">
        <v>133</v>
      </c>
      <c r="E177" s="42"/>
      <c r="F177" s="220" t="s">
        <v>262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133</v>
      </c>
      <c r="AU177" s="19" t="s">
        <v>83</v>
      </c>
    </row>
    <row r="178" s="2" customFormat="1">
      <c r="A178" s="40"/>
      <c r="B178" s="41"/>
      <c r="C178" s="42"/>
      <c r="D178" s="224" t="s">
        <v>135</v>
      </c>
      <c r="E178" s="42"/>
      <c r="F178" s="225" t="s">
        <v>263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135</v>
      </c>
      <c r="AU178" s="19" t="s">
        <v>83</v>
      </c>
    </row>
    <row r="179" s="13" customFormat="1">
      <c r="A179" s="13"/>
      <c r="B179" s="226"/>
      <c r="C179" s="227"/>
      <c r="D179" s="224" t="s">
        <v>137</v>
      </c>
      <c r="E179" s="228" t="s">
        <v>19</v>
      </c>
      <c r="F179" s="229" t="s">
        <v>144</v>
      </c>
      <c r="G179" s="227"/>
      <c r="H179" s="230">
        <v>2.1000000000000001</v>
      </c>
      <c r="I179" s="231"/>
      <c r="J179" s="227"/>
      <c r="K179" s="227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137</v>
      </c>
      <c r="AU179" s="236" t="s">
        <v>83</v>
      </c>
      <c r="AV179" s="13" t="s">
        <v>83</v>
      </c>
      <c r="AW179" s="13" t="s">
        <v>35</v>
      </c>
      <c r="AX179" s="13" t="s">
        <v>81</v>
      </c>
      <c r="AY179" s="236" t="s">
        <v>124</v>
      </c>
    </row>
    <row r="180" s="2" customFormat="1" ht="24.15" customHeight="1">
      <c r="A180" s="40"/>
      <c r="B180" s="41"/>
      <c r="C180" s="206" t="s">
        <v>264</v>
      </c>
      <c r="D180" s="206" t="s">
        <v>126</v>
      </c>
      <c r="E180" s="207" t="s">
        <v>265</v>
      </c>
      <c r="F180" s="208" t="s">
        <v>266</v>
      </c>
      <c r="G180" s="209" t="s">
        <v>129</v>
      </c>
      <c r="H180" s="210">
        <v>2.1000000000000001</v>
      </c>
      <c r="I180" s="211"/>
      <c r="J180" s="212">
        <f>ROUND(I180*H180,2)</f>
        <v>0</v>
      </c>
      <c r="K180" s="208" t="s">
        <v>130</v>
      </c>
      <c r="L180" s="46"/>
      <c r="M180" s="213" t="s">
        <v>19</v>
      </c>
      <c r="N180" s="214" t="s">
        <v>44</v>
      </c>
      <c r="O180" s="86"/>
      <c r="P180" s="215">
        <f>O180*H180</f>
        <v>0</v>
      </c>
      <c r="Q180" s="215">
        <v>0.10373</v>
      </c>
      <c r="R180" s="215">
        <f>Q180*H180</f>
        <v>0.21783300000000003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131</v>
      </c>
      <c r="AT180" s="217" t="s">
        <v>126</v>
      </c>
      <c r="AU180" s="217" t="s">
        <v>83</v>
      </c>
      <c r="AY180" s="19" t="s">
        <v>124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81</v>
      </c>
      <c r="BK180" s="218">
        <f>ROUND(I180*H180,2)</f>
        <v>0</v>
      </c>
      <c r="BL180" s="19" t="s">
        <v>131</v>
      </c>
      <c r="BM180" s="217" t="s">
        <v>267</v>
      </c>
    </row>
    <row r="181" s="2" customFormat="1">
      <c r="A181" s="40"/>
      <c r="B181" s="41"/>
      <c r="C181" s="42"/>
      <c r="D181" s="219" t="s">
        <v>133</v>
      </c>
      <c r="E181" s="42"/>
      <c r="F181" s="220" t="s">
        <v>268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133</v>
      </c>
      <c r="AU181" s="19" t="s">
        <v>83</v>
      </c>
    </row>
    <row r="182" s="2" customFormat="1">
      <c r="A182" s="40"/>
      <c r="B182" s="41"/>
      <c r="C182" s="42"/>
      <c r="D182" s="224" t="s">
        <v>135</v>
      </c>
      <c r="E182" s="42"/>
      <c r="F182" s="225" t="s">
        <v>143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135</v>
      </c>
      <c r="AU182" s="19" t="s">
        <v>83</v>
      </c>
    </row>
    <row r="183" s="13" customFormat="1">
      <c r="A183" s="13"/>
      <c r="B183" s="226"/>
      <c r="C183" s="227"/>
      <c r="D183" s="224" t="s">
        <v>137</v>
      </c>
      <c r="E183" s="228" t="s">
        <v>19</v>
      </c>
      <c r="F183" s="229" t="s">
        <v>144</v>
      </c>
      <c r="G183" s="227"/>
      <c r="H183" s="230">
        <v>2.1000000000000001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137</v>
      </c>
      <c r="AU183" s="236" t="s">
        <v>83</v>
      </c>
      <c r="AV183" s="13" t="s">
        <v>83</v>
      </c>
      <c r="AW183" s="13" t="s">
        <v>35</v>
      </c>
      <c r="AX183" s="13" t="s">
        <v>81</v>
      </c>
      <c r="AY183" s="236" t="s">
        <v>124</v>
      </c>
    </row>
    <row r="184" s="2" customFormat="1" ht="37.8" customHeight="1">
      <c r="A184" s="40"/>
      <c r="B184" s="41"/>
      <c r="C184" s="206" t="s">
        <v>269</v>
      </c>
      <c r="D184" s="206" t="s">
        <v>126</v>
      </c>
      <c r="E184" s="207" t="s">
        <v>270</v>
      </c>
      <c r="F184" s="208" t="s">
        <v>271</v>
      </c>
      <c r="G184" s="209" t="s">
        <v>129</v>
      </c>
      <c r="H184" s="210">
        <v>7</v>
      </c>
      <c r="I184" s="211"/>
      <c r="J184" s="212">
        <f>ROUND(I184*H184,2)</f>
        <v>0</v>
      </c>
      <c r="K184" s="208" t="s">
        <v>130</v>
      </c>
      <c r="L184" s="46"/>
      <c r="M184" s="213" t="s">
        <v>19</v>
      </c>
      <c r="N184" s="214" t="s">
        <v>44</v>
      </c>
      <c r="O184" s="86"/>
      <c r="P184" s="215">
        <f>O184*H184</f>
        <v>0</v>
      </c>
      <c r="Q184" s="215">
        <v>0.089219999999999994</v>
      </c>
      <c r="R184" s="215">
        <f>Q184*H184</f>
        <v>0.62453999999999998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131</v>
      </c>
      <c r="AT184" s="217" t="s">
        <v>126</v>
      </c>
      <c r="AU184" s="217" t="s">
        <v>83</v>
      </c>
      <c r="AY184" s="19" t="s">
        <v>124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81</v>
      </c>
      <c r="BK184" s="218">
        <f>ROUND(I184*H184,2)</f>
        <v>0</v>
      </c>
      <c r="BL184" s="19" t="s">
        <v>131</v>
      </c>
      <c r="BM184" s="217" t="s">
        <v>272</v>
      </c>
    </row>
    <row r="185" s="2" customFormat="1">
      <c r="A185" s="40"/>
      <c r="B185" s="41"/>
      <c r="C185" s="42"/>
      <c r="D185" s="219" t="s">
        <v>133</v>
      </c>
      <c r="E185" s="42"/>
      <c r="F185" s="220" t="s">
        <v>273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133</v>
      </c>
      <c r="AU185" s="19" t="s">
        <v>83</v>
      </c>
    </row>
    <row r="186" s="2" customFormat="1">
      <c r="A186" s="40"/>
      <c r="B186" s="41"/>
      <c r="C186" s="42"/>
      <c r="D186" s="224" t="s">
        <v>135</v>
      </c>
      <c r="E186" s="42"/>
      <c r="F186" s="225" t="s">
        <v>136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135</v>
      </c>
      <c r="AU186" s="19" t="s">
        <v>83</v>
      </c>
    </row>
    <row r="187" s="13" customFormat="1">
      <c r="A187" s="13"/>
      <c r="B187" s="226"/>
      <c r="C187" s="227"/>
      <c r="D187" s="224" t="s">
        <v>137</v>
      </c>
      <c r="E187" s="228" t="s">
        <v>19</v>
      </c>
      <c r="F187" s="229" t="s">
        <v>138</v>
      </c>
      <c r="G187" s="227"/>
      <c r="H187" s="230">
        <v>7</v>
      </c>
      <c r="I187" s="231"/>
      <c r="J187" s="227"/>
      <c r="K187" s="227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137</v>
      </c>
      <c r="AU187" s="236" t="s">
        <v>83</v>
      </c>
      <c r="AV187" s="13" t="s">
        <v>83</v>
      </c>
      <c r="AW187" s="13" t="s">
        <v>35</v>
      </c>
      <c r="AX187" s="13" t="s">
        <v>81</v>
      </c>
      <c r="AY187" s="236" t="s">
        <v>124</v>
      </c>
    </row>
    <row r="188" s="12" customFormat="1" ht="22.8" customHeight="1">
      <c r="A188" s="12"/>
      <c r="B188" s="190"/>
      <c r="C188" s="191"/>
      <c r="D188" s="192" t="s">
        <v>72</v>
      </c>
      <c r="E188" s="204" t="s">
        <v>172</v>
      </c>
      <c r="F188" s="204" t="s">
        <v>274</v>
      </c>
      <c r="G188" s="191"/>
      <c r="H188" s="191"/>
      <c r="I188" s="194"/>
      <c r="J188" s="205">
        <f>BK188</f>
        <v>0</v>
      </c>
      <c r="K188" s="191"/>
      <c r="L188" s="196"/>
      <c r="M188" s="197"/>
      <c r="N188" s="198"/>
      <c r="O188" s="198"/>
      <c r="P188" s="199">
        <f>SUM(P189:P224)</f>
        <v>0</v>
      </c>
      <c r="Q188" s="198"/>
      <c r="R188" s="199">
        <f>SUM(R189:R224)</f>
        <v>1.1763855000000001</v>
      </c>
      <c r="S188" s="198"/>
      <c r="T188" s="200">
        <f>SUM(T189:T224)</f>
        <v>201.654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1" t="s">
        <v>81</v>
      </c>
      <c r="AT188" s="202" t="s">
        <v>72</v>
      </c>
      <c r="AU188" s="202" t="s">
        <v>81</v>
      </c>
      <c r="AY188" s="201" t="s">
        <v>124</v>
      </c>
      <c r="BK188" s="203">
        <f>SUM(BK189:BK224)</f>
        <v>0</v>
      </c>
    </row>
    <row r="189" s="2" customFormat="1" ht="24.15" customHeight="1">
      <c r="A189" s="40"/>
      <c r="B189" s="41"/>
      <c r="C189" s="206" t="s">
        <v>275</v>
      </c>
      <c r="D189" s="206" t="s">
        <v>126</v>
      </c>
      <c r="E189" s="207" t="s">
        <v>276</v>
      </c>
      <c r="F189" s="208" t="s">
        <v>277</v>
      </c>
      <c r="G189" s="209" t="s">
        <v>278</v>
      </c>
      <c r="H189" s="210">
        <v>4</v>
      </c>
      <c r="I189" s="211"/>
      <c r="J189" s="212">
        <f>ROUND(I189*H189,2)</f>
        <v>0</v>
      </c>
      <c r="K189" s="208" t="s">
        <v>130</v>
      </c>
      <c r="L189" s="46"/>
      <c r="M189" s="213" t="s">
        <v>19</v>
      </c>
      <c r="N189" s="214" t="s">
        <v>44</v>
      </c>
      <c r="O189" s="86"/>
      <c r="P189" s="215">
        <f>O189*H189</f>
        <v>0</v>
      </c>
      <c r="Q189" s="215">
        <v>0.15540000000000001</v>
      </c>
      <c r="R189" s="215">
        <f>Q189*H189</f>
        <v>0.62160000000000004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131</v>
      </c>
      <c r="AT189" s="217" t="s">
        <v>126</v>
      </c>
      <c r="AU189" s="217" t="s">
        <v>83</v>
      </c>
      <c r="AY189" s="19" t="s">
        <v>124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81</v>
      </c>
      <c r="BK189" s="218">
        <f>ROUND(I189*H189,2)</f>
        <v>0</v>
      </c>
      <c r="BL189" s="19" t="s">
        <v>131</v>
      </c>
      <c r="BM189" s="217" t="s">
        <v>279</v>
      </c>
    </row>
    <row r="190" s="2" customFormat="1">
      <c r="A190" s="40"/>
      <c r="B190" s="41"/>
      <c r="C190" s="42"/>
      <c r="D190" s="219" t="s">
        <v>133</v>
      </c>
      <c r="E190" s="42"/>
      <c r="F190" s="220" t="s">
        <v>280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133</v>
      </c>
      <c r="AU190" s="19" t="s">
        <v>83</v>
      </c>
    </row>
    <row r="191" s="2" customFormat="1">
      <c r="A191" s="40"/>
      <c r="B191" s="41"/>
      <c r="C191" s="42"/>
      <c r="D191" s="224" t="s">
        <v>135</v>
      </c>
      <c r="E191" s="42"/>
      <c r="F191" s="225" t="s">
        <v>222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135</v>
      </c>
      <c r="AU191" s="19" t="s">
        <v>83</v>
      </c>
    </row>
    <row r="192" s="2" customFormat="1" ht="16.5" customHeight="1">
      <c r="A192" s="40"/>
      <c r="B192" s="41"/>
      <c r="C192" s="248" t="s">
        <v>281</v>
      </c>
      <c r="D192" s="248" t="s">
        <v>173</v>
      </c>
      <c r="E192" s="249" t="s">
        <v>282</v>
      </c>
      <c r="F192" s="250" t="s">
        <v>283</v>
      </c>
      <c r="G192" s="251" t="s">
        <v>278</v>
      </c>
      <c r="H192" s="252">
        <v>4</v>
      </c>
      <c r="I192" s="253"/>
      <c r="J192" s="254">
        <f>ROUND(I192*H192,2)</f>
        <v>0</v>
      </c>
      <c r="K192" s="250" t="s">
        <v>130</v>
      </c>
      <c r="L192" s="255"/>
      <c r="M192" s="256" t="s">
        <v>19</v>
      </c>
      <c r="N192" s="257" t="s">
        <v>44</v>
      </c>
      <c r="O192" s="86"/>
      <c r="P192" s="215">
        <f>O192*H192</f>
        <v>0</v>
      </c>
      <c r="Q192" s="215">
        <v>0.080000000000000002</v>
      </c>
      <c r="R192" s="215">
        <f>Q192*H192</f>
        <v>0.32000000000000001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177</v>
      </c>
      <c r="AT192" s="217" t="s">
        <v>173</v>
      </c>
      <c r="AU192" s="217" t="s">
        <v>83</v>
      </c>
      <c r="AY192" s="19" t="s">
        <v>124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81</v>
      </c>
      <c r="BK192" s="218">
        <f>ROUND(I192*H192,2)</f>
        <v>0</v>
      </c>
      <c r="BL192" s="19" t="s">
        <v>131</v>
      </c>
      <c r="BM192" s="217" t="s">
        <v>284</v>
      </c>
    </row>
    <row r="193" s="2" customFormat="1" ht="16.5" customHeight="1">
      <c r="A193" s="40"/>
      <c r="B193" s="41"/>
      <c r="C193" s="206" t="s">
        <v>285</v>
      </c>
      <c r="D193" s="206" t="s">
        <v>126</v>
      </c>
      <c r="E193" s="207" t="s">
        <v>286</v>
      </c>
      <c r="F193" s="208" t="s">
        <v>287</v>
      </c>
      <c r="G193" s="209" t="s">
        <v>154</v>
      </c>
      <c r="H193" s="210">
        <v>0.10000000000000001</v>
      </c>
      <c r="I193" s="211"/>
      <c r="J193" s="212">
        <f>ROUND(I193*H193,2)</f>
        <v>0</v>
      </c>
      <c r="K193" s="208" t="s">
        <v>130</v>
      </c>
      <c r="L193" s="46"/>
      <c r="M193" s="213" t="s">
        <v>19</v>
      </c>
      <c r="N193" s="214" t="s">
        <v>44</v>
      </c>
      <c r="O193" s="86"/>
      <c r="P193" s="215">
        <f>O193*H193</f>
        <v>0</v>
      </c>
      <c r="Q193" s="215">
        <v>2.2563399999999998</v>
      </c>
      <c r="R193" s="215">
        <f>Q193*H193</f>
        <v>0.225634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131</v>
      </c>
      <c r="AT193" s="217" t="s">
        <v>126</v>
      </c>
      <c r="AU193" s="217" t="s">
        <v>83</v>
      </c>
      <c r="AY193" s="19" t="s">
        <v>124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81</v>
      </c>
      <c r="BK193" s="218">
        <f>ROUND(I193*H193,2)</f>
        <v>0</v>
      </c>
      <c r="BL193" s="19" t="s">
        <v>131</v>
      </c>
      <c r="BM193" s="217" t="s">
        <v>288</v>
      </c>
    </row>
    <row r="194" s="2" customFormat="1">
      <c r="A194" s="40"/>
      <c r="B194" s="41"/>
      <c r="C194" s="42"/>
      <c r="D194" s="219" t="s">
        <v>133</v>
      </c>
      <c r="E194" s="42"/>
      <c r="F194" s="220" t="s">
        <v>289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133</v>
      </c>
      <c r="AU194" s="19" t="s">
        <v>83</v>
      </c>
    </row>
    <row r="195" s="2" customFormat="1">
      <c r="A195" s="40"/>
      <c r="B195" s="41"/>
      <c r="C195" s="42"/>
      <c r="D195" s="224" t="s">
        <v>135</v>
      </c>
      <c r="E195" s="42"/>
      <c r="F195" s="225" t="s">
        <v>290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135</v>
      </c>
      <c r="AU195" s="19" t="s">
        <v>83</v>
      </c>
    </row>
    <row r="196" s="13" customFormat="1">
      <c r="A196" s="13"/>
      <c r="B196" s="226"/>
      <c r="C196" s="227"/>
      <c r="D196" s="224" t="s">
        <v>137</v>
      </c>
      <c r="E196" s="228" t="s">
        <v>19</v>
      </c>
      <c r="F196" s="229" t="s">
        <v>291</v>
      </c>
      <c r="G196" s="227"/>
      <c r="H196" s="230">
        <v>0.10000000000000001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137</v>
      </c>
      <c r="AU196" s="236" t="s">
        <v>83</v>
      </c>
      <c r="AV196" s="13" t="s">
        <v>83</v>
      </c>
      <c r="AW196" s="13" t="s">
        <v>35</v>
      </c>
      <c r="AX196" s="13" t="s">
        <v>81</v>
      </c>
      <c r="AY196" s="236" t="s">
        <v>124</v>
      </c>
    </row>
    <row r="197" s="2" customFormat="1" ht="21.75" customHeight="1">
      <c r="A197" s="40"/>
      <c r="B197" s="41"/>
      <c r="C197" s="206" t="s">
        <v>292</v>
      </c>
      <c r="D197" s="206" t="s">
        <v>126</v>
      </c>
      <c r="E197" s="207" t="s">
        <v>293</v>
      </c>
      <c r="F197" s="208" t="s">
        <v>294</v>
      </c>
      <c r="G197" s="209" t="s">
        <v>278</v>
      </c>
      <c r="H197" s="210">
        <v>5.4000000000000004</v>
      </c>
      <c r="I197" s="211"/>
      <c r="J197" s="212">
        <f>ROUND(I197*H197,2)</f>
        <v>0</v>
      </c>
      <c r="K197" s="208" t="s">
        <v>130</v>
      </c>
      <c r="L197" s="46"/>
      <c r="M197" s="213" t="s">
        <v>19</v>
      </c>
      <c r="N197" s="214" t="s">
        <v>44</v>
      </c>
      <c r="O197" s="86"/>
      <c r="P197" s="215">
        <f>O197*H197</f>
        <v>0</v>
      </c>
      <c r="Q197" s="215">
        <v>1.0000000000000001E-05</v>
      </c>
      <c r="R197" s="215">
        <f>Q197*H197</f>
        <v>5.4000000000000005E-05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131</v>
      </c>
      <c r="AT197" s="217" t="s">
        <v>126</v>
      </c>
      <c r="AU197" s="217" t="s">
        <v>83</v>
      </c>
      <c r="AY197" s="19" t="s">
        <v>124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81</v>
      </c>
      <c r="BK197" s="218">
        <f>ROUND(I197*H197,2)</f>
        <v>0</v>
      </c>
      <c r="BL197" s="19" t="s">
        <v>131</v>
      </c>
      <c r="BM197" s="217" t="s">
        <v>295</v>
      </c>
    </row>
    <row r="198" s="2" customFormat="1">
      <c r="A198" s="40"/>
      <c r="B198" s="41"/>
      <c r="C198" s="42"/>
      <c r="D198" s="219" t="s">
        <v>133</v>
      </c>
      <c r="E198" s="42"/>
      <c r="F198" s="220" t="s">
        <v>296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133</v>
      </c>
      <c r="AU198" s="19" t="s">
        <v>83</v>
      </c>
    </row>
    <row r="199" s="2" customFormat="1">
      <c r="A199" s="40"/>
      <c r="B199" s="41"/>
      <c r="C199" s="42"/>
      <c r="D199" s="224" t="s">
        <v>135</v>
      </c>
      <c r="E199" s="42"/>
      <c r="F199" s="225" t="s">
        <v>143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135</v>
      </c>
      <c r="AU199" s="19" t="s">
        <v>83</v>
      </c>
    </row>
    <row r="200" s="2" customFormat="1" ht="24.15" customHeight="1">
      <c r="A200" s="40"/>
      <c r="B200" s="41"/>
      <c r="C200" s="206" t="s">
        <v>297</v>
      </c>
      <c r="D200" s="206" t="s">
        <v>126</v>
      </c>
      <c r="E200" s="207" t="s">
        <v>298</v>
      </c>
      <c r="F200" s="208" t="s">
        <v>299</v>
      </c>
      <c r="G200" s="209" t="s">
        <v>278</v>
      </c>
      <c r="H200" s="210">
        <v>5.4000000000000004</v>
      </c>
      <c r="I200" s="211"/>
      <c r="J200" s="212">
        <f>ROUND(I200*H200,2)</f>
        <v>0</v>
      </c>
      <c r="K200" s="208" t="s">
        <v>130</v>
      </c>
      <c r="L200" s="46"/>
      <c r="M200" s="213" t="s">
        <v>19</v>
      </c>
      <c r="N200" s="214" t="s">
        <v>44</v>
      </c>
      <c r="O200" s="86"/>
      <c r="P200" s="215">
        <f>O200*H200</f>
        <v>0</v>
      </c>
      <c r="Q200" s="215">
        <v>0.00034000000000000002</v>
      </c>
      <c r="R200" s="215">
        <f>Q200*H200</f>
        <v>0.0018360000000000002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131</v>
      </c>
      <c r="AT200" s="217" t="s">
        <v>126</v>
      </c>
      <c r="AU200" s="217" t="s">
        <v>83</v>
      </c>
      <c r="AY200" s="19" t="s">
        <v>124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81</v>
      </c>
      <c r="BK200" s="218">
        <f>ROUND(I200*H200,2)</f>
        <v>0</v>
      </c>
      <c r="BL200" s="19" t="s">
        <v>131</v>
      </c>
      <c r="BM200" s="217" t="s">
        <v>300</v>
      </c>
    </row>
    <row r="201" s="2" customFormat="1">
      <c r="A201" s="40"/>
      <c r="B201" s="41"/>
      <c r="C201" s="42"/>
      <c r="D201" s="219" t="s">
        <v>133</v>
      </c>
      <c r="E201" s="42"/>
      <c r="F201" s="220" t="s">
        <v>301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133</v>
      </c>
      <c r="AU201" s="19" t="s">
        <v>83</v>
      </c>
    </row>
    <row r="202" s="2" customFormat="1">
      <c r="A202" s="40"/>
      <c r="B202" s="41"/>
      <c r="C202" s="42"/>
      <c r="D202" s="224" t="s">
        <v>135</v>
      </c>
      <c r="E202" s="42"/>
      <c r="F202" s="225" t="s">
        <v>143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135</v>
      </c>
      <c r="AU202" s="19" t="s">
        <v>83</v>
      </c>
    </row>
    <row r="203" s="2" customFormat="1" ht="16.5" customHeight="1">
      <c r="A203" s="40"/>
      <c r="B203" s="41"/>
      <c r="C203" s="206" t="s">
        <v>302</v>
      </c>
      <c r="D203" s="206" t="s">
        <v>126</v>
      </c>
      <c r="E203" s="207" t="s">
        <v>303</v>
      </c>
      <c r="F203" s="208" t="s">
        <v>304</v>
      </c>
      <c r="G203" s="209" t="s">
        <v>129</v>
      </c>
      <c r="H203" s="210">
        <v>15.449999999999999</v>
      </c>
      <c r="I203" s="211"/>
      <c r="J203" s="212">
        <f>ROUND(I203*H203,2)</f>
        <v>0</v>
      </c>
      <c r="K203" s="208" t="s">
        <v>130</v>
      </c>
      <c r="L203" s="46"/>
      <c r="M203" s="213" t="s">
        <v>19</v>
      </c>
      <c r="N203" s="214" t="s">
        <v>44</v>
      </c>
      <c r="O203" s="86"/>
      <c r="P203" s="215">
        <f>O203*H203</f>
        <v>0</v>
      </c>
      <c r="Q203" s="215">
        <v>0.00046999999999999999</v>
      </c>
      <c r="R203" s="215">
        <f>Q203*H203</f>
        <v>0.0072614999999999997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131</v>
      </c>
      <c r="AT203" s="217" t="s">
        <v>126</v>
      </c>
      <c r="AU203" s="217" t="s">
        <v>83</v>
      </c>
      <c r="AY203" s="19" t="s">
        <v>124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81</v>
      </c>
      <c r="BK203" s="218">
        <f>ROUND(I203*H203,2)</f>
        <v>0</v>
      </c>
      <c r="BL203" s="19" t="s">
        <v>131</v>
      </c>
      <c r="BM203" s="217" t="s">
        <v>305</v>
      </c>
    </row>
    <row r="204" s="2" customFormat="1">
      <c r="A204" s="40"/>
      <c r="B204" s="41"/>
      <c r="C204" s="42"/>
      <c r="D204" s="219" t="s">
        <v>133</v>
      </c>
      <c r="E204" s="42"/>
      <c r="F204" s="220" t="s">
        <v>306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133</v>
      </c>
      <c r="AU204" s="19" t="s">
        <v>83</v>
      </c>
    </row>
    <row r="205" s="2" customFormat="1">
      <c r="A205" s="40"/>
      <c r="B205" s="41"/>
      <c r="C205" s="42"/>
      <c r="D205" s="224" t="s">
        <v>135</v>
      </c>
      <c r="E205" s="42"/>
      <c r="F205" s="225" t="s">
        <v>136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135</v>
      </c>
      <c r="AU205" s="19" t="s">
        <v>83</v>
      </c>
    </row>
    <row r="206" s="13" customFormat="1">
      <c r="A206" s="13"/>
      <c r="B206" s="226"/>
      <c r="C206" s="227"/>
      <c r="D206" s="224" t="s">
        <v>137</v>
      </c>
      <c r="E206" s="228" t="s">
        <v>19</v>
      </c>
      <c r="F206" s="229" t="s">
        <v>307</v>
      </c>
      <c r="G206" s="227"/>
      <c r="H206" s="230">
        <v>15.449999999999999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137</v>
      </c>
      <c r="AU206" s="236" t="s">
        <v>83</v>
      </c>
      <c r="AV206" s="13" t="s">
        <v>83</v>
      </c>
      <c r="AW206" s="13" t="s">
        <v>35</v>
      </c>
      <c r="AX206" s="13" t="s">
        <v>81</v>
      </c>
      <c r="AY206" s="236" t="s">
        <v>124</v>
      </c>
    </row>
    <row r="207" s="2" customFormat="1" ht="16.5" customHeight="1">
      <c r="A207" s="40"/>
      <c r="B207" s="41"/>
      <c r="C207" s="206" t="s">
        <v>308</v>
      </c>
      <c r="D207" s="206" t="s">
        <v>126</v>
      </c>
      <c r="E207" s="207" t="s">
        <v>309</v>
      </c>
      <c r="F207" s="208" t="s">
        <v>310</v>
      </c>
      <c r="G207" s="209" t="s">
        <v>278</v>
      </c>
      <c r="H207" s="210">
        <v>5.4000000000000004</v>
      </c>
      <c r="I207" s="211"/>
      <c r="J207" s="212">
        <f>ROUND(I207*H207,2)</f>
        <v>0</v>
      </c>
      <c r="K207" s="208" t="s">
        <v>130</v>
      </c>
      <c r="L207" s="46"/>
      <c r="M207" s="213" t="s">
        <v>19</v>
      </c>
      <c r="N207" s="214" t="s">
        <v>44</v>
      </c>
      <c r="O207" s="86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131</v>
      </c>
      <c r="AT207" s="217" t="s">
        <v>126</v>
      </c>
      <c r="AU207" s="217" t="s">
        <v>83</v>
      </c>
      <c r="AY207" s="19" t="s">
        <v>124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81</v>
      </c>
      <c r="BK207" s="218">
        <f>ROUND(I207*H207,2)</f>
        <v>0</v>
      </c>
      <c r="BL207" s="19" t="s">
        <v>131</v>
      </c>
      <c r="BM207" s="217" t="s">
        <v>311</v>
      </c>
    </row>
    <row r="208" s="2" customFormat="1">
      <c r="A208" s="40"/>
      <c r="B208" s="41"/>
      <c r="C208" s="42"/>
      <c r="D208" s="219" t="s">
        <v>133</v>
      </c>
      <c r="E208" s="42"/>
      <c r="F208" s="220" t="s">
        <v>312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133</v>
      </c>
      <c r="AU208" s="19" t="s">
        <v>83</v>
      </c>
    </row>
    <row r="209" s="2" customFormat="1">
      <c r="A209" s="40"/>
      <c r="B209" s="41"/>
      <c r="C209" s="42"/>
      <c r="D209" s="224" t="s">
        <v>135</v>
      </c>
      <c r="E209" s="42"/>
      <c r="F209" s="225" t="s">
        <v>143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135</v>
      </c>
      <c r="AU209" s="19" t="s">
        <v>83</v>
      </c>
    </row>
    <row r="210" s="13" customFormat="1">
      <c r="A210" s="13"/>
      <c r="B210" s="226"/>
      <c r="C210" s="227"/>
      <c r="D210" s="224" t="s">
        <v>137</v>
      </c>
      <c r="E210" s="228" t="s">
        <v>19</v>
      </c>
      <c r="F210" s="229" t="s">
        <v>313</v>
      </c>
      <c r="G210" s="227"/>
      <c r="H210" s="230">
        <v>5.4000000000000004</v>
      </c>
      <c r="I210" s="231"/>
      <c r="J210" s="227"/>
      <c r="K210" s="227"/>
      <c r="L210" s="232"/>
      <c r="M210" s="233"/>
      <c r="N210" s="234"/>
      <c r="O210" s="234"/>
      <c r="P210" s="234"/>
      <c r="Q210" s="234"/>
      <c r="R210" s="234"/>
      <c r="S210" s="234"/>
      <c r="T210" s="23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6" t="s">
        <v>137</v>
      </c>
      <c r="AU210" s="236" t="s">
        <v>83</v>
      </c>
      <c r="AV210" s="13" t="s">
        <v>83</v>
      </c>
      <c r="AW210" s="13" t="s">
        <v>35</v>
      </c>
      <c r="AX210" s="13" t="s">
        <v>81</v>
      </c>
      <c r="AY210" s="236" t="s">
        <v>124</v>
      </c>
    </row>
    <row r="211" s="2" customFormat="1" ht="16.5" customHeight="1">
      <c r="A211" s="40"/>
      <c r="B211" s="41"/>
      <c r="C211" s="206" t="s">
        <v>314</v>
      </c>
      <c r="D211" s="206" t="s">
        <v>126</v>
      </c>
      <c r="E211" s="207" t="s">
        <v>315</v>
      </c>
      <c r="F211" s="208" t="s">
        <v>316</v>
      </c>
      <c r="G211" s="209" t="s">
        <v>278</v>
      </c>
      <c r="H211" s="210">
        <v>3</v>
      </c>
      <c r="I211" s="211"/>
      <c r="J211" s="212">
        <f>ROUND(I211*H211,2)</f>
        <v>0</v>
      </c>
      <c r="K211" s="208" t="s">
        <v>130</v>
      </c>
      <c r="L211" s="46"/>
      <c r="M211" s="213" t="s">
        <v>19</v>
      </c>
      <c r="N211" s="214" t="s">
        <v>44</v>
      </c>
      <c r="O211" s="86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131</v>
      </c>
      <c r="AT211" s="217" t="s">
        <v>126</v>
      </c>
      <c r="AU211" s="217" t="s">
        <v>83</v>
      </c>
      <c r="AY211" s="19" t="s">
        <v>124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81</v>
      </c>
      <c r="BK211" s="218">
        <f>ROUND(I211*H211,2)</f>
        <v>0</v>
      </c>
      <c r="BL211" s="19" t="s">
        <v>131</v>
      </c>
      <c r="BM211" s="217" t="s">
        <v>317</v>
      </c>
    </row>
    <row r="212" s="2" customFormat="1">
      <c r="A212" s="40"/>
      <c r="B212" s="41"/>
      <c r="C212" s="42"/>
      <c r="D212" s="219" t="s">
        <v>133</v>
      </c>
      <c r="E212" s="42"/>
      <c r="F212" s="220" t="s">
        <v>318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133</v>
      </c>
      <c r="AU212" s="19" t="s">
        <v>83</v>
      </c>
    </row>
    <row r="213" s="2" customFormat="1">
      <c r="A213" s="40"/>
      <c r="B213" s="41"/>
      <c r="C213" s="42"/>
      <c r="D213" s="224" t="s">
        <v>135</v>
      </c>
      <c r="E213" s="42"/>
      <c r="F213" s="225" t="s">
        <v>143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135</v>
      </c>
      <c r="AU213" s="19" t="s">
        <v>83</v>
      </c>
    </row>
    <row r="214" s="13" customFormat="1">
      <c r="A214" s="13"/>
      <c r="B214" s="226"/>
      <c r="C214" s="227"/>
      <c r="D214" s="224" t="s">
        <v>137</v>
      </c>
      <c r="E214" s="228" t="s">
        <v>19</v>
      </c>
      <c r="F214" s="229" t="s">
        <v>319</v>
      </c>
      <c r="G214" s="227"/>
      <c r="H214" s="230">
        <v>3</v>
      </c>
      <c r="I214" s="231"/>
      <c r="J214" s="227"/>
      <c r="K214" s="227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137</v>
      </c>
      <c r="AU214" s="236" t="s">
        <v>83</v>
      </c>
      <c r="AV214" s="13" t="s">
        <v>83</v>
      </c>
      <c r="AW214" s="13" t="s">
        <v>35</v>
      </c>
      <c r="AX214" s="13" t="s">
        <v>81</v>
      </c>
      <c r="AY214" s="236" t="s">
        <v>124</v>
      </c>
    </row>
    <row r="215" s="2" customFormat="1" ht="44.25" customHeight="1">
      <c r="A215" s="40"/>
      <c r="B215" s="41"/>
      <c r="C215" s="206" t="s">
        <v>320</v>
      </c>
      <c r="D215" s="206" t="s">
        <v>126</v>
      </c>
      <c r="E215" s="207" t="s">
        <v>321</v>
      </c>
      <c r="F215" s="208" t="s">
        <v>322</v>
      </c>
      <c r="G215" s="209" t="s">
        <v>278</v>
      </c>
      <c r="H215" s="210">
        <v>620</v>
      </c>
      <c r="I215" s="211"/>
      <c r="J215" s="212">
        <f>ROUND(I215*H215,2)</f>
        <v>0</v>
      </c>
      <c r="K215" s="208" t="s">
        <v>130</v>
      </c>
      <c r="L215" s="46"/>
      <c r="M215" s="213" t="s">
        <v>19</v>
      </c>
      <c r="N215" s="214" t="s">
        <v>44</v>
      </c>
      <c r="O215" s="86"/>
      <c r="P215" s="215">
        <f>O215*H215</f>
        <v>0</v>
      </c>
      <c r="Q215" s="215">
        <v>0</v>
      </c>
      <c r="R215" s="215">
        <f>Q215*H215</f>
        <v>0</v>
      </c>
      <c r="S215" s="215">
        <v>0.32400000000000001</v>
      </c>
      <c r="T215" s="216">
        <f>S215*H215</f>
        <v>200.88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131</v>
      </c>
      <c r="AT215" s="217" t="s">
        <v>126</v>
      </c>
      <c r="AU215" s="217" t="s">
        <v>83</v>
      </c>
      <c r="AY215" s="19" t="s">
        <v>124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81</v>
      </c>
      <c r="BK215" s="218">
        <f>ROUND(I215*H215,2)</f>
        <v>0</v>
      </c>
      <c r="BL215" s="19" t="s">
        <v>131</v>
      </c>
      <c r="BM215" s="217" t="s">
        <v>323</v>
      </c>
    </row>
    <row r="216" s="2" customFormat="1">
      <c r="A216" s="40"/>
      <c r="B216" s="41"/>
      <c r="C216" s="42"/>
      <c r="D216" s="219" t="s">
        <v>133</v>
      </c>
      <c r="E216" s="42"/>
      <c r="F216" s="220" t="s">
        <v>324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133</v>
      </c>
      <c r="AU216" s="19" t="s">
        <v>83</v>
      </c>
    </row>
    <row r="217" s="2" customFormat="1">
      <c r="A217" s="40"/>
      <c r="B217" s="41"/>
      <c r="C217" s="42"/>
      <c r="D217" s="224" t="s">
        <v>135</v>
      </c>
      <c r="E217" s="42"/>
      <c r="F217" s="225" t="s">
        <v>235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135</v>
      </c>
      <c r="AU217" s="19" t="s">
        <v>83</v>
      </c>
    </row>
    <row r="218" s="2" customFormat="1" ht="37.8" customHeight="1">
      <c r="A218" s="40"/>
      <c r="B218" s="41"/>
      <c r="C218" s="206" t="s">
        <v>325</v>
      </c>
      <c r="D218" s="206" t="s">
        <v>126</v>
      </c>
      <c r="E218" s="207" t="s">
        <v>326</v>
      </c>
      <c r="F218" s="208" t="s">
        <v>327</v>
      </c>
      <c r="G218" s="209" t="s">
        <v>278</v>
      </c>
      <c r="H218" s="210">
        <v>9</v>
      </c>
      <c r="I218" s="211"/>
      <c r="J218" s="212">
        <f>ROUND(I218*H218,2)</f>
        <v>0</v>
      </c>
      <c r="K218" s="208" t="s">
        <v>130</v>
      </c>
      <c r="L218" s="46"/>
      <c r="M218" s="213" t="s">
        <v>19</v>
      </c>
      <c r="N218" s="214" t="s">
        <v>44</v>
      </c>
      <c r="O218" s="86"/>
      <c r="P218" s="215">
        <f>O218*H218</f>
        <v>0</v>
      </c>
      <c r="Q218" s="215">
        <v>0</v>
      </c>
      <c r="R218" s="215">
        <f>Q218*H218</f>
        <v>0</v>
      </c>
      <c r="S218" s="215">
        <v>0.085999999999999993</v>
      </c>
      <c r="T218" s="216">
        <f>S218*H218</f>
        <v>0.77399999999999991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131</v>
      </c>
      <c r="AT218" s="217" t="s">
        <v>126</v>
      </c>
      <c r="AU218" s="217" t="s">
        <v>83</v>
      </c>
      <c r="AY218" s="19" t="s">
        <v>124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81</v>
      </c>
      <c r="BK218" s="218">
        <f>ROUND(I218*H218,2)</f>
        <v>0</v>
      </c>
      <c r="BL218" s="19" t="s">
        <v>131</v>
      </c>
      <c r="BM218" s="217" t="s">
        <v>328</v>
      </c>
    </row>
    <row r="219" s="2" customFormat="1">
      <c r="A219" s="40"/>
      <c r="B219" s="41"/>
      <c r="C219" s="42"/>
      <c r="D219" s="219" t="s">
        <v>133</v>
      </c>
      <c r="E219" s="42"/>
      <c r="F219" s="220" t="s">
        <v>329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133</v>
      </c>
      <c r="AU219" s="19" t="s">
        <v>83</v>
      </c>
    </row>
    <row r="220" s="2" customFormat="1">
      <c r="A220" s="40"/>
      <c r="B220" s="41"/>
      <c r="C220" s="42"/>
      <c r="D220" s="224" t="s">
        <v>135</v>
      </c>
      <c r="E220" s="42"/>
      <c r="F220" s="225" t="s">
        <v>330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135</v>
      </c>
      <c r="AU220" s="19" t="s">
        <v>83</v>
      </c>
    </row>
    <row r="221" s="2" customFormat="1" ht="33" customHeight="1">
      <c r="A221" s="40"/>
      <c r="B221" s="41"/>
      <c r="C221" s="206" t="s">
        <v>331</v>
      </c>
      <c r="D221" s="206" t="s">
        <v>126</v>
      </c>
      <c r="E221" s="207" t="s">
        <v>332</v>
      </c>
      <c r="F221" s="208" t="s">
        <v>333</v>
      </c>
      <c r="G221" s="209" t="s">
        <v>129</v>
      </c>
      <c r="H221" s="210">
        <v>7</v>
      </c>
      <c r="I221" s="211"/>
      <c r="J221" s="212">
        <f>ROUND(I221*H221,2)</f>
        <v>0</v>
      </c>
      <c r="K221" s="208" t="s">
        <v>130</v>
      </c>
      <c r="L221" s="46"/>
      <c r="M221" s="213" t="s">
        <v>19</v>
      </c>
      <c r="N221" s="214" t="s">
        <v>44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131</v>
      </c>
      <c r="AT221" s="217" t="s">
        <v>126</v>
      </c>
      <c r="AU221" s="217" t="s">
        <v>83</v>
      </c>
      <c r="AY221" s="19" t="s">
        <v>124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81</v>
      </c>
      <c r="BK221" s="218">
        <f>ROUND(I221*H221,2)</f>
        <v>0</v>
      </c>
      <c r="BL221" s="19" t="s">
        <v>131</v>
      </c>
      <c r="BM221" s="217" t="s">
        <v>334</v>
      </c>
    </row>
    <row r="222" s="2" customFormat="1">
      <c r="A222" s="40"/>
      <c r="B222" s="41"/>
      <c r="C222" s="42"/>
      <c r="D222" s="219" t="s">
        <v>133</v>
      </c>
      <c r="E222" s="42"/>
      <c r="F222" s="220" t="s">
        <v>335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133</v>
      </c>
      <c r="AU222" s="19" t="s">
        <v>83</v>
      </c>
    </row>
    <row r="223" s="2" customFormat="1">
      <c r="A223" s="40"/>
      <c r="B223" s="41"/>
      <c r="C223" s="42"/>
      <c r="D223" s="224" t="s">
        <v>135</v>
      </c>
      <c r="E223" s="42"/>
      <c r="F223" s="225" t="s">
        <v>136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135</v>
      </c>
      <c r="AU223" s="19" t="s">
        <v>83</v>
      </c>
    </row>
    <row r="224" s="13" customFormat="1">
      <c r="A224" s="13"/>
      <c r="B224" s="226"/>
      <c r="C224" s="227"/>
      <c r="D224" s="224" t="s">
        <v>137</v>
      </c>
      <c r="E224" s="228" t="s">
        <v>19</v>
      </c>
      <c r="F224" s="229" t="s">
        <v>336</v>
      </c>
      <c r="G224" s="227"/>
      <c r="H224" s="230">
        <v>7</v>
      </c>
      <c r="I224" s="231"/>
      <c r="J224" s="227"/>
      <c r="K224" s="227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137</v>
      </c>
      <c r="AU224" s="236" t="s">
        <v>83</v>
      </c>
      <c r="AV224" s="13" t="s">
        <v>83</v>
      </c>
      <c r="AW224" s="13" t="s">
        <v>35</v>
      </c>
      <c r="AX224" s="13" t="s">
        <v>81</v>
      </c>
      <c r="AY224" s="236" t="s">
        <v>124</v>
      </c>
    </row>
    <row r="225" s="12" customFormat="1" ht="22.8" customHeight="1">
      <c r="A225" s="12"/>
      <c r="B225" s="190"/>
      <c r="C225" s="191"/>
      <c r="D225" s="192" t="s">
        <v>72</v>
      </c>
      <c r="E225" s="204" t="s">
        <v>337</v>
      </c>
      <c r="F225" s="204" t="s">
        <v>338</v>
      </c>
      <c r="G225" s="191"/>
      <c r="H225" s="191"/>
      <c r="I225" s="194"/>
      <c r="J225" s="205">
        <f>BK225</f>
        <v>0</v>
      </c>
      <c r="K225" s="191"/>
      <c r="L225" s="196"/>
      <c r="M225" s="197"/>
      <c r="N225" s="198"/>
      <c r="O225" s="198"/>
      <c r="P225" s="199">
        <f>SUM(P226:P235)</f>
        <v>0</v>
      </c>
      <c r="Q225" s="198"/>
      <c r="R225" s="199">
        <f>SUM(R226:R235)</f>
        <v>0</v>
      </c>
      <c r="S225" s="198"/>
      <c r="T225" s="200">
        <f>SUM(T226:T235)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1" t="s">
        <v>81</v>
      </c>
      <c r="AT225" s="202" t="s">
        <v>72</v>
      </c>
      <c r="AU225" s="202" t="s">
        <v>81</v>
      </c>
      <c r="AY225" s="201" t="s">
        <v>124</v>
      </c>
      <c r="BK225" s="203">
        <f>SUM(BK226:BK235)</f>
        <v>0</v>
      </c>
    </row>
    <row r="226" s="2" customFormat="1" ht="24.15" customHeight="1">
      <c r="A226" s="40"/>
      <c r="B226" s="41"/>
      <c r="C226" s="206" t="s">
        <v>339</v>
      </c>
      <c r="D226" s="206" t="s">
        <v>126</v>
      </c>
      <c r="E226" s="207" t="s">
        <v>340</v>
      </c>
      <c r="F226" s="208" t="s">
        <v>341</v>
      </c>
      <c r="G226" s="209" t="s">
        <v>176</v>
      </c>
      <c r="H226" s="210">
        <v>0.33800000000000002</v>
      </c>
      <c r="I226" s="211"/>
      <c r="J226" s="212">
        <f>ROUND(I226*H226,2)</f>
        <v>0</v>
      </c>
      <c r="K226" s="208" t="s">
        <v>130</v>
      </c>
      <c r="L226" s="46"/>
      <c r="M226" s="213" t="s">
        <v>19</v>
      </c>
      <c r="N226" s="214" t="s">
        <v>44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131</v>
      </c>
      <c r="AT226" s="217" t="s">
        <v>126</v>
      </c>
      <c r="AU226" s="217" t="s">
        <v>83</v>
      </c>
      <c r="AY226" s="19" t="s">
        <v>124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81</v>
      </c>
      <c r="BK226" s="218">
        <f>ROUND(I226*H226,2)</f>
        <v>0</v>
      </c>
      <c r="BL226" s="19" t="s">
        <v>131</v>
      </c>
      <c r="BM226" s="217" t="s">
        <v>342</v>
      </c>
    </row>
    <row r="227" s="2" customFormat="1">
      <c r="A227" s="40"/>
      <c r="B227" s="41"/>
      <c r="C227" s="42"/>
      <c r="D227" s="219" t="s">
        <v>133</v>
      </c>
      <c r="E227" s="42"/>
      <c r="F227" s="220" t="s">
        <v>343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133</v>
      </c>
      <c r="AU227" s="19" t="s">
        <v>83</v>
      </c>
    </row>
    <row r="228" s="13" customFormat="1">
      <c r="A228" s="13"/>
      <c r="B228" s="226"/>
      <c r="C228" s="227"/>
      <c r="D228" s="224" t="s">
        <v>137</v>
      </c>
      <c r="E228" s="228" t="s">
        <v>19</v>
      </c>
      <c r="F228" s="229" t="s">
        <v>344</v>
      </c>
      <c r="G228" s="227"/>
      <c r="H228" s="230">
        <v>0.33800000000000002</v>
      </c>
      <c r="I228" s="231"/>
      <c r="J228" s="227"/>
      <c r="K228" s="227"/>
      <c r="L228" s="232"/>
      <c r="M228" s="233"/>
      <c r="N228" s="234"/>
      <c r="O228" s="234"/>
      <c r="P228" s="234"/>
      <c r="Q228" s="234"/>
      <c r="R228" s="234"/>
      <c r="S228" s="234"/>
      <c r="T228" s="23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6" t="s">
        <v>137</v>
      </c>
      <c r="AU228" s="236" t="s">
        <v>83</v>
      </c>
      <c r="AV228" s="13" t="s">
        <v>83</v>
      </c>
      <c r="AW228" s="13" t="s">
        <v>35</v>
      </c>
      <c r="AX228" s="13" t="s">
        <v>81</v>
      </c>
      <c r="AY228" s="236" t="s">
        <v>124</v>
      </c>
    </row>
    <row r="229" s="2" customFormat="1" ht="24.15" customHeight="1">
      <c r="A229" s="40"/>
      <c r="B229" s="41"/>
      <c r="C229" s="206" t="s">
        <v>345</v>
      </c>
      <c r="D229" s="206" t="s">
        <v>126</v>
      </c>
      <c r="E229" s="207" t="s">
        <v>346</v>
      </c>
      <c r="F229" s="208" t="s">
        <v>347</v>
      </c>
      <c r="G229" s="209" t="s">
        <v>176</v>
      </c>
      <c r="H229" s="210">
        <v>7.774</v>
      </c>
      <c r="I229" s="211"/>
      <c r="J229" s="212">
        <f>ROUND(I229*H229,2)</f>
        <v>0</v>
      </c>
      <c r="K229" s="208" t="s">
        <v>130</v>
      </c>
      <c r="L229" s="46"/>
      <c r="M229" s="213" t="s">
        <v>19</v>
      </c>
      <c r="N229" s="214" t="s">
        <v>44</v>
      </c>
      <c r="O229" s="86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131</v>
      </c>
      <c r="AT229" s="217" t="s">
        <v>126</v>
      </c>
      <c r="AU229" s="217" t="s">
        <v>83</v>
      </c>
      <c r="AY229" s="19" t="s">
        <v>124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81</v>
      </c>
      <c r="BK229" s="218">
        <f>ROUND(I229*H229,2)</f>
        <v>0</v>
      </c>
      <c r="BL229" s="19" t="s">
        <v>131</v>
      </c>
      <c r="BM229" s="217" t="s">
        <v>348</v>
      </c>
    </row>
    <row r="230" s="2" customFormat="1">
      <c r="A230" s="40"/>
      <c r="B230" s="41"/>
      <c r="C230" s="42"/>
      <c r="D230" s="219" t="s">
        <v>133</v>
      </c>
      <c r="E230" s="42"/>
      <c r="F230" s="220" t="s">
        <v>349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133</v>
      </c>
      <c r="AU230" s="19" t="s">
        <v>83</v>
      </c>
    </row>
    <row r="231" s="13" customFormat="1">
      <c r="A231" s="13"/>
      <c r="B231" s="226"/>
      <c r="C231" s="227"/>
      <c r="D231" s="224" t="s">
        <v>137</v>
      </c>
      <c r="E231" s="228" t="s">
        <v>19</v>
      </c>
      <c r="F231" s="229" t="s">
        <v>350</v>
      </c>
      <c r="G231" s="227"/>
      <c r="H231" s="230">
        <v>7.774</v>
      </c>
      <c r="I231" s="231"/>
      <c r="J231" s="227"/>
      <c r="K231" s="227"/>
      <c r="L231" s="232"/>
      <c r="M231" s="233"/>
      <c r="N231" s="234"/>
      <c r="O231" s="234"/>
      <c r="P231" s="234"/>
      <c r="Q231" s="234"/>
      <c r="R231" s="234"/>
      <c r="S231" s="234"/>
      <c r="T231" s="23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6" t="s">
        <v>137</v>
      </c>
      <c r="AU231" s="236" t="s">
        <v>83</v>
      </c>
      <c r="AV231" s="13" t="s">
        <v>83</v>
      </c>
      <c r="AW231" s="13" t="s">
        <v>35</v>
      </c>
      <c r="AX231" s="13" t="s">
        <v>81</v>
      </c>
      <c r="AY231" s="236" t="s">
        <v>124</v>
      </c>
    </row>
    <row r="232" s="2" customFormat="1" ht="16.5" customHeight="1">
      <c r="A232" s="40"/>
      <c r="B232" s="41"/>
      <c r="C232" s="206" t="s">
        <v>351</v>
      </c>
      <c r="D232" s="206" t="s">
        <v>126</v>
      </c>
      <c r="E232" s="207" t="s">
        <v>352</v>
      </c>
      <c r="F232" s="208" t="s">
        <v>353</v>
      </c>
      <c r="G232" s="209" t="s">
        <v>176</v>
      </c>
      <c r="H232" s="210">
        <v>0.33800000000000002</v>
      </c>
      <c r="I232" s="211"/>
      <c r="J232" s="212">
        <f>ROUND(I232*H232,2)</f>
        <v>0</v>
      </c>
      <c r="K232" s="208" t="s">
        <v>130</v>
      </c>
      <c r="L232" s="46"/>
      <c r="M232" s="213" t="s">
        <v>19</v>
      </c>
      <c r="N232" s="214" t="s">
        <v>44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131</v>
      </c>
      <c r="AT232" s="217" t="s">
        <v>126</v>
      </c>
      <c r="AU232" s="217" t="s">
        <v>83</v>
      </c>
      <c r="AY232" s="19" t="s">
        <v>124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81</v>
      </c>
      <c r="BK232" s="218">
        <f>ROUND(I232*H232,2)</f>
        <v>0</v>
      </c>
      <c r="BL232" s="19" t="s">
        <v>131</v>
      </c>
      <c r="BM232" s="217" t="s">
        <v>354</v>
      </c>
    </row>
    <row r="233" s="2" customFormat="1">
      <c r="A233" s="40"/>
      <c r="B233" s="41"/>
      <c r="C233" s="42"/>
      <c r="D233" s="219" t="s">
        <v>133</v>
      </c>
      <c r="E233" s="42"/>
      <c r="F233" s="220" t="s">
        <v>355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133</v>
      </c>
      <c r="AU233" s="19" t="s">
        <v>83</v>
      </c>
    </row>
    <row r="234" s="2" customFormat="1" ht="24.15" customHeight="1">
      <c r="A234" s="40"/>
      <c r="B234" s="41"/>
      <c r="C234" s="206" t="s">
        <v>356</v>
      </c>
      <c r="D234" s="206" t="s">
        <v>126</v>
      </c>
      <c r="E234" s="207" t="s">
        <v>357</v>
      </c>
      <c r="F234" s="208" t="s">
        <v>358</v>
      </c>
      <c r="G234" s="209" t="s">
        <v>176</v>
      </c>
      <c r="H234" s="210">
        <v>0.33800000000000002</v>
      </c>
      <c r="I234" s="211"/>
      <c r="J234" s="212">
        <f>ROUND(I234*H234,2)</f>
        <v>0</v>
      </c>
      <c r="K234" s="208" t="s">
        <v>130</v>
      </c>
      <c r="L234" s="46"/>
      <c r="M234" s="213" t="s">
        <v>19</v>
      </c>
      <c r="N234" s="214" t="s">
        <v>44</v>
      </c>
      <c r="O234" s="86"/>
      <c r="P234" s="215">
        <f>O234*H234</f>
        <v>0</v>
      </c>
      <c r="Q234" s="215">
        <v>0</v>
      </c>
      <c r="R234" s="215">
        <f>Q234*H234</f>
        <v>0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131</v>
      </c>
      <c r="AT234" s="217" t="s">
        <v>126</v>
      </c>
      <c r="AU234" s="217" t="s">
        <v>83</v>
      </c>
      <c r="AY234" s="19" t="s">
        <v>124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81</v>
      </c>
      <c r="BK234" s="218">
        <f>ROUND(I234*H234,2)</f>
        <v>0</v>
      </c>
      <c r="BL234" s="19" t="s">
        <v>131</v>
      </c>
      <c r="BM234" s="217" t="s">
        <v>359</v>
      </c>
    </row>
    <row r="235" s="2" customFormat="1">
      <c r="A235" s="40"/>
      <c r="B235" s="41"/>
      <c r="C235" s="42"/>
      <c r="D235" s="219" t="s">
        <v>133</v>
      </c>
      <c r="E235" s="42"/>
      <c r="F235" s="220" t="s">
        <v>360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133</v>
      </c>
      <c r="AU235" s="19" t="s">
        <v>83</v>
      </c>
    </row>
    <row r="236" s="12" customFormat="1" ht="22.8" customHeight="1">
      <c r="A236" s="12"/>
      <c r="B236" s="190"/>
      <c r="C236" s="191"/>
      <c r="D236" s="192" t="s">
        <v>72</v>
      </c>
      <c r="E236" s="204" t="s">
        <v>361</v>
      </c>
      <c r="F236" s="204" t="s">
        <v>362</v>
      </c>
      <c r="G236" s="191"/>
      <c r="H236" s="191"/>
      <c r="I236" s="194"/>
      <c r="J236" s="205">
        <f>BK236</f>
        <v>0</v>
      </c>
      <c r="K236" s="191"/>
      <c r="L236" s="196"/>
      <c r="M236" s="197"/>
      <c r="N236" s="198"/>
      <c r="O236" s="198"/>
      <c r="P236" s="199">
        <f>SUM(P237:P238)</f>
        <v>0</v>
      </c>
      <c r="Q236" s="198"/>
      <c r="R236" s="199">
        <f>SUM(R237:R238)</f>
        <v>0</v>
      </c>
      <c r="S236" s="198"/>
      <c r="T236" s="200">
        <f>SUM(T237:T238)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1" t="s">
        <v>81</v>
      </c>
      <c r="AT236" s="202" t="s">
        <v>72</v>
      </c>
      <c r="AU236" s="202" t="s">
        <v>81</v>
      </c>
      <c r="AY236" s="201" t="s">
        <v>124</v>
      </c>
      <c r="BK236" s="203">
        <f>SUM(BK237:BK238)</f>
        <v>0</v>
      </c>
    </row>
    <row r="237" s="2" customFormat="1" ht="24.15" customHeight="1">
      <c r="A237" s="40"/>
      <c r="B237" s="41"/>
      <c r="C237" s="206" t="s">
        <v>363</v>
      </c>
      <c r="D237" s="206" t="s">
        <v>126</v>
      </c>
      <c r="E237" s="207" t="s">
        <v>364</v>
      </c>
      <c r="F237" s="208" t="s">
        <v>365</v>
      </c>
      <c r="G237" s="209" t="s">
        <v>176</v>
      </c>
      <c r="H237" s="210">
        <v>1062.423</v>
      </c>
      <c r="I237" s="211"/>
      <c r="J237" s="212">
        <f>ROUND(I237*H237,2)</f>
        <v>0</v>
      </c>
      <c r="K237" s="208" t="s">
        <v>130</v>
      </c>
      <c r="L237" s="46"/>
      <c r="M237" s="213" t="s">
        <v>19</v>
      </c>
      <c r="N237" s="214" t="s">
        <v>44</v>
      </c>
      <c r="O237" s="86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131</v>
      </c>
      <c r="AT237" s="217" t="s">
        <v>126</v>
      </c>
      <c r="AU237" s="217" t="s">
        <v>83</v>
      </c>
      <c r="AY237" s="19" t="s">
        <v>124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81</v>
      </c>
      <c r="BK237" s="218">
        <f>ROUND(I237*H237,2)</f>
        <v>0</v>
      </c>
      <c r="BL237" s="19" t="s">
        <v>131</v>
      </c>
      <c r="BM237" s="217" t="s">
        <v>366</v>
      </c>
    </row>
    <row r="238" s="2" customFormat="1">
      <c r="A238" s="40"/>
      <c r="B238" s="41"/>
      <c r="C238" s="42"/>
      <c r="D238" s="219" t="s">
        <v>133</v>
      </c>
      <c r="E238" s="42"/>
      <c r="F238" s="220" t="s">
        <v>367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133</v>
      </c>
      <c r="AU238" s="19" t="s">
        <v>83</v>
      </c>
    </row>
    <row r="239" s="12" customFormat="1" ht="25.92" customHeight="1">
      <c r="A239" s="12"/>
      <c r="B239" s="190"/>
      <c r="C239" s="191"/>
      <c r="D239" s="192" t="s">
        <v>72</v>
      </c>
      <c r="E239" s="193" t="s">
        <v>73</v>
      </c>
      <c r="F239" s="193" t="s">
        <v>368</v>
      </c>
      <c r="G239" s="191"/>
      <c r="H239" s="191"/>
      <c r="I239" s="194"/>
      <c r="J239" s="195">
        <f>BK239</f>
        <v>0</v>
      </c>
      <c r="K239" s="191"/>
      <c r="L239" s="196"/>
      <c r="M239" s="197"/>
      <c r="N239" s="198"/>
      <c r="O239" s="198"/>
      <c r="P239" s="199">
        <f>SUM(P240:P247)</f>
        <v>0</v>
      </c>
      <c r="Q239" s="198"/>
      <c r="R239" s="199">
        <f>SUM(R240:R247)</f>
        <v>0</v>
      </c>
      <c r="S239" s="198"/>
      <c r="T239" s="200">
        <f>SUM(T240:T247)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1" t="s">
        <v>215</v>
      </c>
      <c r="AT239" s="202" t="s">
        <v>72</v>
      </c>
      <c r="AU239" s="202" t="s">
        <v>73</v>
      </c>
      <c r="AY239" s="201" t="s">
        <v>124</v>
      </c>
      <c r="BK239" s="203">
        <f>SUM(BK240:BK247)</f>
        <v>0</v>
      </c>
    </row>
    <row r="240" s="2" customFormat="1" ht="16.5" customHeight="1">
      <c r="A240" s="40"/>
      <c r="B240" s="41"/>
      <c r="C240" s="206" t="s">
        <v>369</v>
      </c>
      <c r="D240" s="206" t="s">
        <v>126</v>
      </c>
      <c r="E240" s="207" t="s">
        <v>370</v>
      </c>
      <c r="F240" s="208" t="s">
        <v>371</v>
      </c>
      <c r="G240" s="209" t="s">
        <v>372</v>
      </c>
      <c r="H240" s="210">
        <v>1</v>
      </c>
      <c r="I240" s="211"/>
      <c r="J240" s="212">
        <f>ROUND(I240*H240,2)</f>
        <v>0</v>
      </c>
      <c r="K240" s="208" t="s">
        <v>19</v>
      </c>
      <c r="L240" s="46"/>
      <c r="M240" s="213" t="s">
        <v>19</v>
      </c>
      <c r="N240" s="214" t="s">
        <v>44</v>
      </c>
      <c r="O240" s="86"/>
      <c r="P240" s="215">
        <f>O240*H240</f>
        <v>0</v>
      </c>
      <c r="Q240" s="215">
        <v>0</v>
      </c>
      <c r="R240" s="215">
        <f>Q240*H240</f>
        <v>0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373</v>
      </c>
      <c r="AT240" s="217" t="s">
        <v>126</v>
      </c>
      <c r="AU240" s="217" t="s">
        <v>81</v>
      </c>
      <c r="AY240" s="19" t="s">
        <v>124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81</v>
      </c>
      <c r="BK240" s="218">
        <f>ROUND(I240*H240,2)</f>
        <v>0</v>
      </c>
      <c r="BL240" s="19" t="s">
        <v>373</v>
      </c>
      <c r="BM240" s="217" t="s">
        <v>374</v>
      </c>
    </row>
    <row r="241" s="2" customFormat="1" ht="16.5" customHeight="1">
      <c r="A241" s="40"/>
      <c r="B241" s="41"/>
      <c r="C241" s="206" t="s">
        <v>375</v>
      </c>
      <c r="D241" s="206" t="s">
        <v>126</v>
      </c>
      <c r="E241" s="207" t="s">
        <v>376</v>
      </c>
      <c r="F241" s="208" t="s">
        <v>377</v>
      </c>
      <c r="G241" s="209" t="s">
        <v>372</v>
      </c>
      <c r="H241" s="210">
        <v>1</v>
      </c>
      <c r="I241" s="211"/>
      <c r="J241" s="212">
        <f>ROUND(I241*H241,2)</f>
        <v>0</v>
      </c>
      <c r="K241" s="208" t="s">
        <v>19</v>
      </c>
      <c r="L241" s="46"/>
      <c r="M241" s="213" t="s">
        <v>19</v>
      </c>
      <c r="N241" s="214" t="s">
        <v>44</v>
      </c>
      <c r="O241" s="86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373</v>
      </c>
      <c r="AT241" s="217" t="s">
        <v>126</v>
      </c>
      <c r="AU241" s="217" t="s">
        <v>81</v>
      </c>
      <c r="AY241" s="19" t="s">
        <v>124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81</v>
      </c>
      <c r="BK241" s="218">
        <f>ROUND(I241*H241,2)</f>
        <v>0</v>
      </c>
      <c r="BL241" s="19" t="s">
        <v>373</v>
      </c>
      <c r="BM241" s="217" t="s">
        <v>378</v>
      </c>
    </row>
    <row r="242" s="2" customFormat="1" ht="16.5" customHeight="1">
      <c r="A242" s="40"/>
      <c r="B242" s="41"/>
      <c r="C242" s="206" t="s">
        <v>379</v>
      </c>
      <c r="D242" s="206" t="s">
        <v>126</v>
      </c>
      <c r="E242" s="207" t="s">
        <v>380</v>
      </c>
      <c r="F242" s="208" t="s">
        <v>381</v>
      </c>
      <c r="G242" s="209" t="s">
        <v>382</v>
      </c>
      <c r="H242" s="210">
        <v>1</v>
      </c>
      <c r="I242" s="211"/>
      <c r="J242" s="212">
        <f>ROUND(I242*H242,2)</f>
        <v>0</v>
      </c>
      <c r="K242" s="208" t="s">
        <v>19</v>
      </c>
      <c r="L242" s="46"/>
      <c r="M242" s="213" t="s">
        <v>19</v>
      </c>
      <c r="N242" s="214" t="s">
        <v>44</v>
      </c>
      <c r="O242" s="86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373</v>
      </c>
      <c r="AT242" s="217" t="s">
        <v>126</v>
      </c>
      <c r="AU242" s="217" t="s">
        <v>81</v>
      </c>
      <c r="AY242" s="19" t="s">
        <v>124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81</v>
      </c>
      <c r="BK242" s="218">
        <f>ROUND(I242*H242,2)</f>
        <v>0</v>
      </c>
      <c r="BL242" s="19" t="s">
        <v>373</v>
      </c>
      <c r="BM242" s="217" t="s">
        <v>383</v>
      </c>
    </row>
    <row r="243" s="2" customFormat="1" ht="16.5" customHeight="1">
      <c r="A243" s="40"/>
      <c r="B243" s="41"/>
      <c r="C243" s="206" t="s">
        <v>384</v>
      </c>
      <c r="D243" s="206" t="s">
        <v>126</v>
      </c>
      <c r="E243" s="207" t="s">
        <v>385</v>
      </c>
      <c r="F243" s="208" t="s">
        <v>386</v>
      </c>
      <c r="G243" s="209" t="s">
        <v>372</v>
      </c>
      <c r="H243" s="210">
        <v>24</v>
      </c>
      <c r="I243" s="211"/>
      <c r="J243" s="212">
        <f>ROUND(I243*H243,2)</f>
        <v>0</v>
      </c>
      <c r="K243" s="208" t="s">
        <v>19</v>
      </c>
      <c r="L243" s="46"/>
      <c r="M243" s="213" t="s">
        <v>19</v>
      </c>
      <c r="N243" s="214" t="s">
        <v>44</v>
      </c>
      <c r="O243" s="86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373</v>
      </c>
      <c r="AT243" s="217" t="s">
        <v>126</v>
      </c>
      <c r="AU243" s="217" t="s">
        <v>81</v>
      </c>
      <c r="AY243" s="19" t="s">
        <v>124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81</v>
      </c>
      <c r="BK243" s="218">
        <f>ROUND(I243*H243,2)</f>
        <v>0</v>
      </c>
      <c r="BL243" s="19" t="s">
        <v>373</v>
      </c>
      <c r="BM243" s="217" t="s">
        <v>387</v>
      </c>
    </row>
    <row r="244" s="2" customFormat="1" ht="16.5" customHeight="1">
      <c r="A244" s="40"/>
      <c r="B244" s="41"/>
      <c r="C244" s="206" t="s">
        <v>388</v>
      </c>
      <c r="D244" s="206" t="s">
        <v>126</v>
      </c>
      <c r="E244" s="207" t="s">
        <v>389</v>
      </c>
      <c r="F244" s="208" t="s">
        <v>390</v>
      </c>
      <c r="G244" s="209" t="s">
        <v>382</v>
      </c>
      <c r="H244" s="210">
        <v>6</v>
      </c>
      <c r="I244" s="211"/>
      <c r="J244" s="212">
        <f>ROUND(I244*H244,2)</f>
        <v>0</v>
      </c>
      <c r="K244" s="208" t="s">
        <v>19</v>
      </c>
      <c r="L244" s="46"/>
      <c r="M244" s="213" t="s">
        <v>19</v>
      </c>
      <c r="N244" s="214" t="s">
        <v>44</v>
      </c>
      <c r="O244" s="86"/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373</v>
      </c>
      <c r="AT244" s="217" t="s">
        <v>126</v>
      </c>
      <c r="AU244" s="217" t="s">
        <v>81</v>
      </c>
      <c r="AY244" s="19" t="s">
        <v>124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81</v>
      </c>
      <c r="BK244" s="218">
        <f>ROUND(I244*H244,2)</f>
        <v>0</v>
      </c>
      <c r="BL244" s="19" t="s">
        <v>373</v>
      </c>
      <c r="BM244" s="217" t="s">
        <v>391</v>
      </c>
    </row>
    <row r="245" s="2" customFormat="1" ht="16.5" customHeight="1">
      <c r="A245" s="40"/>
      <c r="B245" s="41"/>
      <c r="C245" s="206" t="s">
        <v>392</v>
      </c>
      <c r="D245" s="206" t="s">
        <v>126</v>
      </c>
      <c r="E245" s="207" t="s">
        <v>393</v>
      </c>
      <c r="F245" s="208" t="s">
        <v>394</v>
      </c>
      <c r="G245" s="209" t="s">
        <v>395</v>
      </c>
      <c r="H245" s="210">
        <v>6</v>
      </c>
      <c r="I245" s="211"/>
      <c r="J245" s="212">
        <f>ROUND(I245*H245,2)</f>
        <v>0</v>
      </c>
      <c r="K245" s="208" t="s">
        <v>19</v>
      </c>
      <c r="L245" s="46"/>
      <c r="M245" s="213" t="s">
        <v>19</v>
      </c>
      <c r="N245" s="214" t="s">
        <v>44</v>
      </c>
      <c r="O245" s="86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373</v>
      </c>
      <c r="AT245" s="217" t="s">
        <v>126</v>
      </c>
      <c r="AU245" s="217" t="s">
        <v>81</v>
      </c>
      <c r="AY245" s="19" t="s">
        <v>124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81</v>
      </c>
      <c r="BK245" s="218">
        <f>ROUND(I245*H245,2)</f>
        <v>0</v>
      </c>
      <c r="BL245" s="19" t="s">
        <v>373</v>
      </c>
      <c r="BM245" s="217" t="s">
        <v>396</v>
      </c>
    </row>
    <row r="246" s="2" customFormat="1" ht="16.5" customHeight="1">
      <c r="A246" s="40"/>
      <c r="B246" s="41"/>
      <c r="C246" s="206" t="s">
        <v>397</v>
      </c>
      <c r="D246" s="206" t="s">
        <v>126</v>
      </c>
      <c r="E246" s="207" t="s">
        <v>398</v>
      </c>
      <c r="F246" s="208" t="s">
        <v>399</v>
      </c>
      <c r="G246" s="209" t="s">
        <v>400</v>
      </c>
      <c r="H246" s="210">
        <v>1</v>
      </c>
      <c r="I246" s="211"/>
      <c r="J246" s="212">
        <f>ROUND(I246*H246,2)</f>
        <v>0</v>
      </c>
      <c r="K246" s="208" t="s">
        <v>19</v>
      </c>
      <c r="L246" s="46"/>
      <c r="M246" s="213" t="s">
        <v>19</v>
      </c>
      <c r="N246" s="214" t="s">
        <v>44</v>
      </c>
      <c r="O246" s="86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373</v>
      </c>
      <c r="AT246" s="217" t="s">
        <v>126</v>
      </c>
      <c r="AU246" s="217" t="s">
        <v>81</v>
      </c>
      <c r="AY246" s="19" t="s">
        <v>124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81</v>
      </c>
      <c r="BK246" s="218">
        <f>ROUND(I246*H246,2)</f>
        <v>0</v>
      </c>
      <c r="BL246" s="19" t="s">
        <v>373</v>
      </c>
      <c r="BM246" s="217" t="s">
        <v>401</v>
      </c>
    </row>
    <row r="247" s="2" customFormat="1" ht="16.5" customHeight="1">
      <c r="A247" s="40"/>
      <c r="B247" s="41"/>
      <c r="C247" s="206" t="s">
        <v>402</v>
      </c>
      <c r="D247" s="206" t="s">
        <v>126</v>
      </c>
      <c r="E247" s="207" t="s">
        <v>403</v>
      </c>
      <c r="F247" s="208" t="s">
        <v>404</v>
      </c>
      <c r="G247" s="209" t="s">
        <v>382</v>
      </c>
      <c r="H247" s="210">
        <v>10</v>
      </c>
      <c r="I247" s="211"/>
      <c r="J247" s="212">
        <f>ROUND(I247*H247,2)</f>
        <v>0</v>
      </c>
      <c r="K247" s="208" t="s">
        <v>19</v>
      </c>
      <c r="L247" s="46"/>
      <c r="M247" s="268" t="s">
        <v>19</v>
      </c>
      <c r="N247" s="269" t="s">
        <v>44</v>
      </c>
      <c r="O247" s="270"/>
      <c r="P247" s="271">
        <f>O247*H247</f>
        <v>0</v>
      </c>
      <c r="Q247" s="271">
        <v>0</v>
      </c>
      <c r="R247" s="271">
        <f>Q247*H247</f>
        <v>0</v>
      </c>
      <c r="S247" s="271">
        <v>0</v>
      </c>
      <c r="T247" s="272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373</v>
      </c>
      <c r="AT247" s="217" t="s">
        <v>126</v>
      </c>
      <c r="AU247" s="217" t="s">
        <v>81</v>
      </c>
      <c r="AY247" s="19" t="s">
        <v>124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81</v>
      </c>
      <c r="BK247" s="218">
        <f>ROUND(I247*H247,2)</f>
        <v>0</v>
      </c>
      <c r="BL247" s="19" t="s">
        <v>373</v>
      </c>
      <c r="BM247" s="217" t="s">
        <v>405</v>
      </c>
    </row>
    <row r="248" s="2" customFormat="1" ht="6.96" customHeight="1">
      <c r="A248" s="40"/>
      <c r="B248" s="61"/>
      <c r="C248" s="62"/>
      <c r="D248" s="62"/>
      <c r="E248" s="62"/>
      <c r="F248" s="62"/>
      <c r="G248" s="62"/>
      <c r="H248" s="62"/>
      <c r="I248" s="62"/>
      <c r="J248" s="62"/>
      <c r="K248" s="62"/>
      <c r="L248" s="46"/>
      <c r="M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</row>
  </sheetData>
  <sheetProtection sheet="1" autoFilter="0" formatColumns="0" formatRows="0" objects="1" scenarios="1" spinCount="100000" saltValue="B8x1LeQl2XQNJi5SrOBx4oZX15j//0ICBUjtVyLGjd2SClWztYxcNCS8bGTFCWeRtmrPv5SUqpeIfYQTCltSGg==" hashValue="zMnq/L8E3JJvbsmGLiEH0f6fWhv8oqicd8Awx2tg+m9F5ZU5pJCtZis7i0dE17bGOxAXZG04Chcmg51PxI5wfw==" algorithmName="SHA-512" password="CC35"/>
  <autoFilter ref="C87:K24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3_01/113106123"/>
    <hyperlink ref="F96" r:id="rId2" display="https://podminky.urs.cz/item/CS_URS_2023_01/113154112"/>
    <hyperlink ref="F100" r:id="rId3" display="https://podminky.urs.cz/item/CS_URS_2023_01/113154114"/>
    <hyperlink ref="F104" r:id="rId4" display="https://podminky.urs.cz/item/CS_URS_2023_01/131251100"/>
    <hyperlink ref="F107" r:id="rId5" display="https://podminky.urs.cz/item/CS_URS_2023_01/132254101"/>
    <hyperlink ref="F110" r:id="rId6" display="https://podminky.urs.cz/item/CS_URS_2023_01/181351113"/>
    <hyperlink ref="F117" r:id="rId7" display="https://podminky.urs.cz/item/CS_URS_2023_01/181411131"/>
    <hyperlink ref="F124" r:id="rId8" display="https://podminky.urs.cz/item/CS_URS_2023_01/181951111"/>
    <hyperlink ref="F126" r:id="rId9" display="https://podminky.urs.cz/item/CS_URS_2023_01/181951112"/>
    <hyperlink ref="F129" r:id="rId10" display="https://podminky.urs.cz/item/CS_URS_2023_01/211531111"/>
    <hyperlink ref="F135" r:id="rId11" display="https://podminky.urs.cz/item/CS_URS_2023_01/451561111"/>
    <hyperlink ref="F140" r:id="rId12" display="https://podminky.urs.cz/item/CS_URS_2023_01/564251111"/>
    <hyperlink ref="F144" r:id="rId13" display="https://podminky.urs.cz/item/CS_URS_2023_01/564851011"/>
    <hyperlink ref="F147" r:id="rId14" display="https://podminky.urs.cz/item/CS_URS_2023_01/564871111"/>
    <hyperlink ref="F158" r:id="rId15" display="https://podminky.urs.cz/item/CS_URS_2023_01/564951413"/>
    <hyperlink ref="F169" r:id="rId16" display="https://podminky.urs.cz/item/CS_URS_2023_01/565155111"/>
    <hyperlink ref="F173" r:id="rId17" display="https://podminky.urs.cz/item/CS_URS_2023_01/573111112"/>
    <hyperlink ref="F177" r:id="rId18" display="https://podminky.urs.cz/item/CS_URS_2023_01/573211109"/>
    <hyperlink ref="F181" r:id="rId19" display="https://podminky.urs.cz/item/CS_URS_2023_01/577134111"/>
    <hyperlink ref="F185" r:id="rId20" display="https://podminky.urs.cz/item/CS_URS_2023_01/596211110"/>
    <hyperlink ref="F190" r:id="rId21" display="https://podminky.urs.cz/item/CS_URS_2023_01/916131213"/>
    <hyperlink ref="F194" r:id="rId22" display="https://podminky.urs.cz/item/CS_URS_2023_01/916991121"/>
    <hyperlink ref="F198" r:id="rId23" display="https://podminky.urs.cz/item/CS_URS_2023_01/919112233"/>
    <hyperlink ref="F201" r:id="rId24" display="https://podminky.urs.cz/item/CS_URS_2023_01/919122132"/>
    <hyperlink ref="F204" r:id="rId25" display="https://podminky.urs.cz/item/CS_URS_2023_01/919726122"/>
    <hyperlink ref="F208" r:id="rId26" display="https://podminky.urs.cz/item/CS_URS_2023_01/919735111"/>
    <hyperlink ref="F212" r:id="rId27" display="https://podminky.urs.cz/item/CS_URS_2023_01/919735112"/>
    <hyperlink ref="F216" r:id="rId28" display="https://podminky.urs.cz/item/CS_URS_2023_01/938902113"/>
    <hyperlink ref="F219" r:id="rId29" display="https://podminky.urs.cz/item/CS_URS_2023_01/938902421"/>
    <hyperlink ref="F222" r:id="rId30" display="https://podminky.urs.cz/item/CS_URS_2023_01/979054451"/>
    <hyperlink ref="F227" r:id="rId31" display="https://podminky.urs.cz/item/CS_URS_2023_01/997221551"/>
    <hyperlink ref="F230" r:id="rId32" display="https://podminky.urs.cz/item/CS_URS_2023_01/997221559"/>
    <hyperlink ref="F233" r:id="rId33" display="https://podminky.urs.cz/item/CS_URS_2023_01/997221611"/>
    <hyperlink ref="F235" r:id="rId34" display="https://podminky.urs.cz/item/CS_URS_2023_01/997221875"/>
    <hyperlink ref="F238" r:id="rId35" display="https://podminky.urs.cz/item/CS_URS_2023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Cyklostezka Přelouč - Klenovka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406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7. 12. 2017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ROUND(J90,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ROUND((SUM(BE90:BE494)),  2)</f>
        <v>0</v>
      </c>
      <c r="G33" s="40"/>
      <c r="H33" s="40"/>
      <c r="I33" s="150">
        <v>0.20999999999999999</v>
      </c>
      <c r="J33" s="149">
        <f>ROUND(((SUM(BE90:BE494))*I33),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ROUND((SUM(BF90:BF494)),  2)</f>
        <v>0</v>
      </c>
      <c r="G34" s="40"/>
      <c r="H34" s="40"/>
      <c r="I34" s="150">
        <v>0.14999999999999999</v>
      </c>
      <c r="J34" s="149">
        <f>ROUND(((SUM(BF90:BF494))*I34),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ROUND((SUM(BG90:BG494)),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ROUND((SUM(BH90:BH494)),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ROUND((SUM(BI90:BI494)),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Cyklostezka Přelouč - Klenovka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101 U - Cyklostezka - uznatelné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Přelouč - Klenovka</v>
      </c>
      <c r="G52" s="42"/>
      <c r="H52" s="42"/>
      <c r="I52" s="34" t="s">
        <v>23</v>
      </c>
      <c r="J52" s="74" t="str">
        <f>IF(J12="","",J12)</f>
        <v>7. 12. 2017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Přelouč</v>
      </c>
      <c r="G54" s="42"/>
      <c r="H54" s="42"/>
      <c r="I54" s="34" t="s">
        <v>31</v>
      </c>
      <c r="J54" s="38" t="str">
        <f>E21</f>
        <v>Prodin a.s.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97</v>
      </c>
      <c r="D57" s="164"/>
      <c r="E57" s="164"/>
      <c r="F57" s="164"/>
      <c r="G57" s="164"/>
      <c r="H57" s="164"/>
      <c r="I57" s="164"/>
      <c r="J57" s="165" t="s">
        <v>98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9" customFormat="1" ht="24.96" customHeight="1">
      <c r="A60" s="9"/>
      <c r="B60" s="167"/>
      <c r="C60" s="168"/>
      <c r="D60" s="169" t="s">
        <v>100</v>
      </c>
      <c r="E60" s="170"/>
      <c r="F60" s="170"/>
      <c r="G60" s="170"/>
      <c r="H60" s="170"/>
      <c r="I60" s="170"/>
      <c r="J60" s="171">
        <f>J91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101</v>
      </c>
      <c r="E61" s="176"/>
      <c r="F61" s="176"/>
      <c r="G61" s="176"/>
      <c r="H61" s="176"/>
      <c r="I61" s="176"/>
      <c r="J61" s="177">
        <f>J92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102</v>
      </c>
      <c r="E62" s="176"/>
      <c r="F62" s="176"/>
      <c r="G62" s="176"/>
      <c r="H62" s="176"/>
      <c r="I62" s="176"/>
      <c r="J62" s="177">
        <f>J237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103</v>
      </c>
      <c r="E63" s="176"/>
      <c r="F63" s="176"/>
      <c r="G63" s="176"/>
      <c r="H63" s="176"/>
      <c r="I63" s="176"/>
      <c r="J63" s="177">
        <f>J249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104</v>
      </c>
      <c r="E64" s="176"/>
      <c r="F64" s="176"/>
      <c r="G64" s="176"/>
      <c r="H64" s="176"/>
      <c r="I64" s="176"/>
      <c r="J64" s="177">
        <f>J267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407</v>
      </c>
      <c r="E65" s="176"/>
      <c r="F65" s="176"/>
      <c r="G65" s="176"/>
      <c r="H65" s="176"/>
      <c r="I65" s="176"/>
      <c r="J65" s="177">
        <f>J364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105</v>
      </c>
      <c r="E66" s="176"/>
      <c r="F66" s="176"/>
      <c r="G66" s="176"/>
      <c r="H66" s="176"/>
      <c r="I66" s="176"/>
      <c r="J66" s="177">
        <f>J385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106</v>
      </c>
      <c r="E67" s="176"/>
      <c r="F67" s="176"/>
      <c r="G67" s="176"/>
      <c r="H67" s="176"/>
      <c r="I67" s="176"/>
      <c r="J67" s="177">
        <f>J462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107</v>
      </c>
      <c r="E68" s="176"/>
      <c r="F68" s="176"/>
      <c r="G68" s="176"/>
      <c r="H68" s="176"/>
      <c r="I68" s="176"/>
      <c r="J68" s="177">
        <f>J486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7"/>
      <c r="C69" s="168"/>
      <c r="D69" s="169" t="s">
        <v>408</v>
      </c>
      <c r="E69" s="170"/>
      <c r="F69" s="170"/>
      <c r="G69" s="170"/>
      <c r="H69" s="170"/>
      <c r="I69" s="170"/>
      <c r="J69" s="171">
        <f>J489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3"/>
      <c r="C70" s="174"/>
      <c r="D70" s="175" t="s">
        <v>409</v>
      </c>
      <c r="E70" s="176"/>
      <c r="F70" s="176"/>
      <c r="G70" s="176"/>
      <c r="H70" s="176"/>
      <c r="I70" s="176"/>
      <c r="J70" s="177">
        <f>J492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109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62" t="str">
        <f>E7</f>
        <v>Cyklostezka Přelouč - Klenovka</v>
      </c>
      <c r="F80" s="34"/>
      <c r="G80" s="34"/>
      <c r="H80" s="34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94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SO 101 U - Cyklostezka - uznatelné</v>
      </c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F12</f>
        <v>Přelouč - Klenovka</v>
      </c>
      <c r="G84" s="42"/>
      <c r="H84" s="42"/>
      <c r="I84" s="34" t="s">
        <v>23</v>
      </c>
      <c r="J84" s="74" t="str">
        <f>IF(J12="","",J12)</f>
        <v>7. 12. 2017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25</v>
      </c>
      <c r="D86" s="42"/>
      <c r="E86" s="42"/>
      <c r="F86" s="29" t="str">
        <f>E15</f>
        <v>Město Přelouč</v>
      </c>
      <c r="G86" s="42"/>
      <c r="H86" s="42"/>
      <c r="I86" s="34" t="s">
        <v>31</v>
      </c>
      <c r="J86" s="38" t="str">
        <f>E21</f>
        <v>Prodin a.s.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29</v>
      </c>
      <c r="D87" s="42"/>
      <c r="E87" s="42"/>
      <c r="F87" s="29" t="str">
        <f>IF(E18="","",E18)</f>
        <v>Vyplň údaj</v>
      </c>
      <c r="G87" s="42"/>
      <c r="H87" s="42"/>
      <c r="I87" s="34" t="s">
        <v>36</v>
      </c>
      <c r="J87" s="38" t="str">
        <f>E24</f>
        <v xml:space="preserve"> 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79"/>
      <c r="B89" s="180"/>
      <c r="C89" s="181" t="s">
        <v>110</v>
      </c>
      <c r="D89" s="182" t="s">
        <v>58</v>
      </c>
      <c r="E89" s="182" t="s">
        <v>54</v>
      </c>
      <c r="F89" s="182" t="s">
        <v>55</v>
      </c>
      <c r="G89" s="182" t="s">
        <v>111</v>
      </c>
      <c r="H89" s="182" t="s">
        <v>112</v>
      </c>
      <c r="I89" s="182" t="s">
        <v>113</v>
      </c>
      <c r="J89" s="182" t="s">
        <v>98</v>
      </c>
      <c r="K89" s="183" t="s">
        <v>114</v>
      </c>
      <c r="L89" s="184"/>
      <c r="M89" s="94" t="s">
        <v>19</v>
      </c>
      <c r="N89" s="95" t="s">
        <v>43</v>
      </c>
      <c r="O89" s="95" t="s">
        <v>115</v>
      </c>
      <c r="P89" s="95" t="s">
        <v>116</v>
      </c>
      <c r="Q89" s="95" t="s">
        <v>117</v>
      </c>
      <c r="R89" s="95" t="s">
        <v>118</v>
      </c>
      <c r="S89" s="95" t="s">
        <v>119</v>
      </c>
      <c r="T89" s="96" t="s">
        <v>120</v>
      </c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</row>
    <row r="90" s="2" customFormat="1" ht="22.8" customHeight="1">
      <c r="A90" s="40"/>
      <c r="B90" s="41"/>
      <c r="C90" s="101" t="s">
        <v>121</v>
      </c>
      <c r="D90" s="42"/>
      <c r="E90" s="42"/>
      <c r="F90" s="42"/>
      <c r="G90" s="42"/>
      <c r="H90" s="42"/>
      <c r="I90" s="42"/>
      <c r="J90" s="185">
        <f>BK90</f>
        <v>0</v>
      </c>
      <c r="K90" s="42"/>
      <c r="L90" s="46"/>
      <c r="M90" s="97"/>
      <c r="N90" s="186"/>
      <c r="O90" s="98"/>
      <c r="P90" s="187">
        <f>P91+P489</f>
        <v>0</v>
      </c>
      <c r="Q90" s="98"/>
      <c r="R90" s="187">
        <f>R91+R489</f>
        <v>13450.803898989996</v>
      </c>
      <c r="S90" s="98"/>
      <c r="T90" s="188">
        <f>T91+T489</f>
        <v>250.08800000000002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72</v>
      </c>
      <c r="AU90" s="19" t="s">
        <v>99</v>
      </c>
      <c r="BK90" s="189">
        <f>BK91+BK489</f>
        <v>0</v>
      </c>
    </row>
    <row r="91" s="12" customFormat="1" ht="25.92" customHeight="1">
      <c r="A91" s="12"/>
      <c r="B91" s="190"/>
      <c r="C91" s="191"/>
      <c r="D91" s="192" t="s">
        <v>72</v>
      </c>
      <c r="E91" s="193" t="s">
        <v>122</v>
      </c>
      <c r="F91" s="193" t="s">
        <v>123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P92+P237+P249+P267+P364+P385+P462+P486</f>
        <v>0</v>
      </c>
      <c r="Q91" s="198"/>
      <c r="R91" s="199">
        <f>R92+R237+R249+R267+R364+R385+R462+R486</f>
        <v>13450.803898989996</v>
      </c>
      <c r="S91" s="198"/>
      <c r="T91" s="200">
        <f>T92+T237+T249+T267+T364+T385+T462+T486</f>
        <v>250.08800000000002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81</v>
      </c>
      <c r="AT91" s="202" t="s">
        <v>72</v>
      </c>
      <c r="AU91" s="202" t="s">
        <v>73</v>
      </c>
      <c r="AY91" s="201" t="s">
        <v>124</v>
      </c>
      <c r="BK91" s="203">
        <f>BK92+BK237+BK249+BK267+BK364+BK385+BK462+BK486</f>
        <v>0</v>
      </c>
    </row>
    <row r="92" s="12" customFormat="1" ht="22.8" customHeight="1">
      <c r="A92" s="12"/>
      <c r="B92" s="190"/>
      <c r="C92" s="191"/>
      <c r="D92" s="192" t="s">
        <v>72</v>
      </c>
      <c r="E92" s="204" t="s">
        <v>81</v>
      </c>
      <c r="F92" s="204" t="s">
        <v>125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SUM(P93:P236)</f>
        <v>0</v>
      </c>
      <c r="Q92" s="198"/>
      <c r="R92" s="199">
        <f>SUM(R93:R236)</f>
        <v>4192.5903050000006</v>
      </c>
      <c r="S92" s="198"/>
      <c r="T92" s="200">
        <f>SUM(T93:T236)</f>
        <v>46.152000000000001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81</v>
      </c>
      <c r="AT92" s="202" t="s">
        <v>72</v>
      </c>
      <c r="AU92" s="202" t="s">
        <v>81</v>
      </c>
      <c r="AY92" s="201" t="s">
        <v>124</v>
      </c>
      <c r="BK92" s="203">
        <f>SUM(BK93:BK236)</f>
        <v>0</v>
      </c>
    </row>
    <row r="93" s="2" customFormat="1" ht="21.75" customHeight="1">
      <c r="A93" s="40"/>
      <c r="B93" s="41"/>
      <c r="C93" s="206" t="s">
        <v>81</v>
      </c>
      <c r="D93" s="206" t="s">
        <v>126</v>
      </c>
      <c r="E93" s="207" t="s">
        <v>410</v>
      </c>
      <c r="F93" s="208" t="s">
        <v>411</v>
      </c>
      <c r="G93" s="209" t="s">
        <v>129</v>
      </c>
      <c r="H93" s="210">
        <v>300</v>
      </c>
      <c r="I93" s="211"/>
      <c r="J93" s="212">
        <f>ROUND(I93*H93,2)</f>
        <v>0</v>
      </c>
      <c r="K93" s="208" t="s">
        <v>19</v>
      </c>
      <c r="L93" s="46"/>
      <c r="M93" s="213" t="s">
        <v>19</v>
      </c>
      <c r="N93" s="214" t="s">
        <v>44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131</v>
      </c>
      <c r="AT93" s="217" t="s">
        <v>126</v>
      </c>
      <c r="AU93" s="217" t="s">
        <v>83</v>
      </c>
      <c r="AY93" s="19" t="s">
        <v>124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81</v>
      </c>
      <c r="BK93" s="218">
        <f>ROUND(I93*H93,2)</f>
        <v>0</v>
      </c>
      <c r="BL93" s="19" t="s">
        <v>131</v>
      </c>
      <c r="BM93" s="217" t="s">
        <v>412</v>
      </c>
    </row>
    <row r="94" s="2" customFormat="1">
      <c r="A94" s="40"/>
      <c r="B94" s="41"/>
      <c r="C94" s="42"/>
      <c r="D94" s="224" t="s">
        <v>135</v>
      </c>
      <c r="E94" s="42"/>
      <c r="F94" s="225" t="s">
        <v>413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135</v>
      </c>
      <c r="AU94" s="19" t="s">
        <v>83</v>
      </c>
    </row>
    <row r="95" s="15" customFormat="1">
      <c r="A95" s="15"/>
      <c r="B95" s="258"/>
      <c r="C95" s="259"/>
      <c r="D95" s="224" t="s">
        <v>137</v>
      </c>
      <c r="E95" s="260" t="s">
        <v>19</v>
      </c>
      <c r="F95" s="261" t="s">
        <v>414</v>
      </c>
      <c r="G95" s="259"/>
      <c r="H95" s="260" t="s">
        <v>19</v>
      </c>
      <c r="I95" s="262"/>
      <c r="J95" s="259"/>
      <c r="K95" s="259"/>
      <c r="L95" s="263"/>
      <c r="M95" s="264"/>
      <c r="N95" s="265"/>
      <c r="O95" s="265"/>
      <c r="P95" s="265"/>
      <c r="Q95" s="265"/>
      <c r="R95" s="265"/>
      <c r="S95" s="265"/>
      <c r="T95" s="266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67" t="s">
        <v>137</v>
      </c>
      <c r="AU95" s="267" t="s">
        <v>83</v>
      </c>
      <c r="AV95" s="15" t="s">
        <v>81</v>
      </c>
      <c r="AW95" s="15" t="s">
        <v>35</v>
      </c>
      <c r="AX95" s="15" t="s">
        <v>73</v>
      </c>
      <c r="AY95" s="267" t="s">
        <v>124</v>
      </c>
    </row>
    <row r="96" s="13" customFormat="1">
      <c r="A96" s="13"/>
      <c r="B96" s="226"/>
      <c r="C96" s="227"/>
      <c r="D96" s="224" t="s">
        <v>137</v>
      </c>
      <c r="E96" s="228" t="s">
        <v>19</v>
      </c>
      <c r="F96" s="229" t="s">
        <v>415</v>
      </c>
      <c r="G96" s="227"/>
      <c r="H96" s="230">
        <v>300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137</v>
      </c>
      <c r="AU96" s="236" t="s">
        <v>83</v>
      </c>
      <c r="AV96" s="13" t="s">
        <v>83</v>
      </c>
      <c r="AW96" s="13" t="s">
        <v>35</v>
      </c>
      <c r="AX96" s="13" t="s">
        <v>81</v>
      </c>
      <c r="AY96" s="236" t="s">
        <v>124</v>
      </c>
    </row>
    <row r="97" s="2" customFormat="1" ht="16.5" customHeight="1">
      <c r="A97" s="40"/>
      <c r="B97" s="41"/>
      <c r="C97" s="206" t="s">
        <v>83</v>
      </c>
      <c r="D97" s="206" t="s">
        <v>126</v>
      </c>
      <c r="E97" s="207" t="s">
        <v>416</v>
      </c>
      <c r="F97" s="208" t="s">
        <v>417</v>
      </c>
      <c r="G97" s="209" t="s">
        <v>372</v>
      </c>
      <c r="H97" s="210">
        <v>310</v>
      </c>
      <c r="I97" s="211"/>
      <c r="J97" s="212">
        <f>ROUND(I97*H97,2)</f>
        <v>0</v>
      </c>
      <c r="K97" s="208" t="s">
        <v>19</v>
      </c>
      <c r="L97" s="46"/>
      <c r="M97" s="213" t="s">
        <v>19</v>
      </c>
      <c r="N97" s="214" t="s">
        <v>44</v>
      </c>
      <c r="O97" s="86"/>
      <c r="P97" s="215">
        <f>O97*H97</f>
        <v>0</v>
      </c>
      <c r="Q97" s="215">
        <v>5.0000000000000002E-05</v>
      </c>
      <c r="R97" s="215">
        <f>Q97*H97</f>
        <v>0.0155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131</v>
      </c>
      <c r="AT97" s="217" t="s">
        <v>126</v>
      </c>
      <c r="AU97" s="217" t="s">
        <v>83</v>
      </c>
      <c r="AY97" s="19" t="s">
        <v>124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81</v>
      </c>
      <c r="BK97" s="218">
        <f>ROUND(I97*H97,2)</f>
        <v>0</v>
      </c>
      <c r="BL97" s="19" t="s">
        <v>131</v>
      </c>
      <c r="BM97" s="217" t="s">
        <v>418</v>
      </c>
    </row>
    <row r="98" s="2" customFormat="1">
      <c r="A98" s="40"/>
      <c r="B98" s="41"/>
      <c r="C98" s="42"/>
      <c r="D98" s="224" t="s">
        <v>135</v>
      </c>
      <c r="E98" s="42"/>
      <c r="F98" s="225" t="s">
        <v>413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135</v>
      </c>
      <c r="AU98" s="19" t="s">
        <v>83</v>
      </c>
    </row>
    <row r="99" s="15" customFormat="1">
      <c r="A99" s="15"/>
      <c r="B99" s="258"/>
      <c r="C99" s="259"/>
      <c r="D99" s="224" t="s">
        <v>137</v>
      </c>
      <c r="E99" s="260" t="s">
        <v>19</v>
      </c>
      <c r="F99" s="261" t="s">
        <v>414</v>
      </c>
      <c r="G99" s="259"/>
      <c r="H99" s="260" t="s">
        <v>19</v>
      </c>
      <c r="I99" s="262"/>
      <c r="J99" s="259"/>
      <c r="K99" s="259"/>
      <c r="L99" s="263"/>
      <c r="M99" s="264"/>
      <c r="N99" s="265"/>
      <c r="O99" s="265"/>
      <c r="P99" s="265"/>
      <c r="Q99" s="265"/>
      <c r="R99" s="265"/>
      <c r="S99" s="265"/>
      <c r="T99" s="266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67" t="s">
        <v>137</v>
      </c>
      <c r="AU99" s="267" t="s">
        <v>83</v>
      </c>
      <c r="AV99" s="15" t="s">
        <v>81</v>
      </c>
      <c r="AW99" s="15" t="s">
        <v>35</v>
      </c>
      <c r="AX99" s="15" t="s">
        <v>73</v>
      </c>
      <c r="AY99" s="267" t="s">
        <v>124</v>
      </c>
    </row>
    <row r="100" s="13" customFormat="1">
      <c r="A100" s="13"/>
      <c r="B100" s="226"/>
      <c r="C100" s="227"/>
      <c r="D100" s="224" t="s">
        <v>137</v>
      </c>
      <c r="E100" s="228" t="s">
        <v>19</v>
      </c>
      <c r="F100" s="229" t="s">
        <v>419</v>
      </c>
      <c r="G100" s="227"/>
      <c r="H100" s="230">
        <v>310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137</v>
      </c>
      <c r="AU100" s="236" t="s">
        <v>83</v>
      </c>
      <c r="AV100" s="13" t="s">
        <v>83</v>
      </c>
      <c r="AW100" s="13" t="s">
        <v>35</v>
      </c>
      <c r="AX100" s="13" t="s">
        <v>81</v>
      </c>
      <c r="AY100" s="236" t="s">
        <v>124</v>
      </c>
    </row>
    <row r="101" s="2" customFormat="1" ht="16.5" customHeight="1">
      <c r="A101" s="40"/>
      <c r="B101" s="41"/>
      <c r="C101" s="206" t="s">
        <v>145</v>
      </c>
      <c r="D101" s="206" t="s">
        <v>126</v>
      </c>
      <c r="E101" s="207" t="s">
        <v>420</v>
      </c>
      <c r="F101" s="208" t="s">
        <v>421</v>
      </c>
      <c r="G101" s="209" t="s">
        <v>372</v>
      </c>
      <c r="H101" s="210">
        <v>200</v>
      </c>
      <c r="I101" s="211"/>
      <c r="J101" s="212">
        <f>ROUND(I101*H101,2)</f>
        <v>0</v>
      </c>
      <c r="K101" s="208" t="s">
        <v>19</v>
      </c>
      <c r="L101" s="46"/>
      <c r="M101" s="213" t="s">
        <v>19</v>
      </c>
      <c r="N101" s="214" t="s">
        <v>44</v>
      </c>
      <c r="O101" s="86"/>
      <c r="P101" s="215">
        <f>O101*H101</f>
        <v>0</v>
      </c>
      <c r="Q101" s="215">
        <v>5.0000000000000002E-05</v>
      </c>
      <c r="R101" s="215">
        <f>Q101*H101</f>
        <v>0.01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131</v>
      </c>
      <c r="AT101" s="217" t="s">
        <v>126</v>
      </c>
      <c r="AU101" s="217" t="s">
        <v>83</v>
      </c>
      <c r="AY101" s="19" t="s">
        <v>124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81</v>
      </c>
      <c r="BK101" s="218">
        <f>ROUND(I101*H101,2)</f>
        <v>0</v>
      </c>
      <c r="BL101" s="19" t="s">
        <v>131</v>
      </c>
      <c r="BM101" s="217" t="s">
        <v>422</v>
      </c>
    </row>
    <row r="102" s="2" customFormat="1">
      <c r="A102" s="40"/>
      <c r="B102" s="41"/>
      <c r="C102" s="42"/>
      <c r="D102" s="224" t="s">
        <v>135</v>
      </c>
      <c r="E102" s="42"/>
      <c r="F102" s="225" t="s">
        <v>413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135</v>
      </c>
      <c r="AU102" s="19" t="s">
        <v>83</v>
      </c>
    </row>
    <row r="103" s="15" customFormat="1">
      <c r="A103" s="15"/>
      <c r="B103" s="258"/>
      <c r="C103" s="259"/>
      <c r="D103" s="224" t="s">
        <v>137</v>
      </c>
      <c r="E103" s="260" t="s">
        <v>19</v>
      </c>
      <c r="F103" s="261" t="s">
        <v>414</v>
      </c>
      <c r="G103" s="259"/>
      <c r="H103" s="260" t="s">
        <v>19</v>
      </c>
      <c r="I103" s="262"/>
      <c r="J103" s="259"/>
      <c r="K103" s="259"/>
      <c r="L103" s="263"/>
      <c r="M103" s="264"/>
      <c r="N103" s="265"/>
      <c r="O103" s="265"/>
      <c r="P103" s="265"/>
      <c r="Q103" s="265"/>
      <c r="R103" s="265"/>
      <c r="S103" s="265"/>
      <c r="T103" s="266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7" t="s">
        <v>137</v>
      </c>
      <c r="AU103" s="267" t="s">
        <v>83</v>
      </c>
      <c r="AV103" s="15" t="s">
        <v>81</v>
      </c>
      <c r="AW103" s="15" t="s">
        <v>35</v>
      </c>
      <c r="AX103" s="15" t="s">
        <v>73</v>
      </c>
      <c r="AY103" s="267" t="s">
        <v>124</v>
      </c>
    </row>
    <row r="104" s="13" customFormat="1">
      <c r="A104" s="13"/>
      <c r="B104" s="226"/>
      <c r="C104" s="227"/>
      <c r="D104" s="224" t="s">
        <v>137</v>
      </c>
      <c r="E104" s="228" t="s">
        <v>19</v>
      </c>
      <c r="F104" s="229" t="s">
        <v>423</v>
      </c>
      <c r="G104" s="227"/>
      <c r="H104" s="230">
        <v>200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137</v>
      </c>
      <c r="AU104" s="236" t="s">
        <v>83</v>
      </c>
      <c r="AV104" s="13" t="s">
        <v>83</v>
      </c>
      <c r="AW104" s="13" t="s">
        <v>35</v>
      </c>
      <c r="AX104" s="13" t="s">
        <v>81</v>
      </c>
      <c r="AY104" s="236" t="s">
        <v>124</v>
      </c>
    </row>
    <row r="105" s="2" customFormat="1" ht="16.5" customHeight="1">
      <c r="A105" s="40"/>
      <c r="B105" s="41"/>
      <c r="C105" s="206" t="s">
        <v>131</v>
      </c>
      <c r="D105" s="206" t="s">
        <v>126</v>
      </c>
      <c r="E105" s="207" t="s">
        <v>424</v>
      </c>
      <c r="F105" s="208" t="s">
        <v>425</v>
      </c>
      <c r="G105" s="209" t="s">
        <v>372</v>
      </c>
      <c r="H105" s="210">
        <v>50</v>
      </c>
      <c r="I105" s="211"/>
      <c r="J105" s="212">
        <f>ROUND(I105*H105,2)</f>
        <v>0</v>
      </c>
      <c r="K105" s="208" t="s">
        <v>19</v>
      </c>
      <c r="L105" s="46"/>
      <c r="M105" s="213" t="s">
        <v>19</v>
      </c>
      <c r="N105" s="214" t="s">
        <v>44</v>
      </c>
      <c r="O105" s="86"/>
      <c r="P105" s="215">
        <f>O105*H105</f>
        <v>0</v>
      </c>
      <c r="Q105" s="215">
        <v>9.0000000000000006E-05</v>
      </c>
      <c r="R105" s="215">
        <f>Q105*H105</f>
        <v>0.0045000000000000005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131</v>
      </c>
      <c r="AT105" s="217" t="s">
        <v>126</v>
      </c>
      <c r="AU105" s="217" t="s">
        <v>83</v>
      </c>
      <c r="AY105" s="19" t="s">
        <v>124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81</v>
      </c>
      <c r="BK105" s="218">
        <f>ROUND(I105*H105,2)</f>
        <v>0</v>
      </c>
      <c r="BL105" s="19" t="s">
        <v>131</v>
      </c>
      <c r="BM105" s="217" t="s">
        <v>426</v>
      </c>
    </row>
    <row r="106" s="2" customFormat="1">
      <c r="A106" s="40"/>
      <c r="B106" s="41"/>
      <c r="C106" s="42"/>
      <c r="D106" s="224" t="s">
        <v>135</v>
      </c>
      <c r="E106" s="42"/>
      <c r="F106" s="225" t="s">
        <v>413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135</v>
      </c>
      <c r="AU106" s="19" t="s">
        <v>83</v>
      </c>
    </row>
    <row r="107" s="15" customFormat="1">
      <c r="A107" s="15"/>
      <c r="B107" s="258"/>
      <c r="C107" s="259"/>
      <c r="D107" s="224" t="s">
        <v>137</v>
      </c>
      <c r="E107" s="260" t="s">
        <v>19</v>
      </c>
      <c r="F107" s="261" t="s">
        <v>414</v>
      </c>
      <c r="G107" s="259"/>
      <c r="H107" s="260" t="s">
        <v>19</v>
      </c>
      <c r="I107" s="262"/>
      <c r="J107" s="259"/>
      <c r="K107" s="259"/>
      <c r="L107" s="263"/>
      <c r="M107" s="264"/>
      <c r="N107" s="265"/>
      <c r="O107" s="265"/>
      <c r="P107" s="265"/>
      <c r="Q107" s="265"/>
      <c r="R107" s="265"/>
      <c r="S107" s="265"/>
      <c r="T107" s="266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7" t="s">
        <v>137</v>
      </c>
      <c r="AU107" s="267" t="s">
        <v>83</v>
      </c>
      <c r="AV107" s="15" t="s">
        <v>81</v>
      </c>
      <c r="AW107" s="15" t="s">
        <v>35</v>
      </c>
      <c r="AX107" s="15" t="s">
        <v>73</v>
      </c>
      <c r="AY107" s="267" t="s">
        <v>124</v>
      </c>
    </row>
    <row r="108" s="13" customFormat="1">
      <c r="A108" s="13"/>
      <c r="B108" s="226"/>
      <c r="C108" s="227"/>
      <c r="D108" s="224" t="s">
        <v>137</v>
      </c>
      <c r="E108" s="228" t="s">
        <v>19</v>
      </c>
      <c r="F108" s="229" t="s">
        <v>191</v>
      </c>
      <c r="G108" s="227"/>
      <c r="H108" s="230">
        <v>50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137</v>
      </c>
      <c r="AU108" s="236" t="s">
        <v>83</v>
      </c>
      <c r="AV108" s="13" t="s">
        <v>83</v>
      </c>
      <c r="AW108" s="13" t="s">
        <v>35</v>
      </c>
      <c r="AX108" s="13" t="s">
        <v>81</v>
      </c>
      <c r="AY108" s="236" t="s">
        <v>124</v>
      </c>
    </row>
    <row r="109" s="2" customFormat="1" ht="24.15" customHeight="1">
      <c r="A109" s="40"/>
      <c r="B109" s="41"/>
      <c r="C109" s="206" t="s">
        <v>215</v>
      </c>
      <c r="D109" s="206" t="s">
        <v>126</v>
      </c>
      <c r="E109" s="207" t="s">
        <v>427</v>
      </c>
      <c r="F109" s="208" t="s">
        <v>428</v>
      </c>
      <c r="G109" s="209" t="s">
        <v>129</v>
      </c>
      <c r="H109" s="210">
        <v>39.5</v>
      </c>
      <c r="I109" s="211"/>
      <c r="J109" s="212">
        <f>ROUND(I109*H109,2)</f>
        <v>0</v>
      </c>
      <c r="K109" s="208" t="s">
        <v>130</v>
      </c>
      <c r="L109" s="46"/>
      <c r="M109" s="213" t="s">
        <v>19</v>
      </c>
      <c r="N109" s="214" t="s">
        <v>44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0.17000000000000001</v>
      </c>
      <c r="T109" s="216">
        <f>S109*H109</f>
        <v>6.7150000000000007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131</v>
      </c>
      <c r="AT109" s="217" t="s">
        <v>126</v>
      </c>
      <c r="AU109" s="217" t="s">
        <v>83</v>
      </c>
      <c r="AY109" s="19" t="s">
        <v>124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81</v>
      </c>
      <c r="BK109" s="218">
        <f>ROUND(I109*H109,2)</f>
        <v>0</v>
      </c>
      <c r="BL109" s="19" t="s">
        <v>131</v>
      </c>
      <c r="BM109" s="217" t="s">
        <v>429</v>
      </c>
    </row>
    <row r="110" s="2" customFormat="1">
      <c r="A110" s="40"/>
      <c r="B110" s="41"/>
      <c r="C110" s="42"/>
      <c r="D110" s="219" t="s">
        <v>133</v>
      </c>
      <c r="E110" s="42"/>
      <c r="F110" s="220" t="s">
        <v>430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133</v>
      </c>
      <c r="AU110" s="19" t="s">
        <v>83</v>
      </c>
    </row>
    <row r="111" s="2" customFormat="1">
      <c r="A111" s="40"/>
      <c r="B111" s="41"/>
      <c r="C111" s="42"/>
      <c r="D111" s="224" t="s">
        <v>135</v>
      </c>
      <c r="E111" s="42"/>
      <c r="F111" s="225" t="s">
        <v>431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135</v>
      </c>
      <c r="AU111" s="19" t="s">
        <v>83</v>
      </c>
    </row>
    <row r="112" s="13" customFormat="1">
      <c r="A112" s="13"/>
      <c r="B112" s="226"/>
      <c r="C112" s="227"/>
      <c r="D112" s="224" t="s">
        <v>137</v>
      </c>
      <c r="E112" s="228" t="s">
        <v>19</v>
      </c>
      <c r="F112" s="229" t="s">
        <v>432</v>
      </c>
      <c r="G112" s="227"/>
      <c r="H112" s="230">
        <v>25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137</v>
      </c>
      <c r="AU112" s="236" t="s">
        <v>83</v>
      </c>
      <c r="AV112" s="13" t="s">
        <v>83</v>
      </c>
      <c r="AW112" s="13" t="s">
        <v>35</v>
      </c>
      <c r="AX112" s="13" t="s">
        <v>73</v>
      </c>
      <c r="AY112" s="236" t="s">
        <v>124</v>
      </c>
    </row>
    <row r="113" s="13" customFormat="1">
      <c r="A113" s="13"/>
      <c r="B113" s="226"/>
      <c r="C113" s="227"/>
      <c r="D113" s="224" t="s">
        <v>137</v>
      </c>
      <c r="E113" s="228" t="s">
        <v>19</v>
      </c>
      <c r="F113" s="229" t="s">
        <v>433</v>
      </c>
      <c r="G113" s="227"/>
      <c r="H113" s="230">
        <v>13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137</v>
      </c>
      <c r="AU113" s="236" t="s">
        <v>83</v>
      </c>
      <c r="AV113" s="13" t="s">
        <v>83</v>
      </c>
      <c r="AW113" s="13" t="s">
        <v>35</v>
      </c>
      <c r="AX113" s="13" t="s">
        <v>73</v>
      </c>
      <c r="AY113" s="236" t="s">
        <v>124</v>
      </c>
    </row>
    <row r="114" s="13" customFormat="1">
      <c r="A114" s="13"/>
      <c r="B114" s="226"/>
      <c r="C114" s="227"/>
      <c r="D114" s="224" t="s">
        <v>137</v>
      </c>
      <c r="E114" s="228" t="s">
        <v>19</v>
      </c>
      <c r="F114" s="229" t="s">
        <v>434</v>
      </c>
      <c r="G114" s="227"/>
      <c r="H114" s="230">
        <v>1.5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137</v>
      </c>
      <c r="AU114" s="236" t="s">
        <v>83</v>
      </c>
      <c r="AV114" s="13" t="s">
        <v>83</v>
      </c>
      <c r="AW114" s="13" t="s">
        <v>35</v>
      </c>
      <c r="AX114" s="13" t="s">
        <v>73</v>
      </c>
      <c r="AY114" s="236" t="s">
        <v>124</v>
      </c>
    </row>
    <row r="115" s="14" customFormat="1">
      <c r="A115" s="14"/>
      <c r="B115" s="237"/>
      <c r="C115" s="238"/>
      <c r="D115" s="224" t="s">
        <v>137</v>
      </c>
      <c r="E115" s="239" t="s">
        <v>19</v>
      </c>
      <c r="F115" s="240" t="s">
        <v>171</v>
      </c>
      <c r="G115" s="238"/>
      <c r="H115" s="241">
        <v>39.5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7" t="s">
        <v>137</v>
      </c>
      <c r="AU115" s="247" t="s">
        <v>83</v>
      </c>
      <c r="AV115" s="14" t="s">
        <v>131</v>
      </c>
      <c r="AW115" s="14" t="s">
        <v>35</v>
      </c>
      <c r="AX115" s="14" t="s">
        <v>81</v>
      </c>
      <c r="AY115" s="247" t="s">
        <v>124</v>
      </c>
    </row>
    <row r="116" s="2" customFormat="1" ht="33" customHeight="1">
      <c r="A116" s="40"/>
      <c r="B116" s="41"/>
      <c r="C116" s="206" t="s">
        <v>435</v>
      </c>
      <c r="D116" s="206" t="s">
        <v>126</v>
      </c>
      <c r="E116" s="207" t="s">
        <v>436</v>
      </c>
      <c r="F116" s="208" t="s">
        <v>437</v>
      </c>
      <c r="G116" s="209" t="s">
        <v>129</v>
      </c>
      <c r="H116" s="210">
        <v>38</v>
      </c>
      <c r="I116" s="211"/>
      <c r="J116" s="212">
        <f>ROUND(I116*H116,2)</f>
        <v>0</v>
      </c>
      <c r="K116" s="208" t="s">
        <v>130</v>
      </c>
      <c r="L116" s="46"/>
      <c r="M116" s="213" t="s">
        <v>19</v>
      </c>
      <c r="N116" s="214" t="s">
        <v>44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0.57999999999999996</v>
      </c>
      <c r="T116" s="216">
        <f>S116*H116</f>
        <v>22.039999999999999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131</v>
      </c>
      <c r="AT116" s="217" t="s">
        <v>126</v>
      </c>
      <c r="AU116" s="217" t="s">
        <v>83</v>
      </c>
      <c r="AY116" s="19" t="s">
        <v>124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81</v>
      </c>
      <c r="BK116" s="218">
        <f>ROUND(I116*H116,2)</f>
        <v>0</v>
      </c>
      <c r="BL116" s="19" t="s">
        <v>131</v>
      </c>
      <c r="BM116" s="217" t="s">
        <v>438</v>
      </c>
    </row>
    <row r="117" s="2" customFormat="1">
      <c r="A117" s="40"/>
      <c r="B117" s="41"/>
      <c r="C117" s="42"/>
      <c r="D117" s="219" t="s">
        <v>133</v>
      </c>
      <c r="E117" s="42"/>
      <c r="F117" s="220" t="s">
        <v>439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133</v>
      </c>
      <c r="AU117" s="19" t="s">
        <v>83</v>
      </c>
    </row>
    <row r="118" s="2" customFormat="1">
      <c r="A118" s="40"/>
      <c r="B118" s="41"/>
      <c r="C118" s="42"/>
      <c r="D118" s="224" t="s">
        <v>135</v>
      </c>
      <c r="E118" s="42"/>
      <c r="F118" s="225" t="s">
        <v>440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135</v>
      </c>
      <c r="AU118" s="19" t="s">
        <v>83</v>
      </c>
    </row>
    <row r="119" s="13" customFormat="1">
      <c r="A119" s="13"/>
      <c r="B119" s="226"/>
      <c r="C119" s="227"/>
      <c r="D119" s="224" t="s">
        <v>137</v>
      </c>
      <c r="E119" s="228" t="s">
        <v>19</v>
      </c>
      <c r="F119" s="229" t="s">
        <v>441</v>
      </c>
      <c r="G119" s="227"/>
      <c r="H119" s="230">
        <v>25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137</v>
      </c>
      <c r="AU119" s="236" t="s">
        <v>83</v>
      </c>
      <c r="AV119" s="13" t="s">
        <v>83</v>
      </c>
      <c r="AW119" s="13" t="s">
        <v>35</v>
      </c>
      <c r="AX119" s="13" t="s">
        <v>73</v>
      </c>
      <c r="AY119" s="236" t="s">
        <v>124</v>
      </c>
    </row>
    <row r="120" s="13" customFormat="1">
      <c r="A120" s="13"/>
      <c r="B120" s="226"/>
      <c r="C120" s="227"/>
      <c r="D120" s="224" t="s">
        <v>137</v>
      </c>
      <c r="E120" s="228" t="s">
        <v>19</v>
      </c>
      <c r="F120" s="229" t="s">
        <v>433</v>
      </c>
      <c r="G120" s="227"/>
      <c r="H120" s="230">
        <v>13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137</v>
      </c>
      <c r="AU120" s="236" t="s">
        <v>83</v>
      </c>
      <c r="AV120" s="13" t="s">
        <v>83</v>
      </c>
      <c r="AW120" s="13" t="s">
        <v>35</v>
      </c>
      <c r="AX120" s="13" t="s">
        <v>73</v>
      </c>
      <c r="AY120" s="236" t="s">
        <v>124</v>
      </c>
    </row>
    <row r="121" s="14" customFormat="1">
      <c r="A121" s="14"/>
      <c r="B121" s="237"/>
      <c r="C121" s="238"/>
      <c r="D121" s="224" t="s">
        <v>137</v>
      </c>
      <c r="E121" s="239" t="s">
        <v>19</v>
      </c>
      <c r="F121" s="240" t="s">
        <v>171</v>
      </c>
      <c r="G121" s="238"/>
      <c r="H121" s="241">
        <v>38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7" t="s">
        <v>137</v>
      </c>
      <c r="AU121" s="247" t="s">
        <v>83</v>
      </c>
      <c r="AV121" s="14" t="s">
        <v>131</v>
      </c>
      <c r="AW121" s="14" t="s">
        <v>35</v>
      </c>
      <c r="AX121" s="14" t="s">
        <v>81</v>
      </c>
      <c r="AY121" s="247" t="s">
        <v>124</v>
      </c>
    </row>
    <row r="122" s="2" customFormat="1" ht="33" customHeight="1">
      <c r="A122" s="40"/>
      <c r="B122" s="41"/>
      <c r="C122" s="206" t="s">
        <v>442</v>
      </c>
      <c r="D122" s="206" t="s">
        <v>126</v>
      </c>
      <c r="E122" s="207" t="s">
        <v>443</v>
      </c>
      <c r="F122" s="208" t="s">
        <v>444</v>
      </c>
      <c r="G122" s="209" t="s">
        <v>129</v>
      </c>
      <c r="H122" s="210">
        <v>22</v>
      </c>
      <c r="I122" s="211"/>
      <c r="J122" s="212">
        <f>ROUND(I122*H122,2)</f>
        <v>0</v>
      </c>
      <c r="K122" s="208" t="s">
        <v>130</v>
      </c>
      <c r="L122" s="46"/>
      <c r="M122" s="213" t="s">
        <v>19</v>
      </c>
      <c r="N122" s="214" t="s">
        <v>44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0.75</v>
      </c>
      <c r="T122" s="216">
        <f>S122*H122</f>
        <v>16.5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131</v>
      </c>
      <c r="AT122" s="217" t="s">
        <v>126</v>
      </c>
      <c r="AU122" s="217" t="s">
        <v>83</v>
      </c>
      <c r="AY122" s="19" t="s">
        <v>124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81</v>
      </c>
      <c r="BK122" s="218">
        <f>ROUND(I122*H122,2)</f>
        <v>0</v>
      </c>
      <c r="BL122" s="19" t="s">
        <v>131</v>
      </c>
      <c r="BM122" s="217" t="s">
        <v>445</v>
      </c>
    </row>
    <row r="123" s="2" customFormat="1">
      <c r="A123" s="40"/>
      <c r="B123" s="41"/>
      <c r="C123" s="42"/>
      <c r="D123" s="219" t="s">
        <v>133</v>
      </c>
      <c r="E123" s="42"/>
      <c r="F123" s="220" t="s">
        <v>446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133</v>
      </c>
      <c r="AU123" s="19" t="s">
        <v>83</v>
      </c>
    </row>
    <row r="124" s="2" customFormat="1">
      <c r="A124" s="40"/>
      <c r="B124" s="41"/>
      <c r="C124" s="42"/>
      <c r="D124" s="224" t="s">
        <v>135</v>
      </c>
      <c r="E124" s="42"/>
      <c r="F124" s="225" t="s">
        <v>447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135</v>
      </c>
      <c r="AU124" s="19" t="s">
        <v>83</v>
      </c>
    </row>
    <row r="125" s="13" customFormat="1">
      <c r="A125" s="13"/>
      <c r="B125" s="226"/>
      <c r="C125" s="227"/>
      <c r="D125" s="224" t="s">
        <v>137</v>
      </c>
      <c r="E125" s="228" t="s">
        <v>19</v>
      </c>
      <c r="F125" s="229" t="s">
        <v>448</v>
      </c>
      <c r="G125" s="227"/>
      <c r="H125" s="230">
        <v>14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137</v>
      </c>
      <c r="AU125" s="236" t="s">
        <v>83</v>
      </c>
      <c r="AV125" s="13" t="s">
        <v>83</v>
      </c>
      <c r="AW125" s="13" t="s">
        <v>35</v>
      </c>
      <c r="AX125" s="13" t="s">
        <v>73</v>
      </c>
      <c r="AY125" s="236" t="s">
        <v>124</v>
      </c>
    </row>
    <row r="126" s="13" customFormat="1">
      <c r="A126" s="13"/>
      <c r="B126" s="226"/>
      <c r="C126" s="227"/>
      <c r="D126" s="224" t="s">
        <v>137</v>
      </c>
      <c r="E126" s="228" t="s">
        <v>19</v>
      </c>
      <c r="F126" s="229" t="s">
        <v>449</v>
      </c>
      <c r="G126" s="227"/>
      <c r="H126" s="230">
        <v>8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137</v>
      </c>
      <c r="AU126" s="236" t="s">
        <v>83</v>
      </c>
      <c r="AV126" s="13" t="s">
        <v>83</v>
      </c>
      <c r="AW126" s="13" t="s">
        <v>35</v>
      </c>
      <c r="AX126" s="13" t="s">
        <v>73</v>
      </c>
      <c r="AY126" s="236" t="s">
        <v>124</v>
      </c>
    </row>
    <row r="127" s="14" customFormat="1">
      <c r="A127" s="14"/>
      <c r="B127" s="237"/>
      <c r="C127" s="238"/>
      <c r="D127" s="224" t="s">
        <v>137</v>
      </c>
      <c r="E127" s="239" t="s">
        <v>19</v>
      </c>
      <c r="F127" s="240" t="s">
        <v>171</v>
      </c>
      <c r="G127" s="238"/>
      <c r="H127" s="241">
        <v>22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137</v>
      </c>
      <c r="AU127" s="247" t="s">
        <v>83</v>
      </c>
      <c r="AV127" s="14" t="s">
        <v>131</v>
      </c>
      <c r="AW127" s="14" t="s">
        <v>35</v>
      </c>
      <c r="AX127" s="14" t="s">
        <v>81</v>
      </c>
      <c r="AY127" s="247" t="s">
        <v>124</v>
      </c>
    </row>
    <row r="128" s="2" customFormat="1" ht="24.15" customHeight="1">
      <c r="A128" s="40"/>
      <c r="B128" s="41"/>
      <c r="C128" s="206" t="s">
        <v>177</v>
      </c>
      <c r="D128" s="206" t="s">
        <v>126</v>
      </c>
      <c r="E128" s="207" t="s">
        <v>139</v>
      </c>
      <c r="F128" s="208" t="s">
        <v>140</v>
      </c>
      <c r="G128" s="209" t="s">
        <v>129</v>
      </c>
      <c r="H128" s="210">
        <v>3.5</v>
      </c>
      <c r="I128" s="211"/>
      <c r="J128" s="212">
        <f>ROUND(I128*H128,2)</f>
        <v>0</v>
      </c>
      <c r="K128" s="208" t="s">
        <v>130</v>
      </c>
      <c r="L128" s="46"/>
      <c r="M128" s="213" t="s">
        <v>19</v>
      </c>
      <c r="N128" s="214" t="s">
        <v>44</v>
      </c>
      <c r="O128" s="86"/>
      <c r="P128" s="215">
        <f>O128*H128</f>
        <v>0</v>
      </c>
      <c r="Q128" s="215">
        <v>3.0000000000000001E-05</v>
      </c>
      <c r="R128" s="215">
        <f>Q128*H128</f>
        <v>0.000105</v>
      </c>
      <c r="S128" s="215">
        <v>0.091999999999999998</v>
      </c>
      <c r="T128" s="216">
        <f>S128*H128</f>
        <v>0.32200000000000001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131</v>
      </c>
      <c r="AT128" s="217" t="s">
        <v>126</v>
      </c>
      <c r="AU128" s="217" t="s">
        <v>83</v>
      </c>
      <c r="AY128" s="19" t="s">
        <v>124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81</v>
      </c>
      <c r="BK128" s="218">
        <f>ROUND(I128*H128,2)</f>
        <v>0</v>
      </c>
      <c r="BL128" s="19" t="s">
        <v>131</v>
      </c>
      <c r="BM128" s="217" t="s">
        <v>450</v>
      </c>
    </row>
    <row r="129" s="2" customFormat="1">
      <c r="A129" s="40"/>
      <c r="B129" s="41"/>
      <c r="C129" s="42"/>
      <c r="D129" s="219" t="s">
        <v>133</v>
      </c>
      <c r="E129" s="42"/>
      <c r="F129" s="220" t="s">
        <v>142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133</v>
      </c>
      <c r="AU129" s="19" t="s">
        <v>83</v>
      </c>
    </row>
    <row r="130" s="2" customFormat="1">
      <c r="A130" s="40"/>
      <c r="B130" s="41"/>
      <c r="C130" s="42"/>
      <c r="D130" s="224" t="s">
        <v>135</v>
      </c>
      <c r="E130" s="42"/>
      <c r="F130" s="225" t="s">
        <v>143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135</v>
      </c>
      <c r="AU130" s="19" t="s">
        <v>83</v>
      </c>
    </row>
    <row r="131" s="13" customFormat="1">
      <c r="A131" s="13"/>
      <c r="B131" s="226"/>
      <c r="C131" s="227"/>
      <c r="D131" s="224" t="s">
        <v>137</v>
      </c>
      <c r="E131" s="228" t="s">
        <v>19</v>
      </c>
      <c r="F131" s="229" t="s">
        <v>451</v>
      </c>
      <c r="G131" s="227"/>
      <c r="H131" s="230">
        <v>2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137</v>
      </c>
      <c r="AU131" s="236" t="s">
        <v>83</v>
      </c>
      <c r="AV131" s="13" t="s">
        <v>83</v>
      </c>
      <c r="AW131" s="13" t="s">
        <v>35</v>
      </c>
      <c r="AX131" s="13" t="s">
        <v>73</v>
      </c>
      <c r="AY131" s="236" t="s">
        <v>124</v>
      </c>
    </row>
    <row r="132" s="13" customFormat="1">
      <c r="A132" s="13"/>
      <c r="B132" s="226"/>
      <c r="C132" s="227"/>
      <c r="D132" s="224" t="s">
        <v>137</v>
      </c>
      <c r="E132" s="228" t="s">
        <v>19</v>
      </c>
      <c r="F132" s="229" t="s">
        <v>452</v>
      </c>
      <c r="G132" s="227"/>
      <c r="H132" s="230">
        <v>1.5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137</v>
      </c>
      <c r="AU132" s="236" t="s">
        <v>83</v>
      </c>
      <c r="AV132" s="13" t="s">
        <v>83</v>
      </c>
      <c r="AW132" s="13" t="s">
        <v>35</v>
      </c>
      <c r="AX132" s="13" t="s">
        <v>73</v>
      </c>
      <c r="AY132" s="236" t="s">
        <v>124</v>
      </c>
    </row>
    <row r="133" s="14" customFormat="1">
      <c r="A133" s="14"/>
      <c r="B133" s="237"/>
      <c r="C133" s="238"/>
      <c r="D133" s="224" t="s">
        <v>137</v>
      </c>
      <c r="E133" s="239" t="s">
        <v>19</v>
      </c>
      <c r="F133" s="240" t="s">
        <v>171</v>
      </c>
      <c r="G133" s="238"/>
      <c r="H133" s="241">
        <v>3.5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7" t="s">
        <v>137</v>
      </c>
      <c r="AU133" s="247" t="s">
        <v>83</v>
      </c>
      <c r="AV133" s="14" t="s">
        <v>131</v>
      </c>
      <c r="AW133" s="14" t="s">
        <v>35</v>
      </c>
      <c r="AX133" s="14" t="s">
        <v>81</v>
      </c>
      <c r="AY133" s="247" t="s">
        <v>124</v>
      </c>
    </row>
    <row r="134" s="2" customFormat="1" ht="24.15" customHeight="1">
      <c r="A134" s="40"/>
      <c r="B134" s="41"/>
      <c r="C134" s="206" t="s">
        <v>172</v>
      </c>
      <c r="D134" s="206" t="s">
        <v>126</v>
      </c>
      <c r="E134" s="207" t="s">
        <v>146</v>
      </c>
      <c r="F134" s="208" t="s">
        <v>147</v>
      </c>
      <c r="G134" s="209" t="s">
        <v>129</v>
      </c>
      <c r="H134" s="210">
        <v>2.5</v>
      </c>
      <c r="I134" s="211"/>
      <c r="J134" s="212">
        <f>ROUND(I134*H134,2)</f>
        <v>0</v>
      </c>
      <c r="K134" s="208" t="s">
        <v>130</v>
      </c>
      <c r="L134" s="46"/>
      <c r="M134" s="213" t="s">
        <v>19</v>
      </c>
      <c r="N134" s="214" t="s">
        <v>44</v>
      </c>
      <c r="O134" s="86"/>
      <c r="P134" s="215">
        <f>O134*H134</f>
        <v>0</v>
      </c>
      <c r="Q134" s="215">
        <v>8.0000000000000007E-05</v>
      </c>
      <c r="R134" s="215">
        <f>Q134*H134</f>
        <v>0.00020000000000000001</v>
      </c>
      <c r="S134" s="215">
        <v>0.23000000000000001</v>
      </c>
      <c r="T134" s="216">
        <f>S134*H134</f>
        <v>0.57500000000000007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131</v>
      </c>
      <c r="AT134" s="217" t="s">
        <v>126</v>
      </c>
      <c r="AU134" s="217" t="s">
        <v>83</v>
      </c>
      <c r="AY134" s="19" t="s">
        <v>124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81</v>
      </c>
      <c r="BK134" s="218">
        <f>ROUND(I134*H134,2)</f>
        <v>0</v>
      </c>
      <c r="BL134" s="19" t="s">
        <v>131</v>
      </c>
      <c r="BM134" s="217" t="s">
        <v>453</v>
      </c>
    </row>
    <row r="135" s="2" customFormat="1">
      <c r="A135" s="40"/>
      <c r="B135" s="41"/>
      <c r="C135" s="42"/>
      <c r="D135" s="219" t="s">
        <v>133</v>
      </c>
      <c r="E135" s="42"/>
      <c r="F135" s="220" t="s">
        <v>149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133</v>
      </c>
      <c r="AU135" s="19" t="s">
        <v>83</v>
      </c>
    </row>
    <row r="136" s="2" customFormat="1">
      <c r="A136" s="40"/>
      <c r="B136" s="41"/>
      <c r="C136" s="42"/>
      <c r="D136" s="224" t="s">
        <v>135</v>
      </c>
      <c r="E136" s="42"/>
      <c r="F136" s="225" t="s">
        <v>143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135</v>
      </c>
      <c r="AU136" s="19" t="s">
        <v>83</v>
      </c>
    </row>
    <row r="137" s="13" customFormat="1">
      <c r="A137" s="13"/>
      <c r="B137" s="226"/>
      <c r="C137" s="227"/>
      <c r="D137" s="224" t="s">
        <v>137</v>
      </c>
      <c r="E137" s="228" t="s">
        <v>19</v>
      </c>
      <c r="F137" s="229" t="s">
        <v>454</v>
      </c>
      <c r="G137" s="227"/>
      <c r="H137" s="230">
        <v>1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137</v>
      </c>
      <c r="AU137" s="236" t="s">
        <v>83</v>
      </c>
      <c r="AV137" s="13" t="s">
        <v>83</v>
      </c>
      <c r="AW137" s="13" t="s">
        <v>35</v>
      </c>
      <c r="AX137" s="13" t="s">
        <v>73</v>
      </c>
      <c r="AY137" s="236" t="s">
        <v>124</v>
      </c>
    </row>
    <row r="138" s="13" customFormat="1">
      <c r="A138" s="13"/>
      <c r="B138" s="226"/>
      <c r="C138" s="227"/>
      <c r="D138" s="224" t="s">
        <v>137</v>
      </c>
      <c r="E138" s="228" t="s">
        <v>19</v>
      </c>
      <c r="F138" s="229" t="s">
        <v>455</v>
      </c>
      <c r="G138" s="227"/>
      <c r="H138" s="230">
        <v>1.5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137</v>
      </c>
      <c r="AU138" s="236" t="s">
        <v>83</v>
      </c>
      <c r="AV138" s="13" t="s">
        <v>83</v>
      </c>
      <c r="AW138" s="13" t="s">
        <v>35</v>
      </c>
      <c r="AX138" s="13" t="s">
        <v>73</v>
      </c>
      <c r="AY138" s="236" t="s">
        <v>124</v>
      </c>
    </row>
    <row r="139" s="14" customFormat="1">
      <c r="A139" s="14"/>
      <c r="B139" s="237"/>
      <c r="C139" s="238"/>
      <c r="D139" s="224" t="s">
        <v>137</v>
      </c>
      <c r="E139" s="239" t="s">
        <v>19</v>
      </c>
      <c r="F139" s="240" t="s">
        <v>171</v>
      </c>
      <c r="G139" s="238"/>
      <c r="H139" s="241">
        <v>2.5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7" t="s">
        <v>137</v>
      </c>
      <c r="AU139" s="247" t="s">
        <v>83</v>
      </c>
      <c r="AV139" s="14" t="s">
        <v>131</v>
      </c>
      <c r="AW139" s="14" t="s">
        <v>35</v>
      </c>
      <c r="AX139" s="14" t="s">
        <v>81</v>
      </c>
      <c r="AY139" s="247" t="s">
        <v>124</v>
      </c>
    </row>
    <row r="140" s="2" customFormat="1" ht="16.5" customHeight="1">
      <c r="A140" s="40"/>
      <c r="B140" s="41"/>
      <c r="C140" s="206" t="s">
        <v>180</v>
      </c>
      <c r="D140" s="206" t="s">
        <v>126</v>
      </c>
      <c r="E140" s="207" t="s">
        <v>456</v>
      </c>
      <c r="F140" s="208" t="s">
        <v>457</v>
      </c>
      <c r="G140" s="209" t="s">
        <v>129</v>
      </c>
      <c r="H140" s="210">
        <v>1103.202</v>
      </c>
      <c r="I140" s="211"/>
      <c r="J140" s="212">
        <f>ROUND(I140*H140,2)</f>
        <v>0</v>
      </c>
      <c r="K140" s="208" t="s">
        <v>130</v>
      </c>
      <c r="L140" s="46"/>
      <c r="M140" s="213" t="s">
        <v>19</v>
      </c>
      <c r="N140" s="214" t="s">
        <v>44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131</v>
      </c>
      <c r="AT140" s="217" t="s">
        <v>126</v>
      </c>
      <c r="AU140" s="217" t="s">
        <v>83</v>
      </c>
      <c r="AY140" s="19" t="s">
        <v>124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81</v>
      </c>
      <c r="BK140" s="218">
        <f>ROUND(I140*H140,2)</f>
        <v>0</v>
      </c>
      <c r="BL140" s="19" t="s">
        <v>131</v>
      </c>
      <c r="BM140" s="217" t="s">
        <v>458</v>
      </c>
    </row>
    <row r="141" s="2" customFormat="1">
      <c r="A141" s="40"/>
      <c r="B141" s="41"/>
      <c r="C141" s="42"/>
      <c r="D141" s="219" t="s">
        <v>133</v>
      </c>
      <c r="E141" s="42"/>
      <c r="F141" s="220" t="s">
        <v>459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133</v>
      </c>
      <c r="AU141" s="19" t="s">
        <v>83</v>
      </c>
    </row>
    <row r="142" s="13" customFormat="1">
      <c r="A142" s="13"/>
      <c r="B142" s="226"/>
      <c r="C142" s="227"/>
      <c r="D142" s="224" t="s">
        <v>137</v>
      </c>
      <c r="E142" s="228" t="s">
        <v>19</v>
      </c>
      <c r="F142" s="229" t="s">
        <v>460</v>
      </c>
      <c r="G142" s="227"/>
      <c r="H142" s="230">
        <v>1099.902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137</v>
      </c>
      <c r="AU142" s="236" t="s">
        <v>83</v>
      </c>
      <c r="AV142" s="13" t="s">
        <v>83</v>
      </c>
      <c r="AW142" s="13" t="s">
        <v>35</v>
      </c>
      <c r="AX142" s="13" t="s">
        <v>73</v>
      </c>
      <c r="AY142" s="236" t="s">
        <v>124</v>
      </c>
    </row>
    <row r="143" s="13" customFormat="1">
      <c r="A143" s="13"/>
      <c r="B143" s="226"/>
      <c r="C143" s="227"/>
      <c r="D143" s="224" t="s">
        <v>137</v>
      </c>
      <c r="E143" s="228" t="s">
        <v>19</v>
      </c>
      <c r="F143" s="229" t="s">
        <v>461</v>
      </c>
      <c r="G143" s="227"/>
      <c r="H143" s="230">
        <v>3.2999999999999998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137</v>
      </c>
      <c r="AU143" s="236" t="s">
        <v>83</v>
      </c>
      <c r="AV143" s="13" t="s">
        <v>83</v>
      </c>
      <c r="AW143" s="13" t="s">
        <v>35</v>
      </c>
      <c r="AX143" s="13" t="s">
        <v>73</v>
      </c>
      <c r="AY143" s="236" t="s">
        <v>124</v>
      </c>
    </row>
    <row r="144" s="14" customFormat="1">
      <c r="A144" s="14"/>
      <c r="B144" s="237"/>
      <c r="C144" s="238"/>
      <c r="D144" s="224" t="s">
        <v>137</v>
      </c>
      <c r="E144" s="239" t="s">
        <v>19</v>
      </c>
      <c r="F144" s="240" t="s">
        <v>171</v>
      </c>
      <c r="G144" s="238"/>
      <c r="H144" s="241">
        <v>1103.202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7" t="s">
        <v>137</v>
      </c>
      <c r="AU144" s="247" t="s">
        <v>83</v>
      </c>
      <c r="AV144" s="14" t="s">
        <v>131</v>
      </c>
      <c r="AW144" s="14" t="s">
        <v>35</v>
      </c>
      <c r="AX144" s="14" t="s">
        <v>81</v>
      </c>
      <c r="AY144" s="247" t="s">
        <v>124</v>
      </c>
    </row>
    <row r="145" s="2" customFormat="1" ht="21.75" customHeight="1">
      <c r="A145" s="40"/>
      <c r="B145" s="41"/>
      <c r="C145" s="206" t="s">
        <v>185</v>
      </c>
      <c r="D145" s="206" t="s">
        <v>126</v>
      </c>
      <c r="E145" s="207" t="s">
        <v>462</v>
      </c>
      <c r="F145" s="208" t="s">
        <v>463</v>
      </c>
      <c r="G145" s="209" t="s">
        <v>154</v>
      </c>
      <c r="H145" s="210">
        <v>2005.6969999999999</v>
      </c>
      <c r="I145" s="211"/>
      <c r="J145" s="212">
        <f>ROUND(I145*H145,2)</f>
        <v>0</v>
      </c>
      <c r="K145" s="208" t="s">
        <v>130</v>
      </c>
      <c r="L145" s="46"/>
      <c r="M145" s="213" t="s">
        <v>19</v>
      </c>
      <c r="N145" s="214" t="s">
        <v>44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131</v>
      </c>
      <c r="AT145" s="217" t="s">
        <v>126</v>
      </c>
      <c r="AU145" s="217" t="s">
        <v>83</v>
      </c>
      <c r="AY145" s="19" t="s">
        <v>124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81</v>
      </c>
      <c r="BK145" s="218">
        <f>ROUND(I145*H145,2)</f>
        <v>0</v>
      </c>
      <c r="BL145" s="19" t="s">
        <v>131</v>
      </c>
      <c r="BM145" s="217" t="s">
        <v>464</v>
      </c>
    </row>
    <row r="146" s="2" customFormat="1">
      <c r="A146" s="40"/>
      <c r="B146" s="41"/>
      <c r="C146" s="42"/>
      <c r="D146" s="219" t="s">
        <v>133</v>
      </c>
      <c r="E146" s="42"/>
      <c r="F146" s="220" t="s">
        <v>465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133</v>
      </c>
      <c r="AU146" s="19" t="s">
        <v>83</v>
      </c>
    </row>
    <row r="147" s="15" customFormat="1">
      <c r="A147" s="15"/>
      <c r="B147" s="258"/>
      <c r="C147" s="259"/>
      <c r="D147" s="224" t="s">
        <v>137</v>
      </c>
      <c r="E147" s="260" t="s">
        <v>19</v>
      </c>
      <c r="F147" s="261" t="s">
        <v>466</v>
      </c>
      <c r="G147" s="259"/>
      <c r="H147" s="260" t="s">
        <v>19</v>
      </c>
      <c r="I147" s="262"/>
      <c r="J147" s="259"/>
      <c r="K147" s="259"/>
      <c r="L147" s="263"/>
      <c r="M147" s="264"/>
      <c r="N147" s="265"/>
      <c r="O147" s="265"/>
      <c r="P147" s="265"/>
      <c r="Q147" s="265"/>
      <c r="R147" s="265"/>
      <c r="S147" s="265"/>
      <c r="T147" s="26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7" t="s">
        <v>137</v>
      </c>
      <c r="AU147" s="267" t="s">
        <v>83</v>
      </c>
      <c r="AV147" s="15" t="s">
        <v>81</v>
      </c>
      <c r="AW147" s="15" t="s">
        <v>35</v>
      </c>
      <c r="AX147" s="15" t="s">
        <v>73</v>
      </c>
      <c r="AY147" s="267" t="s">
        <v>124</v>
      </c>
    </row>
    <row r="148" s="13" customFormat="1">
      <c r="A148" s="13"/>
      <c r="B148" s="226"/>
      <c r="C148" s="227"/>
      <c r="D148" s="224" t="s">
        <v>137</v>
      </c>
      <c r="E148" s="228" t="s">
        <v>19</v>
      </c>
      <c r="F148" s="229" t="s">
        <v>467</v>
      </c>
      <c r="G148" s="227"/>
      <c r="H148" s="230">
        <v>1099.902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137</v>
      </c>
      <c r="AU148" s="236" t="s">
        <v>83</v>
      </c>
      <c r="AV148" s="13" t="s">
        <v>83</v>
      </c>
      <c r="AW148" s="13" t="s">
        <v>35</v>
      </c>
      <c r="AX148" s="13" t="s">
        <v>73</v>
      </c>
      <c r="AY148" s="236" t="s">
        <v>124</v>
      </c>
    </row>
    <row r="149" s="13" customFormat="1">
      <c r="A149" s="13"/>
      <c r="B149" s="226"/>
      <c r="C149" s="227"/>
      <c r="D149" s="224" t="s">
        <v>137</v>
      </c>
      <c r="E149" s="228" t="s">
        <v>19</v>
      </c>
      <c r="F149" s="229" t="s">
        <v>468</v>
      </c>
      <c r="G149" s="227"/>
      <c r="H149" s="230">
        <v>0.58499999999999996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137</v>
      </c>
      <c r="AU149" s="236" t="s">
        <v>83</v>
      </c>
      <c r="AV149" s="13" t="s">
        <v>83</v>
      </c>
      <c r="AW149" s="13" t="s">
        <v>35</v>
      </c>
      <c r="AX149" s="13" t="s">
        <v>73</v>
      </c>
      <c r="AY149" s="236" t="s">
        <v>124</v>
      </c>
    </row>
    <row r="150" s="13" customFormat="1">
      <c r="A150" s="13"/>
      <c r="B150" s="226"/>
      <c r="C150" s="227"/>
      <c r="D150" s="224" t="s">
        <v>137</v>
      </c>
      <c r="E150" s="228" t="s">
        <v>19</v>
      </c>
      <c r="F150" s="229" t="s">
        <v>469</v>
      </c>
      <c r="G150" s="227"/>
      <c r="H150" s="230">
        <v>1.95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137</v>
      </c>
      <c r="AU150" s="236" t="s">
        <v>83</v>
      </c>
      <c r="AV150" s="13" t="s">
        <v>83</v>
      </c>
      <c r="AW150" s="13" t="s">
        <v>35</v>
      </c>
      <c r="AX150" s="13" t="s">
        <v>73</v>
      </c>
      <c r="AY150" s="236" t="s">
        <v>124</v>
      </c>
    </row>
    <row r="151" s="13" customFormat="1">
      <c r="A151" s="13"/>
      <c r="B151" s="226"/>
      <c r="C151" s="227"/>
      <c r="D151" s="224" t="s">
        <v>137</v>
      </c>
      <c r="E151" s="228" t="s">
        <v>19</v>
      </c>
      <c r="F151" s="229" t="s">
        <v>470</v>
      </c>
      <c r="G151" s="227"/>
      <c r="H151" s="230">
        <v>2.9900000000000002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137</v>
      </c>
      <c r="AU151" s="236" t="s">
        <v>83</v>
      </c>
      <c r="AV151" s="13" t="s">
        <v>83</v>
      </c>
      <c r="AW151" s="13" t="s">
        <v>35</v>
      </c>
      <c r="AX151" s="13" t="s">
        <v>73</v>
      </c>
      <c r="AY151" s="236" t="s">
        <v>124</v>
      </c>
    </row>
    <row r="152" s="13" customFormat="1">
      <c r="A152" s="13"/>
      <c r="B152" s="226"/>
      <c r="C152" s="227"/>
      <c r="D152" s="224" t="s">
        <v>137</v>
      </c>
      <c r="E152" s="228" t="s">
        <v>19</v>
      </c>
      <c r="F152" s="229" t="s">
        <v>471</v>
      </c>
      <c r="G152" s="227"/>
      <c r="H152" s="230">
        <v>1.95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137</v>
      </c>
      <c r="AU152" s="236" t="s">
        <v>83</v>
      </c>
      <c r="AV152" s="13" t="s">
        <v>83</v>
      </c>
      <c r="AW152" s="13" t="s">
        <v>35</v>
      </c>
      <c r="AX152" s="13" t="s">
        <v>73</v>
      </c>
      <c r="AY152" s="236" t="s">
        <v>124</v>
      </c>
    </row>
    <row r="153" s="13" customFormat="1">
      <c r="A153" s="13"/>
      <c r="B153" s="226"/>
      <c r="C153" s="227"/>
      <c r="D153" s="224" t="s">
        <v>137</v>
      </c>
      <c r="E153" s="228" t="s">
        <v>19</v>
      </c>
      <c r="F153" s="229" t="s">
        <v>472</v>
      </c>
      <c r="G153" s="227"/>
      <c r="H153" s="230">
        <v>1.95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137</v>
      </c>
      <c r="AU153" s="236" t="s">
        <v>83</v>
      </c>
      <c r="AV153" s="13" t="s">
        <v>83</v>
      </c>
      <c r="AW153" s="13" t="s">
        <v>35</v>
      </c>
      <c r="AX153" s="13" t="s">
        <v>73</v>
      </c>
      <c r="AY153" s="236" t="s">
        <v>124</v>
      </c>
    </row>
    <row r="154" s="13" customFormat="1">
      <c r="A154" s="13"/>
      <c r="B154" s="226"/>
      <c r="C154" s="227"/>
      <c r="D154" s="224" t="s">
        <v>137</v>
      </c>
      <c r="E154" s="228" t="s">
        <v>19</v>
      </c>
      <c r="F154" s="229" t="s">
        <v>473</v>
      </c>
      <c r="G154" s="227"/>
      <c r="H154" s="230">
        <v>896.37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137</v>
      </c>
      <c r="AU154" s="236" t="s">
        <v>83</v>
      </c>
      <c r="AV154" s="13" t="s">
        <v>83</v>
      </c>
      <c r="AW154" s="13" t="s">
        <v>35</v>
      </c>
      <c r="AX154" s="13" t="s">
        <v>73</v>
      </c>
      <c r="AY154" s="236" t="s">
        <v>124</v>
      </c>
    </row>
    <row r="155" s="14" customFormat="1">
      <c r="A155" s="14"/>
      <c r="B155" s="237"/>
      <c r="C155" s="238"/>
      <c r="D155" s="224" t="s">
        <v>137</v>
      </c>
      <c r="E155" s="239" t="s">
        <v>19</v>
      </c>
      <c r="F155" s="240" t="s">
        <v>171</v>
      </c>
      <c r="G155" s="238"/>
      <c r="H155" s="241">
        <v>2005.6969999999999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7" t="s">
        <v>137</v>
      </c>
      <c r="AU155" s="247" t="s">
        <v>83</v>
      </c>
      <c r="AV155" s="14" t="s">
        <v>131</v>
      </c>
      <c r="AW155" s="14" t="s">
        <v>35</v>
      </c>
      <c r="AX155" s="14" t="s">
        <v>81</v>
      </c>
      <c r="AY155" s="247" t="s">
        <v>124</v>
      </c>
    </row>
    <row r="156" s="2" customFormat="1" ht="21.75" customHeight="1">
      <c r="A156" s="40"/>
      <c r="B156" s="41"/>
      <c r="C156" s="206" t="s">
        <v>474</v>
      </c>
      <c r="D156" s="206" t="s">
        <v>126</v>
      </c>
      <c r="E156" s="207" t="s">
        <v>475</v>
      </c>
      <c r="F156" s="208" t="s">
        <v>476</v>
      </c>
      <c r="G156" s="209" t="s">
        <v>154</v>
      </c>
      <c r="H156" s="210">
        <v>992.721</v>
      </c>
      <c r="I156" s="211"/>
      <c r="J156" s="212">
        <f>ROUND(I156*H156,2)</f>
        <v>0</v>
      </c>
      <c r="K156" s="208" t="s">
        <v>130</v>
      </c>
      <c r="L156" s="46"/>
      <c r="M156" s="213" t="s">
        <v>19</v>
      </c>
      <c r="N156" s="214" t="s">
        <v>44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131</v>
      </c>
      <c r="AT156" s="217" t="s">
        <v>126</v>
      </c>
      <c r="AU156" s="217" t="s">
        <v>83</v>
      </c>
      <c r="AY156" s="19" t="s">
        <v>124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81</v>
      </c>
      <c r="BK156" s="218">
        <f>ROUND(I156*H156,2)</f>
        <v>0</v>
      </c>
      <c r="BL156" s="19" t="s">
        <v>131</v>
      </c>
      <c r="BM156" s="217" t="s">
        <v>477</v>
      </c>
    </row>
    <row r="157" s="2" customFormat="1">
      <c r="A157" s="40"/>
      <c r="B157" s="41"/>
      <c r="C157" s="42"/>
      <c r="D157" s="219" t="s">
        <v>133</v>
      </c>
      <c r="E157" s="42"/>
      <c r="F157" s="220" t="s">
        <v>478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133</v>
      </c>
      <c r="AU157" s="19" t="s">
        <v>83</v>
      </c>
    </row>
    <row r="158" s="15" customFormat="1">
      <c r="A158" s="15"/>
      <c r="B158" s="258"/>
      <c r="C158" s="259"/>
      <c r="D158" s="224" t="s">
        <v>137</v>
      </c>
      <c r="E158" s="260" t="s">
        <v>19</v>
      </c>
      <c r="F158" s="261" t="s">
        <v>479</v>
      </c>
      <c r="G158" s="259"/>
      <c r="H158" s="260" t="s">
        <v>19</v>
      </c>
      <c r="I158" s="262"/>
      <c r="J158" s="259"/>
      <c r="K158" s="259"/>
      <c r="L158" s="263"/>
      <c r="M158" s="264"/>
      <c r="N158" s="265"/>
      <c r="O158" s="265"/>
      <c r="P158" s="265"/>
      <c r="Q158" s="265"/>
      <c r="R158" s="265"/>
      <c r="S158" s="265"/>
      <c r="T158" s="266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7" t="s">
        <v>137</v>
      </c>
      <c r="AU158" s="267" t="s">
        <v>83</v>
      </c>
      <c r="AV158" s="15" t="s">
        <v>81</v>
      </c>
      <c r="AW158" s="15" t="s">
        <v>35</v>
      </c>
      <c r="AX158" s="15" t="s">
        <v>73</v>
      </c>
      <c r="AY158" s="267" t="s">
        <v>124</v>
      </c>
    </row>
    <row r="159" s="13" customFormat="1">
      <c r="A159" s="13"/>
      <c r="B159" s="226"/>
      <c r="C159" s="227"/>
      <c r="D159" s="224" t="s">
        <v>137</v>
      </c>
      <c r="E159" s="228" t="s">
        <v>19</v>
      </c>
      <c r="F159" s="229" t="s">
        <v>480</v>
      </c>
      <c r="G159" s="227"/>
      <c r="H159" s="230">
        <v>1016.811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137</v>
      </c>
      <c r="AU159" s="236" t="s">
        <v>83</v>
      </c>
      <c r="AV159" s="13" t="s">
        <v>83</v>
      </c>
      <c r="AW159" s="13" t="s">
        <v>35</v>
      </c>
      <c r="AX159" s="13" t="s">
        <v>73</v>
      </c>
      <c r="AY159" s="236" t="s">
        <v>124</v>
      </c>
    </row>
    <row r="160" s="13" customFormat="1">
      <c r="A160" s="13"/>
      <c r="B160" s="226"/>
      <c r="C160" s="227"/>
      <c r="D160" s="224" t="s">
        <v>137</v>
      </c>
      <c r="E160" s="228" t="s">
        <v>19</v>
      </c>
      <c r="F160" s="229" t="s">
        <v>481</v>
      </c>
      <c r="G160" s="227"/>
      <c r="H160" s="230">
        <v>-24.09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137</v>
      </c>
      <c r="AU160" s="236" t="s">
        <v>83</v>
      </c>
      <c r="AV160" s="13" t="s">
        <v>83</v>
      </c>
      <c r="AW160" s="13" t="s">
        <v>35</v>
      </c>
      <c r="AX160" s="13" t="s">
        <v>73</v>
      </c>
      <c r="AY160" s="236" t="s">
        <v>124</v>
      </c>
    </row>
    <row r="161" s="14" customFormat="1">
      <c r="A161" s="14"/>
      <c r="B161" s="237"/>
      <c r="C161" s="238"/>
      <c r="D161" s="224" t="s">
        <v>137</v>
      </c>
      <c r="E161" s="239" t="s">
        <v>19</v>
      </c>
      <c r="F161" s="240" t="s">
        <v>171</v>
      </c>
      <c r="G161" s="238"/>
      <c r="H161" s="241">
        <v>992.721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7" t="s">
        <v>137</v>
      </c>
      <c r="AU161" s="247" t="s">
        <v>83</v>
      </c>
      <c r="AV161" s="14" t="s">
        <v>131</v>
      </c>
      <c r="AW161" s="14" t="s">
        <v>35</v>
      </c>
      <c r="AX161" s="14" t="s">
        <v>81</v>
      </c>
      <c r="AY161" s="247" t="s">
        <v>124</v>
      </c>
    </row>
    <row r="162" s="2" customFormat="1" ht="24.15" customHeight="1">
      <c r="A162" s="40"/>
      <c r="B162" s="41"/>
      <c r="C162" s="206" t="s">
        <v>482</v>
      </c>
      <c r="D162" s="206" t="s">
        <v>126</v>
      </c>
      <c r="E162" s="207" t="s">
        <v>152</v>
      </c>
      <c r="F162" s="208" t="s">
        <v>153</v>
      </c>
      <c r="G162" s="209" t="s">
        <v>154</v>
      </c>
      <c r="H162" s="210">
        <v>4.5</v>
      </c>
      <c r="I162" s="211"/>
      <c r="J162" s="212">
        <f>ROUND(I162*H162,2)</f>
        <v>0</v>
      </c>
      <c r="K162" s="208" t="s">
        <v>130</v>
      </c>
      <c r="L162" s="46"/>
      <c r="M162" s="213" t="s">
        <v>19</v>
      </c>
      <c r="N162" s="214" t="s">
        <v>44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131</v>
      </c>
      <c r="AT162" s="217" t="s">
        <v>126</v>
      </c>
      <c r="AU162" s="217" t="s">
        <v>83</v>
      </c>
      <c r="AY162" s="19" t="s">
        <v>124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81</v>
      </c>
      <c r="BK162" s="218">
        <f>ROUND(I162*H162,2)</f>
        <v>0</v>
      </c>
      <c r="BL162" s="19" t="s">
        <v>131</v>
      </c>
      <c r="BM162" s="217" t="s">
        <v>483</v>
      </c>
    </row>
    <row r="163" s="2" customFormat="1">
      <c r="A163" s="40"/>
      <c r="B163" s="41"/>
      <c r="C163" s="42"/>
      <c r="D163" s="219" t="s">
        <v>133</v>
      </c>
      <c r="E163" s="42"/>
      <c r="F163" s="220" t="s">
        <v>156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133</v>
      </c>
      <c r="AU163" s="19" t="s">
        <v>83</v>
      </c>
    </row>
    <row r="164" s="13" customFormat="1">
      <c r="A164" s="13"/>
      <c r="B164" s="226"/>
      <c r="C164" s="227"/>
      <c r="D164" s="224" t="s">
        <v>137</v>
      </c>
      <c r="E164" s="228" t="s">
        <v>19</v>
      </c>
      <c r="F164" s="229" t="s">
        <v>157</v>
      </c>
      <c r="G164" s="227"/>
      <c r="H164" s="230">
        <v>4.5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137</v>
      </c>
      <c r="AU164" s="236" t="s">
        <v>83</v>
      </c>
      <c r="AV164" s="13" t="s">
        <v>83</v>
      </c>
      <c r="AW164" s="13" t="s">
        <v>35</v>
      </c>
      <c r="AX164" s="13" t="s">
        <v>81</v>
      </c>
      <c r="AY164" s="236" t="s">
        <v>124</v>
      </c>
    </row>
    <row r="165" s="2" customFormat="1" ht="24.15" customHeight="1">
      <c r="A165" s="40"/>
      <c r="B165" s="41"/>
      <c r="C165" s="206" t="s">
        <v>202</v>
      </c>
      <c r="D165" s="206" t="s">
        <v>126</v>
      </c>
      <c r="E165" s="207" t="s">
        <v>484</v>
      </c>
      <c r="F165" s="208" t="s">
        <v>485</v>
      </c>
      <c r="G165" s="209" t="s">
        <v>154</v>
      </c>
      <c r="H165" s="210">
        <v>29.350000000000001</v>
      </c>
      <c r="I165" s="211"/>
      <c r="J165" s="212">
        <f>ROUND(I165*H165,2)</f>
        <v>0</v>
      </c>
      <c r="K165" s="208" t="s">
        <v>130</v>
      </c>
      <c r="L165" s="46"/>
      <c r="M165" s="213" t="s">
        <v>19</v>
      </c>
      <c r="N165" s="214" t="s">
        <v>44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131</v>
      </c>
      <c r="AT165" s="217" t="s">
        <v>126</v>
      </c>
      <c r="AU165" s="217" t="s">
        <v>83</v>
      </c>
      <c r="AY165" s="19" t="s">
        <v>124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81</v>
      </c>
      <c r="BK165" s="218">
        <f>ROUND(I165*H165,2)</f>
        <v>0</v>
      </c>
      <c r="BL165" s="19" t="s">
        <v>131</v>
      </c>
      <c r="BM165" s="217" t="s">
        <v>486</v>
      </c>
    </row>
    <row r="166" s="2" customFormat="1">
      <c r="A166" s="40"/>
      <c r="B166" s="41"/>
      <c r="C166" s="42"/>
      <c r="D166" s="219" t="s">
        <v>133</v>
      </c>
      <c r="E166" s="42"/>
      <c r="F166" s="220" t="s">
        <v>487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133</v>
      </c>
      <c r="AU166" s="19" t="s">
        <v>83</v>
      </c>
    </row>
    <row r="167" s="13" customFormat="1">
      <c r="A167" s="13"/>
      <c r="B167" s="226"/>
      <c r="C167" s="227"/>
      <c r="D167" s="224" t="s">
        <v>137</v>
      </c>
      <c r="E167" s="228" t="s">
        <v>19</v>
      </c>
      <c r="F167" s="229" t="s">
        <v>488</v>
      </c>
      <c r="G167" s="227"/>
      <c r="H167" s="230">
        <v>6.8499999999999996</v>
      </c>
      <c r="I167" s="231"/>
      <c r="J167" s="227"/>
      <c r="K167" s="227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137</v>
      </c>
      <c r="AU167" s="236" t="s">
        <v>83</v>
      </c>
      <c r="AV167" s="13" t="s">
        <v>83</v>
      </c>
      <c r="AW167" s="13" t="s">
        <v>35</v>
      </c>
      <c r="AX167" s="13" t="s">
        <v>73</v>
      </c>
      <c r="AY167" s="236" t="s">
        <v>124</v>
      </c>
    </row>
    <row r="168" s="13" customFormat="1">
      <c r="A168" s="13"/>
      <c r="B168" s="226"/>
      <c r="C168" s="227"/>
      <c r="D168" s="224" t="s">
        <v>137</v>
      </c>
      <c r="E168" s="228" t="s">
        <v>19</v>
      </c>
      <c r="F168" s="229" t="s">
        <v>489</v>
      </c>
      <c r="G168" s="227"/>
      <c r="H168" s="230">
        <v>2.3399999999999999</v>
      </c>
      <c r="I168" s="231"/>
      <c r="J168" s="227"/>
      <c r="K168" s="227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137</v>
      </c>
      <c r="AU168" s="236" t="s">
        <v>83</v>
      </c>
      <c r="AV168" s="13" t="s">
        <v>83</v>
      </c>
      <c r="AW168" s="13" t="s">
        <v>35</v>
      </c>
      <c r="AX168" s="13" t="s">
        <v>73</v>
      </c>
      <c r="AY168" s="236" t="s">
        <v>124</v>
      </c>
    </row>
    <row r="169" s="13" customFormat="1">
      <c r="A169" s="13"/>
      <c r="B169" s="226"/>
      <c r="C169" s="227"/>
      <c r="D169" s="224" t="s">
        <v>137</v>
      </c>
      <c r="E169" s="228" t="s">
        <v>19</v>
      </c>
      <c r="F169" s="229" t="s">
        <v>490</v>
      </c>
      <c r="G169" s="227"/>
      <c r="H169" s="230">
        <v>2.1600000000000001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137</v>
      </c>
      <c r="AU169" s="236" t="s">
        <v>83</v>
      </c>
      <c r="AV169" s="13" t="s">
        <v>83</v>
      </c>
      <c r="AW169" s="13" t="s">
        <v>35</v>
      </c>
      <c r="AX169" s="13" t="s">
        <v>73</v>
      </c>
      <c r="AY169" s="236" t="s">
        <v>124</v>
      </c>
    </row>
    <row r="170" s="13" customFormat="1">
      <c r="A170" s="13"/>
      <c r="B170" s="226"/>
      <c r="C170" s="227"/>
      <c r="D170" s="224" t="s">
        <v>137</v>
      </c>
      <c r="E170" s="228" t="s">
        <v>19</v>
      </c>
      <c r="F170" s="229" t="s">
        <v>491</v>
      </c>
      <c r="G170" s="227"/>
      <c r="H170" s="230">
        <v>18</v>
      </c>
      <c r="I170" s="231"/>
      <c r="J170" s="227"/>
      <c r="K170" s="227"/>
      <c r="L170" s="232"/>
      <c r="M170" s="233"/>
      <c r="N170" s="234"/>
      <c r="O170" s="234"/>
      <c r="P170" s="234"/>
      <c r="Q170" s="234"/>
      <c r="R170" s="234"/>
      <c r="S170" s="234"/>
      <c r="T170" s="23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6" t="s">
        <v>137</v>
      </c>
      <c r="AU170" s="236" t="s">
        <v>83</v>
      </c>
      <c r="AV170" s="13" t="s">
        <v>83</v>
      </c>
      <c r="AW170" s="13" t="s">
        <v>35</v>
      </c>
      <c r="AX170" s="13" t="s">
        <v>73</v>
      </c>
      <c r="AY170" s="236" t="s">
        <v>124</v>
      </c>
    </row>
    <row r="171" s="14" customFormat="1">
      <c r="A171" s="14"/>
      <c r="B171" s="237"/>
      <c r="C171" s="238"/>
      <c r="D171" s="224" t="s">
        <v>137</v>
      </c>
      <c r="E171" s="239" t="s">
        <v>19</v>
      </c>
      <c r="F171" s="240" t="s">
        <v>171</v>
      </c>
      <c r="G171" s="238"/>
      <c r="H171" s="241">
        <v>29.350000000000001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7" t="s">
        <v>137</v>
      </c>
      <c r="AU171" s="247" t="s">
        <v>83</v>
      </c>
      <c r="AV171" s="14" t="s">
        <v>131</v>
      </c>
      <c r="AW171" s="14" t="s">
        <v>35</v>
      </c>
      <c r="AX171" s="14" t="s">
        <v>81</v>
      </c>
      <c r="AY171" s="247" t="s">
        <v>124</v>
      </c>
    </row>
    <row r="172" s="2" customFormat="1" ht="24.15" customHeight="1">
      <c r="A172" s="40"/>
      <c r="B172" s="41"/>
      <c r="C172" s="206" t="s">
        <v>8</v>
      </c>
      <c r="D172" s="206" t="s">
        <v>126</v>
      </c>
      <c r="E172" s="207" t="s">
        <v>492</v>
      </c>
      <c r="F172" s="208" t="s">
        <v>493</v>
      </c>
      <c r="G172" s="209" t="s">
        <v>154</v>
      </c>
      <c r="H172" s="210">
        <v>4.5</v>
      </c>
      <c r="I172" s="211"/>
      <c r="J172" s="212">
        <f>ROUND(I172*H172,2)</f>
        <v>0</v>
      </c>
      <c r="K172" s="208" t="s">
        <v>130</v>
      </c>
      <c r="L172" s="46"/>
      <c r="M172" s="213" t="s">
        <v>19</v>
      </c>
      <c r="N172" s="214" t="s">
        <v>44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131</v>
      </c>
      <c r="AT172" s="217" t="s">
        <v>126</v>
      </c>
      <c r="AU172" s="217" t="s">
        <v>83</v>
      </c>
      <c r="AY172" s="19" t="s">
        <v>124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81</v>
      </c>
      <c r="BK172" s="218">
        <f>ROUND(I172*H172,2)</f>
        <v>0</v>
      </c>
      <c r="BL172" s="19" t="s">
        <v>131</v>
      </c>
      <c r="BM172" s="217" t="s">
        <v>494</v>
      </c>
    </row>
    <row r="173" s="2" customFormat="1">
      <c r="A173" s="40"/>
      <c r="B173" s="41"/>
      <c r="C173" s="42"/>
      <c r="D173" s="219" t="s">
        <v>133</v>
      </c>
      <c r="E173" s="42"/>
      <c r="F173" s="220" t="s">
        <v>495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133</v>
      </c>
      <c r="AU173" s="19" t="s">
        <v>83</v>
      </c>
    </row>
    <row r="174" s="13" customFormat="1">
      <c r="A174" s="13"/>
      <c r="B174" s="226"/>
      <c r="C174" s="227"/>
      <c r="D174" s="224" t="s">
        <v>137</v>
      </c>
      <c r="E174" s="228" t="s">
        <v>19</v>
      </c>
      <c r="F174" s="229" t="s">
        <v>496</v>
      </c>
      <c r="G174" s="227"/>
      <c r="H174" s="230">
        <v>4.5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137</v>
      </c>
      <c r="AU174" s="236" t="s">
        <v>83</v>
      </c>
      <c r="AV174" s="13" t="s">
        <v>83</v>
      </c>
      <c r="AW174" s="13" t="s">
        <v>35</v>
      </c>
      <c r="AX174" s="13" t="s">
        <v>81</v>
      </c>
      <c r="AY174" s="236" t="s">
        <v>124</v>
      </c>
    </row>
    <row r="175" s="2" customFormat="1" ht="37.8" customHeight="1">
      <c r="A175" s="40"/>
      <c r="B175" s="41"/>
      <c r="C175" s="206" t="s">
        <v>217</v>
      </c>
      <c r="D175" s="206" t="s">
        <v>126</v>
      </c>
      <c r="E175" s="207" t="s">
        <v>497</v>
      </c>
      <c r="F175" s="208" t="s">
        <v>498</v>
      </c>
      <c r="G175" s="209" t="s">
        <v>154</v>
      </c>
      <c r="H175" s="210">
        <v>3347.018</v>
      </c>
      <c r="I175" s="211"/>
      <c r="J175" s="212">
        <f>ROUND(I175*H175,2)</f>
        <v>0</v>
      </c>
      <c r="K175" s="208" t="s">
        <v>130</v>
      </c>
      <c r="L175" s="46"/>
      <c r="M175" s="213" t="s">
        <v>19</v>
      </c>
      <c r="N175" s="214" t="s">
        <v>44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131</v>
      </c>
      <c r="AT175" s="217" t="s">
        <v>126</v>
      </c>
      <c r="AU175" s="217" t="s">
        <v>83</v>
      </c>
      <c r="AY175" s="19" t="s">
        <v>124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81</v>
      </c>
      <c r="BK175" s="218">
        <f>ROUND(I175*H175,2)</f>
        <v>0</v>
      </c>
      <c r="BL175" s="19" t="s">
        <v>131</v>
      </c>
      <c r="BM175" s="217" t="s">
        <v>499</v>
      </c>
    </row>
    <row r="176" s="2" customFormat="1">
      <c r="A176" s="40"/>
      <c r="B176" s="41"/>
      <c r="C176" s="42"/>
      <c r="D176" s="219" t="s">
        <v>133</v>
      </c>
      <c r="E176" s="42"/>
      <c r="F176" s="220" t="s">
        <v>500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133</v>
      </c>
      <c r="AU176" s="19" t="s">
        <v>83</v>
      </c>
    </row>
    <row r="177" s="13" customFormat="1">
      <c r="A177" s="13"/>
      <c r="B177" s="226"/>
      <c r="C177" s="227"/>
      <c r="D177" s="224" t="s">
        <v>137</v>
      </c>
      <c r="E177" s="228" t="s">
        <v>19</v>
      </c>
      <c r="F177" s="229" t="s">
        <v>501</v>
      </c>
      <c r="G177" s="227"/>
      <c r="H177" s="230">
        <v>2998.4180000000001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137</v>
      </c>
      <c r="AU177" s="236" t="s">
        <v>83</v>
      </c>
      <c r="AV177" s="13" t="s">
        <v>83</v>
      </c>
      <c r="AW177" s="13" t="s">
        <v>35</v>
      </c>
      <c r="AX177" s="13" t="s">
        <v>73</v>
      </c>
      <c r="AY177" s="236" t="s">
        <v>124</v>
      </c>
    </row>
    <row r="178" s="13" customFormat="1">
      <c r="A178" s="13"/>
      <c r="B178" s="226"/>
      <c r="C178" s="227"/>
      <c r="D178" s="224" t="s">
        <v>137</v>
      </c>
      <c r="E178" s="228" t="s">
        <v>19</v>
      </c>
      <c r="F178" s="229" t="s">
        <v>502</v>
      </c>
      <c r="G178" s="227"/>
      <c r="H178" s="230">
        <v>33.850000000000001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137</v>
      </c>
      <c r="AU178" s="236" t="s">
        <v>83</v>
      </c>
      <c r="AV178" s="13" t="s">
        <v>83</v>
      </c>
      <c r="AW178" s="13" t="s">
        <v>35</v>
      </c>
      <c r="AX178" s="13" t="s">
        <v>73</v>
      </c>
      <c r="AY178" s="236" t="s">
        <v>124</v>
      </c>
    </row>
    <row r="179" s="13" customFormat="1">
      <c r="A179" s="13"/>
      <c r="B179" s="226"/>
      <c r="C179" s="227"/>
      <c r="D179" s="224" t="s">
        <v>137</v>
      </c>
      <c r="E179" s="228" t="s">
        <v>19</v>
      </c>
      <c r="F179" s="229" t="s">
        <v>503</v>
      </c>
      <c r="G179" s="227"/>
      <c r="H179" s="230">
        <v>4.5</v>
      </c>
      <c r="I179" s="231"/>
      <c r="J179" s="227"/>
      <c r="K179" s="227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137</v>
      </c>
      <c r="AU179" s="236" t="s">
        <v>83</v>
      </c>
      <c r="AV179" s="13" t="s">
        <v>83</v>
      </c>
      <c r="AW179" s="13" t="s">
        <v>35</v>
      </c>
      <c r="AX179" s="13" t="s">
        <v>73</v>
      </c>
      <c r="AY179" s="236" t="s">
        <v>124</v>
      </c>
    </row>
    <row r="180" s="13" customFormat="1">
      <c r="A180" s="13"/>
      <c r="B180" s="226"/>
      <c r="C180" s="227"/>
      <c r="D180" s="224" t="s">
        <v>137</v>
      </c>
      <c r="E180" s="228" t="s">
        <v>19</v>
      </c>
      <c r="F180" s="229" t="s">
        <v>504</v>
      </c>
      <c r="G180" s="227"/>
      <c r="H180" s="230">
        <v>310.25</v>
      </c>
      <c r="I180" s="231"/>
      <c r="J180" s="227"/>
      <c r="K180" s="227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137</v>
      </c>
      <c r="AU180" s="236" t="s">
        <v>83</v>
      </c>
      <c r="AV180" s="13" t="s">
        <v>83</v>
      </c>
      <c r="AW180" s="13" t="s">
        <v>35</v>
      </c>
      <c r="AX180" s="13" t="s">
        <v>73</v>
      </c>
      <c r="AY180" s="236" t="s">
        <v>124</v>
      </c>
    </row>
    <row r="181" s="14" customFormat="1">
      <c r="A181" s="14"/>
      <c r="B181" s="237"/>
      <c r="C181" s="238"/>
      <c r="D181" s="224" t="s">
        <v>137</v>
      </c>
      <c r="E181" s="239" t="s">
        <v>19</v>
      </c>
      <c r="F181" s="240" t="s">
        <v>171</v>
      </c>
      <c r="G181" s="238"/>
      <c r="H181" s="241">
        <v>3347.018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7" t="s">
        <v>137</v>
      </c>
      <c r="AU181" s="247" t="s">
        <v>83</v>
      </c>
      <c r="AV181" s="14" t="s">
        <v>131</v>
      </c>
      <c r="AW181" s="14" t="s">
        <v>35</v>
      </c>
      <c r="AX181" s="14" t="s">
        <v>81</v>
      </c>
      <c r="AY181" s="247" t="s">
        <v>124</v>
      </c>
    </row>
    <row r="182" s="2" customFormat="1" ht="37.8" customHeight="1">
      <c r="A182" s="40"/>
      <c r="B182" s="41"/>
      <c r="C182" s="206" t="s">
        <v>505</v>
      </c>
      <c r="D182" s="206" t="s">
        <v>126</v>
      </c>
      <c r="E182" s="207" t="s">
        <v>506</v>
      </c>
      <c r="F182" s="208" t="s">
        <v>507</v>
      </c>
      <c r="G182" s="209" t="s">
        <v>154</v>
      </c>
      <c r="H182" s="210">
        <v>46858.252</v>
      </c>
      <c r="I182" s="211"/>
      <c r="J182" s="212">
        <f>ROUND(I182*H182,2)</f>
        <v>0</v>
      </c>
      <c r="K182" s="208" t="s">
        <v>130</v>
      </c>
      <c r="L182" s="46"/>
      <c r="M182" s="213" t="s">
        <v>19</v>
      </c>
      <c r="N182" s="214" t="s">
        <v>44</v>
      </c>
      <c r="O182" s="86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131</v>
      </c>
      <c r="AT182" s="217" t="s">
        <v>126</v>
      </c>
      <c r="AU182" s="217" t="s">
        <v>83</v>
      </c>
      <c r="AY182" s="19" t="s">
        <v>124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81</v>
      </c>
      <c r="BK182" s="218">
        <f>ROUND(I182*H182,2)</f>
        <v>0</v>
      </c>
      <c r="BL182" s="19" t="s">
        <v>131</v>
      </c>
      <c r="BM182" s="217" t="s">
        <v>508</v>
      </c>
    </row>
    <row r="183" s="2" customFormat="1">
      <c r="A183" s="40"/>
      <c r="B183" s="41"/>
      <c r="C183" s="42"/>
      <c r="D183" s="219" t="s">
        <v>133</v>
      </c>
      <c r="E183" s="42"/>
      <c r="F183" s="220" t="s">
        <v>509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133</v>
      </c>
      <c r="AU183" s="19" t="s">
        <v>83</v>
      </c>
    </row>
    <row r="184" s="13" customFormat="1">
      <c r="A184" s="13"/>
      <c r="B184" s="226"/>
      <c r="C184" s="227"/>
      <c r="D184" s="224" t="s">
        <v>137</v>
      </c>
      <c r="E184" s="228" t="s">
        <v>19</v>
      </c>
      <c r="F184" s="229" t="s">
        <v>510</v>
      </c>
      <c r="G184" s="227"/>
      <c r="H184" s="230">
        <v>46858.252</v>
      </c>
      <c r="I184" s="231"/>
      <c r="J184" s="227"/>
      <c r="K184" s="227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137</v>
      </c>
      <c r="AU184" s="236" t="s">
        <v>83</v>
      </c>
      <c r="AV184" s="13" t="s">
        <v>83</v>
      </c>
      <c r="AW184" s="13" t="s">
        <v>35</v>
      </c>
      <c r="AX184" s="13" t="s">
        <v>81</v>
      </c>
      <c r="AY184" s="236" t="s">
        <v>124</v>
      </c>
    </row>
    <row r="185" s="2" customFormat="1" ht="24.15" customHeight="1">
      <c r="A185" s="40"/>
      <c r="B185" s="41"/>
      <c r="C185" s="206" t="s">
        <v>230</v>
      </c>
      <c r="D185" s="206" t="s">
        <v>126</v>
      </c>
      <c r="E185" s="207" t="s">
        <v>511</v>
      </c>
      <c r="F185" s="208" t="s">
        <v>512</v>
      </c>
      <c r="G185" s="209" t="s">
        <v>154</v>
      </c>
      <c r="H185" s="210">
        <v>36.225000000000001</v>
      </c>
      <c r="I185" s="211"/>
      <c r="J185" s="212">
        <f>ROUND(I185*H185,2)</f>
        <v>0</v>
      </c>
      <c r="K185" s="208" t="s">
        <v>130</v>
      </c>
      <c r="L185" s="46"/>
      <c r="M185" s="213" t="s">
        <v>19</v>
      </c>
      <c r="N185" s="214" t="s">
        <v>44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131</v>
      </c>
      <c r="AT185" s="217" t="s">
        <v>126</v>
      </c>
      <c r="AU185" s="217" t="s">
        <v>83</v>
      </c>
      <c r="AY185" s="19" t="s">
        <v>124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81</v>
      </c>
      <c r="BK185" s="218">
        <f>ROUND(I185*H185,2)</f>
        <v>0</v>
      </c>
      <c r="BL185" s="19" t="s">
        <v>131</v>
      </c>
      <c r="BM185" s="217" t="s">
        <v>513</v>
      </c>
    </row>
    <row r="186" s="2" customFormat="1">
      <c r="A186" s="40"/>
      <c r="B186" s="41"/>
      <c r="C186" s="42"/>
      <c r="D186" s="219" t="s">
        <v>133</v>
      </c>
      <c r="E186" s="42"/>
      <c r="F186" s="220" t="s">
        <v>514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133</v>
      </c>
      <c r="AU186" s="19" t="s">
        <v>83</v>
      </c>
    </row>
    <row r="187" s="13" customFormat="1">
      <c r="A187" s="13"/>
      <c r="B187" s="226"/>
      <c r="C187" s="227"/>
      <c r="D187" s="224" t="s">
        <v>137</v>
      </c>
      <c r="E187" s="228" t="s">
        <v>19</v>
      </c>
      <c r="F187" s="229" t="s">
        <v>515</v>
      </c>
      <c r="G187" s="227"/>
      <c r="H187" s="230">
        <v>36.225000000000001</v>
      </c>
      <c r="I187" s="231"/>
      <c r="J187" s="227"/>
      <c r="K187" s="227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137</v>
      </c>
      <c r="AU187" s="236" t="s">
        <v>83</v>
      </c>
      <c r="AV187" s="13" t="s">
        <v>83</v>
      </c>
      <c r="AW187" s="13" t="s">
        <v>35</v>
      </c>
      <c r="AX187" s="13" t="s">
        <v>81</v>
      </c>
      <c r="AY187" s="236" t="s">
        <v>124</v>
      </c>
    </row>
    <row r="188" s="2" customFormat="1" ht="16.5" customHeight="1">
      <c r="A188" s="40"/>
      <c r="B188" s="41"/>
      <c r="C188" s="248" t="s">
        <v>243</v>
      </c>
      <c r="D188" s="248" t="s">
        <v>173</v>
      </c>
      <c r="E188" s="249" t="s">
        <v>516</v>
      </c>
      <c r="F188" s="250" t="s">
        <v>517</v>
      </c>
      <c r="G188" s="251" t="s">
        <v>154</v>
      </c>
      <c r="H188" s="252">
        <v>37.259999999999998</v>
      </c>
      <c r="I188" s="253"/>
      <c r="J188" s="254">
        <f>ROUND(I188*H188,2)</f>
        <v>0</v>
      </c>
      <c r="K188" s="250" t="s">
        <v>19</v>
      </c>
      <c r="L188" s="255"/>
      <c r="M188" s="256" t="s">
        <v>19</v>
      </c>
      <c r="N188" s="257" t="s">
        <v>44</v>
      </c>
      <c r="O188" s="86"/>
      <c r="P188" s="215">
        <f>O188*H188</f>
        <v>0</v>
      </c>
      <c r="Q188" s="215">
        <v>1</v>
      </c>
      <c r="R188" s="215">
        <f>Q188*H188</f>
        <v>37.259999999999998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177</v>
      </c>
      <c r="AT188" s="217" t="s">
        <v>173</v>
      </c>
      <c r="AU188" s="217" t="s">
        <v>83</v>
      </c>
      <c r="AY188" s="19" t="s">
        <v>124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81</v>
      </c>
      <c r="BK188" s="218">
        <f>ROUND(I188*H188,2)</f>
        <v>0</v>
      </c>
      <c r="BL188" s="19" t="s">
        <v>131</v>
      </c>
      <c r="BM188" s="217" t="s">
        <v>518</v>
      </c>
    </row>
    <row r="189" s="2" customFormat="1" ht="24.15" customHeight="1">
      <c r="A189" s="40"/>
      <c r="B189" s="41"/>
      <c r="C189" s="206" t="s">
        <v>248</v>
      </c>
      <c r="D189" s="206" t="s">
        <v>126</v>
      </c>
      <c r="E189" s="207" t="s">
        <v>519</v>
      </c>
      <c r="F189" s="208" t="s">
        <v>520</v>
      </c>
      <c r="G189" s="209" t="s">
        <v>154</v>
      </c>
      <c r="H189" s="210">
        <v>2075.4000000000001</v>
      </c>
      <c r="I189" s="211"/>
      <c r="J189" s="212">
        <f>ROUND(I189*H189,2)</f>
        <v>0</v>
      </c>
      <c r="K189" s="208" t="s">
        <v>130</v>
      </c>
      <c r="L189" s="46"/>
      <c r="M189" s="213" t="s">
        <v>19</v>
      </c>
      <c r="N189" s="214" t="s">
        <v>44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131</v>
      </c>
      <c r="AT189" s="217" t="s">
        <v>126</v>
      </c>
      <c r="AU189" s="217" t="s">
        <v>83</v>
      </c>
      <c r="AY189" s="19" t="s">
        <v>124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81</v>
      </c>
      <c r="BK189" s="218">
        <f>ROUND(I189*H189,2)</f>
        <v>0</v>
      </c>
      <c r="BL189" s="19" t="s">
        <v>131</v>
      </c>
      <c r="BM189" s="217" t="s">
        <v>521</v>
      </c>
    </row>
    <row r="190" s="2" customFormat="1">
      <c r="A190" s="40"/>
      <c r="B190" s="41"/>
      <c r="C190" s="42"/>
      <c r="D190" s="219" t="s">
        <v>133</v>
      </c>
      <c r="E190" s="42"/>
      <c r="F190" s="220" t="s">
        <v>522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133</v>
      </c>
      <c r="AU190" s="19" t="s">
        <v>83</v>
      </c>
    </row>
    <row r="191" s="13" customFormat="1">
      <c r="A191" s="13"/>
      <c r="B191" s="226"/>
      <c r="C191" s="227"/>
      <c r="D191" s="224" t="s">
        <v>137</v>
      </c>
      <c r="E191" s="228" t="s">
        <v>19</v>
      </c>
      <c r="F191" s="229" t="s">
        <v>523</v>
      </c>
      <c r="G191" s="227"/>
      <c r="H191" s="230">
        <v>2075.4000000000001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137</v>
      </c>
      <c r="AU191" s="236" t="s">
        <v>83</v>
      </c>
      <c r="AV191" s="13" t="s">
        <v>83</v>
      </c>
      <c r="AW191" s="13" t="s">
        <v>35</v>
      </c>
      <c r="AX191" s="13" t="s">
        <v>81</v>
      </c>
      <c r="AY191" s="236" t="s">
        <v>124</v>
      </c>
    </row>
    <row r="192" s="2" customFormat="1" ht="16.5" customHeight="1">
      <c r="A192" s="40"/>
      <c r="B192" s="41"/>
      <c r="C192" s="248" t="s">
        <v>7</v>
      </c>
      <c r="D192" s="248" t="s">
        <v>173</v>
      </c>
      <c r="E192" s="249" t="s">
        <v>524</v>
      </c>
      <c r="F192" s="250" t="s">
        <v>525</v>
      </c>
      <c r="G192" s="251" t="s">
        <v>176</v>
      </c>
      <c r="H192" s="252">
        <v>4150.8000000000002</v>
      </c>
      <c r="I192" s="253"/>
      <c r="J192" s="254">
        <f>ROUND(I192*H192,2)</f>
        <v>0</v>
      </c>
      <c r="K192" s="250" t="s">
        <v>19</v>
      </c>
      <c r="L192" s="255"/>
      <c r="M192" s="256" t="s">
        <v>19</v>
      </c>
      <c r="N192" s="257" t="s">
        <v>44</v>
      </c>
      <c r="O192" s="86"/>
      <c r="P192" s="215">
        <f>O192*H192</f>
        <v>0</v>
      </c>
      <c r="Q192" s="215">
        <v>1</v>
      </c>
      <c r="R192" s="215">
        <f>Q192*H192</f>
        <v>4150.8000000000002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177</v>
      </c>
      <c r="AT192" s="217" t="s">
        <v>173</v>
      </c>
      <c r="AU192" s="217" t="s">
        <v>83</v>
      </c>
      <c r="AY192" s="19" t="s">
        <v>124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81</v>
      </c>
      <c r="BK192" s="218">
        <f>ROUND(I192*H192,2)</f>
        <v>0</v>
      </c>
      <c r="BL192" s="19" t="s">
        <v>131</v>
      </c>
      <c r="BM192" s="217" t="s">
        <v>526</v>
      </c>
    </row>
    <row r="193" s="13" customFormat="1">
      <c r="A193" s="13"/>
      <c r="B193" s="226"/>
      <c r="C193" s="227"/>
      <c r="D193" s="224" t="s">
        <v>137</v>
      </c>
      <c r="E193" s="227"/>
      <c r="F193" s="229" t="s">
        <v>527</v>
      </c>
      <c r="G193" s="227"/>
      <c r="H193" s="230">
        <v>4150.8000000000002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137</v>
      </c>
      <c r="AU193" s="236" t="s">
        <v>83</v>
      </c>
      <c r="AV193" s="13" t="s">
        <v>83</v>
      </c>
      <c r="AW193" s="13" t="s">
        <v>4</v>
      </c>
      <c r="AX193" s="13" t="s">
        <v>81</v>
      </c>
      <c r="AY193" s="236" t="s">
        <v>124</v>
      </c>
    </row>
    <row r="194" s="2" customFormat="1" ht="24.15" customHeight="1">
      <c r="A194" s="40"/>
      <c r="B194" s="41"/>
      <c r="C194" s="206" t="s">
        <v>258</v>
      </c>
      <c r="D194" s="206" t="s">
        <v>126</v>
      </c>
      <c r="E194" s="207" t="s">
        <v>528</v>
      </c>
      <c r="F194" s="208" t="s">
        <v>529</v>
      </c>
      <c r="G194" s="209" t="s">
        <v>176</v>
      </c>
      <c r="H194" s="210">
        <v>6024.6319999999996</v>
      </c>
      <c r="I194" s="211"/>
      <c r="J194" s="212">
        <f>ROUND(I194*H194,2)</f>
        <v>0</v>
      </c>
      <c r="K194" s="208" t="s">
        <v>130</v>
      </c>
      <c r="L194" s="46"/>
      <c r="M194" s="213" t="s">
        <v>19</v>
      </c>
      <c r="N194" s="214" t="s">
        <v>44</v>
      </c>
      <c r="O194" s="86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131</v>
      </c>
      <c r="AT194" s="217" t="s">
        <v>126</v>
      </c>
      <c r="AU194" s="217" t="s">
        <v>83</v>
      </c>
      <c r="AY194" s="19" t="s">
        <v>124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81</v>
      </c>
      <c r="BK194" s="218">
        <f>ROUND(I194*H194,2)</f>
        <v>0</v>
      </c>
      <c r="BL194" s="19" t="s">
        <v>131</v>
      </c>
      <c r="BM194" s="217" t="s">
        <v>530</v>
      </c>
    </row>
    <row r="195" s="2" customFormat="1">
      <c r="A195" s="40"/>
      <c r="B195" s="41"/>
      <c r="C195" s="42"/>
      <c r="D195" s="219" t="s">
        <v>133</v>
      </c>
      <c r="E195" s="42"/>
      <c r="F195" s="220" t="s">
        <v>531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133</v>
      </c>
      <c r="AU195" s="19" t="s">
        <v>83</v>
      </c>
    </row>
    <row r="196" s="13" customFormat="1">
      <c r="A196" s="13"/>
      <c r="B196" s="226"/>
      <c r="C196" s="227"/>
      <c r="D196" s="224" t="s">
        <v>137</v>
      </c>
      <c r="E196" s="228" t="s">
        <v>19</v>
      </c>
      <c r="F196" s="229" t="s">
        <v>532</v>
      </c>
      <c r="G196" s="227"/>
      <c r="H196" s="230">
        <v>6024.6319999999996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137</v>
      </c>
      <c r="AU196" s="236" t="s">
        <v>83</v>
      </c>
      <c r="AV196" s="13" t="s">
        <v>83</v>
      </c>
      <c r="AW196" s="13" t="s">
        <v>35</v>
      </c>
      <c r="AX196" s="13" t="s">
        <v>81</v>
      </c>
      <c r="AY196" s="236" t="s">
        <v>124</v>
      </c>
    </row>
    <row r="197" s="2" customFormat="1" ht="24.15" customHeight="1">
      <c r="A197" s="40"/>
      <c r="B197" s="41"/>
      <c r="C197" s="206" t="s">
        <v>264</v>
      </c>
      <c r="D197" s="206" t="s">
        <v>126</v>
      </c>
      <c r="E197" s="207" t="s">
        <v>533</v>
      </c>
      <c r="F197" s="208" t="s">
        <v>534</v>
      </c>
      <c r="G197" s="209" t="s">
        <v>154</v>
      </c>
      <c r="H197" s="210">
        <v>3347.018</v>
      </c>
      <c r="I197" s="211"/>
      <c r="J197" s="212">
        <f>ROUND(I197*H197,2)</f>
        <v>0</v>
      </c>
      <c r="K197" s="208" t="s">
        <v>130</v>
      </c>
      <c r="L197" s="46"/>
      <c r="M197" s="213" t="s">
        <v>19</v>
      </c>
      <c r="N197" s="214" t="s">
        <v>44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131</v>
      </c>
      <c r="AT197" s="217" t="s">
        <v>126</v>
      </c>
      <c r="AU197" s="217" t="s">
        <v>83</v>
      </c>
      <c r="AY197" s="19" t="s">
        <v>124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81</v>
      </c>
      <c r="BK197" s="218">
        <f>ROUND(I197*H197,2)</f>
        <v>0</v>
      </c>
      <c r="BL197" s="19" t="s">
        <v>131</v>
      </c>
      <c r="BM197" s="217" t="s">
        <v>535</v>
      </c>
    </row>
    <row r="198" s="2" customFormat="1">
      <c r="A198" s="40"/>
      <c r="B198" s="41"/>
      <c r="C198" s="42"/>
      <c r="D198" s="219" t="s">
        <v>133</v>
      </c>
      <c r="E198" s="42"/>
      <c r="F198" s="220" t="s">
        <v>536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133</v>
      </c>
      <c r="AU198" s="19" t="s">
        <v>83</v>
      </c>
    </row>
    <row r="199" s="2" customFormat="1" ht="24.15" customHeight="1">
      <c r="A199" s="40"/>
      <c r="B199" s="41"/>
      <c r="C199" s="206" t="s">
        <v>269</v>
      </c>
      <c r="D199" s="206" t="s">
        <v>126</v>
      </c>
      <c r="E199" s="207" t="s">
        <v>537</v>
      </c>
      <c r="F199" s="208" t="s">
        <v>538</v>
      </c>
      <c r="G199" s="209" t="s">
        <v>154</v>
      </c>
      <c r="H199" s="210">
        <v>1.5</v>
      </c>
      <c r="I199" s="211"/>
      <c r="J199" s="212">
        <f>ROUND(I199*H199,2)</f>
        <v>0</v>
      </c>
      <c r="K199" s="208" t="s">
        <v>130</v>
      </c>
      <c r="L199" s="46"/>
      <c r="M199" s="213" t="s">
        <v>19</v>
      </c>
      <c r="N199" s="214" t="s">
        <v>44</v>
      </c>
      <c r="O199" s="86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131</v>
      </c>
      <c r="AT199" s="217" t="s">
        <v>126</v>
      </c>
      <c r="AU199" s="217" t="s">
        <v>83</v>
      </c>
      <c r="AY199" s="19" t="s">
        <v>124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81</v>
      </c>
      <c r="BK199" s="218">
        <f>ROUND(I199*H199,2)</f>
        <v>0</v>
      </c>
      <c r="BL199" s="19" t="s">
        <v>131</v>
      </c>
      <c r="BM199" s="217" t="s">
        <v>539</v>
      </c>
    </row>
    <row r="200" s="2" customFormat="1">
      <c r="A200" s="40"/>
      <c r="B200" s="41"/>
      <c r="C200" s="42"/>
      <c r="D200" s="219" t="s">
        <v>133</v>
      </c>
      <c r="E200" s="42"/>
      <c r="F200" s="220" t="s">
        <v>540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133</v>
      </c>
      <c r="AU200" s="19" t="s">
        <v>83</v>
      </c>
    </row>
    <row r="201" s="13" customFormat="1">
      <c r="A201" s="13"/>
      <c r="B201" s="226"/>
      <c r="C201" s="227"/>
      <c r="D201" s="224" t="s">
        <v>137</v>
      </c>
      <c r="E201" s="228" t="s">
        <v>19</v>
      </c>
      <c r="F201" s="229" t="s">
        <v>541</v>
      </c>
      <c r="G201" s="227"/>
      <c r="H201" s="230">
        <v>0.78000000000000003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137</v>
      </c>
      <c r="AU201" s="236" t="s">
        <v>83</v>
      </c>
      <c r="AV201" s="13" t="s">
        <v>83</v>
      </c>
      <c r="AW201" s="13" t="s">
        <v>35</v>
      </c>
      <c r="AX201" s="13" t="s">
        <v>73</v>
      </c>
      <c r="AY201" s="236" t="s">
        <v>124</v>
      </c>
    </row>
    <row r="202" s="13" customFormat="1">
      <c r="A202" s="13"/>
      <c r="B202" s="226"/>
      <c r="C202" s="227"/>
      <c r="D202" s="224" t="s">
        <v>137</v>
      </c>
      <c r="E202" s="228" t="s">
        <v>19</v>
      </c>
      <c r="F202" s="229" t="s">
        <v>542</v>
      </c>
      <c r="G202" s="227"/>
      <c r="H202" s="230">
        <v>0.71999999999999997</v>
      </c>
      <c r="I202" s="231"/>
      <c r="J202" s="227"/>
      <c r="K202" s="227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137</v>
      </c>
      <c r="AU202" s="236" t="s">
        <v>83</v>
      </c>
      <c r="AV202" s="13" t="s">
        <v>83</v>
      </c>
      <c r="AW202" s="13" t="s">
        <v>35</v>
      </c>
      <c r="AX202" s="13" t="s">
        <v>73</v>
      </c>
      <c r="AY202" s="236" t="s">
        <v>124</v>
      </c>
    </row>
    <row r="203" s="14" customFormat="1">
      <c r="A203" s="14"/>
      <c r="B203" s="237"/>
      <c r="C203" s="238"/>
      <c r="D203" s="224" t="s">
        <v>137</v>
      </c>
      <c r="E203" s="239" t="s">
        <v>19</v>
      </c>
      <c r="F203" s="240" t="s">
        <v>171</v>
      </c>
      <c r="G203" s="238"/>
      <c r="H203" s="241">
        <v>1.5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7" t="s">
        <v>137</v>
      </c>
      <c r="AU203" s="247" t="s">
        <v>83</v>
      </c>
      <c r="AV203" s="14" t="s">
        <v>131</v>
      </c>
      <c r="AW203" s="14" t="s">
        <v>35</v>
      </c>
      <c r="AX203" s="14" t="s">
        <v>81</v>
      </c>
      <c r="AY203" s="247" t="s">
        <v>124</v>
      </c>
    </row>
    <row r="204" s="2" customFormat="1" ht="24.15" customHeight="1">
      <c r="A204" s="40"/>
      <c r="B204" s="41"/>
      <c r="C204" s="206" t="s">
        <v>275</v>
      </c>
      <c r="D204" s="206" t="s">
        <v>126</v>
      </c>
      <c r="E204" s="207" t="s">
        <v>543</v>
      </c>
      <c r="F204" s="208" t="s">
        <v>544</v>
      </c>
      <c r="G204" s="209" t="s">
        <v>372</v>
      </c>
      <c r="H204" s="210">
        <v>310</v>
      </c>
      <c r="I204" s="211"/>
      <c r="J204" s="212">
        <f>ROUND(I204*H204,2)</f>
        <v>0</v>
      </c>
      <c r="K204" s="208" t="s">
        <v>130</v>
      </c>
      <c r="L204" s="46"/>
      <c r="M204" s="213" t="s">
        <v>19</v>
      </c>
      <c r="N204" s="214" t="s">
        <v>44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131</v>
      </c>
      <c r="AT204" s="217" t="s">
        <v>126</v>
      </c>
      <c r="AU204" s="217" t="s">
        <v>83</v>
      </c>
      <c r="AY204" s="19" t="s">
        <v>124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81</v>
      </c>
      <c r="BK204" s="218">
        <f>ROUND(I204*H204,2)</f>
        <v>0</v>
      </c>
      <c r="BL204" s="19" t="s">
        <v>131</v>
      </c>
      <c r="BM204" s="217" t="s">
        <v>545</v>
      </c>
    </row>
    <row r="205" s="2" customFormat="1">
      <c r="A205" s="40"/>
      <c r="B205" s="41"/>
      <c r="C205" s="42"/>
      <c r="D205" s="219" t="s">
        <v>133</v>
      </c>
      <c r="E205" s="42"/>
      <c r="F205" s="220" t="s">
        <v>546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133</v>
      </c>
      <c r="AU205" s="19" t="s">
        <v>83</v>
      </c>
    </row>
    <row r="206" s="15" customFormat="1">
      <c r="A206" s="15"/>
      <c r="B206" s="258"/>
      <c r="C206" s="259"/>
      <c r="D206" s="224" t="s">
        <v>137</v>
      </c>
      <c r="E206" s="260" t="s">
        <v>19</v>
      </c>
      <c r="F206" s="261" t="s">
        <v>414</v>
      </c>
      <c r="G206" s="259"/>
      <c r="H206" s="260" t="s">
        <v>19</v>
      </c>
      <c r="I206" s="262"/>
      <c r="J206" s="259"/>
      <c r="K206" s="259"/>
      <c r="L206" s="263"/>
      <c r="M206" s="264"/>
      <c r="N206" s="265"/>
      <c r="O206" s="265"/>
      <c r="P206" s="265"/>
      <c r="Q206" s="265"/>
      <c r="R206" s="265"/>
      <c r="S206" s="265"/>
      <c r="T206" s="266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7" t="s">
        <v>137</v>
      </c>
      <c r="AU206" s="267" t="s">
        <v>83</v>
      </c>
      <c r="AV206" s="15" t="s">
        <v>81</v>
      </c>
      <c r="AW206" s="15" t="s">
        <v>35</v>
      </c>
      <c r="AX206" s="15" t="s">
        <v>73</v>
      </c>
      <c r="AY206" s="267" t="s">
        <v>124</v>
      </c>
    </row>
    <row r="207" s="13" customFormat="1">
      <c r="A207" s="13"/>
      <c r="B207" s="226"/>
      <c r="C207" s="227"/>
      <c r="D207" s="224" t="s">
        <v>137</v>
      </c>
      <c r="E207" s="228" t="s">
        <v>19</v>
      </c>
      <c r="F207" s="229" t="s">
        <v>419</v>
      </c>
      <c r="G207" s="227"/>
      <c r="H207" s="230">
        <v>310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6" t="s">
        <v>137</v>
      </c>
      <c r="AU207" s="236" t="s">
        <v>83</v>
      </c>
      <c r="AV207" s="13" t="s">
        <v>83</v>
      </c>
      <c r="AW207" s="13" t="s">
        <v>35</v>
      </c>
      <c r="AX207" s="13" t="s">
        <v>81</v>
      </c>
      <c r="AY207" s="236" t="s">
        <v>124</v>
      </c>
    </row>
    <row r="208" s="2" customFormat="1" ht="24.15" customHeight="1">
      <c r="A208" s="40"/>
      <c r="B208" s="41"/>
      <c r="C208" s="206" t="s">
        <v>547</v>
      </c>
      <c r="D208" s="206" t="s">
        <v>126</v>
      </c>
      <c r="E208" s="207" t="s">
        <v>548</v>
      </c>
      <c r="F208" s="208" t="s">
        <v>549</v>
      </c>
      <c r="G208" s="209" t="s">
        <v>372</v>
      </c>
      <c r="H208" s="210">
        <v>250</v>
      </c>
      <c r="I208" s="211"/>
      <c r="J208" s="212">
        <f>ROUND(I208*H208,2)</f>
        <v>0</v>
      </c>
      <c r="K208" s="208" t="s">
        <v>130</v>
      </c>
      <c r="L208" s="46"/>
      <c r="M208" s="213" t="s">
        <v>19</v>
      </c>
      <c r="N208" s="214" t="s">
        <v>44</v>
      </c>
      <c r="O208" s="86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131</v>
      </c>
      <c r="AT208" s="217" t="s">
        <v>126</v>
      </c>
      <c r="AU208" s="217" t="s">
        <v>83</v>
      </c>
      <c r="AY208" s="19" t="s">
        <v>124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81</v>
      </c>
      <c r="BK208" s="218">
        <f>ROUND(I208*H208,2)</f>
        <v>0</v>
      </c>
      <c r="BL208" s="19" t="s">
        <v>131</v>
      </c>
      <c r="BM208" s="217" t="s">
        <v>550</v>
      </c>
    </row>
    <row r="209" s="2" customFormat="1">
      <c r="A209" s="40"/>
      <c r="B209" s="41"/>
      <c r="C209" s="42"/>
      <c r="D209" s="219" t="s">
        <v>133</v>
      </c>
      <c r="E209" s="42"/>
      <c r="F209" s="220" t="s">
        <v>551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133</v>
      </c>
      <c r="AU209" s="19" t="s">
        <v>83</v>
      </c>
    </row>
    <row r="210" s="15" customFormat="1">
      <c r="A210" s="15"/>
      <c r="B210" s="258"/>
      <c r="C210" s="259"/>
      <c r="D210" s="224" t="s">
        <v>137</v>
      </c>
      <c r="E210" s="260" t="s">
        <v>19</v>
      </c>
      <c r="F210" s="261" t="s">
        <v>414</v>
      </c>
      <c r="G210" s="259"/>
      <c r="H210" s="260" t="s">
        <v>19</v>
      </c>
      <c r="I210" s="262"/>
      <c r="J210" s="259"/>
      <c r="K210" s="259"/>
      <c r="L210" s="263"/>
      <c r="M210" s="264"/>
      <c r="N210" s="265"/>
      <c r="O210" s="265"/>
      <c r="P210" s="265"/>
      <c r="Q210" s="265"/>
      <c r="R210" s="265"/>
      <c r="S210" s="265"/>
      <c r="T210" s="266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7" t="s">
        <v>137</v>
      </c>
      <c r="AU210" s="267" t="s">
        <v>83</v>
      </c>
      <c r="AV210" s="15" t="s">
        <v>81</v>
      </c>
      <c r="AW210" s="15" t="s">
        <v>35</v>
      </c>
      <c r="AX210" s="15" t="s">
        <v>73</v>
      </c>
      <c r="AY210" s="267" t="s">
        <v>124</v>
      </c>
    </row>
    <row r="211" s="13" customFormat="1">
      <c r="A211" s="13"/>
      <c r="B211" s="226"/>
      <c r="C211" s="227"/>
      <c r="D211" s="224" t="s">
        <v>137</v>
      </c>
      <c r="E211" s="228" t="s">
        <v>19</v>
      </c>
      <c r="F211" s="229" t="s">
        <v>552</v>
      </c>
      <c r="G211" s="227"/>
      <c r="H211" s="230">
        <v>250</v>
      </c>
      <c r="I211" s="231"/>
      <c r="J211" s="227"/>
      <c r="K211" s="227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137</v>
      </c>
      <c r="AU211" s="236" t="s">
        <v>83</v>
      </c>
      <c r="AV211" s="13" t="s">
        <v>83</v>
      </c>
      <c r="AW211" s="13" t="s">
        <v>35</v>
      </c>
      <c r="AX211" s="13" t="s">
        <v>81</v>
      </c>
      <c r="AY211" s="236" t="s">
        <v>124</v>
      </c>
    </row>
    <row r="212" s="2" customFormat="1" ht="24.15" customHeight="1">
      <c r="A212" s="40"/>
      <c r="B212" s="41"/>
      <c r="C212" s="206" t="s">
        <v>285</v>
      </c>
      <c r="D212" s="206" t="s">
        <v>126</v>
      </c>
      <c r="E212" s="207" t="s">
        <v>553</v>
      </c>
      <c r="F212" s="208" t="s">
        <v>554</v>
      </c>
      <c r="G212" s="209" t="s">
        <v>372</v>
      </c>
      <c r="H212" s="210">
        <v>100</v>
      </c>
      <c r="I212" s="211"/>
      <c r="J212" s="212">
        <f>ROUND(I212*H212,2)</f>
        <v>0</v>
      </c>
      <c r="K212" s="208" t="s">
        <v>130</v>
      </c>
      <c r="L212" s="46"/>
      <c r="M212" s="213" t="s">
        <v>19</v>
      </c>
      <c r="N212" s="214" t="s">
        <v>44</v>
      </c>
      <c r="O212" s="86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131</v>
      </c>
      <c r="AT212" s="217" t="s">
        <v>126</v>
      </c>
      <c r="AU212" s="217" t="s">
        <v>83</v>
      </c>
      <c r="AY212" s="19" t="s">
        <v>124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81</v>
      </c>
      <c r="BK212" s="218">
        <f>ROUND(I212*H212,2)</f>
        <v>0</v>
      </c>
      <c r="BL212" s="19" t="s">
        <v>131</v>
      </c>
      <c r="BM212" s="217" t="s">
        <v>555</v>
      </c>
    </row>
    <row r="213" s="2" customFormat="1">
      <c r="A213" s="40"/>
      <c r="B213" s="41"/>
      <c r="C213" s="42"/>
      <c r="D213" s="219" t="s">
        <v>133</v>
      </c>
      <c r="E213" s="42"/>
      <c r="F213" s="220" t="s">
        <v>556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133</v>
      </c>
      <c r="AU213" s="19" t="s">
        <v>83</v>
      </c>
    </row>
    <row r="214" s="15" customFormat="1">
      <c r="A214" s="15"/>
      <c r="B214" s="258"/>
      <c r="C214" s="259"/>
      <c r="D214" s="224" t="s">
        <v>137</v>
      </c>
      <c r="E214" s="260" t="s">
        <v>19</v>
      </c>
      <c r="F214" s="261" t="s">
        <v>414</v>
      </c>
      <c r="G214" s="259"/>
      <c r="H214" s="260" t="s">
        <v>19</v>
      </c>
      <c r="I214" s="262"/>
      <c r="J214" s="259"/>
      <c r="K214" s="259"/>
      <c r="L214" s="263"/>
      <c r="M214" s="264"/>
      <c r="N214" s="265"/>
      <c r="O214" s="265"/>
      <c r="P214" s="265"/>
      <c r="Q214" s="265"/>
      <c r="R214" s="265"/>
      <c r="S214" s="265"/>
      <c r="T214" s="266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7" t="s">
        <v>137</v>
      </c>
      <c r="AU214" s="267" t="s">
        <v>83</v>
      </c>
      <c r="AV214" s="15" t="s">
        <v>81</v>
      </c>
      <c r="AW214" s="15" t="s">
        <v>35</v>
      </c>
      <c r="AX214" s="15" t="s">
        <v>73</v>
      </c>
      <c r="AY214" s="267" t="s">
        <v>124</v>
      </c>
    </row>
    <row r="215" s="13" customFormat="1">
      <c r="A215" s="13"/>
      <c r="B215" s="226"/>
      <c r="C215" s="227"/>
      <c r="D215" s="224" t="s">
        <v>137</v>
      </c>
      <c r="E215" s="228" t="s">
        <v>19</v>
      </c>
      <c r="F215" s="229" t="s">
        <v>557</v>
      </c>
      <c r="G215" s="227"/>
      <c r="H215" s="230">
        <v>100</v>
      </c>
      <c r="I215" s="231"/>
      <c r="J215" s="227"/>
      <c r="K215" s="227"/>
      <c r="L215" s="232"/>
      <c r="M215" s="233"/>
      <c r="N215" s="234"/>
      <c r="O215" s="234"/>
      <c r="P215" s="234"/>
      <c r="Q215" s="234"/>
      <c r="R215" s="234"/>
      <c r="S215" s="234"/>
      <c r="T215" s="23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6" t="s">
        <v>137</v>
      </c>
      <c r="AU215" s="236" t="s">
        <v>83</v>
      </c>
      <c r="AV215" s="13" t="s">
        <v>83</v>
      </c>
      <c r="AW215" s="13" t="s">
        <v>35</v>
      </c>
      <c r="AX215" s="13" t="s">
        <v>81</v>
      </c>
      <c r="AY215" s="236" t="s">
        <v>124</v>
      </c>
    </row>
    <row r="216" s="2" customFormat="1" ht="37.8" customHeight="1">
      <c r="A216" s="40"/>
      <c r="B216" s="41"/>
      <c r="C216" s="206" t="s">
        <v>292</v>
      </c>
      <c r="D216" s="206" t="s">
        <v>126</v>
      </c>
      <c r="E216" s="207" t="s">
        <v>558</v>
      </c>
      <c r="F216" s="208" t="s">
        <v>559</v>
      </c>
      <c r="G216" s="209" t="s">
        <v>154</v>
      </c>
      <c r="H216" s="210">
        <v>2.25</v>
      </c>
      <c r="I216" s="211"/>
      <c r="J216" s="212">
        <f>ROUND(I216*H216,2)</f>
        <v>0</v>
      </c>
      <c r="K216" s="208" t="s">
        <v>130</v>
      </c>
      <c r="L216" s="46"/>
      <c r="M216" s="213" t="s">
        <v>19</v>
      </c>
      <c r="N216" s="214" t="s">
        <v>44</v>
      </c>
      <c r="O216" s="86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131</v>
      </c>
      <c r="AT216" s="217" t="s">
        <v>126</v>
      </c>
      <c r="AU216" s="217" t="s">
        <v>83</v>
      </c>
      <c r="AY216" s="19" t="s">
        <v>124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81</v>
      </c>
      <c r="BK216" s="218">
        <f>ROUND(I216*H216,2)</f>
        <v>0</v>
      </c>
      <c r="BL216" s="19" t="s">
        <v>131</v>
      </c>
      <c r="BM216" s="217" t="s">
        <v>560</v>
      </c>
    </row>
    <row r="217" s="2" customFormat="1">
      <c r="A217" s="40"/>
      <c r="B217" s="41"/>
      <c r="C217" s="42"/>
      <c r="D217" s="219" t="s">
        <v>133</v>
      </c>
      <c r="E217" s="42"/>
      <c r="F217" s="220" t="s">
        <v>561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133</v>
      </c>
      <c r="AU217" s="19" t="s">
        <v>83</v>
      </c>
    </row>
    <row r="218" s="2" customFormat="1">
      <c r="A218" s="40"/>
      <c r="B218" s="41"/>
      <c r="C218" s="42"/>
      <c r="D218" s="224" t="s">
        <v>135</v>
      </c>
      <c r="E218" s="42"/>
      <c r="F218" s="225" t="s">
        <v>562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135</v>
      </c>
      <c r="AU218" s="19" t="s">
        <v>83</v>
      </c>
    </row>
    <row r="219" s="13" customFormat="1">
      <c r="A219" s="13"/>
      <c r="B219" s="226"/>
      <c r="C219" s="227"/>
      <c r="D219" s="224" t="s">
        <v>137</v>
      </c>
      <c r="E219" s="228" t="s">
        <v>19</v>
      </c>
      <c r="F219" s="229" t="s">
        <v>563</v>
      </c>
      <c r="G219" s="227"/>
      <c r="H219" s="230">
        <v>1.1699999999999999</v>
      </c>
      <c r="I219" s="231"/>
      <c r="J219" s="227"/>
      <c r="K219" s="227"/>
      <c r="L219" s="232"/>
      <c r="M219" s="233"/>
      <c r="N219" s="234"/>
      <c r="O219" s="234"/>
      <c r="P219" s="234"/>
      <c r="Q219" s="234"/>
      <c r="R219" s="234"/>
      <c r="S219" s="234"/>
      <c r="T219" s="23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6" t="s">
        <v>137</v>
      </c>
      <c r="AU219" s="236" t="s">
        <v>83</v>
      </c>
      <c r="AV219" s="13" t="s">
        <v>83</v>
      </c>
      <c r="AW219" s="13" t="s">
        <v>35</v>
      </c>
      <c r="AX219" s="13" t="s">
        <v>73</v>
      </c>
      <c r="AY219" s="236" t="s">
        <v>124</v>
      </c>
    </row>
    <row r="220" s="13" customFormat="1">
      <c r="A220" s="13"/>
      <c r="B220" s="226"/>
      <c r="C220" s="227"/>
      <c r="D220" s="224" t="s">
        <v>137</v>
      </c>
      <c r="E220" s="228" t="s">
        <v>19</v>
      </c>
      <c r="F220" s="229" t="s">
        <v>564</v>
      </c>
      <c r="G220" s="227"/>
      <c r="H220" s="230">
        <v>1.0800000000000001</v>
      </c>
      <c r="I220" s="231"/>
      <c r="J220" s="227"/>
      <c r="K220" s="227"/>
      <c r="L220" s="232"/>
      <c r="M220" s="233"/>
      <c r="N220" s="234"/>
      <c r="O220" s="234"/>
      <c r="P220" s="234"/>
      <c r="Q220" s="234"/>
      <c r="R220" s="234"/>
      <c r="S220" s="234"/>
      <c r="T220" s="23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6" t="s">
        <v>137</v>
      </c>
      <c r="AU220" s="236" t="s">
        <v>83</v>
      </c>
      <c r="AV220" s="13" t="s">
        <v>83</v>
      </c>
      <c r="AW220" s="13" t="s">
        <v>35</v>
      </c>
      <c r="AX220" s="13" t="s">
        <v>73</v>
      </c>
      <c r="AY220" s="236" t="s">
        <v>124</v>
      </c>
    </row>
    <row r="221" s="14" customFormat="1">
      <c r="A221" s="14"/>
      <c r="B221" s="237"/>
      <c r="C221" s="238"/>
      <c r="D221" s="224" t="s">
        <v>137</v>
      </c>
      <c r="E221" s="239" t="s">
        <v>19</v>
      </c>
      <c r="F221" s="240" t="s">
        <v>171</v>
      </c>
      <c r="G221" s="238"/>
      <c r="H221" s="241">
        <v>2.25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7" t="s">
        <v>137</v>
      </c>
      <c r="AU221" s="247" t="s">
        <v>83</v>
      </c>
      <c r="AV221" s="14" t="s">
        <v>131</v>
      </c>
      <c r="AW221" s="14" t="s">
        <v>35</v>
      </c>
      <c r="AX221" s="14" t="s">
        <v>81</v>
      </c>
      <c r="AY221" s="247" t="s">
        <v>124</v>
      </c>
    </row>
    <row r="222" s="2" customFormat="1" ht="16.5" customHeight="1">
      <c r="A222" s="40"/>
      <c r="B222" s="41"/>
      <c r="C222" s="248" t="s">
        <v>297</v>
      </c>
      <c r="D222" s="248" t="s">
        <v>173</v>
      </c>
      <c r="E222" s="249" t="s">
        <v>565</v>
      </c>
      <c r="F222" s="250" t="s">
        <v>566</v>
      </c>
      <c r="G222" s="251" t="s">
        <v>176</v>
      </c>
      <c r="H222" s="252">
        <v>4.5</v>
      </c>
      <c r="I222" s="253"/>
      <c r="J222" s="254">
        <f>ROUND(I222*H222,2)</f>
        <v>0</v>
      </c>
      <c r="K222" s="250" t="s">
        <v>130</v>
      </c>
      <c r="L222" s="255"/>
      <c r="M222" s="256" t="s">
        <v>19</v>
      </c>
      <c r="N222" s="257" t="s">
        <v>44</v>
      </c>
      <c r="O222" s="86"/>
      <c r="P222" s="215">
        <f>O222*H222</f>
        <v>0</v>
      </c>
      <c r="Q222" s="215">
        <v>1</v>
      </c>
      <c r="R222" s="215">
        <f>Q222*H222</f>
        <v>4.5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177</v>
      </c>
      <c r="AT222" s="217" t="s">
        <v>173</v>
      </c>
      <c r="AU222" s="217" t="s">
        <v>83</v>
      </c>
      <c r="AY222" s="19" t="s">
        <v>124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81</v>
      </c>
      <c r="BK222" s="218">
        <f>ROUND(I222*H222,2)</f>
        <v>0</v>
      </c>
      <c r="BL222" s="19" t="s">
        <v>131</v>
      </c>
      <c r="BM222" s="217" t="s">
        <v>567</v>
      </c>
    </row>
    <row r="223" s="13" customFormat="1">
      <c r="A223" s="13"/>
      <c r="B223" s="226"/>
      <c r="C223" s="227"/>
      <c r="D223" s="224" t="s">
        <v>137</v>
      </c>
      <c r="E223" s="227"/>
      <c r="F223" s="229" t="s">
        <v>568</v>
      </c>
      <c r="G223" s="227"/>
      <c r="H223" s="230">
        <v>4.5</v>
      </c>
      <c r="I223" s="231"/>
      <c r="J223" s="227"/>
      <c r="K223" s="227"/>
      <c r="L223" s="232"/>
      <c r="M223" s="233"/>
      <c r="N223" s="234"/>
      <c r="O223" s="234"/>
      <c r="P223" s="234"/>
      <c r="Q223" s="234"/>
      <c r="R223" s="234"/>
      <c r="S223" s="234"/>
      <c r="T223" s="23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6" t="s">
        <v>137</v>
      </c>
      <c r="AU223" s="236" t="s">
        <v>83</v>
      </c>
      <c r="AV223" s="13" t="s">
        <v>83</v>
      </c>
      <c r="AW223" s="13" t="s">
        <v>4</v>
      </c>
      <c r="AX223" s="13" t="s">
        <v>81</v>
      </c>
      <c r="AY223" s="236" t="s">
        <v>124</v>
      </c>
    </row>
    <row r="224" s="2" customFormat="1" ht="21.75" customHeight="1">
      <c r="A224" s="40"/>
      <c r="B224" s="41"/>
      <c r="C224" s="206" t="s">
        <v>302</v>
      </c>
      <c r="D224" s="206" t="s">
        <v>126</v>
      </c>
      <c r="E224" s="207" t="s">
        <v>197</v>
      </c>
      <c r="F224" s="208" t="s">
        <v>198</v>
      </c>
      <c r="G224" s="209" t="s">
        <v>129</v>
      </c>
      <c r="H224" s="210">
        <v>4277.4499999999998</v>
      </c>
      <c r="I224" s="211"/>
      <c r="J224" s="212">
        <f>ROUND(I224*H224,2)</f>
        <v>0</v>
      </c>
      <c r="K224" s="208" t="s">
        <v>130</v>
      </c>
      <c r="L224" s="46"/>
      <c r="M224" s="213" t="s">
        <v>19</v>
      </c>
      <c r="N224" s="214" t="s">
        <v>44</v>
      </c>
      <c r="O224" s="86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131</v>
      </c>
      <c r="AT224" s="217" t="s">
        <v>126</v>
      </c>
      <c r="AU224" s="217" t="s">
        <v>83</v>
      </c>
      <c r="AY224" s="19" t="s">
        <v>124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81</v>
      </c>
      <c r="BK224" s="218">
        <f>ROUND(I224*H224,2)</f>
        <v>0</v>
      </c>
      <c r="BL224" s="19" t="s">
        <v>131</v>
      </c>
      <c r="BM224" s="217" t="s">
        <v>569</v>
      </c>
    </row>
    <row r="225" s="2" customFormat="1">
      <c r="A225" s="40"/>
      <c r="B225" s="41"/>
      <c r="C225" s="42"/>
      <c r="D225" s="219" t="s">
        <v>133</v>
      </c>
      <c r="E225" s="42"/>
      <c r="F225" s="220" t="s">
        <v>200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133</v>
      </c>
      <c r="AU225" s="19" t="s">
        <v>83</v>
      </c>
    </row>
    <row r="226" s="13" customFormat="1">
      <c r="A226" s="13"/>
      <c r="B226" s="226"/>
      <c r="C226" s="227"/>
      <c r="D226" s="224" t="s">
        <v>137</v>
      </c>
      <c r="E226" s="228" t="s">
        <v>19</v>
      </c>
      <c r="F226" s="229" t="s">
        <v>570</v>
      </c>
      <c r="G226" s="227"/>
      <c r="H226" s="230">
        <v>53.049999999999997</v>
      </c>
      <c r="I226" s="231"/>
      <c r="J226" s="227"/>
      <c r="K226" s="227"/>
      <c r="L226" s="232"/>
      <c r="M226" s="233"/>
      <c r="N226" s="234"/>
      <c r="O226" s="234"/>
      <c r="P226" s="234"/>
      <c r="Q226" s="234"/>
      <c r="R226" s="234"/>
      <c r="S226" s="234"/>
      <c r="T226" s="23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6" t="s">
        <v>137</v>
      </c>
      <c r="AU226" s="236" t="s">
        <v>83</v>
      </c>
      <c r="AV226" s="13" t="s">
        <v>83</v>
      </c>
      <c r="AW226" s="13" t="s">
        <v>35</v>
      </c>
      <c r="AX226" s="13" t="s">
        <v>73</v>
      </c>
      <c r="AY226" s="236" t="s">
        <v>124</v>
      </c>
    </row>
    <row r="227" s="13" customFormat="1">
      <c r="A227" s="13"/>
      <c r="B227" s="226"/>
      <c r="C227" s="227"/>
      <c r="D227" s="224" t="s">
        <v>137</v>
      </c>
      <c r="E227" s="228" t="s">
        <v>19</v>
      </c>
      <c r="F227" s="229" t="s">
        <v>571</v>
      </c>
      <c r="G227" s="227"/>
      <c r="H227" s="230">
        <v>7.7249999999999996</v>
      </c>
      <c r="I227" s="231"/>
      <c r="J227" s="227"/>
      <c r="K227" s="227"/>
      <c r="L227" s="232"/>
      <c r="M227" s="233"/>
      <c r="N227" s="234"/>
      <c r="O227" s="234"/>
      <c r="P227" s="234"/>
      <c r="Q227" s="234"/>
      <c r="R227" s="234"/>
      <c r="S227" s="234"/>
      <c r="T227" s="23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6" t="s">
        <v>137</v>
      </c>
      <c r="AU227" s="236" t="s">
        <v>83</v>
      </c>
      <c r="AV227" s="13" t="s">
        <v>83</v>
      </c>
      <c r="AW227" s="13" t="s">
        <v>35</v>
      </c>
      <c r="AX227" s="13" t="s">
        <v>73</v>
      </c>
      <c r="AY227" s="236" t="s">
        <v>124</v>
      </c>
    </row>
    <row r="228" s="13" customFormat="1">
      <c r="A228" s="13"/>
      <c r="B228" s="226"/>
      <c r="C228" s="227"/>
      <c r="D228" s="224" t="s">
        <v>137</v>
      </c>
      <c r="E228" s="228" t="s">
        <v>19</v>
      </c>
      <c r="F228" s="229" t="s">
        <v>572</v>
      </c>
      <c r="G228" s="227"/>
      <c r="H228" s="230">
        <v>17.600000000000001</v>
      </c>
      <c r="I228" s="231"/>
      <c r="J228" s="227"/>
      <c r="K228" s="227"/>
      <c r="L228" s="232"/>
      <c r="M228" s="233"/>
      <c r="N228" s="234"/>
      <c r="O228" s="234"/>
      <c r="P228" s="234"/>
      <c r="Q228" s="234"/>
      <c r="R228" s="234"/>
      <c r="S228" s="234"/>
      <c r="T228" s="23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6" t="s">
        <v>137</v>
      </c>
      <c r="AU228" s="236" t="s">
        <v>83</v>
      </c>
      <c r="AV228" s="13" t="s">
        <v>83</v>
      </c>
      <c r="AW228" s="13" t="s">
        <v>35</v>
      </c>
      <c r="AX228" s="13" t="s">
        <v>73</v>
      </c>
      <c r="AY228" s="236" t="s">
        <v>124</v>
      </c>
    </row>
    <row r="229" s="13" customFormat="1">
      <c r="A229" s="13"/>
      <c r="B229" s="226"/>
      <c r="C229" s="227"/>
      <c r="D229" s="224" t="s">
        <v>137</v>
      </c>
      <c r="E229" s="228" t="s">
        <v>19</v>
      </c>
      <c r="F229" s="229" t="s">
        <v>573</v>
      </c>
      <c r="G229" s="227"/>
      <c r="H229" s="230">
        <v>4046.875</v>
      </c>
      <c r="I229" s="231"/>
      <c r="J229" s="227"/>
      <c r="K229" s="227"/>
      <c r="L229" s="232"/>
      <c r="M229" s="233"/>
      <c r="N229" s="234"/>
      <c r="O229" s="234"/>
      <c r="P229" s="234"/>
      <c r="Q229" s="234"/>
      <c r="R229" s="234"/>
      <c r="S229" s="234"/>
      <c r="T229" s="23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6" t="s">
        <v>137</v>
      </c>
      <c r="AU229" s="236" t="s">
        <v>83</v>
      </c>
      <c r="AV229" s="13" t="s">
        <v>83</v>
      </c>
      <c r="AW229" s="13" t="s">
        <v>35</v>
      </c>
      <c r="AX229" s="13" t="s">
        <v>73</v>
      </c>
      <c r="AY229" s="236" t="s">
        <v>124</v>
      </c>
    </row>
    <row r="230" s="13" customFormat="1">
      <c r="A230" s="13"/>
      <c r="B230" s="226"/>
      <c r="C230" s="227"/>
      <c r="D230" s="224" t="s">
        <v>137</v>
      </c>
      <c r="E230" s="228" t="s">
        <v>19</v>
      </c>
      <c r="F230" s="229" t="s">
        <v>574</v>
      </c>
      <c r="G230" s="227"/>
      <c r="H230" s="230">
        <v>57.299999999999997</v>
      </c>
      <c r="I230" s="231"/>
      <c r="J230" s="227"/>
      <c r="K230" s="227"/>
      <c r="L230" s="232"/>
      <c r="M230" s="233"/>
      <c r="N230" s="234"/>
      <c r="O230" s="234"/>
      <c r="P230" s="234"/>
      <c r="Q230" s="234"/>
      <c r="R230" s="234"/>
      <c r="S230" s="234"/>
      <c r="T230" s="23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6" t="s">
        <v>137</v>
      </c>
      <c r="AU230" s="236" t="s">
        <v>83</v>
      </c>
      <c r="AV230" s="13" t="s">
        <v>83</v>
      </c>
      <c r="AW230" s="13" t="s">
        <v>35</v>
      </c>
      <c r="AX230" s="13" t="s">
        <v>73</v>
      </c>
      <c r="AY230" s="236" t="s">
        <v>124</v>
      </c>
    </row>
    <row r="231" s="13" customFormat="1">
      <c r="A231" s="13"/>
      <c r="B231" s="226"/>
      <c r="C231" s="227"/>
      <c r="D231" s="224" t="s">
        <v>137</v>
      </c>
      <c r="E231" s="228" t="s">
        <v>19</v>
      </c>
      <c r="F231" s="229" t="s">
        <v>575</v>
      </c>
      <c r="G231" s="227"/>
      <c r="H231" s="230">
        <v>89</v>
      </c>
      <c r="I231" s="231"/>
      <c r="J231" s="227"/>
      <c r="K231" s="227"/>
      <c r="L231" s="232"/>
      <c r="M231" s="233"/>
      <c r="N231" s="234"/>
      <c r="O231" s="234"/>
      <c r="P231" s="234"/>
      <c r="Q231" s="234"/>
      <c r="R231" s="234"/>
      <c r="S231" s="234"/>
      <c r="T231" s="23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6" t="s">
        <v>137</v>
      </c>
      <c r="AU231" s="236" t="s">
        <v>83</v>
      </c>
      <c r="AV231" s="13" t="s">
        <v>83</v>
      </c>
      <c r="AW231" s="13" t="s">
        <v>35</v>
      </c>
      <c r="AX231" s="13" t="s">
        <v>73</v>
      </c>
      <c r="AY231" s="236" t="s">
        <v>124</v>
      </c>
    </row>
    <row r="232" s="13" customFormat="1">
      <c r="A232" s="13"/>
      <c r="B232" s="226"/>
      <c r="C232" s="227"/>
      <c r="D232" s="224" t="s">
        <v>137</v>
      </c>
      <c r="E232" s="228" t="s">
        <v>19</v>
      </c>
      <c r="F232" s="229" t="s">
        <v>576</v>
      </c>
      <c r="G232" s="227"/>
      <c r="H232" s="230">
        <v>5.9000000000000004</v>
      </c>
      <c r="I232" s="231"/>
      <c r="J232" s="227"/>
      <c r="K232" s="227"/>
      <c r="L232" s="232"/>
      <c r="M232" s="233"/>
      <c r="N232" s="234"/>
      <c r="O232" s="234"/>
      <c r="P232" s="234"/>
      <c r="Q232" s="234"/>
      <c r="R232" s="234"/>
      <c r="S232" s="234"/>
      <c r="T232" s="23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6" t="s">
        <v>137</v>
      </c>
      <c r="AU232" s="236" t="s">
        <v>83</v>
      </c>
      <c r="AV232" s="13" t="s">
        <v>83</v>
      </c>
      <c r="AW232" s="13" t="s">
        <v>35</v>
      </c>
      <c r="AX232" s="13" t="s">
        <v>73</v>
      </c>
      <c r="AY232" s="236" t="s">
        <v>124</v>
      </c>
    </row>
    <row r="233" s="14" customFormat="1">
      <c r="A233" s="14"/>
      <c r="B233" s="237"/>
      <c r="C233" s="238"/>
      <c r="D233" s="224" t="s">
        <v>137</v>
      </c>
      <c r="E233" s="239" t="s">
        <v>19</v>
      </c>
      <c r="F233" s="240" t="s">
        <v>171</v>
      </c>
      <c r="G233" s="238"/>
      <c r="H233" s="241">
        <v>4277.4499999999998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7" t="s">
        <v>137</v>
      </c>
      <c r="AU233" s="247" t="s">
        <v>83</v>
      </c>
      <c r="AV233" s="14" t="s">
        <v>131</v>
      </c>
      <c r="AW233" s="14" t="s">
        <v>35</v>
      </c>
      <c r="AX233" s="14" t="s">
        <v>81</v>
      </c>
      <c r="AY233" s="247" t="s">
        <v>124</v>
      </c>
    </row>
    <row r="234" s="2" customFormat="1" ht="24.15" customHeight="1">
      <c r="A234" s="40"/>
      <c r="B234" s="41"/>
      <c r="C234" s="206" t="s">
        <v>308</v>
      </c>
      <c r="D234" s="206" t="s">
        <v>126</v>
      </c>
      <c r="E234" s="207" t="s">
        <v>577</v>
      </c>
      <c r="F234" s="208" t="s">
        <v>578</v>
      </c>
      <c r="G234" s="209" t="s">
        <v>129</v>
      </c>
      <c r="H234" s="210">
        <v>3894.8099999999999</v>
      </c>
      <c r="I234" s="211"/>
      <c r="J234" s="212">
        <f>ROUND(I234*H234,2)</f>
        <v>0</v>
      </c>
      <c r="K234" s="208" t="s">
        <v>130</v>
      </c>
      <c r="L234" s="46"/>
      <c r="M234" s="213" t="s">
        <v>19</v>
      </c>
      <c r="N234" s="214" t="s">
        <v>44</v>
      </c>
      <c r="O234" s="86"/>
      <c r="P234" s="215">
        <f>O234*H234</f>
        <v>0</v>
      </c>
      <c r="Q234" s="215">
        <v>0</v>
      </c>
      <c r="R234" s="215">
        <f>Q234*H234</f>
        <v>0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131</v>
      </c>
      <c r="AT234" s="217" t="s">
        <v>126</v>
      </c>
      <c r="AU234" s="217" t="s">
        <v>83</v>
      </c>
      <c r="AY234" s="19" t="s">
        <v>124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81</v>
      </c>
      <c r="BK234" s="218">
        <f>ROUND(I234*H234,2)</f>
        <v>0</v>
      </c>
      <c r="BL234" s="19" t="s">
        <v>131</v>
      </c>
      <c r="BM234" s="217" t="s">
        <v>579</v>
      </c>
    </row>
    <row r="235" s="2" customFormat="1">
      <c r="A235" s="40"/>
      <c r="B235" s="41"/>
      <c r="C235" s="42"/>
      <c r="D235" s="219" t="s">
        <v>133</v>
      </c>
      <c r="E235" s="42"/>
      <c r="F235" s="220" t="s">
        <v>580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133</v>
      </c>
      <c r="AU235" s="19" t="s">
        <v>83</v>
      </c>
    </row>
    <row r="236" s="13" customFormat="1">
      <c r="A236" s="13"/>
      <c r="B236" s="226"/>
      <c r="C236" s="227"/>
      <c r="D236" s="224" t="s">
        <v>137</v>
      </c>
      <c r="E236" s="228" t="s">
        <v>19</v>
      </c>
      <c r="F236" s="229" t="s">
        <v>581</v>
      </c>
      <c r="G236" s="227"/>
      <c r="H236" s="230">
        <v>3894.8099999999999</v>
      </c>
      <c r="I236" s="231"/>
      <c r="J236" s="227"/>
      <c r="K236" s="227"/>
      <c r="L236" s="232"/>
      <c r="M236" s="233"/>
      <c r="N236" s="234"/>
      <c r="O236" s="234"/>
      <c r="P236" s="234"/>
      <c r="Q236" s="234"/>
      <c r="R236" s="234"/>
      <c r="S236" s="234"/>
      <c r="T236" s="23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6" t="s">
        <v>137</v>
      </c>
      <c r="AU236" s="236" t="s">
        <v>83</v>
      </c>
      <c r="AV236" s="13" t="s">
        <v>83</v>
      </c>
      <c r="AW236" s="13" t="s">
        <v>35</v>
      </c>
      <c r="AX236" s="13" t="s">
        <v>81</v>
      </c>
      <c r="AY236" s="236" t="s">
        <v>124</v>
      </c>
    </row>
    <row r="237" s="12" customFormat="1" ht="22.8" customHeight="1">
      <c r="A237" s="12"/>
      <c r="B237" s="190"/>
      <c r="C237" s="191"/>
      <c r="D237" s="192" t="s">
        <v>72</v>
      </c>
      <c r="E237" s="204" t="s">
        <v>83</v>
      </c>
      <c r="F237" s="204" t="s">
        <v>201</v>
      </c>
      <c r="G237" s="191"/>
      <c r="H237" s="191"/>
      <c r="I237" s="194"/>
      <c r="J237" s="205">
        <f>BK237</f>
        <v>0</v>
      </c>
      <c r="K237" s="191"/>
      <c r="L237" s="196"/>
      <c r="M237" s="197"/>
      <c r="N237" s="198"/>
      <c r="O237" s="198"/>
      <c r="P237" s="199">
        <f>SUM(P238:P248)</f>
        <v>0</v>
      </c>
      <c r="Q237" s="198"/>
      <c r="R237" s="199">
        <f>SUM(R238:R248)</f>
        <v>36.045899999999996</v>
      </c>
      <c r="S237" s="198"/>
      <c r="T237" s="200">
        <f>SUM(T238:T248)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1" t="s">
        <v>81</v>
      </c>
      <c r="AT237" s="202" t="s">
        <v>72</v>
      </c>
      <c r="AU237" s="202" t="s">
        <v>81</v>
      </c>
      <c r="AY237" s="201" t="s">
        <v>124</v>
      </c>
      <c r="BK237" s="203">
        <f>SUM(BK238:BK248)</f>
        <v>0</v>
      </c>
    </row>
    <row r="238" s="2" customFormat="1" ht="24.15" customHeight="1">
      <c r="A238" s="40"/>
      <c r="B238" s="41"/>
      <c r="C238" s="206" t="s">
        <v>314</v>
      </c>
      <c r="D238" s="206" t="s">
        <v>126</v>
      </c>
      <c r="E238" s="207" t="s">
        <v>203</v>
      </c>
      <c r="F238" s="208" t="s">
        <v>204</v>
      </c>
      <c r="G238" s="209" t="s">
        <v>154</v>
      </c>
      <c r="H238" s="210">
        <v>22.050000000000001</v>
      </c>
      <c r="I238" s="211"/>
      <c r="J238" s="212">
        <f>ROUND(I238*H238,2)</f>
        <v>0</v>
      </c>
      <c r="K238" s="208" t="s">
        <v>130</v>
      </c>
      <c r="L238" s="46"/>
      <c r="M238" s="213" t="s">
        <v>19</v>
      </c>
      <c r="N238" s="214" t="s">
        <v>44</v>
      </c>
      <c r="O238" s="86"/>
      <c r="P238" s="215">
        <f>O238*H238</f>
        <v>0</v>
      </c>
      <c r="Q238" s="215">
        <v>1.6299999999999999</v>
      </c>
      <c r="R238" s="215">
        <f>Q238*H238</f>
        <v>35.941499999999998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131</v>
      </c>
      <c r="AT238" s="217" t="s">
        <v>126</v>
      </c>
      <c r="AU238" s="217" t="s">
        <v>83</v>
      </c>
      <c r="AY238" s="19" t="s">
        <v>124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81</v>
      </c>
      <c r="BK238" s="218">
        <f>ROUND(I238*H238,2)</f>
        <v>0</v>
      </c>
      <c r="BL238" s="19" t="s">
        <v>131</v>
      </c>
      <c r="BM238" s="217" t="s">
        <v>582</v>
      </c>
    </row>
    <row r="239" s="2" customFormat="1">
      <c r="A239" s="40"/>
      <c r="B239" s="41"/>
      <c r="C239" s="42"/>
      <c r="D239" s="219" t="s">
        <v>133</v>
      </c>
      <c r="E239" s="42"/>
      <c r="F239" s="220" t="s">
        <v>206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133</v>
      </c>
      <c r="AU239" s="19" t="s">
        <v>83</v>
      </c>
    </row>
    <row r="240" s="2" customFormat="1">
      <c r="A240" s="40"/>
      <c r="B240" s="41"/>
      <c r="C240" s="42"/>
      <c r="D240" s="224" t="s">
        <v>135</v>
      </c>
      <c r="E240" s="42"/>
      <c r="F240" s="225" t="s">
        <v>583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135</v>
      </c>
      <c r="AU240" s="19" t="s">
        <v>83</v>
      </c>
    </row>
    <row r="241" s="15" customFormat="1">
      <c r="A241" s="15"/>
      <c r="B241" s="258"/>
      <c r="C241" s="259"/>
      <c r="D241" s="224" t="s">
        <v>137</v>
      </c>
      <c r="E241" s="260" t="s">
        <v>19</v>
      </c>
      <c r="F241" s="261" t="s">
        <v>208</v>
      </c>
      <c r="G241" s="259"/>
      <c r="H241" s="260" t="s">
        <v>19</v>
      </c>
      <c r="I241" s="262"/>
      <c r="J241" s="259"/>
      <c r="K241" s="259"/>
      <c r="L241" s="263"/>
      <c r="M241" s="264"/>
      <c r="N241" s="265"/>
      <c r="O241" s="265"/>
      <c r="P241" s="265"/>
      <c r="Q241" s="265"/>
      <c r="R241" s="265"/>
      <c r="S241" s="265"/>
      <c r="T241" s="266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7" t="s">
        <v>137</v>
      </c>
      <c r="AU241" s="267" t="s">
        <v>83</v>
      </c>
      <c r="AV241" s="15" t="s">
        <v>81</v>
      </c>
      <c r="AW241" s="15" t="s">
        <v>35</v>
      </c>
      <c r="AX241" s="15" t="s">
        <v>73</v>
      </c>
      <c r="AY241" s="267" t="s">
        <v>124</v>
      </c>
    </row>
    <row r="242" s="13" customFormat="1">
      <c r="A242" s="13"/>
      <c r="B242" s="226"/>
      <c r="C242" s="227"/>
      <c r="D242" s="224" t="s">
        <v>137</v>
      </c>
      <c r="E242" s="228" t="s">
        <v>19</v>
      </c>
      <c r="F242" s="229" t="s">
        <v>209</v>
      </c>
      <c r="G242" s="227"/>
      <c r="H242" s="230">
        <v>4.0499999999999998</v>
      </c>
      <c r="I242" s="231"/>
      <c r="J242" s="227"/>
      <c r="K242" s="227"/>
      <c r="L242" s="232"/>
      <c r="M242" s="233"/>
      <c r="N242" s="234"/>
      <c r="O242" s="234"/>
      <c r="P242" s="234"/>
      <c r="Q242" s="234"/>
      <c r="R242" s="234"/>
      <c r="S242" s="234"/>
      <c r="T242" s="23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6" t="s">
        <v>137</v>
      </c>
      <c r="AU242" s="236" t="s">
        <v>83</v>
      </c>
      <c r="AV242" s="13" t="s">
        <v>83</v>
      </c>
      <c r="AW242" s="13" t="s">
        <v>35</v>
      </c>
      <c r="AX242" s="13" t="s">
        <v>73</v>
      </c>
      <c r="AY242" s="236" t="s">
        <v>124</v>
      </c>
    </row>
    <row r="243" s="15" customFormat="1">
      <c r="A243" s="15"/>
      <c r="B243" s="258"/>
      <c r="C243" s="259"/>
      <c r="D243" s="224" t="s">
        <v>137</v>
      </c>
      <c r="E243" s="260" t="s">
        <v>19</v>
      </c>
      <c r="F243" s="261" t="s">
        <v>584</v>
      </c>
      <c r="G243" s="259"/>
      <c r="H243" s="260" t="s">
        <v>19</v>
      </c>
      <c r="I243" s="262"/>
      <c r="J243" s="259"/>
      <c r="K243" s="259"/>
      <c r="L243" s="263"/>
      <c r="M243" s="264"/>
      <c r="N243" s="265"/>
      <c r="O243" s="265"/>
      <c r="P243" s="265"/>
      <c r="Q243" s="265"/>
      <c r="R243" s="265"/>
      <c r="S243" s="265"/>
      <c r="T243" s="266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7" t="s">
        <v>137</v>
      </c>
      <c r="AU243" s="267" t="s">
        <v>83</v>
      </c>
      <c r="AV243" s="15" t="s">
        <v>81</v>
      </c>
      <c r="AW243" s="15" t="s">
        <v>35</v>
      </c>
      <c r="AX243" s="15" t="s">
        <v>73</v>
      </c>
      <c r="AY243" s="267" t="s">
        <v>124</v>
      </c>
    </row>
    <row r="244" s="13" customFormat="1">
      <c r="A244" s="13"/>
      <c r="B244" s="226"/>
      <c r="C244" s="227"/>
      <c r="D244" s="224" t="s">
        <v>137</v>
      </c>
      <c r="E244" s="228" t="s">
        <v>19</v>
      </c>
      <c r="F244" s="229" t="s">
        <v>491</v>
      </c>
      <c r="G244" s="227"/>
      <c r="H244" s="230">
        <v>18</v>
      </c>
      <c r="I244" s="231"/>
      <c r="J244" s="227"/>
      <c r="K244" s="227"/>
      <c r="L244" s="232"/>
      <c r="M244" s="233"/>
      <c r="N244" s="234"/>
      <c r="O244" s="234"/>
      <c r="P244" s="234"/>
      <c r="Q244" s="234"/>
      <c r="R244" s="234"/>
      <c r="S244" s="234"/>
      <c r="T244" s="23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6" t="s">
        <v>137</v>
      </c>
      <c r="AU244" s="236" t="s">
        <v>83</v>
      </c>
      <c r="AV244" s="13" t="s">
        <v>83</v>
      </c>
      <c r="AW244" s="13" t="s">
        <v>35</v>
      </c>
      <c r="AX244" s="13" t="s">
        <v>73</v>
      </c>
      <c r="AY244" s="236" t="s">
        <v>124</v>
      </c>
    </row>
    <row r="245" s="14" customFormat="1">
      <c r="A245" s="14"/>
      <c r="B245" s="237"/>
      <c r="C245" s="238"/>
      <c r="D245" s="224" t="s">
        <v>137</v>
      </c>
      <c r="E245" s="239" t="s">
        <v>19</v>
      </c>
      <c r="F245" s="240" t="s">
        <v>171</v>
      </c>
      <c r="G245" s="238"/>
      <c r="H245" s="241">
        <v>22.050000000000001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7" t="s">
        <v>137</v>
      </c>
      <c r="AU245" s="247" t="s">
        <v>83</v>
      </c>
      <c r="AV245" s="14" t="s">
        <v>131</v>
      </c>
      <c r="AW245" s="14" t="s">
        <v>35</v>
      </c>
      <c r="AX245" s="14" t="s">
        <v>81</v>
      </c>
      <c r="AY245" s="247" t="s">
        <v>124</v>
      </c>
    </row>
    <row r="246" s="2" customFormat="1" ht="16.5" customHeight="1">
      <c r="A246" s="40"/>
      <c r="B246" s="41"/>
      <c r="C246" s="206" t="s">
        <v>320</v>
      </c>
      <c r="D246" s="206" t="s">
        <v>126</v>
      </c>
      <c r="E246" s="207" t="s">
        <v>585</v>
      </c>
      <c r="F246" s="208" t="s">
        <v>586</v>
      </c>
      <c r="G246" s="209" t="s">
        <v>278</v>
      </c>
      <c r="H246" s="210">
        <v>90</v>
      </c>
      <c r="I246" s="211"/>
      <c r="J246" s="212">
        <f>ROUND(I246*H246,2)</f>
        <v>0</v>
      </c>
      <c r="K246" s="208" t="s">
        <v>130</v>
      </c>
      <c r="L246" s="46"/>
      <c r="M246" s="213" t="s">
        <v>19</v>
      </c>
      <c r="N246" s="214" t="s">
        <v>44</v>
      </c>
      <c r="O246" s="86"/>
      <c r="P246" s="215">
        <f>O246*H246</f>
        <v>0</v>
      </c>
      <c r="Q246" s="215">
        <v>0.00116</v>
      </c>
      <c r="R246" s="215">
        <f>Q246*H246</f>
        <v>0.10440000000000001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131</v>
      </c>
      <c r="AT246" s="217" t="s">
        <v>126</v>
      </c>
      <c r="AU246" s="217" t="s">
        <v>83</v>
      </c>
      <c r="AY246" s="19" t="s">
        <v>124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81</v>
      </c>
      <c r="BK246" s="218">
        <f>ROUND(I246*H246,2)</f>
        <v>0</v>
      </c>
      <c r="BL246" s="19" t="s">
        <v>131</v>
      </c>
      <c r="BM246" s="217" t="s">
        <v>587</v>
      </c>
    </row>
    <row r="247" s="2" customFormat="1">
      <c r="A247" s="40"/>
      <c r="B247" s="41"/>
      <c r="C247" s="42"/>
      <c r="D247" s="219" t="s">
        <v>133</v>
      </c>
      <c r="E247" s="42"/>
      <c r="F247" s="220" t="s">
        <v>588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133</v>
      </c>
      <c r="AU247" s="19" t="s">
        <v>83</v>
      </c>
    </row>
    <row r="248" s="2" customFormat="1">
      <c r="A248" s="40"/>
      <c r="B248" s="41"/>
      <c r="C248" s="42"/>
      <c r="D248" s="224" t="s">
        <v>135</v>
      </c>
      <c r="E248" s="42"/>
      <c r="F248" s="225" t="s">
        <v>290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135</v>
      </c>
      <c r="AU248" s="19" t="s">
        <v>83</v>
      </c>
    </row>
    <row r="249" s="12" customFormat="1" ht="22.8" customHeight="1">
      <c r="A249" s="12"/>
      <c r="B249" s="190"/>
      <c r="C249" s="191"/>
      <c r="D249" s="192" t="s">
        <v>72</v>
      </c>
      <c r="E249" s="204" t="s">
        <v>131</v>
      </c>
      <c r="F249" s="204" t="s">
        <v>210</v>
      </c>
      <c r="G249" s="191"/>
      <c r="H249" s="191"/>
      <c r="I249" s="194"/>
      <c r="J249" s="205">
        <f>BK249</f>
        <v>0</v>
      </c>
      <c r="K249" s="191"/>
      <c r="L249" s="196"/>
      <c r="M249" s="197"/>
      <c r="N249" s="198"/>
      <c r="O249" s="198"/>
      <c r="P249" s="199">
        <f>SUM(P250:P266)</f>
        <v>0</v>
      </c>
      <c r="Q249" s="198"/>
      <c r="R249" s="199">
        <f>SUM(R250:R266)</f>
        <v>6.1907125000000001</v>
      </c>
      <c r="S249" s="198"/>
      <c r="T249" s="200">
        <f>SUM(T250:T266)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1" t="s">
        <v>81</v>
      </c>
      <c r="AT249" s="202" t="s">
        <v>72</v>
      </c>
      <c r="AU249" s="202" t="s">
        <v>81</v>
      </c>
      <c r="AY249" s="201" t="s">
        <v>124</v>
      </c>
      <c r="BK249" s="203">
        <f>SUM(BK250:BK266)</f>
        <v>0</v>
      </c>
    </row>
    <row r="250" s="2" customFormat="1" ht="16.5" customHeight="1">
      <c r="A250" s="40"/>
      <c r="B250" s="41"/>
      <c r="C250" s="206" t="s">
        <v>325</v>
      </c>
      <c r="D250" s="206" t="s">
        <v>126</v>
      </c>
      <c r="E250" s="207" t="s">
        <v>211</v>
      </c>
      <c r="F250" s="208" t="s">
        <v>212</v>
      </c>
      <c r="G250" s="209" t="s">
        <v>129</v>
      </c>
      <c r="H250" s="210">
        <v>23.5</v>
      </c>
      <c r="I250" s="211"/>
      <c r="J250" s="212">
        <f>ROUND(I250*H250,2)</f>
        <v>0</v>
      </c>
      <c r="K250" s="208" t="s">
        <v>130</v>
      </c>
      <c r="L250" s="46"/>
      <c r="M250" s="213" t="s">
        <v>19</v>
      </c>
      <c r="N250" s="214" t="s">
        <v>44</v>
      </c>
      <c r="O250" s="86"/>
      <c r="P250" s="215">
        <f>O250*H250</f>
        <v>0</v>
      </c>
      <c r="Q250" s="215">
        <v>0.20266000000000001</v>
      </c>
      <c r="R250" s="215">
        <f>Q250*H250</f>
        <v>4.7625099999999998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131</v>
      </c>
      <c r="AT250" s="217" t="s">
        <v>126</v>
      </c>
      <c r="AU250" s="217" t="s">
        <v>83</v>
      </c>
      <c r="AY250" s="19" t="s">
        <v>124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81</v>
      </c>
      <c r="BK250" s="218">
        <f>ROUND(I250*H250,2)</f>
        <v>0</v>
      </c>
      <c r="BL250" s="19" t="s">
        <v>131</v>
      </c>
      <c r="BM250" s="217" t="s">
        <v>589</v>
      </c>
    </row>
    <row r="251" s="2" customFormat="1">
      <c r="A251" s="40"/>
      <c r="B251" s="41"/>
      <c r="C251" s="42"/>
      <c r="D251" s="219" t="s">
        <v>133</v>
      </c>
      <c r="E251" s="42"/>
      <c r="F251" s="220" t="s">
        <v>214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133</v>
      </c>
      <c r="AU251" s="19" t="s">
        <v>83</v>
      </c>
    </row>
    <row r="252" s="2" customFormat="1">
      <c r="A252" s="40"/>
      <c r="B252" s="41"/>
      <c r="C252" s="42"/>
      <c r="D252" s="224" t="s">
        <v>135</v>
      </c>
      <c r="E252" s="42"/>
      <c r="F252" s="225" t="s">
        <v>583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135</v>
      </c>
      <c r="AU252" s="19" t="s">
        <v>83</v>
      </c>
    </row>
    <row r="253" s="13" customFormat="1">
      <c r="A253" s="13"/>
      <c r="B253" s="226"/>
      <c r="C253" s="227"/>
      <c r="D253" s="224" t="s">
        <v>137</v>
      </c>
      <c r="E253" s="228" t="s">
        <v>19</v>
      </c>
      <c r="F253" s="229" t="s">
        <v>572</v>
      </c>
      <c r="G253" s="227"/>
      <c r="H253" s="230">
        <v>17.600000000000001</v>
      </c>
      <c r="I253" s="231"/>
      <c r="J253" s="227"/>
      <c r="K253" s="227"/>
      <c r="L253" s="232"/>
      <c r="M253" s="233"/>
      <c r="N253" s="234"/>
      <c r="O253" s="234"/>
      <c r="P253" s="234"/>
      <c r="Q253" s="234"/>
      <c r="R253" s="234"/>
      <c r="S253" s="234"/>
      <c r="T253" s="23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6" t="s">
        <v>137</v>
      </c>
      <c r="AU253" s="236" t="s">
        <v>83</v>
      </c>
      <c r="AV253" s="13" t="s">
        <v>83</v>
      </c>
      <c r="AW253" s="13" t="s">
        <v>35</v>
      </c>
      <c r="AX253" s="13" t="s">
        <v>73</v>
      </c>
      <c r="AY253" s="236" t="s">
        <v>124</v>
      </c>
    </row>
    <row r="254" s="13" customFormat="1">
      <c r="A254" s="13"/>
      <c r="B254" s="226"/>
      <c r="C254" s="227"/>
      <c r="D254" s="224" t="s">
        <v>137</v>
      </c>
      <c r="E254" s="228" t="s">
        <v>19</v>
      </c>
      <c r="F254" s="229" t="s">
        <v>576</v>
      </c>
      <c r="G254" s="227"/>
      <c r="H254" s="230">
        <v>5.9000000000000004</v>
      </c>
      <c r="I254" s="231"/>
      <c r="J254" s="227"/>
      <c r="K254" s="227"/>
      <c r="L254" s="232"/>
      <c r="M254" s="233"/>
      <c r="N254" s="234"/>
      <c r="O254" s="234"/>
      <c r="P254" s="234"/>
      <c r="Q254" s="234"/>
      <c r="R254" s="234"/>
      <c r="S254" s="234"/>
      <c r="T254" s="23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6" t="s">
        <v>137</v>
      </c>
      <c r="AU254" s="236" t="s">
        <v>83</v>
      </c>
      <c r="AV254" s="13" t="s">
        <v>83</v>
      </c>
      <c r="AW254" s="13" t="s">
        <v>35</v>
      </c>
      <c r="AX254" s="13" t="s">
        <v>73</v>
      </c>
      <c r="AY254" s="236" t="s">
        <v>124</v>
      </c>
    </row>
    <row r="255" s="14" customFormat="1">
      <c r="A255" s="14"/>
      <c r="B255" s="237"/>
      <c r="C255" s="238"/>
      <c r="D255" s="224" t="s">
        <v>137</v>
      </c>
      <c r="E255" s="239" t="s">
        <v>19</v>
      </c>
      <c r="F255" s="240" t="s">
        <v>171</v>
      </c>
      <c r="G255" s="238"/>
      <c r="H255" s="241">
        <v>23.5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7" t="s">
        <v>137</v>
      </c>
      <c r="AU255" s="247" t="s">
        <v>83</v>
      </c>
      <c r="AV255" s="14" t="s">
        <v>131</v>
      </c>
      <c r="AW255" s="14" t="s">
        <v>35</v>
      </c>
      <c r="AX255" s="14" t="s">
        <v>81</v>
      </c>
      <c r="AY255" s="247" t="s">
        <v>124</v>
      </c>
    </row>
    <row r="256" s="2" customFormat="1" ht="21.75" customHeight="1">
      <c r="A256" s="40"/>
      <c r="B256" s="41"/>
      <c r="C256" s="206" t="s">
        <v>331</v>
      </c>
      <c r="D256" s="206" t="s">
        <v>126</v>
      </c>
      <c r="E256" s="207" t="s">
        <v>590</v>
      </c>
      <c r="F256" s="208" t="s">
        <v>591</v>
      </c>
      <c r="G256" s="209" t="s">
        <v>154</v>
      </c>
      <c r="H256" s="210">
        <v>0.75</v>
      </c>
      <c r="I256" s="211"/>
      <c r="J256" s="212">
        <f>ROUND(I256*H256,2)</f>
        <v>0</v>
      </c>
      <c r="K256" s="208" t="s">
        <v>130</v>
      </c>
      <c r="L256" s="46"/>
      <c r="M256" s="213" t="s">
        <v>19</v>
      </c>
      <c r="N256" s="214" t="s">
        <v>44</v>
      </c>
      <c r="O256" s="86"/>
      <c r="P256" s="215">
        <f>O256*H256</f>
        <v>0</v>
      </c>
      <c r="Q256" s="215">
        <v>1.8907700000000001</v>
      </c>
      <c r="R256" s="215">
        <f>Q256*H256</f>
        <v>1.4180775000000001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131</v>
      </c>
      <c r="AT256" s="217" t="s">
        <v>126</v>
      </c>
      <c r="AU256" s="217" t="s">
        <v>83</v>
      </c>
      <c r="AY256" s="19" t="s">
        <v>124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81</v>
      </c>
      <c r="BK256" s="218">
        <f>ROUND(I256*H256,2)</f>
        <v>0</v>
      </c>
      <c r="BL256" s="19" t="s">
        <v>131</v>
      </c>
      <c r="BM256" s="217" t="s">
        <v>592</v>
      </c>
    </row>
    <row r="257" s="2" customFormat="1">
      <c r="A257" s="40"/>
      <c r="B257" s="41"/>
      <c r="C257" s="42"/>
      <c r="D257" s="219" t="s">
        <v>133</v>
      </c>
      <c r="E257" s="42"/>
      <c r="F257" s="220" t="s">
        <v>593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133</v>
      </c>
      <c r="AU257" s="19" t="s">
        <v>83</v>
      </c>
    </row>
    <row r="258" s="2" customFormat="1">
      <c r="A258" s="40"/>
      <c r="B258" s="41"/>
      <c r="C258" s="42"/>
      <c r="D258" s="224" t="s">
        <v>135</v>
      </c>
      <c r="E258" s="42"/>
      <c r="F258" s="225" t="s">
        <v>594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135</v>
      </c>
      <c r="AU258" s="19" t="s">
        <v>83</v>
      </c>
    </row>
    <row r="259" s="13" customFormat="1">
      <c r="A259" s="13"/>
      <c r="B259" s="226"/>
      <c r="C259" s="227"/>
      <c r="D259" s="224" t="s">
        <v>137</v>
      </c>
      <c r="E259" s="228" t="s">
        <v>19</v>
      </c>
      <c r="F259" s="229" t="s">
        <v>595</v>
      </c>
      <c r="G259" s="227"/>
      <c r="H259" s="230">
        <v>0.39000000000000001</v>
      </c>
      <c r="I259" s="231"/>
      <c r="J259" s="227"/>
      <c r="K259" s="227"/>
      <c r="L259" s="232"/>
      <c r="M259" s="233"/>
      <c r="N259" s="234"/>
      <c r="O259" s="234"/>
      <c r="P259" s="234"/>
      <c r="Q259" s="234"/>
      <c r="R259" s="234"/>
      <c r="S259" s="234"/>
      <c r="T259" s="23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6" t="s">
        <v>137</v>
      </c>
      <c r="AU259" s="236" t="s">
        <v>83</v>
      </c>
      <c r="AV259" s="13" t="s">
        <v>83</v>
      </c>
      <c r="AW259" s="13" t="s">
        <v>35</v>
      </c>
      <c r="AX259" s="13" t="s">
        <v>73</v>
      </c>
      <c r="AY259" s="236" t="s">
        <v>124</v>
      </c>
    </row>
    <row r="260" s="13" customFormat="1">
      <c r="A260" s="13"/>
      <c r="B260" s="226"/>
      <c r="C260" s="227"/>
      <c r="D260" s="224" t="s">
        <v>137</v>
      </c>
      <c r="E260" s="228" t="s">
        <v>19</v>
      </c>
      <c r="F260" s="229" t="s">
        <v>596</v>
      </c>
      <c r="G260" s="227"/>
      <c r="H260" s="230">
        <v>0.35999999999999999</v>
      </c>
      <c r="I260" s="231"/>
      <c r="J260" s="227"/>
      <c r="K260" s="227"/>
      <c r="L260" s="232"/>
      <c r="M260" s="233"/>
      <c r="N260" s="234"/>
      <c r="O260" s="234"/>
      <c r="P260" s="234"/>
      <c r="Q260" s="234"/>
      <c r="R260" s="234"/>
      <c r="S260" s="234"/>
      <c r="T260" s="23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6" t="s">
        <v>137</v>
      </c>
      <c r="AU260" s="236" t="s">
        <v>83</v>
      </c>
      <c r="AV260" s="13" t="s">
        <v>83</v>
      </c>
      <c r="AW260" s="13" t="s">
        <v>35</v>
      </c>
      <c r="AX260" s="13" t="s">
        <v>73</v>
      </c>
      <c r="AY260" s="236" t="s">
        <v>124</v>
      </c>
    </row>
    <row r="261" s="14" customFormat="1">
      <c r="A261" s="14"/>
      <c r="B261" s="237"/>
      <c r="C261" s="238"/>
      <c r="D261" s="224" t="s">
        <v>137</v>
      </c>
      <c r="E261" s="239" t="s">
        <v>19</v>
      </c>
      <c r="F261" s="240" t="s">
        <v>171</v>
      </c>
      <c r="G261" s="238"/>
      <c r="H261" s="241">
        <v>0.75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7" t="s">
        <v>137</v>
      </c>
      <c r="AU261" s="247" t="s">
        <v>83</v>
      </c>
      <c r="AV261" s="14" t="s">
        <v>131</v>
      </c>
      <c r="AW261" s="14" t="s">
        <v>35</v>
      </c>
      <c r="AX261" s="14" t="s">
        <v>81</v>
      </c>
      <c r="AY261" s="247" t="s">
        <v>124</v>
      </c>
    </row>
    <row r="262" s="2" customFormat="1" ht="16.5" customHeight="1">
      <c r="A262" s="40"/>
      <c r="B262" s="41"/>
      <c r="C262" s="206" t="s">
        <v>339</v>
      </c>
      <c r="D262" s="206" t="s">
        <v>126</v>
      </c>
      <c r="E262" s="207" t="s">
        <v>597</v>
      </c>
      <c r="F262" s="208" t="s">
        <v>598</v>
      </c>
      <c r="G262" s="209" t="s">
        <v>278</v>
      </c>
      <c r="H262" s="210">
        <v>12.5</v>
      </c>
      <c r="I262" s="211"/>
      <c r="J262" s="212">
        <f>ROUND(I262*H262,2)</f>
        <v>0</v>
      </c>
      <c r="K262" s="208" t="s">
        <v>19</v>
      </c>
      <c r="L262" s="46"/>
      <c r="M262" s="213" t="s">
        <v>19</v>
      </c>
      <c r="N262" s="214" t="s">
        <v>44</v>
      </c>
      <c r="O262" s="86"/>
      <c r="P262" s="215">
        <f>O262*H262</f>
        <v>0</v>
      </c>
      <c r="Q262" s="215">
        <v>0.00080999999999999996</v>
      </c>
      <c r="R262" s="215">
        <f>Q262*H262</f>
        <v>0.010124999999999999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131</v>
      </c>
      <c r="AT262" s="217" t="s">
        <v>126</v>
      </c>
      <c r="AU262" s="217" t="s">
        <v>83</v>
      </c>
      <c r="AY262" s="19" t="s">
        <v>124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81</v>
      </c>
      <c r="BK262" s="218">
        <f>ROUND(I262*H262,2)</f>
        <v>0</v>
      </c>
      <c r="BL262" s="19" t="s">
        <v>131</v>
      </c>
      <c r="BM262" s="217" t="s">
        <v>599</v>
      </c>
    </row>
    <row r="263" s="2" customFormat="1">
      <c r="A263" s="40"/>
      <c r="B263" s="41"/>
      <c r="C263" s="42"/>
      <c r="D263" s="224" t="s">
        <v>135</v>
      </c>
      <c r="E263" s="42"/>
      <c r="F263" s="225" t="s">
        <v>562</v>
      </c>
      <c r="G263" s="42"/>
      <c r="H263" s="42"/>
      <c r="I263" s="221"/>
      <c r="J263" s="42"/>
      <c r="K263" s="42"/>
      <c r="L263" s="46"/>
      <c r="M263" s="222"/>
      <c r="N263" s="22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135</v>
      </c>
      <c r="AU263" s="19" t="s">
        <v>83</v>
      </c>
    </row>
    <row r="264" s="13" customFormat="1">
      <c r="A264" s="13"/>
      <c r="B264" s="226"/>
      <c r="C264" s="227"/>
      <c r="D264" s="224" t="s">
        <v>137</v>
      </c>
      <c r="E264" s="228" t="s">
        <v>19</v>
      </c>
      <c r="F264" s="229" t="s">
        <v>600</v>
      </c>
      <c r="G264" s="227"/>
      <c r="H264" s="230">
        <v>6.5</v>
      </c>
      <c r="I264" s="231"/>
      <c r="J264" s="227"/>
      <c r="K264" s="227"/>
      <c r="L264" s="232"/>
      <c r="M264" s="233"/>
      <c r="N264" s="234"/>
      <c r="O264" s="234"/>
      <c r="P264" s="234"/>
      <c r="Q264" s="234"/>
      <c r="R264" s="234"/>
      <c r="S264" s="234"/>
      <c r="T264" s="23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6" t="s">
        <v>137</v>
      </c>
      <c r="AU264" s="236" t="s">
        <v>83</v>
      </c>
      <c r="AV264" s="13" t="s">
        <v>83</v>
      </c>
      <c r="AW264" s="13" t="s">
        <v>35</v>
      </c>
      <c r="AX264" s="13" t="s">
        <v>73</v>
      </c>
      <c r="AY264" s="236" t="s">
        <v>124</v>
      </c>
    </row>
    <row r="265" s="13" customFormat="1">
      <c r="A265" s="13"/>
      <c r="B265" s="226"/>
      <c r="C265" s="227"/>
      <c r="D265" s="224" t="s">
        <v>137</v>
      </c>
      <c r="E265" s="228" t="s">
        <v>19</v>
      </c>
      <c r="F265" s="229" t="s">
        <v>601</v>
      </c>
      <c r="G265" s="227"/>
      <c r="H265" s="230">
        <v>6</v>
      </c>
      <c r="I265" s="231"/>
      <c r="J265" s="227"/>
      <c r="K265" s="227"/>
      <c r="L265" s="232"/>
      <c r="M265" s="233"/>
      <c r="N265" s="234"/>
      <c r="O265" s="234"/>
      <c r="P265" s="234"/>
      <c r="Q265" s="234"/>
      <c r="R265" s="234"/>
      <c r="S265" s="234"/>
      <c r="T265" s="23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6" t="s">
        <v>137</v>
      </c>
      <c r="AU265" s="236" t="s">
        <v>83</v>
      </c>
      <c r="AV265" s="13" t="s">
        <v>83</v>
      </c>
      <c r="AW265" s="13" t="s">
        <v>35</v>
      </c>
      <c r="AX265" s="13" t="s">
        <v>73</v>
      </c>
      <c r="AY265" s="236" t="s">
        <v>124</v>
      </c>
    </row>
    <row r="266" s="14" customFormat="1">
      <c r="A266" s="14"/>
      <c r="B266" s="237"/>
      <c r="C266" s="238"/>
      <c r="D266" s="224" t="s">
        <v>137</v>
      </c>
      <c r="E266" s="239" t="s">
        <v>19</v>
      </c>
      <c r="F266" s="240" t="s">
        <v>171</v>
      </c>
      <c r="G266" s="238"/>
      <c r="H266" s="241">
        <v>12.5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7" t="s">
        <v>137</v>
      </c>
      <c r="AU266" s="247" t="s">
        <v>83</v>
      </c>
      <c r="AV266" s="14" t="s">
        <v>131</v>
      </c>
      <c r="AW266" s="14" t="s">
        <v>35</v>
      </c>
      <c r="AX266" s="14" t="s">
        <v>81</v>
      </c>
      <c r="AY266" s="247" t="s">
        <v>124</v>
      </c>
    </row>
    <row r="267" s="12" customFormat="1" ht="22.8" customHeight="1">
      <c r="A267" s="12"/>
      <c r="B267" s="190"/>
      <c r="C267" s="191"/>
      <c r="D267" s="192" t="s">
        <v>72</v>
      </c>
      <c r="E267" s="204" t="s">
        <v>215</v>
      </c>
      <c r="F267" s="204" t="s">
        <v>216</v>
      </c>
      <c r="G267" s="191"/>
      <c r="H267" s="191"/>
      <c r="I267" s="194"/>
      <c r="J267" s="205">
        <f>BK267</f>
        <v>0</v>
      </c>
      <c r="K267" s="191"/>
      <c r="L267" s="196"/>
      <c r="M267" s="197"/>
      <c r="N267" s="198"/>
      <c r="O267" s="198"/>
      <c r="P267" s="199">
        <f>SUM(P268:P363)</f>
        <v>0</v>
      </c>
      <c r="Q267" s="198"/>
      <c r="R267" s="199">
        <f>SUM(R268:R363)</f>
        <v>9152.3990270499962</v>
      </c>
      <c r="S267" s="198"/>
      <c r="T267" s="200">
        <f>SUM(T268:T363)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1" t="s">
        <v>81</v>
      </c>
      <c r="AT267" s="202" t="s">
        <v>72</v>
      </c>
      <c r="AU267" s="202" t="s">
        <v>81</v>
      </c>
      <c r="AY267" s="201" t="s">
        <v>124</v>
      </c>
      <c r="BK267" s="203">
        <f>SUM(BK268:BK363)</f>
        <v>0</v>
      </c>
    </row>
    <row r="268" s="2" customFormat="1" ht="21.75" customHeight="1">
      <c r="A268" s="40"/>
      <c r="B268" s="41"/>
      <c r="C268" s="206" t="s">
        <v>345</v>
      </c>
      <c r="D268" s="206" t="s">
        <v>126</v>
      </c>
      <c r="E268" s="207" t="s">
        <v>602</v>
      </c>
      <c r="F268" s="208" t="s">
        <v>603</v>
      </c>
      <c r="G268" s="209" t="s">
        <v>129</v>
      </c>
      <c r="H268" s="210">
        <v>671.68799999999999</v>
      </c>
      <c r="I268" s="211"/>
      <c r="J268" s="212">
        <f>ROUND(I268*H268,2)</f>
        <v>0</v>
      </c>
      <c r="K268" s="208" t="s">
        <v>130</v>
      </c>
      <c r="L268" s="46"/>
      <c r="M268" s="213" t="s">
        <v>19</v>
      </c>
      <c r="N268" s="214" t="s">
        <v>44</v>
      </c>
      <c r="O268" s="86"/>
      <c r="P268" s="215">
        <f>O268*H268</f>
        <v>0</v>
      </c>
      <c r="Q268" s="215">
        <v>0.34499999999999997</v>
      </c>
      <c r="R268" s="215">
        <f>Q268*H268</f>
        <v>231.73235999999997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131</v>
      </c>
      <c r="AT268" s="217" t="s">
        <v>126</v>
      </c>
      <c r="AU268" s="217" t="s">
        <v>83</v>
      </c>
      <c r="AY268" s="19" t="s">
        <v>124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81</v>
      </c>
      <c r="BK268" s="218">
        <f>ROUND(I268*H268,2)</f>
        <v>0</v>
      </c>
      <c r="BL268" s="19" t="s">
        <v>131</v>
      </c>
      <c r="BM268" s="217" t="s">
        <v>604</v>
      </c>
    </row>
    <row r="269" s="2" customFormat="1">
      <c r="A269" s="40"/>
      <c r="B269" s="41"/>
      <c r="C269" s="42"/>
      <c r="D269" s="219" t="s">
        <v>133</v>
      </c>
      <c r="E269" s="42"/>
      <c r="F269" s="220" t="s">
        <v>605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133</v>
      </c>
      <c r="AU269" s="19" t="s">
        <v>83</v>
      </c>
    </row>
    <row r="270" s="2" customFormat="1">
      <c r="A270" s="40"/>
      <c r="B270" s="41"/>
      <c r="C270" s="42"/>
      <c r="D270" s="224" t="s">
        <v>135</v>
      </c>
      <c r="E270" s="42"/>
      <c r="F270" s="225" t="s">
        <v>583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135</v>
      </c>
      <c r="AU270" s="19" t="s">
        <v>83</v>
      </c>
    </row>
    <row r="271" s="13" customFormat="1">
      <c r="A271" s="13"/>
      <c r="B271" s="226"/>
      <c r="C271" s="227"/>
      <c r="D271" s="224" t="s">
        <v>137</v>
      </c>
      <c r="E271" s="228" t="s">
        <v>19</v>
      </c>
      <c r="F271" s="229" t="s">
        <v>606</v>
      </c>
      <c r="G271" s="227"/>
      <c r="H271" s="230">
        <v>582.18799999999999</v>
      </c>
      <c r="I271" s="231"/>
      <c r="J271" s="227"/>
      <c r="K271" s="227"/>
      <c r="L271" s="232"/>
      <c r="M271" s="233"/>
      <c r="N271" s="234"/>
      <c r="O271" s="234"/>
      <c r="P271" s="234"/>
      <c r="Q271" s="234"/>
      <c r="R271" s="234"/>
      <c r="S271" s="234"/>
      <c r="T271" s="23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6" t="s">
        <v>137</v>
      </c>
      <c r="AU271" s="236" t="s">
        <v>83</v>
      </c>
      <c r="AV271" s="13" t="s">
        <v>83</v>
      </c>
      <c r="AW271" s="13" t="s">
        <v>35</v>
      </c>
      <c r="AX271" s="13" t="s">
        <v>73</v>
      </c>
      <c r="AY271" s="236" t="s">
        <v>124</v>
      </c>
    </row>
    <row r="272" s="13" customFormat="1">
      <c r="A272" s="13"/>
      <c r="B272" s="226"/>
      <c r="C272" s="227"/>
      <c r="D272" s="224" t="s">
        <v>137</v>
      </c>
      <c r="E272" s="228" t="s">
        <v>19</v>
      </c>
      <c r="F272" s="229" t="s">
        <v>607</v>
      </c>
      <c r="G272" s="227"/>
      <c r="H272" s="230">
        <v>36</v>
      </c>
      <c r="I272" s="231"/>
      <c r="J272" s="227"/>
      <c r="K272" s="227"/>
      <c r="L272" s="232"/>
      <c r="M272" s="233"/>
      <c r="N272" s="234"/>
      <c r="O272" s="234"/>
      <c r="P272" s="234"/>
      <c r="Q272" s="234"/>
      <c r="R272" s="234"/>
      <c r="S272" s="234"/>
      <c r="T272" s="23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6" t="s">
        <v>137</v>
      </c>
      <c r="AU272" s="236" t="s">
        <v>83</v>
      </c>
      <c r="AV272" s="13" t="s">
        <v>83</v>
      </c>
      <c r="AW272" s="13" t="s">
        <v>35</v>
      </c>
      <c r="AX272" s="13" t="s">
        <v>73</v>
      </c>
      <c r="AY272" s="236" t="s">
        <v>124</v>
      </c>
    </row>
    <row r="273" s="13" customFormat="1">
      <c r="A273" s="13"/>
      <c r="B273" s="226"/>
      <c r="C273" s="227"/>
      <c r="D273" s="224" t="s">
        <v>137</v>
      </c>
      <c r="E273" s="228" t="s">
        <v>19</v>
      </c>
      <c r="F273" s="229" t="s">
        <v>570</v>
      </c>
      <c r="G273" s="227"/>
      <c r="H273" s="230">
        <v>53.049999999999997</v>
      </c>
      <c r="I273" s="231"/>
      <c r="J273" s="227"/>
      <c r="K273" s="227"/>
      <c r="L273" s="232"/>
      <c r="M273" s="233"/>
      <c r="N273" s="234"/>
      <c r="O273" s="234"/>
      <c r="P273" s="234"/>
      <c r="Q273" s="234"/>
      <c r="R273" s="234"/>
      <c r="S273" s="234"/>
      <c r="T273" s="23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6" t="s">
        <v>137</v>
      </c>
      <c r="AU273" s="236" t="s">
        <v>83</v>
      </c>
      <c r="AV273" s="13" t="s">
        <v>83</v>
      </c>
      <c r="AW273" s="13" t="s">
        <v>35</v>
      </c>
      <c r="AX273" s="13" t="s">
        <v>73</v>
      </c>
      <c r="AY273" s="236" t="s">
        <v>124</v>
      </c>
    </row>
    <row r="274" s="13" customFormat="1">
      <c r="A274" s="13"/>
      <c r="B274" s="226"/>
      <c r="C274" s="227"/>
      <c r="D274" s="224" t="s">
        <v>137</v>
      </c>
      <c r="E274" s="228" t="s">
        <v>19</v>
      </c>
      <c r="F274" s="229" t="s">
        <v>608</v>
      </c>
      <c r="G274" s="227"/>
      <c r="H274" s="230">
        <v>0.45000000000000001</v>
      </c>
      <c r="I274" s="231"/>
      <c r="J274" s="227"/>
      <c r="K274" s="227"/>
      <c r="L274" s="232"/>
      <c r="M274" s="233"/>
      <c r="N274" s="234"/>
      <c r="O274" s="234"/>
      <c r="P274" s="234"/>
      <c r="Q274" s="234"/>
      <c r="R274" s="234"/>
      <c r="S274" s="234"/>
      <c r="T274" s="23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6" t="s">
        <v>137</v>
      </c>
      <c r="AU274" s="236" t="s">
        <v>83</v>
      </c>
      <c r="AV274" s="13" t="s">
        <v>83</v>
      </c>
      <c r="AW274" s="13" t="s">
        <v>35</v>
      </c>
      <c r="AX274" s="13" t="s">
        <v>73</v>
      </c>
      <c r="AY274" s="236" t="s">
        <v>124</v>
      </c>
    </row>
    <row r="275" s="14" customFormat="1">
      <c r="A275" s="14"/>
      <c r="B275" s="237"/>
      <c r="C275" s="238"/>
      <c r="D275" s="224" t="s">
        <v>137</v>
      </c>
      <c r="E275" s="239" t="s">
        <v>19</v>
      </c>
      <c r="F275" s="240" t="s">
        <v>171</v>
      </c>
      <c r="G275" s="238"/>
      <c r="H275" s="241">
        <v>671.68799999999999</v>
      </c>
      <c r="I275" s="242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7" t="s">
        <v>137</v>
      </c>
      <c r="AU275" s="247" t="s">
        <v>83</v>
      </c>
      <c r="AV275" s="14" t="s">
        <v>131</v>
      </c>
      <c r="AW275" s="14" t="s">
        <v>35</v>
      </c>
      <c r="AX275" s="14" t="s">
        <v>81</v>
      </c>
      <c r="AY275" s="247" t="s">
        <v>124</v>
      </c>
    </row>
    <row r="276" s="2" customFormat="1" ht="21.75" customHeight="1">
      <c r="A276" s="40"/>
      <c r="B276" s="41"/>
      <c r="C276" s="206" t="s">
        <v>351</v>
      </c>
      <c r="D276" s="206" t="s">
        <v>126</v>
      </c>
      <c r="E276" s="207" t="s">
        <v>609</v>
      </c>
      <c r="F276" s="208" t="s">
        <v>610</v>
      </c>
      <c r="G276" s="209" t="s">
        <v>129</v>
      </c>
      <c r="H276" s="210">
        <v>1894.8</v>
      </c>
      <c r="I276" s="211"/>
      <c r="J276" s="212">
        <f>ROUND(I276*H276,2)</f>
        <v>0</v>
      </c>
      <c r="K276" s="208" t="s">
        <v>130</v>
      </c>
      <c r="L276" s="46"/>
      <c r="M276" s="213" t="s">
        <v>19</v>
      </c>
      <c r="N276" s="214" t="s">
        <v>44</v>
      </c>
      <c r="O276" s="86"/>
      <c r="P276" s="215">
        <f>O276*H276</f>
        <v>0</v>
      </c>
      <c r="Q276" s="215">
        <v>0.46000000000000002</v>
      </c>
      <c r="R276" s="215">
        <f>Q276*H276</f>
        <v>871.60800000000006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131</v>
      </c>
      <c r="AT276" s="217" t="s">
        <v>126</v>
      </c>
      <c r="AU276" s="217" t="s">
        <v>83</v>
      </c>
      <c r="AY276" s="19" t="s">
        <v>124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9" t="s">
        <v>81</v>
      </c>
      <c r="BK276" s="218">
        <f>ROUND(I276*H276,2)</f>
        <v>0</v>
      </c>
      <c r="BL276" s="19" t="s">
        <v>131</v>
      </c>
      <c r="BM276" s="217" t="s">
        <v>611</v>
      </c>
    </row>
    <row r="277" s="2" customFormat="1">
      <c r="A277" s="40"/>
      <c r="B277" s="41"/>
      <c r="C277" s="42"/>
      <c r="D277" s="219" t="s">
        <v>133</v>
      </c>
      <c r="E277" s="42"/>
      <c r="F277" s="220" t="s">
        <v>612</v>
      </c>
      <c r="G277" s="42"/>
      <c r="H277" s="42"/>
      <c r="I277" s="221"/>
      <c r="J277" s="42"/>
      <c r="K277" s="42"/>
      <c r="L277" s="46"/>
      <c r="M277" s="222"/>
      <c r="N277" s="22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133</v>
      </c>
      <c r="AU277" s="19" t="s">
        <v>83</v>
      </c>
    </row>
    <row r="278" s="2" customFormat="1">
      <c r="A278" s="40"/>
      <c r="B278" s="41"/>
      <c r="C278" s="42"/>
      <c r="D278" s="224" t="s">
        <v>135</v>
      </c>
      <c r="E278" s="42"/>
      <c r="F278" s="225" t="s">
        <v>583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135</v>
      </c>
      <c r="AU278" s="19" t="s">
        <v>83</v>
      </c>
    </row>
    <row r="279" s="15" customFormat="1">
      <c r="A279" s="15"/>
      <c r="B279" s="258"/>
      <c r="C279" s="259"/>
      <c r="D279" s="224" t="s">
        <v>137</v>
      </c>
      <c r="E279" s="260" t="s">
        <v>19</v>
      </c>
      <c r="F279" s="261" t="s">
        <v>613</v>
      </c>
      <c r="G279" s="259"/>
      <c r="H279" s="260" t="s">
        <v>19</v>
      </c>
      <c r="I279" s="262"/>
      <c r="J279" s="259"/>
      <c r="K279" s="259"/>
      <c r="L279" s="263"/>
      <c r="M279" s="264"/>
      <c r="N279" s="265"/>
      <c r="O279" s="265"/>
      <c r="P279" s="265"/>
      <c r="Q279" s="265"/>
      <c r="R279" s="265"/>
      <c r="S279" s="265"/>
      <c r="T279" s="266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7" t="s">
        <v>137</v>
      </c>
      <c r="AU279" s="267" t="s">
        <v>83</v>
      </c>
      <c r="AV279" s="15" t="s">
        <v>81</v>
      </c>
      <c r="AW279" s="15" t="s">
        <v>35</v>
      </c>
      <c r="AX279" s="15" t="s">
        <v>73</v>
      </c>
      <c r="AY279" s="267" t="s">
        <v>124</v>
      </c>
    </row>
    <row r="280" s="15" customFormat="1">
      <c r="A280" s="15"/>
      <c r="B280" s="258"/>
      <c r="C280" s="259"/>
      <c r="D280" s="224" t="s">
        <v>137</v>
      </c>
      <c r="E280" s="260" t="s">
        <v>19</v>
      </c>
      <c r="F280" s="261" t="s">
        <v>614</v>
      </c>
      <c r="G280" s="259"/>
      <c r="H280" s="260" t="s">
        <v>19</v>
      </c>
      <c r="I280" s="262"/>
      <c r="J280" s="259"/>
      <c r="K280" s="259"/>
      <c r="L280" s="263"/>
      <c r="M280" s="264"/>
      <c r="N280" s="265"/>
      <c r="O280" s="265"/>
      <c r="P280" s="265"/>
      <c r="Q280" s="265"/>
      <c r="R280" s="265"/>
      <c r="S280" s="265"/>
      <c r="T280" s="266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7" t="s">
        <v>137</v>
      </c>
      <c r="AU280" s="267" t="s">
        <v>83</v>
      </c>
      <c r="AV280" s="15" t="s">
        <v>81</v>
      </c>
      <c r="AW280" s="15" t="s">
        <v>35</v>
      </c>
      <c r="AX280" s="15" t="s">
        <v>73</v>
      </c>
      <c r="AY280" s="267" t="s">
        <v>124</v>
      </c>
    </row>
    <row r="281" s="13" customFormat="1">
      <c r="A281" s="13"/>
      <c r="B281" s="226"/>
      <c r="C281" s="227"/>
      <c r="D281" s="224" t="s">
        <v>137</v>
      </c>
      <c r="E281" s="228" t="s">
        <v>19</v>
      </c>
      <c r="F281" s="229" t="s">
        <v>615</v>
      </c>
      <c r="G281" s="227"/>
      <c r="H281" s="230">
        <v>1877.2000000000001</v>
      </c>
      <c r="I281" s="231"/>
      <c r="J281" s="227"/>
      <c r="K281" s="227"/>
      <c r="L281" s="232"/>
      <c r="M281" s="233"/>
      <c r="N281" s="234"/>
      <c r="O281" s="234"/>
      <c r="P281" s="234"/>
      <c r="Q281" s="234"/>
      <c r="R281" s="234"/>
      <c r="S281" s="234"/>
      <c r="T281" s="23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6" t="s">
        <v>137</v>
      </c>
      <c r="AU281" s="236" t="s">
        <v>83</v>
      </c>
      <c r="AV281" s="13" t="s">
        <v>83</v>
      </c>
      <c r="AW281" s="13" t="s">
        <v>35</v>
      </c>
      <c r="AX281" s="13" t="s">
        <v>73</v>
      </c>
      <c r="AY281" s="236" t="s">
        <v>124</v>
      </c>
    </row>
    <row r="282" s="16" customFormat="1">
      <c r="A282" s="16"/>
      <c r="B282" s="273"/>
      <c r="C282" s="274"/>
      <c r="D282" s="224" t="s">
        <v>137</v>
      </c>
      <c r="E282" s="275" t="s">
        <v>19</v>
      </c>
      <c r="F282" s="276" t="s">
        <v>616</v>
      </c>
      <c r="G282" s="274"/>
      <c r="H282" s="277">
        <v>1877.2000000000001</v>
      </c>
      <c r="I282" s="278"/>
      <c r="J282" s="274"/>
      <c r="K282" s="274"/>
      <c r="L282" s="279"/>
      <c r="M282" s="280"/>
      <c r="N282" s="281"/>
      <c r="O282" s="281"/>
      <c r="P282" s="281"/>
      <c r="Q282" s="281"/>
      <c r="R282" s="281"/>
      <c r="S282" s="281"/>
      <c r="T282" s="282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T282" s="283" t="s">
        <v>137</v>
      </c>
      <c r="AU282" s="283" t="s">
        <v>83</v>
      </c>
      <c r="AV282" s="16" t="s">
        <v>145</v>
      </c>
      <c r="AW282" s="16" t="s">
        <v>35</v>
      </c>
      <c r="AX282" s="16" t="s">
        <v>73</v>
      </c>
      <c r="AY282" s="283" t="s">
        <v>124</v>
      </c>
    </row>
    <row r="283" s="13" customFormat="1">
      <c r="A283" s="13"/>
      <c r="B283" s="226"/>
      <c r="C283" s="227"/>
      <c r="D283" s="224" t="s">
        <v>137</v>
      </c>
      <c r="E283" s="228" t="s">
        <v>19</v>
      </c>
      <c r="F283" s="229" t="s">
        <v>572</v>
      </c>
      <c r="G283" s="227"/>
      <c r="H283" s="230">
        <v>17.600000000000001</v>
      </c>
      <c r="I283" s="231"/>
      <c r="J283" s="227"/>
      <c r="K283" s="227"/>
      <c r="L283" s="232"/>
      <c r="M283" s="233"/>
      <c r="N283" s="234"/>
      <c r="O283" s="234"/>
      <c r="P283" s="234"/>
      <c r="Q283" s="234"/>
      <c r="R283" s="234"/>
      <c r="S283" s="234"/>
      <c r="T283" s="23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6" t="s">
        <v>137</v>
      </c>
      <c r="AU283" s="236" t="s">
        <v>83</v>
      </c>
      <c r="AV283" s="13" t="s">
        <v>83</v>
      </c>
      <c r="AW283" s="13" t="s">
        <v>35</v>
      </c>
      <c r="AX283" s="13" t="s">
        <v>73</v>
      </c>
      <c r="AY283" s="236" t="s">
        <v>124</v>
      </c>
    </row>
    <row r="284" s="16" customFormat="1">
      <c r="A284" s="16"/>
      <c r="B284" s="273"/>
      <c r="C284" s="274"/>
      <c r="D284" s="224" t="s">
        <v>137</v>
      </c>
      <c r="E284" s="275" t="s">
        <v>19</v>
      </c>
      <c r="F284" s="276" t="s">
        <v>616</v>
      </c>
      <c r="G284" s="274"/>
      <c r="H284" s="277">
        <v>17.600000000000001</v>
      </c>
      <c r="I284" s="278"/>
      <c r="J284" s="274"/>
      <c r="K284" s="274"/>
      <c r="L284" s="279"/>
      <c r="M284" s="280"/>
      <c r="N284" s="281"/>
      <c r="O284" s="281"/>
      <c r="P284" s="281"/>
      <c r="Q284" s="281"/>
      <c r="R284" s="281"/>
      <c r="S284" s="281"/>
      <c r="T284" s="282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T284" s="283" t="s">
        <v>137</v>
      </c>
      <c r="AU284" s="283" t="s">
        <v>83</v>
      </c>
      <c r="AV284" s="16" t="s">
        <v>145</v>
      </c>
      <c r="AW284" s="16" t="s">
        <v>35</v>
      </c>
      <c r="AX284" s="16" t="s">
        <v>73</v>
      </c>
      <c r="AY284" s="283" t="s">
        <v>124</v>
      </c>
    </row>
    <row r="285" s="14" customFormat="1">
      <c r="A285" s="14"/>
      <c r="B285" s="237"/>
      <c r="C285" s="238"/>
      <c r="D285" s="224" t="s">
        <v>137</v>
      </c>
      <c r="E285" s="239" t="s">
        <v>19</v>
      </c>
      <c r="F285" s="240" t="s">
        <v>171</v>
      </c>
      <c r="G285" s="238"/>
      <c r="H285" s="241">
        <v>1894.8</v>
      </c>
      <c r="I285" s="242"/>
      <c r="J285" s="238"/>
      <c r="K285" s="238"/>
      <c r="L285" s="243"/>
      <c r="M285" s="244"/>
      <c r="N285" s="245"/>
      <c r="O285" s="245"/>
      <c r="P285" s="245"/>
      <c r="Q285" s="245"/>
      <c r="R285" s="245"/>
      <c r="S285" s="245"/>
      <c r="T285" s="24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7" t="s">
        <v>137</v>
      </c>
      <c r="AU285" s="247" t="s">
        <v>83</v>
      </c>
      <c r="AV285" s="14" t="s">
        <v>131</v>
      </c>
      <c r="AW285" s="14" t="s">
        <v>35</v>
      </c>
      <c r="AX285" s="14" t="s">
        <v>81</v>
      </c>
      <c r="AY285" s="247" t="s">
        <v>124</v>
      </c>
    </row>
    <row r="286" s="2" customFormat="1" ht="21.75" customHeight="1">
      <c r="A286" s="40"/>
      <c r="B286" s="41"/>
      <c r="C286" s="206" t="s">
        <v>617</v>
      </c>
      <c r="D286" s="206" t="s">
        <v>126</v>
      </c>
      <c r="E286" s="207" t="s">
        <v>231</v>
      </c>
      <c r="F286" s="208" t="s">
        <v>232</v>
      </c>
      <c r="G286" s="209" t="s">
        <v>129</v>
      </c>
      <c r="H286" s="210">
        <v>4199.0749999999998</v>
      </c>
      <c r="I286" s="211"/>
      <c r="J286" s="212">
        <f>ROUND(I286*H286,2)</f>
        <v>0</v>
      </c>
      <c r="K286" s="208" t="s">
        <v>130</v>
      </c>
      <c r="L286" s="46"/>
      <c r="M286" s="213" t="s">
        <v>19</v>
      </c>
      <c r="N286" s="214" t="s">
        <v>44</v>
      </c>
      <c r="O286" s="86"/>
      <c r="P286" s="215">
        <f>O286*H286</f>
        <v>0</v>
      </c>
      <c r="Q286" s="215">
        <v>0.57499999999999996</v>
      </c>
      <c r="R286" s="215">
        <f>Q286*H286</f>
        <v>2414.4681249999999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131</v>
      </c>
      <c r="AT286" s="217" t="s">
        <v>126</v>
      </c>
      <c r="AU286" s="217" t="s">
        <v>83</v>
      </c>
      <c r="AY286" s="19" t="s">
        <v>124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81</v>
      </c>
      <c r="BK286" s="218">
        <f>ROUND(I286*H286,2)</f>
        <v>0</v>
      </c>
      <c r="BL286" s="19" t="s">
        <v>131</v>
      </c>
      <c r="BM286" s="217" t="s">
        <v>618</v>
      </c>
    </row>
    <row r="287" s="2" customFormat="1">
      <c r="A287" s="40"/>
      <c r="B287" s="41"/>
      <c r="C287" s="42"/>
      <c r="D287" s="219" t="s">
        <v>133</v>
      </c>
      <c r="E287" s="42"/>
      <c r="F287" s="220" t="s">
        <v>234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133</v>
      </c>
      <c r="AU287" s="19" t="s">
        <v>83</v>
      </c>
    </row>
    <row r="288" s="2" customFormat="1">
      <c r="A288" s="40"/>
      <c r="B288" s="41"/>
      <c r="C288" s="42"/>
      <c r="D288" s="224" t="s">
        <v>135</v>
      </c>
      <c r="E288" s="42"/>
      <c r="F288" s="225" t="s">
        <v>583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135</v>
      </c>
      <c r="AU288" s="19" t="s">
        <v>83</v>
      </c>
    </row>
    <row r="289" s="13" customFormat="1">
      <c r="A289" s="13"/>
      <c r="B289" s="226"/>
      <c r="C289" s="227"/>
      <c r="D289" s="224" t="s">
        <v>137</v>
      </c>
      <c r="E289" s="228" t="s">
        <v>19</v>
      </c>
      <c r="F289" s="229" t="s">
        <v>573</v>
      </c>
      <c r="G289" s="227"/>
      <c r="H289" s="230">
        <v>4046.875</v>
      </c>
      <c r="I289" s="231"/>
      <c r="J289" s="227"/>
      <c r="K289" s="227"/>
      <c r="L289" s="232"/>
      <c r="M289" s="233"/>
      <c r="N289" s="234"/>
      <c r="O289" s="234"/>
      <c r="P289" s="234"/>
      <c r="Q289" s="234"/>
      <c r="R289" s="234"/>
      <c r="S289" s="234"/>
      <c r="T289" s="23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6" t="s">
        <v>137</v>
      </c>
      <c r="AU289" s="236" t="s">
        <v>83</v>
      </c>
      <c r="AV289" s="13" t="s">
        <v>83</v>
      </c>
      <c r="AW289" s="13" t="s">
        <v>35</v>
      </c>
      <c r="AX289" s="13" t="s">
        <v>73</v>
      </c>
      <c r="AY289" s="236" t="s">
        <v>124</v>
      </c>
    </row>
    <row r="290" s="13" customFormat="1">
      <c r="A290" s="13"/>
      <c r="B290" s="226"/>
      <c r="C290" s="227"/>
      <c r="D290" s="224" t="s">
        <v>137</v>
      </c>
      <c r="E290" s="228" t="s">
        <v>19</v>
      </c>
      <c r="F290" s="229" t="s">
        <v>574</v>
      </c>
      <c r="G290" s="227"/>
      <c r="H290" s="230">
        <v>57.299999999999997</v>
      </c>
      <c r="I290" s="231"/>
      <c r="J290" s="227"/>
      <c r="K290" s="227"/>
      <c r="L290" s="232"/>
      <c r="M290" s="233"/>
      <c r="N290" s="234"/>
      <c r="O290" s="234"/>
      <c r="P290" s="234"/>
      <c r="Q290" s="234"/>
      <c r="R290" s="234"/>
      <c r="S290" s="234"/>
      <c r="T290" s="23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6" t="s">
        <v>137</v>
      </c>
      <c r="AU290" s="236" t="s">
        <v>83</v>
      </c>
      <c r="AV290" s="13" t="s">
        <v>83</v>
      </c>
      <c r="AW290" s="13" t="s">
        <v>35</v>
      </c>
      <c r="AX290" s="13" t="s">
        <v>73</v>
      </c>
      <c r="AY290" s="236" t="s">
        <v>124</v>
      </c>
    </row>
    <row r="291" s="13" customFormat="1">
      <c r="A291" s="13"/>
      <c r="B291" s="226"/>
      <c r="C291" s="227"/>
      <c r="D291" s="224" t="s">
        <v>137</v>
      </c>
      <c r="E291" s="228" t="s">
        <v>19</v>
      </c>
      <c r="F291" s="229" t="s">
        <v>575</v>
      </c>
      <c r="G291" s="227"/>
      <c r="H291" s="230">
        <v>89</v>
      </c>
      <c r="I291" s="231"/>
      <c r="J291" s="227"/>
      <c r="K291" s="227"/>
      <c r="L291" s="232"/>
      <c r="M291" s="233"/>
      <c r="N291" s="234"/>
      <c r="O291" s="234"/>
      <c r="P291" s="234"/>
      <c r="Q291" s="234"/>
      <c r="R291" s="234"/>
      <c r="S291" s="234"/>
      <c r="T291" s="23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6" t="s">
        <v>137</v>
      </c>
      <c r="AU291" s="236" t="s">
        <v>83</v>
      </c>
      <c r="AV291" s="13" t="s">
        <v>83</v>
      </c>
      <c r="AW291" s="13" t="s">
        <v>35</v>
      </c>
      <c r="AX291" s="13" t="s">
        <v>73</v>
      </c>
      <c r="AY291" s="236" t="s">
        <v>124</v>
      </c>
    </row>
    <row r="292" s="13" customFormat="1">
      <c r="A292" s="13"/>
      <c r="B292" s="226"/>
      <c r="C292" s="227"/>
      <c r="D292" s="224" t="s">
        <v>137</v>
      </c>
      <c r="E292" s="228" t="s">
        <v>19</v>
      </c>
      <c r="F292" s="229" t="s">
        <v>576</v>
      </c>
      <c r="G292" s="227"/>
      <c r="H292" s="230">
        <v>5.9000000000000004</v>
      </c>
      <c r="I292" s="231"/>
      <c r="J292" s="227"/>
      <c r="K292" s="227"/>
      <c r="L292" s="232"/>
      <c r="M292" s="233"/>
      <c r="N292" s="234"/>
      <c r="O292" s="234"/>
      <c r="P292" s="234"/>
      <c r="Q292" s="234"/>
      <c r="R292" s="234"/>
      <c r="S292" s="234"/>
      <c r="T292" s="23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6" t="s">
        <v>137</v>
      </c>
      <c r="AU292" s="236" t="s">
        <v>83</v>
      </c>
      <c r="AV292" s="13" t="s">
        <v>83</v>
      </c>
      <c r="AW292" s="13" t="s">
        <v>35</v>
      </c>
      <c r="AX292" s="13" t="s">
        <v>73</v>
      </c>
      <c r="AY292" s="236" t="s">
        <v>124</v>
      </c>
    </row>
    <row r="293" s="14" customFormat="1">
      <c r="A293" s="14"/>
      <c r="B293" s="237"/>
      <c r="C293" s="238"/>
      <c r="D293" s="224" t="s">
        <v>137</v>
      </c>
      <c r="E293" s="239" t="s">
        <v>19</v>
      </c>
      <c r="F293" s="240" t="s">
        <v>171</v>
      </c>
      <c r="G293" s="238"/>
      <c r="H293" s="241">
        <v>4199.0749999999998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7" t="s">
        <v>137</v>
      </c>
      <c r="AU293" s="247" t="s">
        <v>83</v>
      </c>
      <c r="AV293" s="14" t="s">
        <v>131</v>
      </c>
      <c r="AW293" s="14" t="s">
        <v>35</v>
      </c>
      <c r="AX293" s="14" t="s">
        <v>81</v>
      </c>
      <c r="AY293" s="247" t="s">
        <v>124</v>
      </c>
    </row>
    <row r="294" s="2" customFormat="1" ht="21.75" customHeight="1">
      <c r="A294" s="40"/>
      <c r="B294" s="41"/>
      <c r="C294" s="206" t="s">
        <v>363</v>
      </c>
      <c r="D294" s="206" t="s">
        <v>126</v>
      </c>
      <c r="E294" s="207" t="s">
        <v>619</v>
      </c>
      <c r="F294" s="208" t="s">
        <v>620</v>
      </c>
      <c r="G294" s="209" t="s">
        <v>129</v>
      </c>
      <c r="H294" s="210">
        <v>6641.9669999999996</v>
      </c>
      <c r="I294" s="211"/>
      <c r="J294" s="212">
        <f>ROUND(I294*H294,2)</f>
        <v>0</v>
      </c>
      <c r="K294" s="208" t="s">
        <v>130</v>
      </c>
      <c r="L294" s="46"/>
      <c r="M294" s="213" t="s">
        <v>19</v>
      </c>
      <c r="N294" s="214" t="s">
        <v>44</v>
      </c>
      <c r="O294" s="86"/>
      <c r="P294" s="215">
        <f>O294*H294</f>
        <v>0</v>
      </c>
      <c r="Q294" s="215">
        <v>0.68999999999999995</v>
      </c>
      <c r="R294" s="215">
        <f>Q294*H294</f>
        <v>4582.9572299999991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131</v>
      </c>
      <c r="AT294" s="217" t="s">
        <v>126</v>
      </c>
      <c r="AU294" s="217" t="s">
        <v>83</v>
      </c>
      <c r="AY294" s="19" t="s">
        <v>124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81</v>
      </c>
      <c r="BK294" s="218">
        <f>ROUND(I294*H294,2)</f>
        <v>0</v>
      </c>
      <c r="BL294" s="19" t="s">
        <v>131</v>
      </c>
      <c r="BM294" s="217" t="s">
        <v>621</v>
      </c>
    </row>
    <row r="295" s="2" customFormat="1">
      <c r="A295" s="40"/>
      <c r="B295" s="41"/>
      <c r="C295" s="42"/>
      <c r="D295" s="219" t="s">
        <v>133</v>
      </c>
      <c r="E295" s="42"/>
      <c r="F295" s="220" t="s">
        <v>622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133</v>
      </c>
      <c r="AU295" s="19" t="s">
        <v>83</v>
      </c>
    </row>
    <row r="296" s="2" customFormat="1">
      <c r="A296" s="40"/>
      <c r="B296" s="41"/>
      <c r="C296" s="42"/>
      <c r="D296" s="224" t="s">
        <v>135</v>
      </c>
      <c r="E296" s="42"/>
      <c r="F296" s="225" t="s">
        <v>623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135</v>
      </c>
      <c r="AU296" s="19" t="s">
        <v>83</v>
      </c>
    </row>
    <row r="297" s="15" customFormat="1">
      <c r="A297" s="15"/>
      <c r="B297" s="258"/>
      <c r="C297" s="259"/>
      <c r="D297" s="224" t="s">
        <v>137</v>
      </c>
      <c r="E297" s="260" t="s">
        <v>19</v>
      </c>
      <c r="F297" s="261" t="s">
        <v>613</v>
      </c>
      <c r="G297" s="259"/>
      <c r="H297" s="260" t="s">
        <v>19</v>
      </c>
      <c r="I297" s="262"/>
      <c r="J297" s="259"/>
      <c r="K297" s="259"/>
      <c r="L297" s="263"/>
      <c r="M297" s="264"/>
      <c r="N297" s="265"/>
      <c r="O297" s="265"/>
      <c r="P297" s="265"/>
      <c r="Q297" s="265"/>
      <c r="R297" s="265"/>
      <c r="S297" s="265"/>
      <c r="T297" s="266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7" t="s">
        <v>137</v>
      </c>
      <c r="AU297" s="267" t="s">
        <v>83</v>
      </c>
      <c r="AV297" s="15" t="s">
        <v>81</v>
      </c>
      <c r="AW297" s="15" t="s">
        <v>35</v>
      </c>
      <c r="AX297" s="15" t="s">
        <v>73</v>
      </c>
      <c r="AY297" s="267" t="s">
        <v>124</v>
      </c>
    </row>
    <row r="298" s="15" customFormat="1">
      <c r="A298" s="15"/>
      <c r="B298" s="258"/>
      <c r="C298" s="259"/>
      <c r="D298" s="224" t="s">
        <v>137</v>
      </c>
      <c r="E298" s="260" t="s">
        <v>19</v>
      </c>
      <c r="F298" s="261" t="s">
        <v>614</v>
      </c>
      <c r="G298" s="259"/>
      <c r="H298" s="260" t="s">
        <v>19</v>
      </c>
      <c r="I298" s="262"/>
      <c r="J298" s="259"/>
      <c r="K298" s="259"/>
      <c r="L298" s="263"/>
      <c r="M298" s="264"/>
      <c r="N298" s="265"/>
      <c r="O298" s="265"/>
      <c r="P298" s="265"/>
      <c r="Q298" s="265"/>
      <c r="R298" s="265"/>
      <c r="S298" s="265"/>
      <c r="T298" s="266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7" t="s">
        <v>137</v>
      </c>
      <c r="AU298" s="267" t="s">
        <v>83</v>
      </c>
      <c r="AV298" s="15" t="s">
        <v>81</v>
      </c>
      <c r="AW298" s="15" t="s">
        <v>35</v>
      </c>
      <c r="AX298" s="15" t="s">
        <v>73</v>
      </c>
      <c r="AY298" s="267" t="s">
        <v>124</v>
      </c>
    </row>
    <row r="299" s="13" customFormat="1">
      <c r="A299" s="13"/>
      <c r="B299" s="226"/>
      <c r="C299" s="227"/>
      <c r="D299" s="224" t="s">
        <v>137</v>
      </c>
      <c r="E299" s="228" t="s">
        <v>19</v>
      </c>
      <c r="F299" s="229" t="s">
        <v>615</v>
      </c>
      <c r="G299" s="227"/>
      <c r="H299" s="230">
        <v>1877.2000000000001</v>
      </c>
      <c r="I299" s="231"/>
      <c r="J299" s="227"/>
      <c r="K299" s="227"/>
      <c r="L299" s="232"/>
      <c r="M299" s="233"/>
      <c r="N299" s="234"/>
      <c r="O299" s="234"/>
      <c r="P299" s="234"/>
      <c r="Q299" s="234"/>
      <c r="R299" s="234"/>
      <c r="S299" s="234"/>
      <c r="T299" s="23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6" t="s">
        <v>137</v>
      </c>
      <c r="AU299" s="236" t="s">
        <v>83</v>
      </c>
      <c r="AV299" s="13" t="s">
        <v>83</v>
      </c>
      <c r="AW299" s="13" t="s">
        <v>35</v>
      </c>
      <c r="AX299" s="13" t="s">
        <v>73</v>
      </c>
      <c r="AY299" s="236" t="s">
        <v>124</v>
      </c>
    </row>
    <row r="300" s="16" customFormat="1">
      <c r="A300" s="16"/>
      <c r="B300" s="273"/>
      <c r="C300" s="274"/>
      <c r="D300" s="224" t="s">
        <v>137</v>
      </c>
      <c r="E300" s="275" t="s">
        <v>19</v>
      </c>
      <c r="F300" s="276" t="s">
        <v>616</v>
      </c>
      <c r="G300" s="274"/>
      <c r="H300" s="277">
        <v>1877.2000000000001</v>
      </c>
      <c r="I300" s="278"/>
      <c r="J300" s="274"/>
      <c r="K300" s="274"/>
      <c r="L300" s="279"/>
      <c r="M300" s="280"/>
      <c r="N300" s="281"/>
      <c r="O300" s="281"/>
      <c r="P300" s="281"/>
      <c r="Q300" s="281"/>
      <c r="R300" s="281"/>
      <c r="S300" s="281"/>
      <c r="T300" s="282"/>
      <c r="U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T300" s="283" t="s">
        <v>137</v>
      </c>
      <c r="AU300" s="283" t="s">
        <v>83</v>
      </c>
      <c r="AV300" s="16" t="s">
        <v>145</v>
      </c>
      <c r="AW300" s="16" t="s">
        <v>35</v>
      </c>
      <c r="AX300" s="16" t="s">
        <v>73</v>
      </c>
      <c r="AY300" s="283" t="s">
        <v>124</v>
      </c>
    </row>
    <row r="301" s="15" customFormat="1">
      <c r="A301" s="15"/>
      <c r="B301" s="258"/>
      <c r="C301" s="259"/>
      <c r="D301" s="224" t="s">
        <v>137</v>
      </c>
      <c r="E301" s="260" t="s">
        <v>19</v>
      </c>
      <c r="F301" s="261" t="s">
        <v>613</v>
      </c>
      <c r="G301" s="259"/>
      <c r="H301" s="260" t="s">
        <v>19</v>
      </c>
      <c r="I301" s="262"/>
      <c r="J301" s="259"/>
      <c r="K301" s="259"/>
      <c r="L301" s="263"/>
      <c r="M301" s="264"/>
      <c r="N301" s="265"/>
      <c r="O301" s="265"/>
      <c r="P301" s="265"/>
      <c r="Q301" s="265"/>
      <c r="R301" s="265"/>
      <c r="S301" s="265"/>
      <c r="T301" s="266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7" t="s">
        <v>137</v>
      </c>
      <c r="AU301" s="267" t="s">
        <v>83</v>
      </c>
      <c r="AV301" s="15" t="s">
        <v>81</v>
      </c>
      <c r="AW301" s="15" t="s">
        <v>35</v>
      </c>
      <c r="AX301" s="15" t="s">
        <v>73</v>
      </c>
      <c r="AY301" s="267" t="s">
        <v>124</v>
      </c>
    </row>
    <row r="302" s="15" customFormat="1">
      <c r="A302" s="15"/>
      <c r="B302" s="258"/>
      <c r="C302" s="259"/>
      <c r="D302" s="224" t="s">
        <v>137</v>
      </c>
      <c r="E302" s="260" t="s">
        <v>19</v>
      </c>
      <c r="F302" s="261" t="s">
        <v>624</v>
      </c>
      <c r="G302" s="259"/>
      <c r="H302" s="260" t="s">
        <v>19</v>
      </c>
      <c r="I302" s="262"/>
      <c r="J302" s="259"/>
      <c r="K302" s="259"/>
      <c r="L302" s="263"/>
      <c r="M302" s="264"/>
      <c r="N302" s="265"/>
      <c r="O302" s="265"/>
      <c r="P302" s="265"/>
      <c r="Q302" s="265"/>
      <c r="R302" s="265"/>
      <c r="S302" s="265"/>
      <c r="T302" s="266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7" t="s">
        <v>137</v>
      </c>
      <c r="AU302" s="267" t="s">
        <v>83</v>
      </c>
      <c r="AV302" s="15" t="s">
        <v>81</v>
      </c>
      <c r="AW302" s="15" t="s">
        <v>35</v>
      </c>
      <c r="AX302" s="15" t="s">
        <v>73</v>
      </c>
      <c r="AY302" s="267" t="s">
        <v>124</v>
      </c>
    </row>
    <row r="303" s="13" customFormat="1">
      <c r="A303" s="13"/>
      <c r="B303" s="226"/>
      <c r="C303" s="227"/>
      <c r="D303" s="224" t="s">
        <v>137</v>
      </c>
      <c r="E303" s="228" t="s">
        <v>19</v>
      </c>
      <c r="F303" s="229" t="s">
        <v>625</v>
      </c>
      <c r="G303" s="227"/>
      <c r="H303" s="230">
        <v>4764.7669999999998</v>
      </c>
      <c r="I303" s="231"/>
      <c r="J303" s="227"/>
      <c r="K303" s="227"/>
      <c r="L303" s="232"/>
      <c r="M303" s="233"/>
      <c r="N303" s="234"/>
      <c r="O303" s="234"/>
      <c r="P303" s="234"/>
      <c r="Q303" s="234"/>
      <c r="R303" s="234"/>
      <c r="S303" s="234"/>
      <c r="T303" s="23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6" t="s">
        <v>137</v>
      </c>
      <c r="AU303" s="236" t="s">
        <v>83</v>
      </c>
      <c r="AV303" s="13" t="s">
        <v>83</v>
      </c>
      <c r="AW303" s="13" t="s">
        <v>35</v>
      </c>
      <c r="AX303" s="13" t="s">
        <v>73</v>
      </c>
      <c r="AY303" s="236" t="s">
        <v>124</v>
      </c>
    </row>
    <row r="304" s="16" customFormat="1">
      <c r="A304" s="16"/>
      <c r="B304" s="273"/>
      <c r="C304" s="274"/>
      <c r="D304" s="224" t="s">
        <v>137</v>
      </c>
      <c r="E304" s="275" t="s">
        <v>19</v>
      </c>
      <c r="F304" s="276" t="s">
        <v>616</v>
      </c>
      <c r="G304" s="274"/>
      <c r="H304" s="277">
        <v>4764.7669999999998</v>
      </c>
      <c r="I304" s="278"/>
      <c r="J304" s="274"/>
      <c r="K304" s="274"/>
      <c r="L304" s="279"/>
      <c r="M304" s="280"/>
      <c r="N304" s="281"/>
      <c r="O304" s="281"/>
      <c r="P304" s="281"/>
      <c r="Q304" s="281"/>
      <c r="R304" s="281"/>
      <c r="S304" s="281"/>
      <c r="T304" s="282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T304" s="283" t="s">
        <v>137</v>
      </c>
      <c r="AU304" s="283" t="s">
        <v>83</v>
      </c>
      <c r="AV304" s="16" t="s">
        <v>145</v>
      </c>
      <c r="AW304" s="16" t="s">
        <v>35</v>
      </c>
      <c r="AX304" s="16" t="s">
        <v>73</v>
      </c>
      <c r="AY304" s="283" t="s">
        <v>124</v>
      </c>
    </row>
    <row r="305" s="14" customFormat="1">
      <c r="A305" s="14"/>
      <c r="B305" s="237"/>
      <c r="C305" s="238"/>
      <c r="D305" s="224" t="s">
        <v>137</v>
      </c>
      <c r="E305" s="239" t="s">
        <v>19</v>
      </c>
      <c r="F305" s="240" t="s">
        <v>171</v>
      </c>
      <c r="G305" s="238"/>
      <c r="H305" s="241">
        <v>6641.9669999999996</v>
      </c>
      <c r="I305" s="242"/>
      <c r="J305" s="238"/>
      <c r="K305" s="238"/>
      <c r="L305" s="243"/>
      <c r="M305" s="244"/>
      <c r="N305" s="245"/>
      <c r="O305" s="245"/>
      <c r="P305" s="245"/>
      <c r="Q305" s="245"/>
      <c r="R305" s="245"/>
      <c r="S305" s="245"/>
      <c r="T305" s="24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7" t="s">
        <v>137</v>
      </c>
      <c r="AU305" s="247" t="s">
        <v>83</v>
      </c>
      <c r="AV305" s="14" t="s">
        <v>131</v>
      </c>
      <c r="AW305" s="14" t="s">
        <v>35</v>
      </c>
      <c r="AX305" s="14" t="s">
        <v>81</v>
      </c>
      <c r="AY305" s="247" t="s">
        <v>124</v>
      </c>
    </row>
    <row r="306" s="2" customFormat="1" ht="24.15" customHeight="1">
      <c r="A306" s="40"/>
      <c r="B306" s="41"/>
      <c r="C306" s="206" t="s">
        <v>369</v>
      </c>
      <c r="D306" s="206" t="s">
        <v>126</v>
      </c>
      <c r="E306" s="207" t="s">
        <v>626</v>
      </c>
      <c r="F306" s="208" t="s">
        <v>627</v>
      </c>
      <c r="G306" s="209" t="s">
        <v>129</v>
      </c>
      <c r="H306" s="210">
        <v>3100.8249999999998</v>
      </c>
      <c r="I306" s="211"/>
      <c r="J306" s="212">
        <f>ROUND(I306*H306,2)</f>
        <v>0</v>
      </c>
      <c r="K306" s="208" t="s">
        <v>130</v>
      </c>
      <c r="L306" s="46"/>
      <c r="M306" s="213" t="s">
        <v>19</v>
      </c>
      <c r="N306" s="214" t="s">
        <v>44</v>
      </c>
      <c r="O306" s="86"/>
      <c r="P306" s="215">
        <f>O306*H306</f>
        <v>0</v>
      </c>
      <c r="Q306" s="215">
        <v>0.15826000000000001</v>
      </c>
      <c r="R306" s="215">
        <f>Q306*H306</f>
        <v>490.73656449999999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131</v>
      </c>
      <c r="AT306" s="217" t="s">
        <v>126</v>
      </c>
      <c r="AU306" s="217" t="s">
        <v>83</v>
      </c>
      <c r="AY306" s="19" t="s">
        <v>124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81</v>
      </c>
      <c r="BK306" s="218">
        <f>ROUND(I306*H306,2)</f>
        <v>0</v>
      </c>
      <c r="BL306" s="19" t="s">
        <v>131</v>
      </c>
      <c r="BM306" s="217" t="s">
        <v>628</v>
      </c>
    </row>
    <row r="307" s="2" customFormat="1">
      <c r="A307" s="40"/>
      <c r="B307" s="41"/>
      <c r="C307" s="42"/>
      <c r="D307" s="219" t="s">
        <v>133</v>
      </c>
      <c r="E307" s="42"/>
      <c r="F307" s="220" t="s">
        <v>629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133</v>
      </c>
      <c r="AU307" s="19" t="s">
        <v>83</v>
      </c>
    </row>
    <row r="308" s="2" customFormat="1">
      <c r="A308" s="40"/>
      <c r="B308" s="41"/>
      <c r="C308" s="42"/>
      <c r="D308" s="224" t="s">
        <v>135</v>
      </c>
      <c r="E308" s="42"/>
      <c r="F308" s="225" t="s">
        <v>583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135</v>
      </c>
      <c r="AU308" s="19" t="s">
        <v>83</v>
      </c>
    </row>
    <row r="309" s="13" customFormat="1">
      <c r="A309" s="13"/>
      <c r="B309" s="226"/>
      <c r="C309" s="227"/>
      <c r="D309" s="224" t="s">
        <v>137</v>
      </c>
      <c r="E309" s="228" t="s">
        <v>19</v>
      </c>
      <c r="F309" s="229" t="s">
        <v>454</v>
      </c>
      <c r="G309" s="227"/>
      <c r="H309" s="230">
        <v>1</v>
      </c>
      <c r="I309" s="231"/>
      <c r="J309" s="227"/>
      <c r="K309" s="227"/>
      <c r="L309" s="232"/>
      <c r="M309" s="233"/>
      <c r="N309" s="234"/>
      <c r="O309" s="234"/>
      <c r="P309" s="234"/>
      <c r="Q309" s="234"/>
      <c r="R309" s="234"/>
      <c r="S309" s="234"/>
      <c r="T309" s="23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6" t="s">
        <v>137</v>
      </c>
      <c r="AU309" s="236" t="s">
        <v>83</v>
      </c>
      <c r="AV309" s="13" t="s">
        <v>83</v>
      </c>
      <c r="AW309" s="13" t="s">
        <v>35</v>
      </c>
      <c r="AX309" s="13" t="s">
        <v>73</v>
      </c>
      <c r="AY309" s="236" t="s">
        <v>124</v>
      </c>
    </row>
    <row r="310" s="13" customFormat="1">
      <c r="A310" s="13"/>
      <c r="B310" s="226"/>
      <c r="C310" s="227"/>
      <c r="D310" s="224" t="s">
        <v>137</v>
      </c>
      <c r="E310" s="228" t="s">
        <v>19</v>
      </c>
      <c r="F310" s="229" t="s">
        <v>455</v>
      </c>
      <c r="G310" s="227"/>
      <c r="H310" s="230">
        <v>1.5</v>
      </c>
      <c r="I310" s="231"/>
      <c r="J310" s="227"/>
      <c r="K310" s="227"/>
      <c r="L310" s="232"/>
      <c r="M310" s="233"/>
      <c r="N310" s="234"/>
      <c r="O310" s="234"/>
      <c r="P310" s="234"/>
      <c r="Q310" s="234"/>
      <c r="R310" s="234"/>
      <c r="S310" s="234"/>
      <c r="T310" s="23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6" t="s">
        <v>137</v>
      </c>
      <c r="AU310" s="236" t="s">
        <v>83</v>
      </c>
      <c r="AV310" s="13" t="s">
        <v>83</v>
      </c>
      <c r="AW310" s="13" t="s">
        <v>35</v>
      </c>
      <c r="AX310" s="13" t="s">
        <v>73</v>
      </c>
      <c r="AY310" s="236" t="s">
        <v>124</v>
      </c>
    </row>
    <row r="311" s="13" customFormat="1">
      <c r="A311" s="13"/>
      <c r="B311" s="226"/>
      <c r="C311" s="227"/>
      <c r="D311" s="224" t="s">
        <v>137</v>
      </c>
      <c r="E311" s="228" t="s">
        <v>19</v>
      </c>
      <c r="F311" s="229" t="s">
        <v>630</v>
      </c>
      <c r="G311" s="227"/>
      <c r="H311" s="230">
        <v>2960.125</v>
      </c>
      <c r="I311" s="231"/>
      <c r="J311" s="227"/>
      <c r="K311" s="227"/>
      <c r="L311" s="232"/>
      <c r="M311" s="233"/>
      <c r="N311" s="234"/>
      <c r="O311" s="234"/>
      <c r="P311" s="234"/>
      <c r="Q311" s="234"/>
      <c r="R311" s="234"/>
      <c r="S311" s="234"/>
      <c r="T311" s="23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6" t="s">
        <v>137</v>
      </c>
      <c r="AU311" s="236" t="s">
        <v>83</v>
      </c>
      <c r="AV311" s="13" t="s">
        <v>83</v>
      </c>
      <c r="AW311" s="13" t="s">
        <v>35</v>
      </c>
      <c r="AX311" s="13" t="s">
        <v>73</v>
      </c>
      <c r="AY311" s="236" t="s">
        <v>124</v>
      </c>
    </row>
    <row r="312" s="13" customFormat="1">
      <c r="A312" s="13"/>
      <c r="B312" s="226"/>
      <c r="C312" s="227"/>
      <c r="D312" s="224" t="s">
        <v>137</v>
      </c>
      <c r="E312" s="228" t="s">
        <v>19</v>
      </c>
      <c r="F312" s="229" t="s">
        <v>631</v>
      </c>
      <c r="G312" s="227"/>
      <c r="H312" s="230">
        <v>49.200000000000003</v>
      </c>
      <c r="I312" s="231"/>
      <c r="J312" s="227"/>
      <c r="K312" s="227"/>
      <c r="L312" s="232"/>
      <c r="M312" s="233"/>
      <c r="N312" s="234"/>
      <c r="O312" s="234"/>
      <c r="P312" s="234"/>
      <c r="Q312" s="234"/>
      <c r="R312" s="234"/>
      <c r="S312" s="234"/>
      <c r="T312" s="23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6" t="s">
        <v>137</v>
      </c>
      <c r="AU312" s="236" t="s">
        <v>83</v>
      </c>
      <c r="AV312" s="13" t="s">
        <v>83</v>
      </c>
      <c r="AW312" s="13" t="s">
        <v>35</v>
      </c>
      <c r="AX312" s="13" t="s">
        <v>73</v>
      </c>
      <c r="AY312" s="236" t="s">
        <v>124</v>
      </c>
    </row>
    <row r="313" s="13" customFormat="1">
      <c r="A313" s="13"/>
      <c r="B313" s="226"/>
      <c r="C313" s="227"/>
      <c r="D313" s="224" t="s">
        <v>137</v>
      </c>
      <c r="E313" s="228" t="s">
        <v>19</v>
      </c>
      <c r="F313" s="229" t="s">
        <v>575</v>
      </c>
      <c r="G313" s="227"/>
      <c r="H313" s="230">
        <v>89</v>
      </c>
      <c r="I313" s="231"/>
      <c r="J313" s="227"/>
      <c r="K313" s="227"/>
      <c r="L313" s="232"/>
      <c r="M313" s="233"/>
      <c r="N313" s="234"/>
      <c r="O313" s="234"/>
      <c r="P313" s="234"/>
      <c r="Q313" s="234"/>
      <c r="R313" s="234"/>
      <c r="S313" s="234"/>
      <c r="T313" s="23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6" t="s">
        <v>137</v>
      </c>
      <c r="AU313" s="236" t="s">
        <v>83</v>
      </c>
      <c r="AV313" s="13" t="s">
        <v>83</v>
      </c>
      <c r="AW313" s="13" t="s">
        <v>35</v>
      </c>
      <c r="AX313" s="13" t="s">
        <v>73</v>
      </c>
      <c r="AY313" s="236" t="s">
        <v>124</v>
      </c>
    </row>
    <row r="314" s="14" customFormat="1">
      <c r="A314" s="14"/>
      <c r="B314" s="237"/>
      <c r="C314" s="238"/>
      <c r="D314" s="224" t="s">
        <v>137</v>
      </c>
      <c r="E314" s="239" t="s">
        <v>19</v>
      </c>
      <c r="F314" s="240" t="s">
        <v>171</v>
      </c>
      <c r="G314" s="238"/>
      <c r="H314" s="241">
        <v>3100.8249999999998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7" t="s">
        <v>137</v>
      </c>
      <c r="AU314" s="247" t="s">
        <v>83</v>
      </c>
      <c r="AV314" s="14" t="s">
        <v>131</v>
      </c>
      <c r="AW314" s="14" t="s">
        <v>35</v>
      </c>
      <c r="AX314" s="14" t="s">
        <v>81</v>
      </c>
      <c r="AY314" s="247" t="s">
        <v>124</v>
      </c>
    </row>
    <row r="315" s="2" customFormat="1" ht="24.15" customHeight="1">
      <c r="A315" s="40"/>
      <c r="B315" s="41"/>
      <c r="C315" s="206" t="s">
        <v>375</v>
      </c>
      <c r="D315" s="206" t="s">
        <v>126</v>
      </c>
      <c r="E315" s="207" t="s">
        <v>632</v>
      </c>
      <c r="F315" s="208" t="s">
        <v>633</v>
      </c>
      <c r="G315" s="209" t="s">
        <v>129</v>
      </c>
      <c r="H315" s="210">
        <v>106.59999999999999</v>
      </c>
      <c r="I315" s="211"/>
      <c r="J315" s="212">
        <f>ROUND(I315*H315,2)</f>
        <v>0</v>
      </c>
      <c r="K315" s="208" t="s">
        <v>130</v>
      </c>
      <c r="L315" s="46"/>
      <c r="M315" s="213" t="s">
        <v>19</v>
      </c>
      <c r="N315" s="214" t="s">
        <v>44</v>
      </c>
      <c r="O315" s="86"/>
      <c r="P315" s="215">
        <f>O315*H315</f>
        <v>0</v>
      </c>
      <c r="Q315" s="215">
        <v>0.38313999999999998</v>
      </c>
      <c r="R315" s="215">
        <f>Q315*H315</f>
        <v>40.842723999999997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131</v>
      </c>
      <c r="AT315" s="217" t="s">
        <v>126</v>
      </c>
      <c r="AU315" s="217" t="s">
        <v>83</v>
      </c>
      <c r="AY315" s="19" t="s">
        <v>124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81</v>
      </c>
      <c r="BK315" s="218">
        <f>ROUND(I315*H315,2)</f>
        <v>0</v>
      </c>
      <c r="BL315" s="19" t="s">
        <v>131</v>
      </c>
      <c r="BM315" s="217" t="s">
        <v>634</v>
      </c>
    </row>
    <row r="316" s="2" customFormat="1">
      <c r="A316" s="40"/>
      <c r="B316" s="41"/>
      <c r="C316" s="42"/>
      <c r="D316" s="219" t="s">
        <v>133</v>
      </c>
      <c r="E316" s="42"/>
      <c r="F316" s="220" t="s">
        <v>635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133</v>
      </c>
      <c r="AU316" s="19" t="s">
        <v>83</v>
      </c>
    </row>
    <row r="317" s="2" customFormat="1">
      <c r="A317" s="40"/>
      <c r="B317" s="41"/>
      <c r="C317" s="42"/>
      <c r="D317" s="224" t="s">
        <v>135</v>
      </c>
      <c r="E317" s="42"/>
      <c r="F317" s="225" t="s">
        <v>583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135</v>
      </c>
      <c r="AU317" s="19" t="s">
        <v>83</v>
      </c>
    </row>
    <row r="318" s="13" customFormat="1">
      <c r="A318" s="13"/>
      <c r="B318" s="226"/>
      <c r="C318" s="227"/>
      <c r="D318" s="224" t="s">
        <v>137</v>
      </c>
      <c r="E318" s="228" t="s">
        <v>19</v>
      </c>
      <c r="F318" s="229" t="s">
        <v>575</v>
      </c>
      <c r="G318" s="227"/>
      <c r="H318" s="230">
        <v>89</v>
      </c>
      <c r="I318" s="231"/>
      <c r="J318" s="227"/>
      <c r="K318" s="227"/>
      <c r="L318" s="232"/>
      <c r="M318" s="233"/>
      <c r="N318" s="234"/>
      <c r="O318" s="234"/>
      <c r="P318" s="234"/>
      <c r="Q318" s="234"/>
      <c r="R318" s="234"/>
      <c r="S318" s="234"/>
      <c r="T318" s="23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6" t="s">
        <v>137</v>
      </c>
      <c r="AU318" s="236" t="s">
        <v>83</v>
      </c>
      <c r="AV318" s="13" t="s">
        <v>83</v>
      </c>
      <c r="AW318" s="13" t="s">
        <v>35</v>
      </c>
      <c r="AX318" s="13" t="s">
        <v>73</v>
      </c>
      <c r="AY318" s="236" t="s">
        <v>124</v>
      </c>
    </row>
    <row r="319" s="13" customFormat="1">
      <c r="A319" s="13"/>
      <c r="B319" s="226"/>
      <c r="C319" s="227"/>
      <c r="D319" s="224" t="s">
        <v>137</v>
      </c>
      <c r="E319" s="228" t="s">
        <v>19</v>
      </c>
      <c r="F319" s="229" t="s">
        <v>572</v>
      </c>
      <c r="G319" s="227"/>
      <c r="H319" s="230">
        <v>17.600000000000001</v>
      </c>
      <c r="I319" s="231"/>
      <c r="J319" s="227"/>
      <c r="K319" s="227"/>
      <c r="L319" s="232"/>
      <c r="M319" s="233"/>
      <c r="N319" s="234"/>
      <c r="O319" s="234"/>
      <c r="P319" s="234"/>
      <c r="Q319" s="234"/>
      <c r="R319" s="234"/>
      <c r="S319" s="234"/>
      <c r="T319" s="23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6" t="s">
        <v>137</v>
      </c>
      <c r="AU319" s="236" t="s">
        <v>83</v>
      </c>
      <c r="AV319" s="13" t="s">
        <v>83</v>
      </c>
      <c r="AW319" s="13" t="s">
        <v>35</v>
      </c>
      <c r="AX319" s="13" t="s">
        <v>73</v>
      </c>
      <c r="AY319" s="236" t="s">
        <v>124</v>
      </c>
    </row>
    <row r="320" s="14" customFormat="1">
      <c r="A320" s="14"/>
      <c r="B320" s="237"/>
      <c r="C320" s="238"/>
      <c r="D320" s="224" t="s">
        <v>137</v>
      </c>
      <c r="E320" s="239" t="s">
        <v>19</v>
      </c>
      <c r="F320" s="240" t="s">
        <v>171</v>
      </c>
      <c r="G320" s="238"/>
      <c r="H320" s="241">
        <v>106.59999999999999</v>
      </c>
      <c r="I320" s="242"/>
      <c r="J320" s="238"/>
      <c r="K320" s="238"/>
      <c r="L320" s="243"/>
      <c r="M320" s="244"/>
      <c r="N320" s="245"/>
      <c r="O320" s="245"/>
      <c r="P320" s="245"/>
      <c r="Q320" s="245"/>
      <c r="R320" s="245"/>
      <c r="S320" s="245"/>
      <c r="T320" s="24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7" t="s">
        <v>137</v>
      </c>
      <c r="AU320" s="247" t="s">
        <v>83</v>
      </c>
      <c r="AV320" s="14" t="s">
        <v>131</v>
      </c>
      <c r="AW320" s="14" t="s">
        <v>35</v>
      </c>
      <c r="AX320" s="14" t="s">
        <v>81</v>
      </c>
      <c r="AY320" s="247" t="s">
        <v>124</v>
      </c>
    </row>
    <row r="321" s="2" customFormat="1" ht="24.15" customHeight="1">
      <c r="A321" s="40"/>
      <c r="B321" s="41"/>
      <c r="C321" s="206" t="s">
        <v>379</v>
      </c>
      <c r="D321" s="206" t="s">
        <v>126</v>
      </c>
      <c r="E321" s="207" t="s">
        <v>636</v>
      </c>
      <c r="F321" s="208" t="s">
        <v>637</v>
      </c>
      <c r="G321" s="209" t="s">
        <v>129</v>
      </c>
      <c r="H321" s="210">
        <v>1293.75</v>
      </c>
      <c r="I321" s="211"/>
      <c r="J321" s="212">
        <f>ROUND(I321*H321,2)</f>
        <v>0</v>
      </c>
      <c r="K321" s="208" t="s">
        <v>130</v>
      </c>
      <c r="L321" s="46"/>
      <c r="M321" s="213" t="s">
        <v>19</v>
      </c>
      <c r="N321" s="214" t="s">
        <v>44</v>
      </c>
      <c r="O321" s="86"/>
      <c r="P321" s="215">
        <f>O321*H321</f>
        <v>0</v>
      </c>
      <c r="Q321" s="215">
        <v>0.216</v>
      </c>
      <c r="R321" s="215">
        <f>Q321*H321</f>
        <v>279.44999999999999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131</v>
      </c>
      <c r="AT321" s="217" t="s">
        <v>126</v>
      </c>
      <c r="AU321" s="217" t="s">
        <v>83</v>
      </c>
      <c r="AY321" s="19" t="s">
        <v>124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81</v>
      </c>
      <c r="BK321" s="218">
        <f>ROUND(I321*H321,2)</f>
        <v>0</v>
      </c>
      <c r="BL321" s="19" t="s">
        <v>131</v>
      </c>
      <c r="BM321" s="217" t="s">
        <v>638</v>
      </c>
    </row>
    <row r="322" s="2" customFormat="1">
      <c r="A322" s="40"/>
      <c r="B322" s="41"/>
      <c r="C322" s="42"/>
      <c r="D322" s="219" t="s">
        <v>133</v>
      </c>
      <c r="E322" s="42"/>
      <c r="F322" s="220" t="s">
        <v>639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133</v>
      </c>
      <c r="AU322" s="19" t="s">
        <v>83</v>
      </c>
    </row>
    <row r="323" s="2" customFormat="1">
      <c r="A323" s="40"/>
      <c r="B323" s="41"/>
      <c r="C323" s="42"/>
      <c r="D323" s="224" t="s">
        <v>135</v>
      </c>
      <c r="E323" s="42"/>
      <c r="F323" s="225" t="s">
        <v>583</v>
      </c>
      <c r="G323" s="42"/>
      <c r="H323" s="42"/>
      <c r="I323" s="221"/>
      <c r="J323" s="42"/>
      <c r="K323" s="42"/>
      <c r="L323" s="46"/>
      <c r="M323" s="222"/>
      <c r="N323" s="223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135</v>
      </c>
      <c r="AU323" s="19" t="s">
        <v>83</v>
      </c>
    </row>
    <row r="324" s="13" customFormat="1">
      <c r="A324" s="13"/>
      <c r="B324" s="226"/>
      <c r="C324" s="227"/>
      <c r="D324" s="224" t="s">
        <v>137</v>
      </c>
      <c r="E324" s="228" t="s">
        <v>19</v>
      </c>
      <c r="F324" s="229" t="s">
        <v>640</v>
      </c>
      <c r="G324" s="227"/>
      <c r="H324" s="230">
        <v>1293.75</v>
      </c>
      <c r="I324" s="231"/>
      <c r="J324" s="227"/>
      <c r="K324" s="227"/>
      <c r="L324" s="232"/>
      <c r="M324" s="233"/>
      <c r="N324" s="234"/>
      <c r="O324" s="234"/>
      <c r="P324" s="234"/>
      <c r="Q324" s="234"/>
      <c r="R324" s="234"/>
      <c r="S324" s="234"/>
      <c r="T324" s="23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6" t="s">
        <v>137</v>
      </c>
      <c r="AU324" s="236" t="s">
        <v>83</v>
      </c>
      <c r="AV324" s="13" t="s">
        <v>83</v>
      </c>
      <c r="AW324" s="13" t="s">
        <v>35</v>
      </c>
      <c r="AX324" s="13" t="s">
        <v>81</v>
      </c>
      <c r="AY324" s="236" t="s">
        <v>124</v>
      </c>
    </row>
    <row r="325" s="2" customFormat="1" ht="16.5" customHeight="1">
      <c r="A325" s="40"/>
      <c r="B325" s="41"/>
      <c r="C325" s="206" t="s">
        <v>384</v>
      </c>
      <c r="D325" s="206" t="s">
        <v>126</v>
      </c>
      <c r="E325" s="207" t="s">
        <v>253</v>
      </c>
      <c r="F325" s="208" t="s">
        <v>254</v>
      </c>
      <c r="G325" s="209" t="s">
        <v>129</v>
      </c>
      <c r="H325" s="210">
        <v>3098.3249999999998</v>
      </c>
      <c r="I325" s="211"/>
      <c r="J325" s="212">
        <f>ROUND(I325*H325,2)</f>
        <v>0</v>
      </c>
      <c r="K325" s="208" t="s">
        <v>130</v>
      </c>
      <c r="L325" s="46"/>
      <c r="M325" s="213" t="s">
        <v>19</v>
      </c>
      <c r="N325" s="214" t="s">
        <v>44</v>
      </c>
      <c r="O325" s="86"/>
      <c r="P325" s="215">
        <f>O325*H325</f>
        <v>0</v>
      </c>
      <c r="Q325" s="215">
        <v>0.0060099999999999997</v>
      </c>
      <c r="R325" s="215">
        <f>Q325*H325</f>
        <v>18.620933249999997</v>
      </c>
      <c r="S325" s="215">
        <v>0</v>
      </c>
      <c r="T325" s="216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7" t="s">
        <v>131</v>
      </c>
      <c r="AT325" s="217" t="s">
        <v>126</v>
      </c>
      <c r="AU325" s="217" t="s">
        <v>83</v>
      </c>
      <c r="AY325" s="19" t="s">
        <v>124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9" t="s">
        <v>81</v>
      </c>
      <c r="BK325" s="218">
        <f>ROUND(I325*H325,2)</f>
        <v>0</v>
      </c>
      <c r="BL325" s="19" t="s">
        <v>131</v>
      </c>
      <c r="BM325" s="217" t="s">
        <v>641</v>
      </c>
    </row>
    <row r="326" s="2" customFormat="1">
      <c r="A326" s="40"/>
      <c r="B326" s="41"/>
      <c r="C326" s="42"/>
      <c r="D326" s="219" t="s">
        <v>133</v>
      </c>
      <c r="E326" s="42"/>
      <c r="F326" s="220" t="s">
        <v>256</v>
      </c>
      <c r="G326" s="42"/>
      <c r="H326" s="42"/>
      <c r="I326" s="221"/>
      <c r="J326" s="42"/>
      <c r="K326" s="42"/>
      <c r="L326" s="46"/>
      <c r="M326" s="222"/>
      <c r="N326" s="223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133</v>
      </c>
      <c r="AU326" s="19" t="s">
        <v>83</v>
      </c>
    </row>
    <row r="327" s="2" customFormat="1">
      <c r="A327" s="40"/>
      <c r="B327" s="41"/>
      <c r="C327" s="42"/>
      <c r="D327" s="224" t="s">
        <v>135</v>
      </c>
      <c r="E327" s="42"/>
      <c r="F327" s="225" t="s">
        <v>583</v>
      </c>
      <c r="G327" s="42"/>
      <c r="H327" s="42"/>
      <c r="I327" s="221"/>
      <c r="J327" s="42"/>
      <c r="K327" s="42"/>
      <c r="L327" s="46"/>
      <c r="M327" s="222"/>
      <c r="N327" s="223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135</v>
      </c>
      <c r="AU327" s="19" t="s">
        <v>83</v>
      </c>
    </row>
    <row r="328" s="13" customFormat="1">
      <c r="A328" s="13"/>
      <c r="B328" s="226"/>
      <c r="C328" s="227"/>
      <c r="D328" s="224" t="s">
        <v>137</v>
      </c>
      <c r="E328" s="228" t="s">
        <v>19</v>
      </c>
      <c r="F328" s="229" t="s">
        <v>630</v>
      </c>
      <c r="G328" s="227"/>
      <c r="H328" s="230">
        <v>2960.125</v>
      </c>
      <c r="I328" s="231"/>
      <c r="J328" s="227"/>
      <c r="K328" s="227"/>
      <c r="L328" s="232"/>
      <c r="M328" s="233"/>
      <c r="N328" s="234"/>
      <c r="O328" s="234"/>
      <c r="P328" s="234"/>
      <c r="Q328" s="234"/>
      <c r="R328" s="234"/>
      <c r="S328" s="234"/>
      <c r="T328" s="23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6" t="s">
        <v>137</v>
      </c>
      <c r="AU328" s="236" t="s">
        <v>83</v>
      </c>
      <c r="AV328" s="13" t="s">
        <v>83</v>
      </c>
      <c r="AW328" s="13" t="s">
        <v>35</v>
      </c>
      <c r="AX328" s="13" t="s">
        <v>73</v>
      </c>
      <c r="AY328" s="236" t="s">
        <v>124</v>
      </c>
    </row>
    <row r="329" s="13" customFormat="1">
      <c r="A329" s="13"/>
      <c r="B329" s="226"/>
      <c r="C329" s="227"/>
      <c r="D329" s="224" t="s">
        <v>137</v>
      </c>
      <c r="E329" s="228" t="s">
        <v>19</v>
      </c>
      <c r="F329" s="229" t="s">
        <v>631</v>
      </c>
      <c r="G329" s="227"/>
      <c r="H329" s="230">
        <v>49.200000000000003</v>
      </c>
      <c r="I329" s="231"/>
      <c r="J329" s="227"/>
      <c r="K329" s="227"/>
      <c r="L329" s="232"/>
      <c r="M329" s="233"/>
      <c r="N329" s="234"/>
      <c r="O329" s="234"/>
      <c r="P329" s="234"/>
      <c r="Q329" s="234"/>
      <c r="R329" s="234"/>
      <c r="S329" s="234"/>
      <c r="T329" s="23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6" t="s">
        <v>137</v>
      </c>
      <c r="AU329" s="236" t="s">
        <v>83</v>
      </c>
      <c r="AV329" s="13" t="s">
        <v>83</v>
      </c>
      <c r="AW329" s="13" t="s">
        <v>35</v>
      </c>
      <c r="AX329" s="13" t="s">
        <v>73</v>
      </c>
      <c r="AY329" s="236" t="s">
        <v>124</v>
      </c>
    </row>
    <row r="330" s="13" customFormat="1">
      <c r="A330" s="13"/>
      <c r="B330" s="226"/>
      <c r="C330" s="227"/>
      <c r="D330" s="224" t="s">
        <v>137</v>
      </c>
      <c r="E330" s="228" t="s">
        <v>19</v>
      </c>
      <c r="F330" s="229" t="s">
        <v>575</v>
      </c>
      <c r="G330" s="227"/>
      <c r="H330" s="230">
        <v>89</v>
      </c>
      <c r="I330" s="231"/>
      <c r="J330" s="227"/>
      <c r="K330" s="227"/>
      <c r="L330" s="232"/>
      <c r="M330" s="233"/>
      <c r="N330" s="234"/>
      <c r="O330" s="234"/>
      <c r="P330" s="234"/>
      <c r="Q330" s="234"/>
      <c r="R330" s="234"/>
      <c r="S330" s="234"/>
      <c r="T330" s="23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6" t="s">
        <v>137</v>
      </c>
      <c r="AU330" s="236" t="s">
        <v>83</v>
      </c>
      <c r="AV330" s="13" t="s">
        <v>83</v>
      </c>
      <c r="AW330" s="13" t="s">
        <v>35</v>
      </c>
      <c r="AX330" s="13" t="s">
        <v>73</v>
      </c>
      <c r="AY330" s="236" t="s">
        <v>124</v>
      </c>
    </row>
    <row r="331" s="14" customFormat="1">
      <c r="A331" s="14"/>
      <c r="B331" s="237"/>
      <c r="C331" s="238"/>
      <c r="D331" s="224" t="s">
        <v>137</v>
      </c>
      <c r="E331" s="239" t="s">
        <v>19</v>
      </c>
      <c r="F331" s="240" t="s">
        <v>171</v>
      </c>
      <c r="G331" s="238"/>
      <c r="H331" s="241">
        <v>3098.3249999999998</v>
      </c>
      <c r="I331" s="242"/>
      <c r="J331" s="238"/>
      <c r="K331" s="238"/>
      <c r="L331" s="243"/>
      <c r="M331" s="244"/>
      <c r="N331" s="245"/>
      <c r="O331" s="245"/>
      <c r="P331" s="245"/>
      <c r="Q331" s="245"/>
      <c r="R331" s="245"/>
      <c r="S331" s="245"/>
      <c r="T331" s="246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7" t="s">
        <v>137</v>
      </c>
      <c r="AU331" s="247" t="s">
        <v>83</v>
      </c>
      <c r="AV331" s="14" t="s">
        <v>131</v>
      </c>
      <c r="AW331" s="14" t="s">
        <v>35</v>
      </c>
      <c r="AX331" s="14" t="s">
        <v>81</v>
      </c>
      <c r="AY331" s="247" t="s">
        <v>124</v>
      </c>
    </row>
    <row r="332" s="2" customFormat="1" ht="16.5" customHeight="1">
      <c r="A332" s="40"/>
      <c r="B332" s="41"/>
      <c r="C332" s="206" t="s">
        <v>388</v>
      </c>
      <c r="D332" s="206" t="s">
        <v>126</v>
      </c>
      <c r="E332" s="207" t="s">
        <v>259</v>
      </c>
      <c r="F332" s="208" t="s">
        <v>260</v>
      </c>
      <c r="G332" s="209" t="s">
        <v>129</v>
      </c>
      <c r="H332" s="210">
        <v>2839.5300000000002</v>
      </c>
      <c r="I332" s="211"/>
      <c r="J332" s="212">
        <f>ROUND(I332*H332,2)</f>
        <v>0</v>
      </c>
      <c r="K332" s="208" t="s">
        <v>130</v>
      </c>
      <c r="L332" s="46"/>
      <c r="M332" s="213" t="s">
        <v>19</v>
      </c>
      <c r="N332" s="214" t="s">
        <v>44</v>
      </c>
      <c r="O332" s="86"/>
      <c r="P332" s="215">
        <f>O332*H332</f>
        <v>0</v>
      </c>
      <c r="Q332" s="215">
        <v>0.00051000000000000004</v>
      </c>
      <c r="R332" s="215">
        <f>Q332*H332</f>
        <v>1.4481603000000003</v>
      </c>
      <c r="S332" s="215">
        <v>0</v>
      </c>
      <c r="T332" s="216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7" t="s">
        <v>131</v>
      </c>
      <c r="AT332" s="217" t="s">
        <v>126</v>
      </c>
      <c r="AU332" s="217" t="s">
        <v>83</v>
      </c>
      <c r="AY332" s="19" t="s">
        <v>124</v>
      </c>
      <c r="BE332" s="218">
        <f>IF(N332="základní",J332,0)</f>
        <v>0</v>
      </c>
      <c r="BF332" s="218">
        <f>IF(N332="snížená",J332,0)</f>
        <v>0</v>
      </c>
      <c r="BG332" s="218">
        <f>IF(N332="zákl. přenesená",J332,0)</f>
        <v>0</v>
      </c>
      <c r="BH332" s="218">
        <f>IF(N332="sníž. přenesená",J332,0)</f>
        <v>0</v>
      </c>
      <c r="BI332" s="218">
        <f>IF(N332="nulová",J332,0)</f>
        <v>0</v>
      </c>
      <c r="BJ332" s="19" t="s">
        <v>81</v>
      </c>
      <c r="BK332" s="218">
        <f>ROUND(I332*H332,2)</f>
        <v>0</v>
      </c>
      <c r="BL332" s="19" t="s">
        <v>131</v>
      </c>
      <c r="BM332" s="217" t="s">
        <v>642</v>
      </c>
    </row>
    <row r="333" s="2" customFormat="1">
      <c r="A333" s="40"/>
      <c r="B333" s="41"/>
      <c r="C333" s="42"/>
      <c r="D333" s="219" t="s">
        <v>133</v>
      </c>
      <c r="E333" s="42"/>
      <c r="F333" s="220" t="s">
        <v>262</v>
      </c>
      <c r="G333" s="42"/>
      <c r="H333" s="42"/>
      <c r="I333" s="221"/>
      <c r="J333" s="42"/>
      <c r="K333" s="42"/>
      <c r="L333" s="46"/>
      <c r="M333" s="222"/>
      <c r="N333" s="223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133</v>
      </c>
      <c r="AU333" s="19" t="s">
        <v>83</v>
      </c>
    </row>
    <row r="334" s="2" customFormat="1">
      <c r="A334" s="40"/>
      <c r="B334" s="41"/>
      <c r="C334" s="42"/>
      <c r="D334" s="224" t="s">
        <v>135</v>
      </c>
      <c r="E334" s="42"/>
      <c r="F334" s="225" t="s">
        <v>583</v>
      </c>
      <c r="G334" s="42"/>
      <c r="H334" s="42"/>
      <c r="I334" s="221"/>
      <c r="J334" s="42"/>
      <c r="K334" s="42"/>
      <c r="L334" s="46"/>
      <c r="M334" s="222"/>
      <c r="N334" s="223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135</v>
      </c>
      <c r="AU334" s="19" t="s">
        <v>83</v>
      </c>
    </row>
    <row r="335" s="13" customFormat="1">
      <c r="A335" s="13"/>
      <c r="B335" s="226"/>
      <c r="C335" s="227"/>
      <c r="D335" s="224" t="s">
        <v>137</v>
      </c>
      <c r="E335" s="228" t="s">
        <v>19</v>
      </c>
      <c r="F335" s="229" t="s">
        <v>643</v>
      </c>
      <c r="G335" s="227"/>
      <c r="H335" s="230">
        <v>2701.3299999999999</v>
      </c>
      <c r="I335" s="231"/>
      <c r="J335" s="227"/>
      <c r="K335" s="227"/>
      <c r="L335" s="232"/>
      <c r="M335" s="233"/>
      <c r="N335" s="234"/>
      <c r="O335" s="234"/>
      <c r="P335" s="234"/>
      <c r="Q335" s="234"/>
      <c r="R335" s="234"/>
      <c r="S335" s="234"/>
      <c r="T335" s="23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6" t="s">
        <v>137</v>
      </c>
      <c r="AU335" s="236" t="s">
        <v>83</v>
      </c>
      <c r="AV335" s="13" t="s">
        <v>83</v>
      </c>
      <c r="AW335" s="13" t="s">
        <v>35</v>
      </c>
      <c r="AX335" s="13" t="s">
        <v>73</v>
      </c>
      <c r="AY335" s="236" t="s">
        <v>124</v>
      </c>
    </row>
    <row r="336" s="13" customFormat="1">
      <c r="A336" s="13"/>
      <c r="B336" s="226"/>
      <c r="C336" s="227"/>
      <c r="D336" s="224" t="s">
        <v>137</v>
      </c>
      <c r="E336" s="228" t="s">
        <v>19</v>
      </c>
      <c r="F336" s="229" t="s">
        <v>631</v>
      </c>
      <c r="G336" s="227"/>
      <c r="H336" s="230">
        <v>49.200000000000003</v>
      </c>
      <c r="I336" s="231"/>
      <c r="J336" s="227"/>
      <c r="K336" s="227"/>
      <c r="L336" s="232"/>
      <c r="M336" s="233"/>
      <c r="N336" s="234"/>
      <c r="O336" s="234"/>
      <c r="P336" s="234"/>
      <c r="Q336" s="234"/>
      <c r="R336" s="234"/>
      <c r="S336" s="234"/>
      <c r="T336" s="23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6" t="s">
        <v>137</v>
      </c>
      <c r="AU336" s="236" t="s">
        <v>83</v>
      </c>
      <c r="AV336" s="13" t="s">
        <v>83</v>
      </c>
      <c r="AW336" s="13" t="s">
        <v>35</v>
      </c>
      <c r="AX336" s="13" t="s">
        <v>73</v>
      </c>
      <c r="AY336" s="236" t="s">
        <v>124</v>
      </c>
    </row>
    <row r="337" s="13" customFormat="1">
      <c r="A337" s="13"/>
      <c r="B337" s="226"/>
      <c r="C337" s="227"/>
      <c r="D337" s="224" t="s">
        <v>137</v>
      </c>
      <c r="E337" s="228" t="s">
        <v>19</v>
      </c>
      <c r="F337" s="229" t="s">
        <v>575</v>
      </c>
      <c r="G337" s="227"/>
      <c r="H337" s="230">
        <v>89</v>
      </c>
      <c r="I337" s="231"/>
      <c r="J337" s="227"/>
      <c r="K337" s="227"/>
      <c r="L337" s="232"/>
      <c r="M337" s="233"/>
      <c r="N337" s="234"/>
      <c r="O337" s="234"/>
      <c r="P337" s="234"/>
      <c r="Q337" s="234"/>
      <c r="R337" s="234"/>
      <c r="S337" s="234"/>
      <c r="T337" s="23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6" t="s">
        <v>137</v>
      </c>
      <c r="AU337" s="236" t="s">
        <v>83</v>
      </c>
      <c r="AV337" s="13" t="s">
        <v>83</v>
      </c>
      <c r="AW337" s="13" t="s">
        <v>35</v>
      </c>
      <c r="AX337" s="13" t="s">
        <v>73</v>
      </c>
      <c r="AY337" s="236" t="s">
        <v>124</v>
      </c>
    </row>
    <row r="338" s="14" customFormat="1">
      <c r="A338" s="14"/>
      <c r="B338" s="237"/>
      <c r="C338" s="238"/>
      <c r="D338" s="224" t="s">
        <v>137</v>
      </c>
      <c r="E338" s="239" t="s">
        <v>19</v>
      </c>
      <c r="F338" s="240" t="s">
        <v>171</v>
      </c>
      <c r="G338" s="238"/>
      <c r="H338" s="241">
        <v>2839.5300000000002</v>
      </c>
      <c r="I338" s="242"/>
      <c r="J338" s="238"/>
      <c r="K338" s="238"/>
      <c r="L338" s="243"/>
      <c r="M338" s="244"/>
      <c r="N338" s="245"/>
      <c r="O338" s="245"/>
      <c r="P338" s="245"/>
      <c r="Q338" s="245"/>
      <c r="R338" s="245"/>
      <c r="S338" s="245"/>
      <c r="T338" s="24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7" t="s">
        <v>137</v>
      </c>
      <c r="AU338" s="247" t="s">
        <v>83</v>
      </c>
      <c r="AV338" s="14" t="s">
        <v>131</v>
      </c>
      <c r="AW338" s="14" t="s">
        <v>35</v>
      </c>
      <c r="AX338" s="14" t="s">
        <v>81</v>
      </c>
      <c r="AY338" s="247" t="s">
        <v>124</v>
      </c>
    </row>
    <row r="339" s="2" customFormat="1" ht="24.15" customHeight="1">
      <c r="A339" s="40"/>
      <c r="B339" s="41"/>
      <c r="C339" s="206" t="s">
        <v>392</v>
      </c>
      <c r="D339" s="206" t="s">
        <v>126</v>
      </c>
      <c r="E339" s="207" t="s">
        <v>644</v>
      </c>
      <c r="F339" s="208" t="s">
        <v>645</v>
      </c>
      <c r="G339" s="209" t="s">
        <v>129</v>
      </c>
      <c r="H339" s="210">
        <v>2761.9499999999998</v>
      </c>
      <c r="I339" s="211"/>
      <c r="J339" s="212">
        <f>ROUND(I339*H339,2)</f>
        <v>0</v>
      </c>
      <c r="K339" s="208" t="s">
        <v>130</v>
      </c>
      <c r="L339" s="46"/>
      <c r="M339" s="213" t="s">
        <v>19</v>
      </c>
      <c r="N339" s="214" t="s">
        <v>44</v>
      </c>
      <c r="O339" s="86"/>
      <c r="P339" s="215">
        <f>O339*H339</f>
        <v>0</v>
      </c>
      <c r="Q339" s="215">
        <v>0.077799999999999994</v>
      </c>
      <c r="R339" s="215">
        <f>Q339*H339</f>
        <v>214.87970999999996</v>
      </c>
      <c r="S339" s="215">
        <v>0</v>
      </c>
      <c r="T339" s="21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131</v>
      </c>
      <c r="AT339" s="217" t="s">
        <v>126</v>
      </c>
      <c r="AU339" s="217" t="s">
        <v>83</v>
      </c>
      <c r="AY339" s="19" t="s">
        <v>124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9" t="s">
        <v>81</v>
      </c>
      <c r="BK339" s="218">
        <f>ROUND(I339*H339,2)</f>
        <v>0</v>
      </c>
      <c r="BL339" s="19" t="s">
        <v>131</v>
      </c>
      <c r="BM339" s="217" t="s">
        <v>646</v>
      </c>
    </row>
    <row r="340" s="2" customFormat="1">
      <c r="A340" s="40"/>
      <c r="B340" s="41"/>
      <c r="C340" s="42"/>
      <c r="D340" s="219" t="s">
        <v>133</v>
      </c>
      <c r="E340" s="42"/>
      <c r="F340" s="220" t="s">
        <v>647</v>
      </c>
      <c r="G340" s="42"/>
      <c r="H340" s="42"/>
      <c r="I340" s="221"/>
      <c r="J340" s="42"/>
      <c r="K340" s="42"/>
      <c r="L340" s="46"/>
      <c r="M340" s="222"/>
      <c r="N340" s="22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133</v>
      </c>
      <c r="AU340" s="19" t="s">
        <v>83</v>
      </c>
    </row>
    <row r="341" s="2" customFormat="1">
      <c r="A341" s="40"/>
      <c r="B341" s="41"/>
      <c r="C341" s="42"/>
      <c r="D341" s="224" t="s">
        <v>135</v>
      </c>
      <c r="E341" s="42"/>
      <c r="F341" s="225" t="s">
        <v>583</v>
      </c>
      <c r="G341" s="42"/>
      <c r="H341" s="42"/>
      <c r="I341" s="221"/>
      <c r="J341" s="42"/>
      <c r="K341" s="42"/>
      <c r="L341" s="46"/>
      <c r="M341" s="222"/>
      <c r="N341" s="22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135</v>
      </c>
      <c r="AU341" s="19" t="s">
        <v>83</v>
      </c>
    </row>
    <row r="342" s="13" customFormat="1">
      <c r="A342" s="13"/>
      <c r="B342" s="226"/>
      <c r="C342" s="227"/>
      <c r="D342" s="224" t="s">
        <v>137</v>
      </c>
      <c r="E342" s="228" t="s">
        <v>19</v>
      </c>
      <c r="F342" s="229" t="s">
        <v>648</v>
      </c>
      <c r="G342" s="227"/>
      <c r="H342" s="230">
        <v>2623.75</v>
      </c>
      <c r="I342" s="231"/>
      <c r="J342" s="227"/>
      <c r="K342" s="227"/>
      <c r="L342" s="232"/>
      <c r="M342" s="233"/>
      <c r="N342" s="234"/>
      <c r="O342" s="234"/>
      <c r="P342" s="234"/>
      <c r="Q342" s="234"/>
      <c r="R342" s="234"/>
      <c r="S342" s="234"/>
      <c r="T342" s="23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6" t="s">
        <v>137</v>
      </c>
      <c r="AU342" s="236" t="s">
        <v>83</v>
      </c>
      <c r="AV342" s="13" t="s">
        <v>83</v>
      </c>
      <c r="AW342" s="13" t="s">
        <v>35</v>
      </c>
      <c r="AX342" s="13" t="s">
        <v>73</v>
      </c>
      <c r="AY342" s="236" t="s">
        <v>124</v>
      </c>
    </row>
    <row r="343" s="13" customFormat="1">
      <c r="A343" s="13"/>
      <c r="B343" s="226"/>
      <c r="C343" s="227"/>
      <c r="D343" s="224" t="s">
        <v>137</v>
      </c>
      <c r="E343" s="228" t="s">
        <v>19</v>
      </c>
      <c r="F343" s="229" t="s">
        <v>631</v>
      </c>
      <c r="G343" s="227"/>
      <c r="H343" s="230">
        <v>49.200000000000003</v>
      </c>
      <c r="I343" s="231"/>
      <c r="J343" s="227"/>
      <c r="K343" s="227"/>
      <c r="L343" s="232"/>
      <c r="M343" s="233"/>
      <c r="N343" s="234"/>
      <c r="O343" s="234"/>
      <c r="P343" s="234"/>
      <c r="Q343" s="234"/>
      <c r="R343" s="234"/>
      <c r="S343" s="234"/>
      <c r="T343" s="23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6" t="s">
        <v>137</v>
      </c>
      <c r="AU343" s="236" t="s">
        <v>83</v>
      </c>
      <c r="AV343" s="13" t="s">
        <v>83</v>
      </c>
      <c r="AW343" s="13" t="s">
        <v>35</v>
      </c>
      <c r="AX343" s="13" t="s">
        <v>73</v>
      </c>
      <c r="AY343" s="236" t="s">
        <v>124</v>
      </c>
    </row>
    <row r="344" s="13" customFormat="1">
      <c r="A344" s="13"/>
      <c r="B344" s="226"/>
      <c r="C344" s="227"/>
      <c r="D344" s="224" t="s">
        <v>137</v>
      </c>
      <c r="E344" s="228" t="s">
        <v>19</v>
      </c>
      <c r="F344" s="229" t="s">
        <v>575</v>
      </c>
      <c r="G344" s="227"/>
      <c r="H344" s="230">
        <v>89</v>
      </c>
      <c r="I344" s="231"/>
      <c r="J344" s="227"/>
      <c r="K344" s="227"/>
      <c r="L344" s="232"/>
      <c r="M344" s="233"/>
      <c r="N344" s="234"/>
      <c r="O344" s="234"/>
      <c r="P344" s="234"/>
      <c r="Q344" s="234"/>
      <c r="R344" s="234"/>
      <c r="S344" s="234"/>
      <c r="T344" s="23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6" t="s">
        <v>137</v>
      </c>
      <c r="AU344" s="236" t="s">
        <v>83</v>
      </c>
      <c r="AV344" s="13" t="s">
        <v>83</v>
      </c>
      <c r="AW344" s="13" t="s">
        <v>35</v>
      </c>
      <c r="AX344" s="13" t="s">
        <v>73</v>
      </c>
      <c r="AY344" s="236" t="s">
        <v>124</v>
      </c>
    </row>
    <row r="345" s="14" customFormat="1">
      <c r="A345" s="14"/>
      <c r="B345" s="237"/>
      <c r="C345" s="238"/>
      <c r="D345" s="224" t="s">
        <v>137</v>
      </c>
      <c r="E345" s="239" t="s">
        <v>19</v>
      </c>
      <c r="F345" s="240" t="s">
        <v>171</v>
      </c>
      <c r="G345" s="238"/>
      <c r="H345" s="241">
        <v>2761.9499999999998</v>
      </c>
      <c r="I345" s="242"/>
      <c r="J345" s="238"/>
      <c r="K345" s="238"/>
      <c r="L345" s="243"/>
      <c r="M345" s="244"/>
      <c r="N345" s="245"/>
      <c r="O345" s="245"/>
      <c r="P345" s="245"/>
      <c r="Q345" s="245"/>
      <c r="R345" s="245"/>
      <c r="S345" s="245"/>
      <c r="T345" s="24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7" t="s">
        <v>137</v>
      </c>
      <c r="AU345" s="247" t="s">
        <v>83</v>
      </c>
      <c r="AV345" s="14" t="s">
        <v>131</v>
      </c>
      <c r="AW345" s="14" t="s">
        <v>35</v>
      </c>
      <c r="AX345" s="14" t="s">
        <v>81</v>
      </c>
      <c r="AY345" s="247" t="s">
        <v>124</v>
      </c>
    </row>
    <row r="346" s="2" customFormat="1" ht="24.15" customHeight="1">
      <c r="A346" s="40"/>
      <c r="B346" s="41"/>
      <c r="C346" s="206" t="s">
        <v>397</v>
      </c>
      <c r="D346" s="206" t="s">
        <v>126</v>
      </c>
      <c r="E346" s="207" t="s">
        <v>265</v>
      </c>
      <c r="F346" s="208" t="s">
        <v>266</v>
      </c>
      <c r="G346" s="209" t="s">
        <v>129</v>
      </c>
      <c r="H346" s="210">
        <v>3.5</v>
      </c>
      <c r="I346" s="211"/>
      <c r="J346" s="212">
        <f>ROUND(I346*H346,2)</f>
        <v>0</v>
      </c>
      <c r="K346" s="208" t="s">
        <v>130</v>
      </c>
      <c r="L346" s="46"/>
      <c r="M346" s="213" t="s">
        <v>19</v>
      </c>
      <c r="N346" s="214" t="s">
        <v>44</v>
      </c>
      <c r="O346" s="86"/>
      <c r="P346" s="215">
        <f>O346*H346</f>
        <v>0</v>
      </c>
      <c r="Q346" s="215">
        <v>0.10373</v>
      </c>
      <c r="R346" s="215">
        <f>Q346*H346</f>
        <v>0.36305500000000002</v>
      </c>
      <c r="S346" s="215">
        <v>0</v>
      </c>
      <c r="T346" s="216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7" t="s">
        <v>131</v>
      </c>
      <c r="AT346" s="217" t="s">
        <v>126</v>
      </c>
      <c r="AU346" s="217" t="s">
        <v>83</v>
      </c>
      <c r="AY346" s="19" t="s">
        <v>124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19" t="s">
        <v>81</v>
      </c>
      <c r="BK346" s="218">
        <f>ROUND(I346*H346,2)</f>
        <v>0</v>
      </c>
      <c r="BL346" s="19" t="s">
        <v>131</v>
      </c>
      <c r="BM346" s="217" t="s">
        <v>649</v>
      </c>
    </row>
    <row r="347" s="2" customFormat="1">
      <c r="A347" s="40"/>
      <c r="B347" s="41"/>
      <c r="C347" s="42"/>
      <c r="D347" s="219" t="s">
        <v>133</v>
      </c>
      <c r="E347" s="42"/>
      <c r="F347" s="220" t="s">
        <v>268</v>
      </c>
      <c r="G347" s="42"/>
      <c r="H347" s="42"/>
      <c r="I347" s="221"/>
      <c r="J347" s="42"/>
      <c r="K347" s="42"/>
      <c r="L347" s="46"/>
      <c r="M347" s="222"/>
      <c r="N347" s="223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133</v>
      </c>
      <c r="AU347" s="19" t="s">
        <v>83</v>
      </c>
    </row>
    <row r="348" s="2" customFormat="1">
      <c r="A348" s="40"/>
      <c r="B348" s="41"/>
      <c r="C348" s="42"/>
      <c r="D348" s="224" t="s">
        <v>135</v>
      </c>
      <c r="E348" s="42"/>
      <c r="F348" s="225" t="s">
        <v>143</v>
      </c>
      <c r="G348" s="42"/>
      <c r="H348" s="42"/>
      <c r="I348" s="221"/>
      <c r="J348" s="42"/>
      <c r="K348" s="42"/>
      <c r="L348" s="46"/>
      <c r="M348" s="222"/>
      <c r="N348" s="223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135</v>
      </c>
      <c r="AU348" s="19" t="s">
        <v>83</v>
      </c>
    </row>
    <row r="349" s="13" customFormat="1">
      <c r="A349" s="13"/>
      <c r="B349" s="226"/>
      <c r="C349" s="227"/>
      <c r="D349" s="224" t="s">
        <v>137</v>
      </c>
      <c r="E349" s="228" t="s">
        <v>19</v>
      </c>
      <c r="F349" s="229" t="s">
        <v>451</v>
      </c>
      <c r="G349" s="227"/>
      <c r="H349" s="230">
        <v>2</v>
      </c>
      <c r="I349" s="231"/>
      <c r="J349" s="227"/>
      <c r="K349" s="227"/>
      <c r="L349" s="232"/>
      <c r="M349" s="233"/>
      <c r="N349" s="234"/>
      <c r="O349" s="234"/>
      <c r="P349" s="234"/>
      <c r="Q349" s="234"/>
      <c r="R349" s="234"/>
      <c r="S349" s="234"/>
      <c r="T349" s="23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6" t="s">
        <v>137</v>
      </c>
      <c r="AU349" s="236" t="s">
        <v>83</v>
      </c>
      <c r="AV349" s="13" t="s">
        <v>83</v>
      </c>
      <c r="AW349" s="13" t="s">
        <v>35</v>
      </c>
      <c r="AX349" s="13" t="s">
        <v>73</v>
      </c>
      <c r="AY349" s="236" t="s">
        <v>124</v>
      </c>
    </row>
    <row r="350" s="13" customFormat="1">
      <c r="A350" s="13"/>
      <c r="B350" s="226"/>
      <c r="C350" s="227"/>
      <c r="D350" s="224" t="s">
        <v>137</v>
      </c>
      <c r="E350" s="228" t="s">
        <v>19</v>
      </c>
      <c r="F350" s="229" t="s">
        <v>452</v>
      </c>
      <c r="G350" s="227"/>
      <c r="H350" s="230">
        <v>1.5</v>
      </c>
      <c r="I350" s="231"/>
      <c r="J350" s="227"/>
      <c r="K350" s="227"/>
      <c r="L350" s="232"/>
      <c r="M350" s="233"/>
      <c r="N350" s="234"/>
      <c r="O350" s="234"/>
      <c r="P350" s="234"/>
      <c r="Q350" s="234"/>
      <c r="R350" s="234"/>
      <c r="S350" s="234"/>
      <c r="T350" s="23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6" t="s">
        <v>137</v>
      </c>
      <c r="AU350" s="236" t="s">
        <v>83</v>
      </c>
      <c r="AV350" s="13" t="s">
        <v>83</v>
      </c>
      <c r="AW350" s="13" t="s">
        <v>35</v>
      </c>
      <c r="AX350" s="13" t="s">
        <v>73</v>
      </c>
      <c r="AY350" s="236" t="s">
        <v>124</v>
      </c>
    </row>
    <row r="351" s="14" customFormat="1">
      <c r="A351" s="14"/>
      <c r="B351" s="237"/>
      <c r="C351" s="238"/>
      <c r="D351" s="224" t="s">
        <v>137</v>
      </c>
      <c r="E351" s="239" t="s">
        <v>19</v>
      </c>
      <c r="F351" s="240" t="s">
        <v>171</v>
      </c>
      <c r="G351" s="238"/>
      <c r="H351" s="241">
        <v>3.5</v>
      </c>
      <c r="I351" s="242"/>
      <c r="J351" s="238"/>
      <c r="K351" s="238"/>
      <c r="L351" s="243"/>
      <c r="M351" s="244"/>
      <c r="N351" s="245"/>
      <c r="O351" s="245"/>
      <c r="P351" s="245"/>
      <c r="Q351" s="245"/>
      <c r="R351" s="245"/>
      <c r="S351" s="245"/>
      <c r="T351" s="246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7" t="s">
        <v>137</v>
      </c>
      <c r="AU351" s="247" t="s">
        <v>83</v>
      </c>
      <c r="AV351" s="14" t="s">
        <v>131</v>
      </c>
      <c r="AW351" s="14" t="s">
        <v>35</v>
      </c>
      <c r="AX351" s="14" t="s">
        <v>81</v>
      </c>
      <c r="AY351" s="247" t="s">
        <v>124</v>
      </c>
    </row>
    <row r="352" s="2" customFormat="1" ht="37.8" customHeight="1">
      <c r="A352" s="40"/>
      <c r="B352" s="41"/>
      <c r="C352" s="206" t="s">
        <v>402</v>
      </c>
      <c r="D352" s="206" t="s">
        <v>126</v>
      </c>
      <c r="E352" s="207" t="s">
        <v>270</v>
      </c>
      <c r="F352" s="208" t="s">
        <v>271</v>
      </c>
      <c r="G352" s="209" t="s">
        <v>129</v>
      </c>
      <c r="H352" s="210">
        <v>5.9000000000000004</v>
      </c>
      <c r="I352" s="211"/>
      <c r="J352" s="212">
        <f>ROUND(I352*H352,2)</f>
        <v>0</v>
      </c>
      <c r="K352" s="208" t="s">
        <v>130</v>
      </c>
      <c r="L352" s="46"/>
      <c r="M352" s="213" t="s">
        <v>19</v>
      </c>
      <c r="N352" s="214" t="s">
        <v>44</v>
      </c>
      <c r="O352" s="86"/>
      <c r="P352" s="215">
        <f>O352*H352</f>
        <v>0</v>
      </c>
      <c r="Q352" s="215">
        <v>0.089219999999999994</v>
      </c>
      <c r="R352" s="215">
        <f>Q352*H352</f>
        <v>0.52639800000000003</v>
      </c>
      <c r="S352" s="215">
        <v>0</v>
      </c>
      <c r="T352" s="216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7" t="s">
        <v>131</v>
      </c>
      <c r="AT352" s="217" t="s">
        <v>126</v>
      </c>
      <c r="AU352" s="217" t="s">
        <v>83</v>
      </c>
      <c r="AY352" s="19" t="s">
        <v>124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9" t="s">
        <v>81</v>
      </c>
      <c r="BK352" s="218">
        <f>ROUND(I352*H352,2)</f>
        <v>0</v>
      </c>
      <c r="BL352" s="19" t="s">
        <v>131</v>
      </c>
      <c r="BM352" s="217" t="s">
        <v>650</v>
      </c>
    </row>
    <row r="353" s="2" customFormat="1">
      <c r="A353" s="40"/>
      <c r="B353" s="41"/>
      <c r="C353" s="42"/>
      <c r="D353" s="219" t="s">
        <v>133</v>
      </c>
      <c r="E353" s="42"/>
      <c r="F353" s="220" t="s">
        <v>273</v>
      </c>
      <c r="G353" s="42"/>
      <c r="H353" s="42"/>
      <c r="I353" s="221"/>
      <c r="J353" s="42"/>
      <c r="K353" s="42"/>
      <c r="L353" s="46"/>
      <c r="M353" s="222"/>
      <c r="N353" s="223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133</v>
      </c>
      <c r="AU353" s="19" t="s">
        <v>83</v>
      </c>
    </row>
    <row r="354" s="2" customFormat="1">
      <c r="A354" s="40"/>
      <c r="B354" s="41"/>
      <c r="C354" s="42"/>
      <c r="D354" s="224" t="s">
        <v>135</v>
      </c>
      <c r="E354" s="42"/>
      <c r="F354" s="225" t="s">
        <v>583</v>
      </c>
      <c r="G354" s="42"/>
      <c r="H354" s="42"/>
      <c r="I354" s="221"/>
      <c r="J354" s="42"/>
      <c r="K354" s="42"/>
      <c r="L354" s="46"/>
      <c r="M354" s="222"/>
      <c r="N354" s="223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135</v>
      </c>
      <c r="AU354" s="19" t="s">
        <v>83</v>
      </c>
    </row>
    <row r="355" s="13" customFormat="1">
      <c r="A355" s="13"/>
      <c r="B355" s="226"/>
      <c r="C355" s="227"/>
      <c r="D355" s="224" t="s">
        <v>137</v>
      </c>
      <c r="E355" s="228" t="s">
        <v>19</v>
      </c>
      <c r="F355" s="229" t="s">
        <v>651</v>
      </c>
      <c r="G355" s="227"/>
      <c r="H355" s="230">
        <v>5.9000000000000004</v>
      </c>
      <c r="I355" s="231"/>
      <c r="J355" s="227"/>
      <c r="K355" s="227"/>
      <c r="L355" s="232"/>
      <c r="M355" s="233"/>
      <c r="N355" s="234"/>
      <c r="O355" s="234"/>
      <c r="P355" s="234"/>
      <c r="Q355" s="234"/>
      <c r="R355" s="234"/>
      <c r="S355" s="234"/>
      <c r="T355" s="23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6" t="s">
        <v>137</v>
      </c>
      <c r="AU355" s="236" t="s">
        <v>83</v>
      </c>
      <c r="AV355" s="13" t="s">
        <v>83</v>
      </c>
      <c r="AW355" s="13" t="s">
        <v>35</v>
      </c>
      <c r="AX355" s="13" t="s">
        <v>81</v>
      </c>
      <c r="AY355" s="236" t="s">
        <v>124</v>
      </c>
    </row>
    <row r="356" s="2" customFormat="1" ht="16.5" customHeight="1">
      <c r="A356" s="40"/>
      <c r="B356" s="41"/>
      <c r="C356" s="248" t="s">
        <v>281</v>
      </c>
      <c r="D356" s="248" t="s">
        <v>173</v>
      </c>
      <c r="E356" s="249" t="s">
        <v>652</v>
      </c>
      <c r="F356" s="250" t="s">
        <v>653</v>
      </c>
      <c r="G356" s="251" t="s">
        <v>129</v>
      </c>
      <c r="H356" s="252">
        <v>6.077</v>
      </c>
      <c r="I356" s="253"/>
      <c r="J356" s="254">
        <f>ROUND(I356*H356,2)</f>
        <v>0</v>
      </c>
      <c r="K356" s="250" t="s">
        <v>19</v>
      </c>
      <c r="L356" s="255"/>
      <c r="M356" s="256" t="s">
        <v>19</v>
      </c>
      <c r="N356" s="257" t="s">
        <v>44</v>
      </c>
      <c r="O356" s="86"/>
      <c r="P356" s="215">
        <f>O356*H356</f>
        <v>0</v>
      </c>
      <c r="Q356" s="215">
        <v>0.13100000000000001</v>
      </c>
      <c r="R356" s="215">
        <f>Q356*H356</f>
        <v>0.79608699999999999</v>
      </c>
      <c r="S356" s="215">
        <v>0</v>
      </c>
      <c r="T356" s="216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7" t="s">
        <v>177</v>
      </c>
      <c r="AT356" s="217" t="s">
        <v>173</v>
      </c>
      <c r="AU356" s="217" t="s">
        <v>83</v>
      </c>
      <c r="AY356" s="19" t="s">
        <v>124</v>
      </c>
      <c r="BE356" s="218">
        <f>IF(N356="základní",J356,0)</f>
        <v>0</v>
      </c>
      <c r="BF356" s="218">
        <f>IF(N356="snížená",J356,0)</f>
        <v>0</v>
      </c>
      <c r="BG356" s="218">
        <f>IF(N356="zákl. přenesená",J356,0)</f>
        <v>0</v>
      </c>
      <c r="BH356" s="218">
        <f>IF(N356="sníž. přenesená",J356,0)</f>
        <v>0</v>
      </c>
      <c r="BI356" s="218">
        <f>IF(N356="nulová",J356,0)</f>
        <v>0</v>
      </c>
      <c r="BJ356" s="19" t="s">
        <v>81</v>
      </c>
      <c r="BK356" s="218">
        <f>ROUND(I356*H356,2)</f>
        <v>0</v>
      </c>
      <c r="BL356" s="19" t="s">
        <v>131</v>
      </c>
      <c r="BM356" s="217" t="s">
        <v>654</v>
      </c>
    </row>
    <row r="357" s="13" customFormat="1">
      <c r="A357" s="13"/>
      <c r="B357" s="226"/>
      <c r="C357" s="227"/>
      <c r="D357" s="224" t="s">
        <v>137</v>
      </c>
      <c r="E357" s="228" t="s">
        <v>19</v>
      </c>
      <c r="F357" s="229" t="s">
        <v>655</v>
      </c>
      <c r="G357" s="227"/>
      <c r="H357" s="230">
        <v>6.077</v>
      </c>
      <c r="I357" s="231"/>
      <c r="J357" s="227"/>
      <c r="K357" s="227"/>
      <c r="L357" s="232"/>
      <c r="M357" s="233"/>
      <c r="N357" s="234"/>
      <c r="O357" s="234"/>
      <c r="P357" s="234"/>
      <c r="Q357" s="234"/>
      <c r="R357" s="234"/>
      <c r="S357" s="234"/>
      <c r="T357" s="23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6" t="s">
        <v>137</v>
      </c>
      <c r="AU357" s="236" t="s">
        <v>83</v>
      </c>
      <c r="AV357" s="13" t="s">
        <v>83</v>
      </c>
      <c r="AW357" s="13" t="s">
        <v>35</v>
      </c>
      <c r="AX357" s="13" t="s">
        <v>81</v>
      </c>
      <c r="AY357" s="236" t="s">
        <v>124</v>
      </c>
    </row>
    <row r="358" s="2" customFormat="1" ht="37.8" customHeight="1">
      <c r="A358" s="40"/>
      <c r="B358" s="41"/>
      <c r="C358" s="206" t="s">
        <v>191</v>
      </c>
      <c r="D358" s="206" t="s">
        <v>126</v>
      </c>
      <c r="E358" s="207" t="s">
        <v>656</v>
      </c>
      <c r="F358" s="208" t="s">
        <v>657</v>
      </c>
      <c r="G358" s="209" t="s">
        <v>129</v>
      </c>
      <c r="H358" s="210">
        <v>17.600000000000001</v>
      </c>
      <c r="I358" s="211"/>
      <c r="J358" s="212">
        <f>ROUND(I358*H358,2)</f>
        <v>0</v>
      </c>
      <c r="K358" s="208" t="s">
        <v>130</v>
      </c>
      <c r="L358" s="46"/>
      <c r="M358" s="213" t="s">
        <v>19</v>
      </c>
      <c r="N358" s="214" t="s">
        <v>44</v>
      </c>
      <c r="O358" s="86"/>
      <c r="P358" s="215">
        <f>O358*H358</f>
        <v>0</v>
      </c>
      <c r="Q358" s="215">
        <v>0.090620000000000006</v>
      </c>
      <c r="R358" s="215">
        <f>Q358*H358</f>
        <v>1.5949120000000003</v>
      </c>
      <c r="S358" s="215">
        <v>0</v>
      </c>
      <c r="T358" s="216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7" t="s">
        <v>131</v>
      </c>
      <c r="AT358" s="217" t="s">
        <v>126</v>
      </c>
      <c r="AU358" s="217" t="s">
        <v>83</v>
      </c>
      <c r="AY358" s="19" t="s">
        <v>124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9" t="s">
        <v>81</v>
      </c>
      <c r="BK358" s="218">
        <f>ROUND(I358*H358,2)</f>
        <v>0</v>
      </c>
      <c r="BL358" s="19" t="s">
        <v>131</v>
      </c>
      <c r="BM358" s="217" t="s">
        <v>658</v>
      </c>
    </row>
    <row r="359" s="2" customFormat="1">
      <c r="A359" s="40"/>
      <c r="B359" s="41"/>
      <c r="C359" s="42"/>
      <c r="D359" s="219" t="s">
        <v>133</v>
      </c>
      <c r="E359" s="42"/>
      <c r="F359" s="220" t="s">
        <v>659</v>
      </c>
      <c r="G359" s="42"/>
      <c r="H359" s="42"/>
      <c r="I359" s="221"/>
      <c r="J359" s="42"/>
      <c r="K359" s="42"/>
      <c r="L359" s="46"/>
      <c r="M359" s="222"/>
      <c r="N359" s="22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133</v>
      </c>
      <c r="AU359" s="19" t="s">
        <v>83</v>
      </c>
    </row>
    <row r="360" s="2" customFormat="1">
      <c r="A360" s="40"/>
      <c r="B360" s="41"/>
      <c r="C360" s="42"/>
      <c r="D360" s="224" t="s">
        <v>135</v>
      </c>
      <c r="E360" s="42"/>
      <c r="F360" s="225" t="s">
        <v>583</v>
      </c>
      <c r="G360" s="42"/>
      <c r="H360" s="42"/>
      <c r="I360" s="221"/>
      <c r="J360" s="42"/>
      <c r="K360" s="42"/>
      <c r="L360" s="46"/>
      <c r="M360" s="222"/>
      <c r="N360" s="223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135</v>
      </c>
      <c r="AU360" s="19" t="s">
        <v>83</v>
      </c>
    </row>
    <row r="361" s="13" customFormat="1">
      <c r="A361" s="13"/>
      <c r="B361" s="226"/>
      <c r="C361" s="227"/>
      <c r="D361" s="224" t="s">
        <v>137</v>
      </c>
      <c r="E361" s="228" t="s">
        <v>19</v>
      </c>
      <c r="F361" s="229" t="s">
        <v>572</v>
      </c>
      <c r="G361" s="227"/>
      <c r="H361" s="230">
        <v>17.600000000000001</v>
      </c>
      <c r="I361" s="231"/>
      <c r="J361" s="227"/>
      <c r="K361" s="227"/>
      <c r="L361" s="232"/>
      <c r="M361" s="233"/>
      <c r="N361" s="234"/>
      <c r="O361" s="234"/>
      <c r="P361" s="234"/>
      <c r="Q361" s="234"/>
      <c r="R361" s="234"/>
      <c r="S361" s="234"/>
      <c r="T361" s="23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6" t="s">
        <v>137</v>
      </c>
      <c r="AU361" s="236" t="s">
        <v>83</v>
      </c>
      <c r="AV361" s="13" t="s">
        <v>83</v>
      </c>
      <c r="AW361" s="13" t="s">
        <v>35</v>
      </c>
      <c r="AX361" s="13" t="s">
        <v>81</v>
      </c>
      <c r="AY361" s="236" t="s">
        <v>124</v>
      </c>
    </row>
    <row r="362" s="2" customFormat="1" ht="16.5" customHeight="1">
      <c r="A362" s="40"/>
      <c r="B362" s="41"/>
      <c r="C362" s="248" t="s">
        <v>196</v>
      </c>
      <c r="D362" s="248" t="s">
        <v>173</v>
      </c>
      <c r="E362" s="249" t="s">
        <v>660</v>
      </c>
      <c r="F362" s="250" t="s">
        <v>661</v>
      </c>
      <c r="G362" s="251" t="s">
        <v>129</v>
      </c>
      <c r="H362" s="252">
        <v>18.128</v>
      </c>
      <c r="I362" s="253"/>
      <c r="J362" s="254">
        <f>ROUND(I362*H362,2)</f>
        <v>0</v>
      </c>
      <c r="K362" s="250" t="s">
        <v>19</v>
      </c>
      <c r="L362" s="255"/>
      <c r="M362" s="256" t="s">
        <v>19</v>
      </c>
      <c r="N362" s="257" t="s">
        <v>44</v>
      </c>
      <c r="O362" s="86"/>
      <c r="P362" s="215">
        <f>O362*H362</f>
        <v>0</v>
      </c>
      <c r="Q362" s="215">
        <v>0.13100000000000001</v>
      </c>
      <c r="R362" s="215">
        <f>Q362*H362</f>
        <v>2.374768</v>
      </c>
      <c r="S362" s="215">
        <v>0</v>
      </c>
      <c r="T362" s="216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7" t="s">
        <v>177</v>
      </c>
      <c r="AT362" s="217" t="s">
        <v>173</v>
      </c>
      <c r="AU362" s="217" t="s">
        <v>83</v>
      </c>
      <c r="AY362" s="19" t="s">
        <v>124</v>
      </c>
      <c r="BE362" s="218">
        <f>IF(N362="základní",J362,0)</f>
        <v>0</v>
      </c>
      <c r="BF362" s="218">
        <f>IF(N362="snížená",J362,0)</f>
        <v>0</v>
      </c>
      <c r="BG362" s="218">
        <f>IF(N362="zákl. přenesená",J362,0)</f>
        <v>0</v>
      </c>
      <c r="BH362" s="218">
        <f>IF(N362="sníž. přenesená",J362,0)</f>
        <v>0</v>
      </c>
      <c r="BI362" s="218">
        <f>IF(N362="nulová",J362,0)</f>
        <v>0</v>
      </c>
      <c r="BJ362" s="19" t="s">
        <v>81</v>
      </c>
      <c r="BK362" s="218">
        <f>ROUND(I362*H362,2)</f>
        <v>0</v>
      </c>
      <c r="BL362" s="19" t="s">
        <v>131</v>
      </c>
      <c r="BM362" s="217" t="s">
        <v>662</v>
      </c>
    </row>
    <row r="363" s="13" customFormat="1">
      <c r="A363" s="13"/>
      <c r="B363" s="226"/>
      <c r="C363" s="227"/>
      <c r="D363" s="224" t="s">
        <v>137</v>
      </c>
      <c r="E363" s="227"/>
      <c r="F363" s="229" t="s">
        <v>663</v>
      </c>
      <c r="G363" s="227"/>
      <c r="H363" s="230">
        <v>18.128</v>
      </c>
      <c r="I363" s="231"/>
      <c r="J363" s="227"/>
      <c r="K363" s="227"/>
      <c r="L363" s="232"/>
      <c r="M363" s="233"/>
      <c r="N363" s="234"/>
      <c r="O363" s="234"/>
      <c r="P363" s="234"/>
      <c r="Q363" s="234"/>
      <c r="R363" s="234"/>
      <c r="S363" s="234"/>
      <c r="T363" s="23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6" t="s">
        <v>137</v>
      </c>
      <c r="AU363" s="236" t="s">
        <v>83</v>
      </c>
      <c r="AV363" s="13" t="s">
        <v>83</v>
      </c>
      <c r="AW363" s="13" t="s">
        <v>4</v>
      </c>
      <c r="AX363" s="13" t="s">
        <v>81</v>
      </c>
      <c r="AY363" s="236" t="s">
        <v>124</v>
      </c>
    </row>
    <row r="364" s="12" customFormat="1" ht="22.8" customHeight="1">
      <c r="A364" s="12"/>
      <c r="B364" s="190"/>
      <c r="C364" s="191"/>
      <c r="D364" s="192" t="s">
        <v>72</v>
      </c>
      <c r="E364" s="204" t="s">
        <v>177</v>
      </c>
      <c r="F364" s="204" t="s">
        <v>664</v>
      </c>
      <c r="G364" s="191"/>
      <c r="H364" s="191"/>
      <c r="I364" s="194"/>
      <c r="J364" s="205">
        <f>BK364</f>
        <v>0</v>
      </c>
      <c r="K364" s="191"/>
      <c r="L364" s="196"/>
      <c r="M364" s="197"/>
      <c r="N364" s="198"/>
      <c r="O364" s="198"/>
      <c r="P364" s="199">
        <f>SUM(P365:P384)</f>
        <v>0</v>
      </c>
      <c r="Q364" s="198"/>
      <c r="R364" s="199">
        <f>SUM(R365:R384)</f>
        <v>2.52068</v>
      </c>
      <c r="S364" s="198"/>
      <c r="T364" s="200">
        <f>SUM(T365:T384)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01" t="s">
        <v>81</v>
      </c>
      <c r="AT364" s="202" t="s">
        <v>72</v>
      </c>
      <c r="AU364" s="202" t="s">
        <v>81</v>
      </c>
      <c r="AY364" s="201" t="s">
        <v>124</v>
      </c>
      <c r="BK364" s="203">
        <f>SUM(BK365:BK384)</f>
        <v>0</v>
      </c>
    </row>
    <row r="365" s="2" customFormat="1" ht="16.5" customHeight="1">
      <c r="A365" s="40"/>
      <c r="B365" s="41"/>
      <c r="C365" s="206" t="s">
        <v>356</v>
      </c>
      <c r="D365" s="206" t="s">
        <v>126</v>
      </c>
      <c r="E365" s="207" t="s">
        <v>665</v>
      </c>
      <c r="F365" s="208" t="s">
        <v>666</v>
      </c>
      <c r="G365" s="209" t="s">
        <v>372</v>
      </c>
      <c r="H365" s="210">
        <v>4</v>
      </c>
      <c r="I365" s="211"/>
      <c r="J365" s="212">
        <f>ROUND(I365*H365,2)</f>
        <v>0</v>
      </c>
      <c r="K365" s="208" t="s">
        <v>130</v>
      </c>
      <c r="L365" s="46"/>
      <c r="M365" s="213" t="s">
        <v>19</v>
      </c>
      <c r="N365" s="214" t="s">
        <v>44</v>
      </c>
      <c r="O365" s="86"/>
      <c r="P365" s="215">
        <f>O365*H365</f>
        <v>0</v>
      </c>
      <c r="Q365" s="215">
        <v>0.010189999999999999</v>
      </c>
      <c r="R365" s="215">
        <f>Q365*H365</f>
        <v>0.040759999999999998</v>
      </c>
      <c r="S365" s="215">
        <v>0</v>
      </c>
      <c r="T365" s="216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7" t="s">
        <v>131</v>
      </c>
      <c r="AT365" s="217" t="s">
        <v>126</v>
      </c>
      <c r="AU365" s="217" t="s">
        <v>83</v>
      </c>
      <c r="AY365" s="19" t="s">
        <v>124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9" t="s">
        <v>81</v>
      </c>
      <c r="BK365" s="218">
        <f>ROUND(I365*H365,2)</f>
        <v>0</v>
      </c>
      <c r="BL365" s="19" t="s">
        <v>131</v>
      </c>
      <c r="BM365" s="217" t="s">
        <v>667</v>
      </c>
    </row>
    <row r="366" s="2" customFormat="1">
      <c r="A366" s="40"/>
      <c r="B366" s="41"/>
      <c r="C366" s="42"/>
      <c r="D366" s="219" t="s">
        <v>133</v>
      </c>
      <c r="E366" s="42"/>
      <c r="F366" s="220" t="s">
        <v>668</v>
      </c>
      <c r="G366" s="42"/>
      <c r="H366" s="42"/>
      <c r="I366" s="221"/>
      <c r="J366" s="42"/>
      <c r="K366" s="42"/>
      <c r="L366" s="46"/>
      <c r="M366" s="222"/>
      <c r="N366" s="223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133</v>
      </c>
      <c r="AU366" s="19" t="s">
        <v>83</v>
      </c>
    </row>
    <row r="367" s="2" customFormat="1">
      <c r="A367" s="40"/>
      <c r="B367" s="41"/>
      <c r="C367" s="42"/>
      <c r="D367" s="224" t="s">
        <v>135</v>
      </c>
      <c r="E367" s="42"/>
      <c r="F367" s="225" t="s">
        <v>583</v>
      </c>
      <c r="G367" s="42"/>
      <c r="H367" s="42"/>
      <c r="I367" s="221"/>
      <c r="J367" s="42"/>
      <c r="K367" s="42"/>
      <c r="L367" s="46"/>
      <c r="M367" s="222"/>
      <c r="N367" s="223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135</v>
      </c>
      <c r="AU367" s="19" t="s">
        <v>83</v>
      </c>
    </row>
    <row r="368" s="13" customFormat="1">
      <c r="A368" s="13"/>
      <c r="B368" s="226"/>
      <c r="C368" s="227"/>
      <c r="D368" s="224" t="s">
        <v>137</v>
      </c>
      <c r="E368" s="228" t="s">
        <v>19</v>
      </c>
      <c r="F368" s="229" t="s">
        <v>669</v>
      </c>
      <c r="G368" s="227"/>
      <c r="H368" s="230">
        <v>4</v>
      </c>
      <c r="I368" s="231"/>
      <c r="J368" s="227"/>
      <c r="K368" s="227"/>
      <c r="L368" s="232"/>
      <c r="M368" s="233"/>
      <c r="N368" s="234"/>
      <c r="O368" s="234"/>
      <c r="P368" s="234"/>
      <c r="Q368" s="234"/>
      <c r="R368" s="234"/>
      <c r="S368" s="234"/>
      <c r="T368" s="23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6" t="s">
        <v>137</v>
      </c>
      <c r="AU368" s="236" t="s">
        <v>83</v>
      </c>
      <c r="AV368" s="13" t="s">
        <v>83</v>
      </c>
      <c r="AW368" s="13" t="s">
        <v>35</v>
      </c>
      <c r="AX368" s="13" t="s">
        <v>81</v>
      </c>
      <c r="AY368" s="236" t="s">
        <v>124</v>
      </c>
    </row>
    <row r="369" s="2" customFormat="1" ht="16.5" customHeight="1">
      <c r="A369" s="40"/>
      <c r="B369" s="41"/>
      <c r="C369" s="248" t="s">
        <v>151</v>
      </c>
      <c r="D369" s="248" t="s">
        <v>173</v>
      </c>
      <c r="E369" s="249" t="s">
        <v>670</v>
      </c>
      <c r="F369" s="250" t="s">
        <v>671</v>
      </c>
      <c r="G369" s="251" t="s">
        <v>372</v>
      </c>
      <c r="H369" s="252">
        <v>2</v>
      </c>
      <c r="I369" s="253"/>
      <c r="J369" s="254">
        <f>ROUND(I369*H369,2)</f>
        <v>0</v>
      </c>
      <c r="K369" s="250" t="s">
        <v>130</v>
      </c>
      <c r="L369" s="255"/>
      <c r="M369" s="256" t="s">
        <v>19</v>
      </c>
      <c r="N369" s="257" t="s">
        <v>44</v>
      </c>
      <c r="O369" s="86"/>
      <c r="P369" s="215">
        <f>O369*H369</f>
        <v>0</v>
      </c>
      <c r="Q369" s="215">
        <v>0.26200000000000001</v>
      </c>
      <c r="R369" s="215">
        <f>Q369*H369</f>
        <v>0.52400000000000002</v>
      </c>
      <c r="S369" s="215">
        <v>0</v>
      </c>
      <c r="T369" s="216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17" t="s">
        <v>177</v>
      </c>
      <c r="AT369" s="217" t="s">
        <v>173</v>
      </c>
      <c r="AU369" s="217" t="s">
        <v>83</v>
      </c>
      <c r="AY369" s="19" t="s">
        <v>124</v>
      </c>
      <c r="BE369" s="218">
        <f>IF(N369="základní",J369,0)</f>
        <v>0</v>
      </c>
      <c r="BF369" s="218">
        <f>IF(N369="snížená",J369,0)</f>
        <v>0</v>
      </c>
      <c r="BG369" s="218">
        <f>IF(N369="zákl. přenesená",J369,0)</f>
        <v>0</v>
      </c>
      <c r="BH369" s="218">
        <f>IF(N369="sníž. přenesená",J369,0)</f>
        <v>0</v>
      </c>
      <c r="BI369" s="218">
        <f>IF(N369="nulová",J369,0)</f>
        <v>0</v>
      </c>
      <c r="BJ369" s="19" t="s">
        <v>81</v>
      </c>
      <c r="BK369" s="218">
        <f>ROUND(I369*H369,2)</f>
        <v>0</v>
      </c>
      <c r="BL369" s="19" t="s">
        <v>131</v>
      </c>
      <c r="BM369" s="217" t="s">
        <v>672</v>
      </c>
    </row>
    <row r="370" s="2" customFormat="1" ht="16.5" customHeight="1">
      <c r="A370" s="40"/>
      <c r="B370" s="41"/>
      <c r="C370" s="206" t="s">
        <v>158</v>
      </c>
      <c r="D370" s="206" t="s">
        <v>126</v>
      </c>
      <c r="E370" s="207" t="s">
        <v>673</v>
      </c>
      <c r="F370" s="208" t="s">
        <v>674</v>
      </c>
      <c r="G370" s="209" t="s">
        <v>372</v>
      </c>
      <c r="H370" s="210">
        <v>2</v>
      </c>
      <c r="I370" s="211"/>
      <c r="J370" s="212">
        <f>ROUND(I370*H370,2)</f>
        <v>0</v>
      </c>
      <c r="K370" s="208" t="s">
        <v>130</v>
      </c>
      <c r="L370" s="46"/>
      <c r="M370" s="213" t="s">
        <v>19</v>
      </c>
      <c r="N370" s="214" t="s">
        <v>44</v>
      </c>
      <c r="O370" s="86"/>
      <c r="P370" s="215">
        <f>O370*H370</f>
        <v>0</v>
      </c>
      <c r="Q370" s="215">
        <v>0.01248</v>
      </c>
      <c r="R370" s="215">
        <f>Q370*H370</f>
        <v>0.02496</v>
      </c>
      <c r="S370" s="215">
        <v>0</v>
      </c>
      <c r="T370" s="216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7" t="s">
        <v>131</v>
      </c>
      <c r="AT370" s="217" t="s">
        <v>126</v>
      </c>
      <c r="AU370" s="217" t="s">
        <v>83</v>
      </c>
      <c r="AY370" s="19" t="s">
        <v>124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9" t="s">
        <v>81</v>
      </c>
      <c r="BK370" s="218">
        <f>ROUND(I370*H370,2)</f>
        <v>0</v>
      </c>
      <c r="BL370" s="19" t="s">
        <v>131</v>
      </c>
      <c r="BM370" s="217" t="s">
        <v>675</v>
      </c>
    </row>
    <row r="371" s="2" customFormat="1">
      <c r="A371" s="40"/>
      <c r="B371" s="41"/>
      <c r="C371" s="42"/>
      <c r="D371" s="219" t="s">
        <v>133</v>
      </c>
      <c r="E371" s="42"/>
      <c r="F371" s="220" t="s">
        <v>676</v>
      </c>
      <c r="G371" s="42"/>
      <c r="H371" s="42"/>
      <c r="I371" s="221"/>
      <c r="J371" s="42"/>
      <c r="K371" s="42"/>
      <c r="L371" s="46"/>
      <c r="M371" s="222"/>
      <c r="N371" s="223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133</v>
      </c>
      <c r="AU371" s="19" t="s">
        <v>83</v>
      </c>
    </row>
    <row r="372" s="2" customFormat="1">
      <c r="A372" s="40"/>
      <c r="B372" s="41"/>
      <c r="C372" s="42"/>
      <c r="D372" s="224" t="s">
        <v>135</v>
      </c>
      <c r="E372" s="42"/>
      <c r="F372" s="225" t="s">
        <v>583</v>
      </c>
      <c r="G372" s="42"/>
      <c r="H372" s="42"/>
      <c r="I372" s="221"/>
      <c r="J372" s="42"/>
      <c r="K372" s="42"/>
      <c r="L372" s="46"/>
      <c r="M372" s="222"/>
      <c r="N372" s="223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135</v>
      </c>
      <c r="AU372" s="19" t="s">
        <v>83</v>
      </c>
    </row>
    <row r="373" s="13" customFormat="1">
      <c r="A373" s="13"/>
      <c r="B373" s="226"/>
      <c r="C373" s="227"/>
      <c r="D373" s="224" t="s">
        <v>137</v>
      </c>
      <c r="E373" s="228" t="s">
        <v>19</v>
      </c>
      <c r="F373" s="229" t="s">
        <v>677</v>
      </c>
      <c r="G373" s="227"/>
      <c r="H373" s="230">
        <v>2</v>
      </c>
      <c r="I373" s="231"/>
      <c r="J373" s="227"/>
      <c r="K373" s="227"/>
      <c r="L373" s="232"/>
      <c r="M373" s="233"/>
      <c r="N373" s="234"/>
      <c r="O373" s="234"/>
      <c r="P373" s="234"/>
      <c r="Q373" s="234"/>
      <c r="R373" s="234"/>
      <c r="S373" s="234"/>
      <c r="T373" s="23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6" t="s">
        <v>137</v>
      </c>
      <c r="AU373" s="236" t="s">
        <v>83</v>
      </c>
      <c r="AV373" s="13" t="s">
        <v>83</v>
      </c>
      <c r="AW373" s="13" t="s">
        <v>35</v>
      </c>
      <c r="AX373" s="13" t="s">
        <v>81</v>
      </c>
      <c r="AY373" s="236" t="s">
        <v>124</v>
      </c>
    </row>
    <row r="374" s="2" customFormat="1" ht="16.5" customHeight="1">
      <c r="A374" s="40"/>
      <c r="B374" s="41"/>
      <c r="C374" s="248" t="s">
        <v>164</v>
      </c>
      <c r="D374" s="248" t="s">
        <v>173</v>
      </c>
      <c r="E374" s="249" t="s">
        <v>678</v>
      </c>
      <c r="F374" s="250" t="s">
        <v>679</v>
      </c>
      <c r="G374" s="251" t="s">
        <v>372</v>
      </c>
      <c r="H374" s="252">
        <v>2</v>
      </c>
      <c r="I374" s="253"/>
      <c r="J374" s="254">
        <f>ROUND(I374*H374,2)</f>
        <v>0</v>
      </c>
      <c r="K374" s="250" t="s">
        <v>130</v>
      </c>
      <c r="L374" s="255"/>
      <c r="M374" s="256" t="s">
        <v>19</v>
      </c>
      <c r="N374" s="257" t="s">
        <v>44</v>
      </c>
      <c r="O374" s="86"/>
      <c r="P374" s="215">
        <f>O374*H374</f>
        <v>0</v>
      </c>
      <c r="Q374" s="215">
        <v>0.39600000000000002</v>
      </c>
      <c r="R374" s="215">
        <f>Q374*H374</f>
        <v>0.79200000000000004</v>
      </c>
      <c r="S374" s="215">
        <v>0</v>
      </c>
      <c r="T374" s="216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17" t="s">
        <v>177</v>
      </c>
      <c r="AT374" s="217" t="s">
        <v>173</v>
      </c>
      <c r="AU374" s="217" t="s">
        <v>83</v>
      </c>
      <c r="AY374" s="19" t="s">
        <v>124</v>
      </c>
      <c r="BE374" s="218">
        <f>IF(N374="základní",J374,0)</f>
        <v>0</v>
      </c>
      <c r="BF374" s="218">
        <f>IF(N374="snížená",J374,0)</f>
        <v>0</v>
      </c>
      <c r="BG374" s="218">
        <f>IF(N374="zákl. přenesená",J374,0)</f>
        <v>0</v>
      </c>
      <c r="BH374" s="218">
        <f>IF(N374="sníž. přenesená",J374,0)</f>
        <v>0</v>
      </c>
      <c r="BI374" s="218">
        <f>IF(N374="nulová",J374,0)</f>
        <v>0</v>
      </c>
      <c r="BJ374" s="19" t="s">
        <v>81</v>
      </c>
      <c r="BK374" s="218">
        <f>ROUND(I374*H374,2)</f>
        <v>0</v>
      </c>
      <c r="BL374" s="19" t="s">
        <v>131</v>
      </c>
      <c r="BM374" s="217" t="s">
        <v>680</v>
      </c>
    </row>
    <row r="375" s="2" customFormat="1" ht="16.5" customHeight="1">
      <c r="A375" s="40"/>
      <c r="B375" s="41"/>
      <c r="C375" s="248" t="s">
        <v>224</v>
      </c>
      <c r="D375" s="248" t="s">
        <v>173</v>
      </c>
      <c r="E375" s="249" t="s">
        <v>681</v>
      </c>
      <c r="F375" s="250" t="s">
        <v>682</v>
      </c>
      <c r="G375" s="251" t="s">
        <v>372</v>
      </c>
      <c r="H375" s="252">
        <v>2</v>
      </c>
      <c r="I375" s="253"/>
      <c r="J375" s="254">
        <f>ROUND(I375*H375,2)</f>
        <v>0</v>
      </c>
      <c r="K375" s="250" t="s">
        <v>19</v>
      </c>
      <c r="L375" s="255"/>
      <c r="M375" s="256" t="s">
        <v>19</v>
      </c>
      <c r="N375" s="257" t="s">
        <v>44</v>
      </c>
      <c r="O375" s="86"/>
      <c r="P375" s="215">
        <f>O375*H375</f>
        <v>0</v>
      </c>
      <c r="Q375" s="215">
        <v>0.063</v>
      </c>
      <c r="R375" s="215">
        <f>Q375*H375</f>
        <v>0.126</v>
      </c>
      <c r="S375" s="215">
        <v>0</v>
      </c>
      <c r="T375" s="216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7" t="s">
        <v>177</v>
      </c>
      <c r="AT375" s="217" t="s">
        <v>173</v>
      </c>
      <c r="AU375" s="217" t="s">
        <v>83</v>
      </c>
      <c r="AY375" s="19" t="s">
        <v>124</v>
      </c>
      <c r="BE375" s="218">
        <f>IF(N375="základní",J375,0)</f>
        <v>0</v>
      </c>
      <c r="BF375" s="218">
        <f>IF(N375="snížená",J375,0)</f>
        <v>0</v>
      </c>
      <c r="BG375" s="218">
        <f>IF(N375="zákl. přenesená",J375,0)</f>
        <v>0</v>
      </c>
      <c r="BH375" s="218">
        <f>IF(N375="sníž. přenesená",J375,0)</f>
        <v>0</v>
      </c>
      <c r="BI375" s="218">
        <f>IF(N375="nulová",J375,0)</f>
        <v>0</v>
      </c>
      <c r="BJ375" s="19" t="s">
        <v>81</v>
      </c>
      <c r="BK375" s="218">
        <f>ROUND(I375*H375,2)</f>
        <v>0</v>
      </c>
      <c r="BL375" s="19" t="s">
        <v>131</v>
      </c>
      <c r="BM375" s="217" t="s">
        <v>683</v>
      </c>
    </row>
    <row r="376" s="2" customFormat="1" ht="16.5" customHeight="1">
      <c r="A376" s="40"/>
      <c r="B376" s="41"/>
      <c r="C376" s="206" t="s">
        <v>684</v>
      </c>
      <c r="D376" s="206" t="s">
        <v>126</v>
      </c>
      <c r="E376" s="207" t="s">
        <v>685</v>
      </c>
      <c r="F376" s="208" t="s">
        <v>686</v>
      </c>
      <c r="G376" s="209" t="s">
        <v>372</v>
      </c>
      <c r="H376" s="210">
        <v>2</v>
      </c>
      <c r="I376" s="211"/>
      <c r="J376" s="212">
        <f>ROUND(I376*H376,2)</f>
        <v>0</v>
      </c>
      <c r="K376" s="208" t="s">
        <v>130</v>
      </c>
      <c r="L376" s="46"/>
      <c r="M376" s="213" t="s">
        <v>19</v>
      </c>
      <c r="N376" s="214" t="s">
        <v>44</v>
      </c>
      <c r="O376" s="86"/>
      <c r="P376" s="215">
        <f>O376*H376</f>
        <v>0</v>
      </c>
      <c r="Q376" s="215">
        <v>0.0046800000000000001</v>
      </c>
      <c r="R376" s="215">
        <f>Q376*H376</f>
        <v>0.0093600000000000003</v>
      </c>
      <c r="S376" s="215">
        <v>0</v>
      </c>
      <c r="T376" s="216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7" t="s">
        <v>131</v>
      </c>
      <c r="AT376" s="217" t="s">
        <v>126</v>
      </c>
      <c r="AU376" s="217" t="s">
        <v>83</v>
      </c>
      <c r="AY376" s="19" t="s">
        <v>124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9" t="s">
        <v>81</v>
      </c>
      <c r="BK376" s="218">
        <f>ROUND(I376*H376,2)</f>
        <v>0</v>
      </c>
      <c r="BL376" s="19" t="s">
        <v>131</v>
      </c>
      <c r="BM376" s="217" t="s">
        <v>687</v>
      </c>
    </row>
    <row r="377" s="2" customFormat="1">
      <c r="A377" s="40"/>
      <c r="B377" s="41"/>
      <c r="C377" s="42"/>
      <c r="D377" s="219" t="s">
        <v>133</v>
      </c>
      <c r="E377" s="42"/>
      <c r="F377" s="220" t="s">
        <v>688</v>
      </c>
      <c r="G377" s="42"/>
      <c r="H377" s="42"/>
      <c r="I377" s="221"/>
      <c r="J377" s="42"/>
      <c r="K377" s="42"/>
      <c r="L377" s="46"/>
      <c r="M377" s="222"/>
      <c r="N377" s="223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133</v>
      </c>
      <c r="AU377" s="19" t="s">
        <v>83</v>
      </c>
    </row>
    <row r="378" s="2" customFormat="1">
      <c r="A378" s="40"/>
      <c r="B378" s="41"/>
      <c r="C378" s="42"/>
      <c r="D378" s="224" t="s">
        <v>135</v>
      </c>
      <c r="E378" s="42"/>
      <c r="F378" s="225" t="s">
        <v>583</v>
      </c>
      <c r="G378" s="42"/>
      <c r="H378" s="42"/>
      <c r="I378" s="221"/>
      <c r="J378" s="42"/>
      <c r="K378" s="42"/>
      <c r="L378" s="46"/>
      <c r="M378" s="222"/>
      <c r="N378" s="223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135</v>
      </c>
      <c r="AU378" s="19" t="s">
        <v>83</v>
      </c>
    </row>
    <row r="379" s="13" customFormat="1">
      <c r="A379" s="13"/>
      <c r="B379" s="226"/>
      <c r="C379" s="227"/>
      <c r="D379" s="224" t="s">
        <v>137</v>
      </c>
      <c r="E379" s="228" t="s">
        <v>19</v>
      </c>
      <c r="F379" s="229" t="s">
        <v>677</v>
      </c>
      <c r="G379" s="227"/>
      <c r="H379" s="230">
        <v>2</v>
      </c>
      <c r="I379" s="231"/>
      <c r="J379" s="227"/>
      <c r="K379" s="227"/>
      <c r="L379" s="232"/>
      <c r="M379" s="233"/>
      <c r="N379" s="234"/>
      <c r="O379" s="234"/>
      <c r="P379" s="234"/>
      <c r="Q379" s="234"/>
      <c r="R379" s="234"/>
      <c r="S379" s="234"/>
      <c r="T379" s="235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6" t="s">
        <v>137</v>
      </c>
      <c r="AU379" s="236" t="s">
        <v>83</v>
      </c>
      <c r="AV379" s="13" t="s">
        <v>83</v>
      </c>
      <c r="AW379" s="13" t="s">
        <v>35</v>
      </c>
      <c r="AX379" s="13" t="s">
        <v>81</v>
      </c>
      <c r="AY379" s="236" t="s">
        <v>124</v>
      </c>
    </row>
    <row r="380" s="2" customFormat="1" ht="16.5" customHeight="1">
      <c r="A380" s="40"/>
      <c r="B380" s="41"/>
      <c r="C380" s="248" t="s">
        <v>689</v>
      </c>
      <c r="D380" s="248" t="s">
        <v>173</v>
      </c>
      <c r="E380" s="249" t="s">
        <v>690</v>
      </c>
      <c r="F380" s="250" t="s">
        <v>691</v>
      </c>
      <c r="G380" s="251" t="s">
        <v>372</v>
      </c>
      <c r="H380" s="252">
        <v>2</v>
      </c>
      <c r="I380" s="253"/>
      <c r="J380" s="254">
        <f>ROUND(I380*H380,2)</f>
        <v>0</v>
      </c>
      <c r="K380" s="250" t="s">
        <v>19</v>
      </c>
      <c r="L380" s="255"/>
      <c r="M380" s="256" t="s">
        <v>19</v>
      </c>
      <c r="N380" s="257" t="s">
        <v>44</v>
      </c>
      <c r="O380" s="86"/>
      <c r="P380" s="215">
        <f>O380*H380</f>
        <v>0</v>
      </c>
      <c r="Q380" s="215">
        <v>0.081000000000000003</v>
      </c>
      <c r="R380" s="215">
        <f>Q380*H380</f>
        <v>0.16200000000000001</v>
      </c>
      <c r="S380" s="215">
        <v>0</v>
      </c>
      <c r="T380" s="216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7" t="s">
        <v>177</v>
      </c>
      <c r="AT380" s="217" t="s">
        <v>173</v>
      </c>
      <c r="AU380" s="217" t="s">
        <v>83</v>
      </c>
      <c r="AY380" s="19" t="s">
        <v>124</v>
      </c>
      <c r="BE380" s="218">
        <f>IF(N380="základní",J380,0)</f>
        <v>0</v>
      </c>
      <c r="BF380" s="218">
        <f>IF(N380="snížená",J380,0)</f>
        <v>0</v>
      </c>
      <c r="BG380" s="218">
        <f>IF(N380="zákl. přenesená",J380,0)</f>
        <v>0</v>
      </c>
      <c r="BH380" s="218">
        <f>IF(N380="sníž. přenesená",J380,0)</f>
        <v>0</v>
      </c>
      <c r="BI380" s="218">
        <f>IF(N380="nulová",J380,0)</f>
        <v>0</v>
      </c>
      <c r="BJ380" s="19" t="s">
        <v>81</v>
      </c>
      <c r="BK380" s="218">
        <f>ROUND(I380*H380,2)</f>
        <v>0</v>
      </c>
      <c r="BL380" s="19" t="s">
        <v>131</v>
      </c>
      <c r="BM380" s="217" t="s">
        <v>692</v>
      </c>
    </row>
    <row r="381" s="2" customFormat="1" ht="16.5" customHeight="1">
      <c r="A381" s="40"/>
      <c r="B381" s="41"/>
      <c r="C381" s="206" t="s">
        <v>693</v>
      </c>
      <c r="D381" s="206" t="s">
        <v>126</v>
      </c>
      <c r="E381" s="207" t="s">
        <v>694</v>
      </c>
      <c r="F381" s="208" t="s">
        <v>695</v>
      </c>
      <c r="G381" s="209" t="s">
        <v>372</v>
      </c>
      <c r="H381" s="210">
        <v>2</v>
      </c>
      <c r="I381" s="211"/>
      <c r="J381" s="212">
        <f>ROUND(I381*H381,2)</f>
        <v>0</v>
      </c>
      <c r="K381" s="208" t="s">
        <v>130</v>
      </c>
      <c r="L381" s="46"/>
      <c r="M381" s="213" t="s">
        <v>19</v>
      </c>
      <c r="N381" s="214" t="s">
        <v>44</v>
      </c>
      <c r="O381" s="86"/>
      <c r="P381" s="215">
        <f>O381*H381</f>
        <v>0</v>
      </c>
      <c r="Q381" s="215">
        <v>0.42080000000000001</v>
      </c>
      <c r="R381" s="215">
        <f>Q381*H381</f>
        <v>0.84160000000000001</v>
      </c>
      <c r="S381" s="215">
        <v>0</v>
      </c>
      <c r="T381" s="216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17" t="s">
        <v>131</v>
      </c>
      <c r="AT381" s="217" t="s">
        <v>126</v>
      </c>
      <c r="AU381" s="217" t="s">
        <v>83</v>
      </c>
      <c r="AY381" s="19" t="s">
        <v>124</v>
      </c>
      <c r="BE381" s="218">
        <f>IF(N381="základní",J381,0)</f>
        <v>0</v>
      </c>
      <c r="BF381" s="218">
        <f>IF(N381="snížená",J381,0)</f>
        <v>0</v>
      </c>
      <c r="BG381" s="218">
        <f>IF(N381="zákl. přenesená",J381,0)</f>
        <v>0</v>
      </c>
      <c r="BH381" s="218">
        <f>IF(N381="sníž. přenesená",J381,0)</f>
        <v>0</v>
      </c>
      <c r="BI381" s="218">
        <f>IF(N381="nulová",J381,0)</f>
        <v>0</v>
      </c>
      <c r="BJ381" s="19" t="s">
        <v>81</v>
      </c>
      <c r="BK381" s="218">
        <f>ROUND(I381*H381,2)</f>
        <v>0</v>
      </c>
      <c r="BL381" s="19" t="s">
        <v>131</v>
      </c>
      <c r="BM381" s="217" t="s">
        <v>696</v>
      </c>
    </row>
    <row r="382" s="2" customFormat="1">
      <c r="A382" s="40"/>
      <c r="B382" s="41"/>
      <c r="C382" s="42"/>
      <c r="D382" s="219" t="s">
        <v>133</v>
      </c>
      <c r="E382" s="42"/>
      <c r="F382" s="220" t="s">
        <v>697</v>
      </c>
      <c r="G382" s="42"/>
      <c r="H382" s="42"/>
      <c r="I382" s="221"/>
      <c r="J382" s="42"/>
      <c r="K382" s="42"/>
      <c r="L382" s="46"/>
      <c r="M382" s="222"/>
      <c r="N382" s="223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133</v>
      </c>
      <c r="AU382" s="19" t="s">
        <v>83</v>
      </c>
    </row>
    <row r="383" s="2" customFormat="1">
      <c r="A383" s="40"/>
      <c r="B383" s="41"/>
      <c r="C383" s="42"/>
      <c r="D383" s="224" t="s">
        <v>135</v>
      </c>
      <c r="E383" s="42"/>
      <c r="F383" s="225" t="s">
        <v>583</v>
      </c>
      <c r="G383" s="42"/>
      <c r="H383" s="42"/>
      <c r="I383" s="221"/>
      <c r="J383" s="42"/>
      <c r="K383" s="42"/>
      <c r="L383" s="46"/>
      <c r="M383" s="222"/>
      <c r="N383" s="223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135</v>
      </c>
      <c r="AU383" s="19" t="s">
        <v>83</v>
      </c>
    </row>
    <row r="384" s="13" customFormat="1">
      <c r="A384" s="13"/>
      <c r="B384" s="226"/>
      <c r="C384" s="227"/>
      <c r="D384" s="224" t="s">
        <v>137</v>
      </c>
      <c r="E384" s="228" t="s">
        <v>19</v>
      </c>
      <c r="F384" s="229" t="s">
        <v>677</v>
      </c>
      <c r="G384" s="227"/>
      <c r="H384" s="230">
        <v>2</v>
      </c>
      <c r="I384" s="231"/>
      <c r="J384" s="227"/>
      <c r="K384" s="227"/>
      <c r="L384" s="232"/>
      <c r="M384" s="233"/>
      <c r="N384" s="234"/>
      <c r="O384" s="234"/>
      <c r="P384" s="234"/>
      <c r="Q384" s="234"/>
      <c r="R384" s="234"/>
      <c r="S384" s="234"/>
      <c r="T384" s="23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6" t="s">
        <v>137</v>
      </c>
      <c r="AU384" s="236" t="s">
        <v>83</v>
      </c>
      <c r="AV384" s="13" t="s">
        <v>83</v>
      </c>
      <c r="AW384" s="13" t="s">
        <v>35</v>
      </c>
      <c r="AX384" s="13" t="s">
        <v>81</v>
      </c>
      <c r="AY384" s="236" t="s">
        <v>124</v>
      </c>
    </row>
    <row r="385" s="12" customFormat="1" ht="22.8" customHeight="1">
      <c r="A385" s="12"/>
      <c r="B385" s="190"/>
      <c r="C385" s="191"/>
      <c r="D385" s="192" t="s">
        <v>72</v>
      </c>
      <c r="E385" s="204" t="s">
        <v>172</v>
      </c>
      <c r="F385" s="204" t="s">
        <v>274</v>
      </c>
      <c r="G385" s="191"/>
      <c r="H385" s="191"/>
      <c r="I385" s="194"/>
      <c r="J385" s="205">
        <f>BK385</f>
        <v>0</v>
      </c>
      <c r="K385" s="191"/>
      <c r="L385" s="196"/>
      <c r="M385" s="197"/>
      <c r="N385" s="198"/>
      <c r="O385" s="198"/>
      <c r="P385" s="199">
        <f>SUM(P386:P461)</f>
        <v>0</v>
      </c>
      <c r="Q385" s="198"/>
      <c r="R385" s="199">
        <f>SUM(R386:R461)</f>
        <v>61.057274439999993</v>
      </c>
      <c r="S385" s="198"/>
      <c r="T385" s="200">
        <f>SUM(T386:T461)</f>
        <v>203.93600000000001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01" t="s">
        <v>81</v>
      </c>
      <c r="AT385" s="202" t="s">
        <v>72</v>
      </c>
      <c r="AU385" s="202" t="s">
        <v>81</v>
      </c>
      <c r="AY385" s="201" t="s">
        <v>124</v>
      </c>
      <c r="BK385" s="203">
        <f>SUM(BK386:BK461)</f>
        <v>0</v>
      </c>
    </row>
    <row r="386" s="2" customFormat="1" ht="16.5" customHeight="1">
      <c r="A386" s="40"/>
      <c r="B386" s="41"/>
      <c r="C386" s="206" t="s">
        <v>698</v>
      </c>
      <c r="D386" s="206" t="s">
        <v>126</v>
      </c>
      <c r="E386" s="207" t="s">
        <v>699</v>
      </c>
      <c r="F386" s="208" t="s">
        <v>700</v>
      </c>
      <c r="G386" s="209" t="s">
        <v>372</v>
      </c>
      <c r="H386" s="210">
        <v>1</v>
      </c>
      <c r="I386" s="211"/>
      <c r="J386" s="212">
        <f>ROUND(I386*H386,2)</f>
        <v>0</v>
      </c>
      <c r="K386" s="208" t="s">
        <v>19</v>
      </c>
      <c r="L386" s="46"/>
      <c r="M386" s="213" t="s">
        <v>19</v>
      </c>
      <c r="N386" s="214" t="s">
        <v>44</v>
      </c>
      <c r="O386" s="86"/>
      <c r="P386" s="215">
        <f>O386*H386</f>
        <v>0</v>
      </c>
      <c r="Q386" s="215">
        <v>0</v>
      </c>
      <c r="R386" s="215">
        <f>Q386*H386</f>
        <v>0</v>
      </c>
      <c r="S386" s="215">
        <v>2.1200000000000001</v>
      </c>
      <c r="T386" s="216">
        <f>S386*H386</f>
        <v>2.1200000000000001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17" t="s">
        <v>131</v>
      </c>
      <c r="AT386" s="217" t="s">
        <v>126</v>
      </c>
      <c r="AU386" s="217" t="s">
        <v>83</v>
      </c>
      <c r="AY386" s="19" t="s">
        <v>124</v>
      </c>
      <c r="BE386" s="218">
        <f>IF(N386="základní",J386,0)</f>
        <v>0</v>
      </c>
      <c r="BF386" s="218">
        <f>IF(N386="snížená",J386,0)</f>
        <v>0</v>
      </c>
      <c r="BG386" s="218">
        <f>IF(N386="zákl. přenesená",J386,0)</f>
        <v>0</v>
      </c>
      <c r="BH386" s="218">
        <f>IF(N386="sníž. přenesená",J386,0)</f>
        <v>0</v>
      </c>
      <c r="BI386" s="218">
        <f>IF(N386="nulová",J386,0)</f>
        <v>0</v>
      </c>
      <c r="BJ386" s="19" t="s">
        <v>81</v>
      </c>
      <c r="BK386" s="218">
        <f>ROUND(I386*H386,2)</f>
        <v>0</v>
      </c>
      <c r="BL386" s="19" t="s">
        <v>131</v>
      </c>
      <c r="BM386" s="217" t="s">
        <v>701</v>
      </c>
    </row>
    <row r="387" s="2" customFormat="1">
      <c r="A387" s="40"/>
      <c r="B387" s="41"/>
      <c r="C387" s="42"/>
      <c r="D387" s="224" t="s">
        <v>135</v>
      </c>
      <c r="E387" s="42"/>
      <c r="F387" s="225" t="s">
        <v>702</v>
      </c>
      <c r="G387" s="42"/>
      <c r="H387" s="42"/>
      <c r="I387" s="221"/>
      <c r="J387" s="42"/>
      <c r="K387" s="42"/>
      <c r="L387" s="46"/>
      <c r="M387" s="222"/>
      <c r="N387" s="223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135</v>
      </c>
      <c r="AU387" s="19" t="s">
        <v>83</v>
      </c>
    </row>
    <row r="388" s="2" customFormat="1" ht="16.5" customHeight="1">
      <c r="A388" s="40"/>
      <c r="B388" s="41"/>
      <c r="C388" s="206" t="s">
        <v>703</v>
      </c>
      <c r="D388" s="206" t="s">
        <v>126</v>
      </c>
      <c r="E388" s="207" t="s">
        <v>704</v>
      </c>
      <c r="F388" s="208" t="s">
        <v>705</v>
      </c>
      <c r="G388" s="209" t="s">
        <v>372</v>
      </c>
      <c r="H388" s="210">
        <v>8</v>
      </c>
      <c r="I388" s="211"/>
      <c r="J388" s="212">
        <f>ROUND(I388*H388,2)</f>
        <v>0</v>
      </c>
      <c r="K388" s="208" t="s">
        <v>19</v>
      </c>
      <c r="L388" s="46"/>
      <c r="M388" s="213" t="s">
        <v>19</v>
      </c>
      <c r="N388" s="214" t="s">
        <v>44</v>
      </c>
      <c r="O388" s="86"/>
      <c r="P388" s="215">
        <f>O388*H388</f>
        <v>0</v>
      </c>
      <c r="Q388" s="215">
        <v>0</v>
      </c>
      <c r="R388" s="215">
        <f>Q388*H388</f>
        <v>0</v>
      </c>
      <c r="S388" s="215">
        <v>0</v>
      </c>
      <c r="T388" s="216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7" t="s">
        <v>131</v>
      </c>
      <c r="AT388" s="217" t="s">
        <v>126</v>
      </c>
      <c r="AU388" s="217" t="s">
        <v>83</v>
      </c>
      <c r="AY388" s="19" t="s">
        <v>124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9" t="s">
        <v>81</v>
      </c>
      <c r="BK388" s="218">
        <f>ROUND(I388*H388,2)</f>
        <v>0</v>
      </c>
      <c r="BL388" s="19" t="s">
        <v>131</v>
      </c>
      <c r="BM388" s="217" t="s">
        <v>706</v>
      </c>
    </row>
    <row r="389" s="2" customFormat="1">
      <c r="A389" s="40"/>
      <c r="B389" s="41"/>
      <c r="C389" s="42"/>
      <c r="D389" s="224" t="s">
        <v>135</v>
      </c>
      <c r="E389" s="42"/>
      <c r="F389" s="225" t="s">
        <v>707</v>
      </c>
      <c r="G389" s="42"/>
      <c r="H389" s="42"/>
      <c r="I389" s="221"/>
      <c r="J389" s="42"/>
      <c r="K389" s="42"/>
      <c r="L389" s="46"/>
      <c r="M389" s="222"/>
      <c r="N389" s="223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135</v>
      </c>
      <c r="AU389" s="19" t="s">
        <v>83</v>
      </c>
    </row>
    <row r="390" s="2" customFormat="1" ht="16.5" customHeight="1">
      <c r="A390" s="40"/>
      <c r="B390" s="41"/>
      <c r="C390" s="206" t="s">
        <v>708</v>
      </c>
      <c r="D390" s="206" t="s">
        <v>126</v>
      </c>
      <c r="E390" s="207" t="s">
        <v>709</v>
      </c>
      <c r="F390" s="208" t="s">
        <v>710</v>
      </c>
      <c r="G390" s="209" t="s">
        <v>372</v>
      </c>
      <c r="H390" s="210">
        <v>22</v>
      </c>
      <c r="I390" s="211"/>
      <c r="J390" s="212">
        <f>ROUND(I390*H390,2)</f>
        <v>0</v>
      </c>
      <c r="K390" s="208" t="s">
        <v>130</v>
      </c>
      <c r="L390" s="46"/>
      <c r="M390" s="213" t="s">
        <v>19</v>
      </c>
      <c r="N390" s="214" t="s">
        <v>44</v>
      </c>
      <c r="O390" s="86"/>
      <c r="P390" s="215">
        <f>O390*H390</f>
        <v>0</v>
      </c>
      <c r="Q390" s="215">
        <v>0.00069999999999999999</v>
      </c>
      <c r="R390" s="215">
        <f>Q390*H390</f>
        <v>0.015400000000000001</v>
      </c>
      <c r="S390" s="215">
        <v>0</v>
      </c>
      <c r="T390" s="216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7" t="s">
        <v>131</v>
      </c>
      <c r="AT390" s="217" t="s">
        <v>126</v>
      </c>
      <c r="AU390" s="217" t="s">
        <v>83</v>
      </c>
      <c r="AY390" s="19" t="s">
        <v>124</v>
      </c>
      <c r="BE390" s="218">
        <f>IF(N390="základní",J390,0)</f>
        <v>0</v>
      </c>
      <c r="BF390" s="218">
        <f>IF(N390="snížená",J390,0)</f>
        <v>0</v>
      </c>
      <c r="BG390" s="218">
        <f>IF(N390="zákl. přenesená",J390,0)</f>
        <v>0</v>
      </c>
      <c r="BH390" s="218">
        <f>IF(N390="sníž. přenesená",J390,0)</f>
        <v>0</v>
      </c>
      <c r="BI390" s="218">
        <f>IF(N390="nulová",J390,0)</f>
        <v>0</v>
      </c>
      <c r="BJ390" s="19" t="s">
        <v>81</v>
      </c>
      <c r="BK390" s="218">
        <f>ROUND(I390*H390,2)</f>
        <v>0</v>
      </c>
      <c r="BL390" s="19" t="s">
        <v>131</v>
      </c>
      <c r="BM390" s="217" t="s">
        <v>711</v>
      </c>
    </row>
    <row r="391" s="2" customFormat="1">
      <c r="A391" s="40"/>
      <c r="B391" s="41"/>
      <c r="C391" s="42"/>
      <c r="D391" s="219" t="s">
        <v>133</v>
      </c>
      <c r="E391" s="42"/>
      <c r="F391" s="220" t="s">
        <v>712</v>
      </c>
      <c r="G391" s="42"/>
      <c r="H391" s="42"/>
      <c r="I391" s="221"/>
      <c r="J391" s="42"/>
      <c r="K391" s="42"/>
      <c r="L391" s="46"/>
      <c r="M391" s="222"/>
      <c r="N391" s="223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133</v>
      </c>
      <c r="AU391" s="19" t="s">
        <v>83</v>
      </c>
    </row>
    <row r="392" s="2" customFormat="1">
      <c r="A392" s="40"/>
      <c r="B392" s="41"/>
      <c r="C392" s="42"/>
      <c r="D392" s="224" t="s">
        <v>135</v>
      </c>
      <c r="E392" s="42"/>
      <c r="F392" s="225" t="s">
        <v>713</v>
      </c>
      <c r="G392" s="42"/>
      <c r="H392" s="42"/>
      <c r="I392" s="221"/>
      <c r="J392" s="42"/>
      <c r="K392" s="42"/>
      <c r="L392" s="46"/>
      <c r="M392" s="222"/>
      <c r="N392" s="223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135</v>
      </c>
      <c r="AU392" s="19" t="s">
        <v>83</v>
      </c>
    </row>
    <row r="393" s="13" customFormat="1">
      <c r="A393" s="13"/>
      <c r="B393" s="226"/>
      <c r="C393" s="227"/>
      <c r="D393" s="224" t="s">
        <v>137</v>
      </c>
      <c r="E393" s="228" t="s">
        <v>19</v>
      </c>
      <c r="F393" s="229" t="s">
        <v>714</v>
      </c>
      <c r="G393" s="227"/>
      <c r="H393" s="230">
        <v>6</v>
      </c>
      <c r="I393" s="231"/>
      <c r="J393" s="227"/>
      <c r="K393" s="227"/>
      <c r="L393" s="232"/>
      <c r="M393" s="233"/>
      <c r="N393" s="234"/>
      <c r="O393" s="234"/>
      <c r="P393" s="234"/>
      <c r="Q393" s="234"/>
      <c r="R393" s="234"/>
      <c r="S393" s="234"/>
      <c r="T393" s="23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6" t="s">
        <v>137</v>
      </c>
      <c r="AU393" s="236" t="s">
        <v>83</v>
      </c>
      <c r="AV393" s="13" t="s">
        <v>83</v>
      </c>
      <c r="AW393" s="13" t="s">
        <v>35</v>
      </c>
      <c r="AX393" s="13" t="s">
        <v>73</v>
      </c>
      <c r="AY393" s="236" t="s">
        <v>124</v>
      </c>
    </row>
    <row r="394" s="13" customFormat="1">
      <c r="A394" s="13"/>
      <c r="B394" s="226"/>
      <c r="C394" s="227"/>
      <c r="D394" s="224" t="s">
        <v>137</v>
      </c>
      <c r="E394" s="228" t="s">
        <v>19</v>
      </c>
      <c r="F394" s="229" t="s">
        <v>715</v>
      </c>
      <c r="G394" s="227"/>
      <c r="H394" s="230">
        <v>3</v>
      </c>
      <c r="I394" s="231"/>
      <c r="J394" s="227"/>
      <c r="K394" s="227"/>
      <c r="L394" s="232"/>
      <c r="M394" s="233"/>
      <c r="N394" s="234"/>
      <c r="O394" s="234"/>
      <c r="P394" s="234"/>
      <c r="Q394" s="234"/>
      <c r="R394" s="234"/>
      <c r="S394" s="234"/>
      <c r="T394" s="23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6" t="s">
        <v>137</v>
      </c>
      <c r="AU394" s="236" t="s">
        <v>83</v>
      </c>
      <c r="AV394" s="13" t="s">
        <v>83</v>
      </c>
      <c r="AW394" s="13" t="s">
        <v>35</v>
      </c>
      <c r="AX394" s="13" t="s">
        <v>73</v>
      </c>
      <c r="AY394" s="236" t="s">
        <v>124</v>
      </c>
    </row>
    <row r="395" s="13" customFormat="1">
      <c r="A395" s="13"/>
      <c r="B395" s="226"/>
      <c r="C395" s="227"/>
      <c r="D395" s="224" t="s">
        <v>137</v>
      </c>
      <c r="E395" s="228" t="s">
        <v>19</v>
      </c>
      <c r="F395" s="229" t="s">
        <v>716</v>
      </c>
      <c r="G395" s="227"/>
      <c r="H395" s="230">
        <v>3</v>
      </c>
      <c r="I395" s="231"/>
      <c r="J395" s="227"/>
      <c r="K395" s="227"/>
      <c r="L395" s="232"/>
      <c r="M395" s="233"/>
      <c r="N395" s="234"/>
      <c r="O395" s="234"/>
      <c r="P395" s="234"/>
      <c r="Q395" s="234"/>
      <c r="R395" s="234"/>
      <c r="S395" s="234"/>
      <c r="T395" s="235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6" t="s">
        <v>137</v>
      </c>
      <c r="AU395" s="236" t="s">
        <v>83</v>
      </c>
      <c r="AV395" s="13" t="s">
        <v>83</v>
      </c>
      <c r="AW395" s="13" t="s">
        <v>35</v>
      </c>
      <c r="AX395" s="13" t="s">
        <v>73</v>
      </c>
      <c r="AY395" s="236" t="s">
        <v>124</v>
      </c>
    </row>
    <row r="396" s="13" customFormat="1">
      <c r="A396" s="13"/>
      <c r="B396" s="226"/>
      <c r="C396" s="227"/>
      <c r="D396" s="224" t="s">
        <v>137</v>
      </c>
      <c r="E396" s="228" t="s">
        <v>19</v>
      </c>
      <c r="F396" s="229" t="s">
        <v>717</v>
      </c>
      <c r="G396" s="227"/>
      <c r="H396" s="230">
        <v>2</v>
      </c>
      <c r="I396" s="231"/>
      <c r="J396" s="227"/>
      <c r="K396" s="227"/>
      <c r="L396" s="232"/>
      <c r="M396" s="233"/>
      <c r="N396" s="234"/>
      <c r="O396" s="234"/>
      <c r="P396" s="234"/>
      <c r="Q396" s="234"/>
      <c r="R396" s="234"/>
      <c r="S396" s="234"/>
      <c r="T396" s="235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6" t="s">
        <v>137</v>
      </c>
      <c r="AU396" s="236" t="s">
        <v>83</v>
      </c>
      <c r="AV396" s="13" t="s">
        <v>83</v>
      </c>
      <c r="AW396" s="13" t="s">
        <v>35</v>
      </c>
      <c r="AX396" s="13" t="s">
        <v>73</v>
      </c>
      <c r="AY396" s="236" t="s">
        <v>124</v>
      </c>
    </row>
    <row r="397" s="13" customFormat="1">
      <c r="A397" s="13"/>
      <c r="B397" s="226"/>
      <c r="C397" s="227"/>
      <c r="D397" s="224" t="s">
        <v>137</v>
      </c>
      <c r="E397" s="228" t="s">
        <v>19</v>
      </c>
      <c r="F397" s="229" t="s">
        <v>718</v>
      </c>
      <c r="G397" s="227"/>
      <c r="H397" s="230">
        <v>1</v>
      </c>
      <c r="I397" s="231"/>
      <c r="J397" s="227"/>
      <c r="K397" s="227"/>
      <c r="L397" s="232"/>
      <c r="M397" s="233"/>
      <c r="N397" s="234"/>
      <c r="O397" s="234"/>
      <c r="P397" s="234"/>
      <c r="Q397" s="234"/>
      <c r="R397" s="234"/>
      <c r="S397" s="234"/>
      <c r="T397" s="235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6" t="s">
        <v>137</v>
      </c>
      <c r="AU397" s="236" t="s">
        <v>83</v>
      </c>
      <c r="AV397" s="13" t="s">
        <v>83</v>
      </c>
      <c r="AW397" s="13" t="s">
        <v>35</v>
      </c>
      <c r="AX397" s="13" t="s">
        <v>73</v>
      </c>
      <c r="AY397" s="236" t="s">
        <v>124</v>
      </c>
    </row>
    <row r="398" s="13" customFormat="1">
      <c r="A398" s="13"/>
      <c r="B398" s="226"/>
      <c r="C398" s="227"/>
      <c r="D398" s="224" t="s">
        <v>137</v>
      </c>
      <c r="E398" s="228" t="s">
        <v>19</v>
      </c>
      <c r="F398" s="229" t="s">
        <v>719</v>
      </c>
      <c r="G398" s="227"/>
      <c r="H398" s="230">
        <v>1</v>
      </c>
      <c r="I398" s="231"/>
      <c r="J398" s="227"/>
      <c r="K398" s="227"/>
      <c r="L398" s="232"/>
      <c r="M398" s="233"/>
      <c r="N398" s="234"/>
      <c r="O398" s="234"/>
      <c r="P398" s="234"/>
      <c r="Q398" s="234"/>
      <c r="R398" s="234"/>
      <c r="S398" s="234"/>
      <c r="T398" s="23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6" t="s">
        <v>137</v>
      </c>
      <c r="AU398" s="236" t="s">
        <v>83</v>
      </c>
      <c r="AV398" s="13" t="s">
        <v>83</v>
      </c>
      <c r="AW398" s="13" t="s">
        <v>35</v>
      </c>
      <c r="AX398" s="13" t="s">
        <v>73</v>
      </c>
      <c r="AY398" s="236" t="s">
        <v>124</v>
      </c>
    </row>
    <row r="399" s="13" customFormat="1">
      <c r="A399" s="13"/>
      <c r="B399" s="226"/>
      <c r="C399" s="227"/>
      <c r="D399" s="224" t="s">
        <v>137</v>
      </c>
      <c r="E399" s="228" t="s">
        <v>19</v>
      </c>
      <c r="F399" s="229" t="s">
        <v>720</v>
      </c>
      <c r="G399" s="227"/>
      <c r="H399" s="230">
        <v>6</v>
      </c>
      <c r="I399" s="231"/>
      <c r="J399" s="227"/>
      <c r="K399" s="227"/>
      <c r="L399" s="232"/>
      <c r="M399" s="233"/>
      <c r="N399" s="234"/>
      <c r="O399" s="234"/>
      <c r="P399" s="234"/>
      <c r="Q399" s="234"/>
      <c r="R399" s="234"/>
      <c r="S399" s="234"/>
      <c r="T399" s="235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6" t="s">
        <v>137</v>
      </c>
      <c r="AU399" s="236" t="s">
        <v>83</v>
      </c>
      <c r="AV399" s="13" t="s">
        <v>83</v>
      </c>
      <c r="AW399" s="13" t="s">
        <v>35</v>
      </c>
      <c r="AX399" s="13" t="s">
        <v>73</v>
      </c>
      <c r="AY399" s="236" t="s">
        <v>124</v>
      </c>
    </row>
    <row r="400" s="14" customFormat="1">
      <c r="A400" s="14"/>
      <c r="B400" s="237"/>
      <c r="C400" s="238"/>
      <c r="D400" s="224" t="s">
        <v>137</v>
      </c>
      <c r="E400" s="239" t="s">
        <v>19</v>
      </c>
      <c r="F400" s="240" t="s">
        <v>171</v>
      </c>
      <c r="G400" s="238"/>
      <c r="H400" s="241">
        <v>22</v>
      </c>
      <c r="I400" s="242"/>
      <c r="J400" s="238"/>
      <c r="K400" s="238"/>
      <c r="L400" s="243"/>
      <c r="M400" s="244"/>
      <c r="N400" s="245"/>
      <c r="O400" s="245"/>
      <c r="P400" s="245"/>
      <c r="Q400" s="245"/>
      <c r="R400" s="245"/>
      <c r="S400" s="245"/>
      <c r="T400" s="246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7" t="s">
        <v>137</v>
      </c>
      <c r="AU400" s="247" t="s">
        <v>83</v>
      </c>
      <c r="AV400" s="14" t="s">
        <v>131</v>
      </c>
      <c r="AW400" s="14" t="s">
        <v>35</v>
      </c>
      <c r="AX400" s="14" t="s">
        <v>81</v>
      </c>
      <c r="AY400" s="247" t="s">
        <v>124</v>
      </c>
    </row>
    <row r="401" s="2" customFormat="1" ht="16.5" customHeight="1">
      <c r="A401" s="40"/>
      <c r="B401" s="41"/>
      <c r="C401" s="248" t="s">
        <v>721</v>
      </c>
      <c r="D401" s="248" t="s">
        <v>173</v>
      </c>
      <c r="E401" s="249" t="s">
        <v>722</v>
      </c>
      <c r="F401" s="250" t="s">
        <v>723</v>
      </c>
      <c r="G401" s="251" t="s">
        <v>372</v>
      </c>
      <c r="H401" s="252">
        <v>14</v>
      </c>
      <c r="I401" s="253"/>
      <c r="J401" s="254">
        <f>ROUND(I401*H401,2)</f>
        <v>0</v>
      </c>
      <c r="K401" s="250" t="s">
        <v>19</v>
      </c>
      <c r="L401" s="255"/>
      <c r="M401" s="256" t="s">
        <v>19</v>
      </c>
      <c r="N401" s="257" t="s">
        <v>44</v>
      </c>
      <c r="O401" s="86"/>
      <c r="P401" s="215">
        <f>O401*H401</f>
        <v>0</v>
      </c>
      <c r="Q401" s="215">
        <v>0.0020999999999999999</v>
      </c>
      <c r="R401" s="215">
        <f>Q401*H401</f>
        <v>0.029399999999999999</v>
      </c>
      <c r="S401" s="215">
        <v>0</v>
      </c>
      <c r="T401" s="216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17" t="s">
        <v>177</v>
      </c>
      <c r="AT401" s="217" t="s">
        <v>173</v>
      </c>
      <c r="AU401" s="217" t="s">
        <v>83</v>
      </c>
      <c r="AY401" s="19" t="s">
        <v>124</v>
      </c>
      <c r="BE401" s="218">
        <f>IF(N401="základní",J401,0)</f>
        <v>0</v>
      </c>
      <c r="BF401" s="218">
        <f>IF(N401="snížená",J401,0)</f>
        <v>0</v>
      </c>
      <c r="BG401" s="218">
        <f>IF(N401="zákl. přenesená",J401,0)</f>
        <v>0</v>
      </c>
      <c r="BH401" s="218">
        <f>IF(N401="sníž. přenesená",J401,0)</f>
        <v>0</v>
      </c>
      <c r="BI401" s="218">
        <f>IF(N401="nulová",J401,0)</f>
        <v>0</v>
      </c>
      <c r="BJ401" s="19" t="s">
        <v>81</v>
      </c>
      <c r="BK401" s="218">
        <f>ROUND(I401*H401,2)</f>
        <v>0</v>
      </c>
      <c r="BL401" s="19" t="s">
        <v>131</v>
      </c>
      <c r="BM401" s="217" t="s">
        <v>724</v>
      </c>
    </row>
    <row r="402" s="2" customFormat="1" ht="16.5" customHeight="1">
      <c r="A402" s="40"/>
      <c r="B402" s="41"/>
      <c r="C402" s="206" t="s">
        <v>725</v>
      </c>
      <c r="D402" s="206" t="s">
        <v>126</v>
      </c>
      <c r="E402" s="207" t="s">
        <v>726</v>
      </c>
      <c r="F402" s="208" t="s">
        <v>727</v>
      </c>
      <c r="G402" s="209" t="s">
        <v>372</v>
      </c>
      <c r="H402" s="210">
        <v>17</v>
      </c>
      <c r="I402" s="211"/>
      <c r="J402" s="212">
        <f>ROUND(I402*H402,2)</f>
        <v>0</v>
      </c>
      <c r="K402" s="208" t="s">
        <v>130</v>
      </c>
      <c r="L402" s="46"/>
      <c r="M402" s="213" t="s">
        <v>19</v>
      </c>
      <c r="N402" s="214" t="s">
        <v>44</v>
      </c>
      <c r="O402" s="86"/>
      <c r="P402" s="215">
        <f>O402*H402</f>
        <v>0</v>
      </c>
      <c r="Q402" s="215">
        <v>0.11241</v>
      </c>
      <c r="R402" s="215">
        <f>Q402*H402</f>
        <v>1.9109699999999998</v>
      </c>
      <c r="S402" s="215">
        <v>0</v>
      </c>
      <c r="T402" s="216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17" t="s">
        <v>131</v>
      </c>
      <c r="AT402" s="217" t="s">
        <v>126</v>
      </c>
      <c r="AU402" s="217" t="s">
        <v>83</v>
      </c>
      <c r="AY402" s="19" t="s">
        <v>124</v>
      </c>
      <c r="BE402" s="218">
        <f>IF(N402="základní",J402,0)</f>
        <v>0</v>
      </c>
      <c r="BF402" s="218">
        <f>IF(N402="snížená",J402,0)</f>
        <v>0</v>
      </c>
      <c r="BG402" s="218">
        <f>IF(N402="zákl. přenesená",J402,0)</f>
        <v>0</v>
      </c>
      <c r="BH402" s="218">
        <f>IF(N402="sníž. přenesená",J402,0)</f>
        <v>0</v>
      </c>
      <c r="BI402" s="218">
        <f>IF(N402="nulová",J402,0)</f>
        <v>0</v>
      </c>
      <c r="BJ402" s="19" t="s">
        <v>81</v>
      </c>
      <c r="BK402" s="218">
        <f>ROUND(I402*H402,2)</f>
        <v>0</v>
      </c>
      <c r="BL402" s="19" t="s">
        <v>131</v>
      </c>
      <c r="BM402" s="217" t="s">
        <v>728</v>
      </c>
    </row>
    <row r="403" s="2" customFormat="1">
      <c r="A403" s="40"/>
      <c r="B403" s="41"/>
      <c r="C403" s="42"/>
      <c r="D403" s="219" t="s">
        <v>133</v>
      </c>
      <c r="E403" s="42"/>
      <c r="F403" s="220" t="s">
        <v>729</v>
      </c>
      <c r="G403" s="42"/>
      <c r="H403" s="42"/>
      <c r="I403" s="221"/>
      <c r="J403" s="42"/>
      <c r="K403" s="42"/>
      <c r="L403" s="46"/>
      <c r="M403" s="222"/>
      <c r="N403" s="223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133</v>
      </c>
      <c r="AU403" s="19" t="s">
        <v>83</v>
      </c>
    </row>
    <row r="404" s="2" customFormat="1">
      <c r="A404" s="40"/>
      <c r="B404" s="41"/>
      <c r="C404" s="42"/>
      <c r="D404" s="224" t="s">
        <v>135</v>
      </c>
      <c r="E404" s="42"/>
      <c r="F404" s="225" t="s">
        <v>713</v>
      </c>
      <c r="G404" s="42"/>
      <c r="H404" s="42"/>
      <c r="I404" s="221"/>
      <c r="J404" s="42"/>
      <c r="K404" s="42"/>
      <c r="L404" s="46"/>
      <c r="M404" s="222"/>
      <c r="N404" s="223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135</v>
      </c>
      <c r="AU404" s="19" t="s">
        <v>83</v>
      </c>
    </row>
    <row r="405" s="2" customFormat="1" ht="16.5" customHeight="1">
      <c r="A405" s="40"/>
      <c r="B405" s="41"/>
      <c r="C405" s="248" t="s">
        <v>730</v>
      </c>
      <c r="D405" s="248" t="s">
        <v>173</v>
      </c>
      <c r="E405" s="249" t="s">
        <v>731</v>
      </c>
      <c r="F405" s="250" t="s">
        <v>732</v>
      </c>
      <c r="G405" s="251" t="s">
        <v>372</v>
      </c>
      <c r="H405" s="252">
        <v>17</v>
      </c>
      <c r="I405" s="253"/>
      <c r="J405" s="254">
        <f>ROUND(I405*H405,2)</f>
        <v>0</v>
      </c>
      <c r="K405" s="250" t="s">
        <v>130</v>
      </c>
      <c r="L405" s="255"/>
      <c r="M405" s="256" t="s">
        <v>19</v>
      </c>
      <c r="N405" s="257" t="s">
        <v>44</v>
      </c>
      <c r="O405" s="86"/>
      <c r="P405" s="215">
        <f>O405*H405</f>
        <v>0</v>
      </c>
      <c r="Q405" s="215">
        <v>0.0061000000000000004</v>
      </c>
      <c r="R405" s="215">
        <f>Q405*H405</f>
        <v>0.1037</v>
      </c>
      <c r="S405" s="215">
        <v>0</v>
      </c>
      <c r="T405" s="216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17" t="s">
        <v>177</v>
      </c>
      <c r="AT405" s="217" t="s">
        <v>173</v>
      </c>
      <c r="AU405" s="217" t="s">
        <v>83</v>
      </c>
      <c r="AY405" s="19" t="s">
        <v>124</v>
      </c>
      <c r="BE405" s="218">
        <f>IF(N405="základní",J405,0)</f>
        <v>0</v>
      </c>
      <c r="BF405" s="218">
        <f>IF(N405="snížená",J405,0)</f>
        <v>0</v>
      </c>
      <c r="BG405" s="218">
        <f>IF(N405="zákl. přenesená",J405,0)</f>
        <v>0</v>
      </c>
      <c r="BH405" s="218">
        <f>IF(N405="sníž. přenesená",J405,0)</f>
        <v>0</v>
      </c>
      <c r="BI405" s="218">
        <f>IF(N405="nulová",J405,0)</f>
        <v>0</v>
      </c>
      <c r="BJ405" s="19" t="s">
        <v>81</v>
      </c>
      <c r="BK405" s="218">
        <f>ROUND(I405*H405,2)</f>
        <v>0</v>
      </c>
      <c r="BL405" s="19" t="s">
        <v>131</v>
      </c>
      <c r="BM405" s="217" t="s">
        <v>733</v>
      </c>
    </row>
    <row r="406" s="2" customFormat="1" ht="16.5" customHeight="1">
      <c r="A406" s="40"/>
      <c r="B406" s="41"/>
      <c r="C406" s="248" t="s">
        <v>734</v>
      </c>
      <c r="D406" s="248" t="s">
        <v>173</v>
      </c>
      <c r="E406" s="249" t="s">
        <v>735</v>
      </c>
      <c r="F406" s="250" t="s">
        <v>736</v>
      </c>
      <c r="G406" s="251" t="s">
        <v>372</v>
      </c>
      <c r="H406" s="252">
        <v>17</v>
      </c>
      <c r="I406" s="253"/>
      <c r="J406" s="254">
        <f>ROUND(I406*H406,2)</f>
        <v>0</v>
      </c>
      <c r="K406" s="250" t="s">
        <v>130</v>
      </c>
      <c r="L406" s="255"/>
      <c r="M406" s="256" t="s">
        <v>19</v>
      </c>
      <c r="N406" s="257" t="s">
        <v>44</v>
      </c>
      <c r="O406" s="86"/>
      <c r="P406" s="215">
        <f>O406*H406</f>
        <v>0</v>
      </c>
      <c r="Q406" s="215">
        <v>0.0030000000000000001</v>
      </c>
      <c r="R406" s="215">
        <f>Q406*H406</f>
        <v>0.051000000000000004</v>
      </c>
      <c r="S406" s="215">
        <v>0</v>
      </c>
      <c r="T406" s="216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7" t="s">
        <v>177</v>
      </c>
      <c r="AT406" s="217" t="s">
        <v>173</v>
      </c>
      <c r="AU406" s="217" t="s">
        <v>83</v>
      </c>
      <c r="AY406" s="19" t="s">
        <v>124</v>
      </c>
      <c r="BE406" s="218">
        <f>IF(N406="základní",J406,0)</f>
        <v>0</v>
      </c>
      <c r="BF406" s="218">
        <f>IF(N406="snížená",J406,0)</f>
        <v>0</v>
      </c>
      <c r="BG406" s="218">
        <f>IF(N406="zákl. přenesená",J406,0)</f>
        <v>0</v>
      </c>
      <c r="BH406" s="218">
        <f>IF(N406="sníž. přenesená",J406,0)</f>
        <v>0</v>
      </c>
      <c r="BI406" s="218">
        <f>IF(N406="nulová",J406,0)</f>
        <v>0</v>
      </c>
      <c r="BJ406" s="19" t="s">
        <v>81</v>
      </c>
      <c r="BK406" s="218">
        <f>ROUND(I406*H406,2)</f>
        <v>0</v>
      </c>
      <c r="BL406" s="19" t="s">
        <v>131</v>
      </c>
      <c r="BM406" s="217" t="s">
        <v>737</v>
      </c>
    </row>
    <row r="407" s="2" customFormat="1" ht="16.5" customHeight="1">
      <c r="A407" s="40"/>
      <c r="B407" s="41"/>
      <c r="C407" s="248" t="s">
        <v>738</v>
      </c>
      <c r="D407" s="248" t="s">
        <v>173</v>
      </c>
      <c r="E407" s="249" t="s">
        <v>739</v>
      </c>
      <c r="F407" s="250" t="s">
        <v>740</v>
      </c>
      <c r="G407" s="251" t="s">
        <v>372</v>
      </c>
      <c r="H407" s="252">
        <v>17</v>
      </c>
      <c r="I407" s="253"/>
      <c r="J407" s="254">
        <f>ROUND(I407*H407,2)</f>
        <v>0</v>
      </c>
      <c r="K407" s="250" t="s">
        <v>130</v>
      </c>
      <c r="L407" s="255"/>
      <c r="M407" s="256" t="s">
        <v>19</v>
      </c>
      <c r="N407" s="257" t="s">
        <v>44</v>
      </c>
      <c r="O407" s="86"/>
      <c r="P407" s="215">
        <f>O407*H407</f>
        <v>0</v>
      </c>
      <c r="Q407" s="215">
        <v>0.00010000000000000001</v>
      </c>
      <c r="R407" s="215">
        <f>Q407*H407</f>
        <v>0.0017000000000000001</v>
      </c>
      <c r="S407" s="215">
        <v>0</v>
      </c>
      <c r="T407" s="216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17" t="s">
        <v>177</v>
      </c>
      <c r="AT407" s="217" t="s">
        <v>173</v>
      </c>
      <c r="AU407" s="217" t="s">
        <v>83</v>
      </c>
      <c r="AY407" s="19" t="s">
        <v>124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19" t="s">
        <v>81</v>
      </c>
      <c r="BK407" s="218">
        <f>ROUND(I407*H407,2)</f>
        <v>0</v>
      </c>
      <c r="BL407" s="19" t="s">
        <v>131</v>
      </c>
      <c r="BM407" s="217" t="s">
        <v>741</v>
      </c>
    </row>
    <row r="408" s="2" customFormat="1" ht="16.5" customHeight="1">
      <c r="A408" s="40"/>
      <c r="B408" s="41"/>
      <c r="C408" s="248" t="s">
        <v>742</v>
      </c>
      <c r="D408" s="248" t="s">
        <v>173</v>
      </c>
      <c r="E408" s="249" t="s">
        <v>743</v>
      </c>
      <c r="F408" s="250" t="s">
        <v>744</v>
      </c>
      <c r="G408" s="251" t="s">
        <v>372</v>
      </c>
      <c r="H408" s="252">
        <v>34</v>
      </c>
      <c r="I408" s="253"/>
      <c r="J408" s="254">
        <f>ROUND(I408*H408,2)</f>
        <v>0</v>
      </c>
      <c r="K408" s="250" t="s">
        <v>130</v>
      </c>
      <c r="L408" s="255"/>
      <c r="M408" s="256" t="s">
        <v>19</v>
      </c>
      <c r="N408" s="257" t="s">
        <v>44</v>
      </c>
      <c r="O408" s="86"/>
      <c r="P408" s="215">
        <f>O408*H408</f>
        <v>0</v>
      </c>
      <c r="Q408" s="215">
        <v>0.00035</v>
      </c>
      <c r="R408" s="215">
        <f>Q408*H408</f>
        <v>0.011899999999999999</v>
      </c>
      <c r="S408" s="215">
        <v>0</v>
      </c>
      <c r="T408" s="216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7" t="s">
        <v>177</v>
      </c>
      <c r="AT408" s="217" t="s">
        <v>173</v>
      </c>
      <c r="AU408" s="217" t="s">
        <v>83</v>
      </c>
      <c r="AY408" s="19" t="s">
        <v>124</v>
      </c>
      <c r="BE408" s="218">
        <f>IF(N408="základní",J408,0)</f>
        <v>0</v>
      </c>
      <c r="BF408" s="218">
        <f>IF(N408="snížená",J408,0)</f>
        <v>0</v>
      </c>
      <c r="BG408" s="218">
        <f>IF(N408="zákl. přenesená",J408,0)</f>
        <v>0</v>
      </c>
      <c r="BH408" s="218">
        <f>IF(N408="sníž. přenesená",J408,0)</f>
        <v>0</v>
      </c>
      <c r="BI408" s="218">
        <f>IF(N408="nulová",J408,0)</f>
        <v>0</v>
      </c>
      <c r="BJ408" s="19" t="s">
        <v>81</v>
      </c>
      <c r="BK408" s="218">
        <f>ROUND(I408*H408,2)</f>
        <v>0</v>
      </c>
      <c r="BL408" s="19" t="s">
        <v>131</v>
      </c>
      <c r="BM408" s="217" t="s">
        <v>745</v>
      </c>
    </row>
    <row r="409" s="2" customFormat="1" ht="24.15" customHeight="1">
      <c r="A409" s="40"/>
      <c r="B409" s="41"/>
      <c r="C409" s="206" t="s">
        <v>746</v>
      </c>
      <c r="D409" s="206" t="s">
        <v>126</v>
      </c>
      <c r="E409" s="207" t="s">
        <v>276</v>
      </c>
      <c r="F409" s="208" t="s">
        <v>277</v>
      </c>
      <c r="G409" s="209" t="s">
        <v>278</v>
      </c>
      <c r="H409" s="210">
        <v>106.09999999999999</v>
      </c>
      <c r="I409" s="211"/>
      <c r="J409" s="212">
        <f>ROUND(I409*H409,2)</f>
        <v>0</v>
      </c>
      <c r="K409" s="208" t="s">
        <v>130</v>
      </c>
      <c r="L409" s="46"/>
      <c r="M409" s="213" t="s">
        <v>19</v>
      </c>
      <c r="N409" s="214" t="s">
        <v>44</v>
      </c>
      <c r="O409" s="86"/>
      <c r="P409" s="215">
        <f>O409*H409</f>
        <v>0</v>
      </c>
      <c r="Q409" s="215">
        <v>0.15540000000000001</v>
      </c>
      <c r="R409" s="215">
        <f>Q409*H409</f>
        <v>16.487940000000002</v>
      </c>
      <c r="S409" s="215">
        <v>0</v>
      </c>
      <c r="T409" s="216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17" t="s">
        <v>131</v>
      </c>
      <c r="AT409" s="217" t="s">
        <v>126</v>
      </c>
      <c r="AU409" s="217" t="s">
        <v>83</v>
      </c>
      <c r="AY409" s="19" t="s">
        <v>124</v>
      </c>
      <c r="BE409" s="218">
        <f>IF(N409="základní",J409,0)</f>
        <v>0</v>
      </c>
      <c r="BF409" s="218">
        <f>IF(N409="snížená",J409,0)</f>
        <v>0</v>
      </c>
      <c r="BG409" s="218">
        <f>IF(N409="zákl. přenesená",J409,0)</f>
        <v>0</v>
      </c>
      <c r="BH409" s="218">
        <f>IF(N409="sníž. přenesená",J409,0)</f>
        <v>0</v>
      </c>
      <c r="BI409" s="218">
        <f>IF(N409="nulová",J409,0)</f>
        <v>0</v>
      </c>
      <c r="BJ409" s="19" t="s">
        <v>81</v>
      </c>
      <c r="BK409" s="218">
        <f>ROUND(I409*H409,2)</f>
        <v>0</v>
      </c>
      <c r="BL409" s="19" t="s">
        <v>131</v>
      </c>
      <c r="BM409" s="217" t="s">
        <v>747</v>
      </c>
    </row>
    <row r="410" s="2" customFormat="1">
      <c r="A410" s="40"/>
      <c r="B410" s="41"/>
      <c r="C410" s="42"/>
      <c r="D410" s="219" t="s">
        <v>133</v>
      </c>
      <c r="E410" s="42"/>
      <c r="F410" s="220" t="s">
        <v>280</v>
      </c>
      <c r="G410" s="42"/>
      <c r="H410" s="42"/>
      <c r="I410" s="221"/>
      <c r="J410" s="42"/>
      <c r="K410" s="42"/>
      <c r="L410" s="46"/>
      <c r="M410" s="222"/>
      <c r="N410" s="223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133</v>
      </c>
      <c r="AU410" s="19" t="s">
        <v>83</v>
      </c>
    </row>
    <row r="411" s="2" customFormat="1">
      <c r="A411" s="40"/>
      <c r="B411" s="41"/>
      <c r="C411" s="42"/>
      <c r="D411" s="224" t="s">
        <v>135</v>
      </c>
      <c r="E411" s="42"/>
      <c r="F411" s="225" t="s">
        <v>583</v>
      </c>
      <c r="G411" s="42"/>
      <c r="H411" s="42"/>
      <c r="I411" s="221"/>
      <c r="J411" s="42"/>
      <c r="K411" s="42"/>
      <c r="L411" s="46"/>
      <c r="M411" s="222"/>
      <c r="N411" s="223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135</v>
      </c>
      <c r="AU411" s="19" t="s">
        <v>83</v>
      </c>
    </row>
    <row r="412" s="13" customFormat="1">
      <c r="A412" s="13"/>
      <c r="B412" s="226"/>
      <c r="C412" s="227"/>
      <c r="D412" s="224" t="s">
        <v>137</v>
      </c>
      <c r="E412" s="228" t="s">
        <v>19</v>
      </c>
      <c r="F412" s="229" t="s">
        <v>748</v>
      </c>
      <c r="G412" s="227"/>
      <c r="H412" s="230">
        <v>106.09999999999999</v>
      </c>
      <c r="I412" s="231"/>
      <c r="J412" s="227"/>
      <c r="K412" s="227"/>
      <c r="L412" s="232"/>
      <c r="M412" s="233"/>
      <c r="N412" s="234"/>
      <c r="O412" s="234"/>
      <c r="P412" s="234"/>
      <c r="Q412" s="234"/>
      <c r="R412" s="234"/>
      <c r="S412" s="234"/>
      <c r="T412" s="235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6" t="s">
        <v>137</v>
      </c>
      <c r="AU412" s="236" t="s">
        <v>83</v>
      </c>
      <c r="AV412" s="13" t="s">
        <v>83</v>
      </c>
      <c r="AW412" s="13" t="s">
        <v>35</v>
      </c>
      <c r="AX412" s="13" t="s">
        <v>81</v>
      </c>
      <c r="AY412" s="236" t="s">
        <v>124</v>
      </c>
    </row>
    <row r="413" s="2" customFormat="1" ht="16.5" customHeight="1">
      <c r="A413" s="40"/>
      <c r="B413" s="41"/>
      <c r="C413" s="248" t="s">
        <v>749</v>
      </c>
      <c r="D413" s="248" t="s">
        <v>173</v>
      </c>
      <c r="E413" s="249" t="s">
        <v>282</v>
      </c>
      <c r="F413" s="250" t="s">
        <v>283</v>
      </c>
      <c r="G413" s="251" t="s">
        <v>278</v>
      </c>
      <c r="H413" s="252">
        <v>108.22199999999999</v>
      </c>
      <c r="I413" s="253"/>
      <c r="J413" s="254">
        <f>ROUND(I413*H413,2)</f>
        <v>0</v>
      </c>
      <c r="K413" s="250" t="s">
        <v>130</v>
      </c>
      <c r="L413" s="255"/>
      <c r="M413" s="256" t="s">
        <v>19</v>
      </c>
      <c r="N413" s="257" t="s">
        <v>44</v>
      </c>
      <c r="O413" s="86"/>
      <c r="P413" s="215">
        <f>O413*H413</f>
        <v>0</v>
      </c>
      <c r="Q413" s="215">
        <v>0.080000000000000002</v>
      </c>
      <c r="R413" s="215">
        <f>Q413*H413</f>
        <v>8.6577599999999997</v>
      </c>
      <c r="S413" s="215">
        <v>0</v>
      </c>
      <c r="T413" s="216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7" t="s">
        <v>177</v>
      </c>
      <c r="AT413" s="217" t="s">
        <v>173</v>
      </c>
      <c r="AU413" s="217" t="s">
        <v>83</v>
      </c>
      <c r="AY413" s="19" t="s">
        <v>124</v>
      </c>
      <c r="BE413" s="218">
        <f>IF(N413="základní",J413,0)</f>
        <v>0</v>
      </c>
      <c r="BF413" s="218">
        <f>IF(N413="snížená",J413,0)</f>
        <v>0</v>
      </c>
      <c r="BG413" s="218">
        <f>IF(N413="zákl. přenesená",J413,0)</f>
        <v>0</v>
      </c>
      <c r="BH413" s="218">
        <f>IF(N413="sníž. přenesená",J413,0)</f>
        <v>0</v>
      </c>
      <c r="BI413" s="218">
        <f>IF(N413="nulová",J413,0)</f>
        <v>0</v>
      </c>
      <c r="BJ413" s="19" t="s">
        <v>81</v>
      </c>
      <c r="BK413" s="218">
        <f>ROUND(I413*H413,2)</f>
        <v>0</v>
      </c>
      <c r="BL413" s="19" t="s">
        <v>131</v>
      </c>
      <c r="BM413" s="217" t="s">
        <v>750</v>
      </c>
    </row>
    <row r="414" s="13" customFormat="1">
      <c r="A414" s="13"/>
      <c r="B414" s="226"/>
      <c r="C414" s="227"/>
      <c r="D414" s="224" t="s">
        <v>137</v>
      </c>
      <c r="E414" s="227"/>
      <c r="F414" s="229" t="s">
        <v>751</v>
      </c>
      <c r="G414" s="227"/>
      <c r="H414" s="230">
        <v>108.22199999999999</v>
      </c>
      <c r="I414" s="231"/>
      <c r="J414" s="227"/>
      <c r="K414" s="227"/>
      <c r="L414" s="232"/>
      <c r="M414" s="233"/>
      <c r="N414" s="234"/>
      <c r="O414" s="234"/>
      <c r="P414" s="234"/>
      <c r="Q414" s="234"/>
      <c r="R414" s="234"/>
      <c r="S414" s="234"/>
      <c r="T414" s="235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6" t="s">
        <v>137</v>
      </c>
      <c r="AU414" s="236" t="s">
        <v>83</v>
      </c>
      <c r="AV414" s="13" t="s">
        <v>83</v>
      </c>
      <c r="AW414" s="13" t="s">
        <v>4</v>
      </c>
      <c r="AX414" s="13" t="s">
        <v>81</v>
      </c>
      <c r="AY414" s="236" t="s">
        <v>124</v>
      </c>
    </row>
    <row r="415" s="2" customFormat="1" ht="24.15" customHeight="1">
      <c r="A415" s="40"/>
      <c r="B415" s="41"/>
      <c r="C415" s="206" t="s">
        <v>752</v>
      </c>
      <c r="D415" s="206" t="s">
        <v>126</v>
      </c>
      <c r="E415" s="207" t="s">
        <v>753</v>
      </c>
      <c r="F415" s="208" t="s">
        <v>754</v>
      </c>
      <c r="G415" s="209" t="s">
        <v>278</v>
      </c>
      <c r="H415" s="210">
        <v>51.5</v>
      </c>
      <c r="I415" s="211"/>
      <c r="J415" s="212">
        <f>ROUND(I415*H415,2)</f>
        <v>0</v>
      </c>
      <c r="K415" s="208" t="s">
        <v>130</v>
      </c>
      <c r="L415" s="46"/>
      <c r="M415" s="213" t="s">
        <v>19</v>
      </c>
      <c r="N415" s="214" t="s">
        <v>44</v>
      </c>
      <c r="O415" s="86"/>
      <c r="P415" s="215">
        <f>O415*H415</f>
        <v>0</v>
      </c>
      <c r="Q415" s="215">
        <v>0.1295</v>
      </c>
      <c r="R415" s="215">
        <f>Q415*H415</f>
        <v>6.6692499999999999</v>
      </c>
      <c r="S415" s="215">
        <v>0</v>
      </c>
      <c r="T415" s="216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17" t="s">
        <v>131</v>
      </c>
      <c r="AT415" s="217" t="s">
        <v>126</v>
      </c>
      <c r="AU415" s="217" t="s">
        <v>83</v>
      </c>
      <c r="AY415" s="19" t="s">
        <v>124</v>
      </c>
      <c r="BE415" s="218">
        <f>IF(N415="základní",J415,0)</f>
        <v>0</v>
      </c>
      <c r="BF415" s="218">
        <f>IF(N415="snížená",J415,0)</f>
        <v>0</v>
      </c>
      <c r="BG415" s="218">
        <f>IF(N415="zákl. přenesená",J415,0)</f>
        <v>0</v>
      </c>
      <c r="BH415" s="218">
        <f>IF(N415="sníž. přenesená",J415,0)</f>
        <v>0</v>
      </c>
      <c r="BI415" s="218">
        <f>IF(N415="nulová",J415,0)</f>
        <v>0</v>
      </c>
      <c r="BJ415" s="19" t="s">
        <v>81</v>
      </c>
      <c r="BK415" s="218">
        <f>ROUND(I415*H415,2)</f>
        <v>0</v>
      </c>
      <c r="BL415" s="19" t="s">
        <v>131</v>
      </c>
      <c r="BM415" s="217" t="s">
        <v>755</v>
      </c>
    </row>
    <row r="416" s="2" customFormat="1">
      <c r="A416" s="40"/>
      <c r="B416" s="41"/>
      <c r="C416" s="42"/>
      <c r="D416" s="219" t="s">
        <v>133</v>
      </c>
      <c r="E416" s="42"/>
      <c r="F416" s="220" t="s">
        <v>756</v>
      </c>
      <c r="G416" s="42"/>
      <c r="H416" s="42"/>
      <c r="I416" s="221"/>
      <c r="J416" s="42"/>
      <c r="K416" s="42"/>
      <c r="L416" s="46"/>
      <c r="M416" s="222"/>
      <c r="N416" s="223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133</v>
      </c>
      <c r="AU416" s="19" t="s">
        <v>83</v>
      </c>
    </row>
    <row r="417" s="2" customFormat="1">
      <c r="A417" s="40"/>
      <c r="B417" s="41"/>
      <c r="C417" s="42"/>
      <c r="D417" s="224" t="s">
        <v>135</v>
      </c>
      <c r="E417" s="42"/>
      <c r="F417" s="225" t="s">
        <v>290</v>
      </c>
      <c r="G417" s="42"/>
      <c r="H417" s="42"/>
      <c r="I417" s="221"/>
      <c r="J417" s="42"/>
      <c r="K417" s="42"/>
      <c r="L417" s="46"/>
      <c r="M417" s="222"/>
      <c r="N417" s="223"/>
      <c r="O417" s="86"/>
      <c r="P417" s="86"/>
      <c r="Q417" s="86"/>
      <c r="R417" s="86"/>
      <c r="S417" s="86"/>
      <c r="T417" s="87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9" t="s">
        <v>135</v>
      </c>
      <c r="AU417" s="19" t="s">
        <v>83</v>
      </c>
    </row>
    <row r="418" s="13" customFormat="1">
      <c r="A418" s="13"/>
      <c r="B418" s="226"/>
      <c r="C418" s="227"/>
      <c r="D418" s="224" t="s">
        <v>137</v>
      </c>
      <c r="E418" s="228" t="s">
        <v>19</v>
      </c>
      <c r="F418" s="229" t="s">
        <v>757</v>
      </c>
      <c r="G418" s="227"/>
      <c r="H418" s="230">
        <v>51.5</v>
      </c>
      <c r="I418" s="231"/>
      <c r="J418" s="227"/>
      <c r="K418" s="227"/>
      <c r="L418" s="232"/>
      <c r="M418" s="233"/>
      <c r="N418" s="234"/>
      <c r="O418" s="234"/>
      <c r="P418" s="234"/>
      <c r="Q418" s="234"/>
      <c r="R418" s="234"/>
      <c r="S418" s="234"/>
      <c r="T418" s="235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6" t="s">
        <v>137</v>
      </c>
      <c r="AU418" s="236" t="s">
        <v>83</v>
      </c>
      <c r="AV418" s="13" t="s">
        <v>83</v>
      </c>
      <c r="AW418" s="13" t="s">
        <v>35</v>
      </c>
      <c r="AX418" s="13" t="s">
        <v>81</v>
      </c>
      <c r="AY418" s="236" t="s">
        <v>124</v>
      </c>
    </row>
    <row r="419" s="2" customFormat="1" ht="16.5" customHeight="1">
      <c r="A419" s="40"/>
      <c r="B419" s="41"/>
      <c r="C419" s="248" t="s">
        <v>758</v>
      </c>
      <c r="D419" s="248" t="s">
        <v>173</v>
      </c>
      <c r="E419" s="249" t="s">
        <v>759</v>
      </c>
      <c r="F419" s="250" t="s">
        <v>760</v>
      </c>
      <c r="G419" s="251" t="s">
        <v>278</v>
      </c>
      <c r="H419" s="252">
        <v>53.045000000000002</v>
      </c>
      <c r="I419" s="253"/>
      <c r="J419" s="254">
        <f>ROUND(I419*H419,2)</f>
        <v>0</v>
      </c>
      <c r="K419" s="250" t="s">
        <v>130</v>
      </c>
      <c r="L419" s="255"/>
      <c r="M419" s="256" t="s">
        <v>19</v>
      </c>
      <c r="N419" s="257" t="s">
        <v>44</v>
      </c>
      <c r="O419" s="86"/>
      <c r="P419" s="215">
        <f>O419*H419</f>
        <v>0</v>
      </c>
      <c r="Q419" s="215">
        <v>0.044999999999999998</v>
      </c>
      <c r="R419" s="215">
        <f>Q419*H419</f>
        <v>2.387025</v>
      </c>
      <c r="S419" s="215">
        <v>0</v>
      </c>
      <c r="T419" s="216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17" t="s">
        <v>177</v>
      </c>
      <c r="AT419" s="217" t="s">
        <v>173</v>
      </c>
      <c r="AU419" s="217" t="s">
        <v>83</v>
      </c>
      <c r="AY419" s="19" t="s">
        <v>124</v>
      </c>
      <c r="BE419" s="218">
        <f>IF(N419="základní",J419,0)</f>
        <v>0</v>
      </c>
      <c r="BF419" s="218">
        <f>IF(N419="snížená",J419,0)</f>
        <v>0</v>
      </c>
      <c r="BG419" s="218">
        <f>IF(N419="zákl. přenesená",J419,0)</f>
        <v>0</v>
      </c>
      <c r="BH419" s="218">
        <f>IF(N419="sníž. přenesená",J419,0)</f>
        <v>0</v>
      </c>
      <c r="BI419" s="218">
        <f>IF(N419="nulová",J419,0)</f>
        <v>0</v>
      </c>
      <c r="BJ419" s="19" t="s">
        <v>81</v>
      </c>
      <c r="BK419" s="218">
        <f>ROUND(I419*H419,2)</f>
        <v>0</v>
      </c>
      <c r="BL419" s="19" t="s">
        <v>131</v>
      </c>
      <c r="BM419" s="217" t="s">
        <v>761</v>
      </c>
    </row>
    <row r="420" s="13" customFormat="1">
      <c r="A420" s="13"/>
      <c r="B420" s="226"/>
      <c r="C420" s="227"/>
      <c r="D420" s="224" t="s">
        <v>137</v>
      </c>
      <c r="E420" s="227"/>
      <c r="F420" s="229" t="s">
        <v>762</v>
      </c>
      <c r="G420" s="227"/>
      <c r="H420" s="230">
        <v>53.045000000000002</v>
      </c>
      <c r="I420" s="231"/>
      <c r="J420" s="227"/>
      <c r="K420" s="227"/>
      <c r="L420" s="232"/>
      <c r="M420" s="233"/>
      <c r="N420" s="234"/>
      <c r="O420" s="234"/>
      <c r="P420" s="234"/>
      <c r="Q420" s="234"/>
      <c r="R420" s="234"/>
      <c r="S420" s="234"/>
      <c r="T420" s="235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6" t="s">
        <v>137</v>
      </c>
      <c r="AU420" s="236" t="s">
        <v>83</v>
      </c>
      <c r="AV420" s="13" t="s">
        <v>83</v>
      </c>
      <c r="AW420" s="13" t="s">
        <v>4</v>
      </c>
      <c r="AX420" s="13" t="s">
        <v>81</v>
      </c>
      <c r="AY420" s="236" t="s">
        <v>124</v>
      </c>
    </row>
    <row r="421" s="2" customFormat="1" ht="16.5" customHeight="1">
      <c r="A421" s="40"/>
      <c r="B421" s="41"/>
      <c r="C421" s="206" t="s">
        <v>763</v>
      </c>
      <c r="D421" s="206" t="s">
        <v>126</v>
      </c>
      <c r="E421" s="207" t="s">
        <v>286</v>
      </c>
      <c r="F421" s="208" t="s">
        <v>287</v>
      </c>
      <c r="G421" s="209" t="s">
        <v>154</v>
      </c>
      <c r="H421" s="210">
        <v>3.4260000000000002</v>
      </c>
      <c r="I421" s="211"/>
      <c r="J421" s="212">
        <f>ROUND(I421*H421,2)</f>
        <v>0</v>
      </c>
      <c r="K421" s="208" t="s">
        <v>130</v>
      </c>
      <c r="L421" s="46"/>
      <c r="M421" s="213" t="s">
        <v>19</v>
      </c>
      <c r="N421" s="214" t="s">
        <v>44</v>
      </c>
      <c r="O421" s="86"/>
      <c r="P421" s="215">
        <f>O421*H421</f>
        <v>0</v>
      </c>
      <c r="Q421" s="215">
        <v>2.2563399999999998</v>
      </c>
      <c r="R421" s="215">
        <f>Q421*H421</f>
        <v>7.7302208399999994</v>
      </c>
      <c r="S421" s="215">
        <v>0</v>
      </c>
      <c r="T421" s="216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17" t="s">
        <v>131</v>
      </c>
      <c r="AT421" s="217" t="s">
        <v>126</v>
      </c>
      <c r="AU421" s="217" t="s">
        <v>83</v>
      </c>
      <c r="AY421" s="19" t="s">
        <v>124</v>
      </c>
      <c r="BE421" s="218">
        <f>IF(N421="základní",J421,0)</f>
        <v>0</v>
      </c>
      <c r="BF421" s="218">
        <f>IF(N421="snížená",J421,0)</f>
        <v>0</v>
      </c>
      <c r="BG421" s="218">
        <f>IF(N421="zákl. přenesená",J421,0)</f>
        <v>0</v>
      </c>
      <c r="BH421" s="218">
        <f>IF(N421="sníž. přenesená",J421,0)</f>
        <v>0</v>
      </c>
      <c r="BI421" s="218">
        <f>IF(N421="nulová",J421,0)</f>
        <v>0</v>
      </c>
      <c r="BJ421" s="19" t="s">
        <v>81</v>
      </c>
      <c r="BK421" s="218">
        <f>ROUND(I421*H421,2)</f>
        <v>0</v>
      </c>
      <c r="BL421" s="19" t="s">
        <v>131</v>
      </c>
      <c r="BM421" s="217" t="s">
        <v>764</v>
      </c>
    </row>
    <row r="422" s="2" customFormat="1">
      <c r="A422" s="40"/>
      <c r="B422" s="41"/>
      <c r="C422" s="42"/>
      <c r="D422" s="219" t="s">
        <v>133</v>
      </c>
      <c r="E422" s="42"/>
      <c r="F422" s="220" t="s">
        <v>289</v>
      </c>
      <c r="G422" s="42"/>
      <c r="H422" s="42"/>
      <c r="I422" s="221"/>
      <c r="J422" s="42"/>
      <c r="K422" s="42"/>
      <c r="L422" s="46"/>
      <c r="M422" s="222"/>
      <c r="N422" s="223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133</v>
      </c>
      <c r="AU422" s="19" t="s">
        <v>83</v>
      </c>
    </row>
    <row r="423" s="2" customFormat="1">
      <c r="A423" s="40"/>
      <c r="B423" s="41"/>
      <c r="C423" s="42"/>
      <c r="D423" s="224" t="s">
        <v>135</v>
      </c>
      <c r="E423" s="42"/>
      <c r="F423" s="225" t="s">
        <v>583</v>
      </c>
      <c r="G423" s="42"/>
      <c r="H423" s="42"/>
      <c r="I423" s="221"/>
      <c r="J423" s="42"/>
      <c r="K423" s="42"/>
      <c r="L423" s="46"/>
      <c r="M423" s="222"/>
      <c r="N423" s="223"/>
      <c r="O423" s="86"/>
      <c r="P423" s="86"/>
      <c r="Q423" s="86"/>
      <c r="R423" s="86"/>
      <c r="S423" s="86"/>
      <c r="T423" s="87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135</v>
      </c>
      <c r="AU423" s="19" t="s">
        <v>83</v>
      </c>
    </row>
    <row r="424" s="13" customFormat="1">
      <c r="A424" s="13"/>
      <c r="B424" s="226"/>
      <c r="C424" s="227"/>
      <c r="D424" s="224" t="s">
        <v>137</v>
      </c>
      <c r="E424" s="228" t="s">
        <v>19</v>
      </c>
      <c r="F424" s="229" t="s">
        <v>765</v>
      </c>
      <c r="G424" s="227"/>
      <c r="H424" s="230">
        <v>0.77300000000000002</v>
      </c>
      <c r="I424" s="231"/>
      <c r="J424" s="227"/>
      <c r="K424" s="227"/>
      <c r="L424" s="232"/>
      <c r="M424" s="233"/>
      <c r="N424" s="234"/>
      <c r="O424" s="234"/>
      <c r="P424" s="234"/>
      <c r="Q424" s="234"/>
      <c r="R424" s="234"/>
      <c r="S424" s="234"/>
      <c r="T424" s="235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6" t="s">
        <v>137</v>
      </c>
      <c r="AU424" s="236" t="s">
        <v>83</v>
      </c>
      <c r="AV424" s="13" t="s">
        <v>83</v>
      </c>
      <c r="AW424" s="13" t="s">
        <v>35</v>
      </c>
      <c r="AX424" s="13" t="s">
        <v>73</v>
      </c>
      <c r="AY424" s="236" t="s">
        <v>124</v>
      </c>
    </row>
    <row r="425" s="13" customFormat="1">
      <c r="A425" s="13"/>
      <c r="B425" s="226"/>
      <c r="C425" s="227"/>
      <c r="D425" s="224" t="s">
        <v>137</v>
      </c>
      <c r="E425" s="228" t="s">
        <v>19</v>
      </c>
      <c r="F425" s="229" t="s">
        <v>766</v>
      </c>
      <c r="G425" s="227"/>
      <c r="H425" s="230">
        <v>2.653</v>
      </c>
      <c r="I425" s="231"/>
      <c r="J425" s="227"/>
      <c r="K425" s="227"/>
      <c r="L425" s="232"/>
      <c r="M425" s="233"/>
      <c r="N425" s="234"/>
      <c r="O425" s="234"/>
      <c r="P425" s="234"/>
      <c r="Q425" s="234"/>
      <c r="R425" s="234"/>
      <c r="S425" s="234"/>
      <c r="T425" s="235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6" t="s">
        <v>137</v>
      </c>
      <c r="AU425" s="236" t="s">
        <v>83</v>
      </c>
      <c r="AV425" s="13" t="s">
        <v>83</v>
      </c>
      <c r="AW425" s="13" t="s">
        <v>35</v>
      </c>
      <c r="AX425" s="13" t="s">
        <v>73</v>
      </c>
      <c r="AY425" s="236" t="s">
        <v>124</v>
      </c>
    </row>
    <row r="426" s="14" customFormat="1">
      <c r="A426" s="14"/>
      <c r="B426" s="237"/>
      <c r="C426" s="238"/>
      <c r="D426" s="224" t="s">
        <v>137</v>
      </c>
      <c r="E426" s="239" t="s">
        <v>19</v>
      </c>
      <c r="F426" s="240" t="s">
        <v>171</v>
      </c>
      <c r="G426" s="238"/>
      <c r="H426" s="241">
        <v>3.4260000000000002</v>
      </c>
      <c r="I426" s="242"/>
      <c r="J426" s="238"/>
      <c r="K426" s="238"/>
      <c r="L426" s="243"/>
      <c r="M426" s="244"/>
      <c r="N426" s="245"/>
      <c r="O426" s="245"/>
      <c r="P426" s="245"/>
      <c r="Q426" s="245"/>
      <c r="R426" s="245"/>
      <c r="S426" s="245"/>
      <c r="T426" s="246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7" t="s">
        <v>137</v>
      </c>
      <c r="AU426" s="247" t="s">
        <v>83</v>
      </c>
      <c r="AV426" s="14" t="s">
        <v>131</v>
      </c>
      <c r="AW426" s="14" t="s">
        <v>35</v>
      </c>
      <c r="AX426" s="14" t="s">
        <v>81</v>
      </c>
      <c r="AY426" s="247" t="s">
        <v>124</v>
      </c>
    </row>
    <row r="427" s="2" customFormat="1" ht="21.75" customHeight="1">
      <c r="A427" s="40"/>
      <c r="B427" s="41"/>
      <c r="C427" s="206" t="s">
        <v>767</v>
      </c>
      <c r="D427" s="206" t="s">
        <v>126</v>
      </c>
      <c r="E427" s="207" t="s">
        <v>293</v>
      </c>
      <c r="F427" s="208" t="s">
        <v>294</v>
      </c>
      <c r="G427" s="209" t="s">
        <v>278</v>
      </c>
      <c r="H427" s="210">
        <v>4</v>
      </c>
      <c r="I427" s="211"/>
      <c r="J427" s="212">
        <f>ROUND(I427*H427,2)</f>
        <v>0</v>
      </c>
      <c r="K427" s="208" t="s">
        <v>130</v>
      </c>
      <c r="L427" s="46"/>
      <c r="M427" s="213" t="s">
        <v>19</v>
      </c>
      <c r="N427" s="214" t="s">
        <v>44</v>
      </c>
      <c r="O427" s="86"/>
      <c r="P427" s="215">
        <f>O427*H427</f>
        <v>0</v>
      </c>
      <c r="Q427" s="215">
        <v>1.0000000000000001E-05</v>
      </c>
      <c r="R427" s="215">
        <f>Q427*H427</f>
        <v>4.0000000000000003E-05</v>
      </c>
      <c r="S427" s="215">
        <v>0</v>
      </c>
      <c r="T427" s="216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17" t="s">
        <v>131</v>
      </c>
      <c r="AT427" s="217" t="s">
        <v>126</v>
      </c>
      <c r="AU427" s="217" t="s">
        <v>83</v>
      </c>
      <c r="AY427" s="19" t="s">
        <v>124</v>
      </c>
      <c r="BE427" s="218">
        <f>IF(N427="základní",J427,0)</f>
        <v>0</v>
      </c>
      <c r="BF427" s="218">
        <f>IF(N427="snížená",J427,0)</f>
        <v>0</v>
      </c>
      <c r="BG427" s="218">
        <f>IF(N427="zákl. přenesená",J427,0)</f>
        <v>0</v>
      </c>
      <c r="BH427" s="218">
        <f>IF(N427="sníž. přenesená",J427,0)</f>
        <v>0</v>
      </c>
      <c r="BI427" s="218">
        <f>IF(N427="nulová",J427,0)</f>
        <v>0</v>
      </c>
      <c r="BJ427" s="19" t="s">
        <v>81</v>
      </c>
      <c r="BK427" s="218">
        <f>ROUND(I427*H427,2)</f>
        <v>0</v>
      </c>
      <c r="BL427" s="19" t="s">
        <v>131</v>
      </c>
      <c r="BM427" s="217" t="s">
        <v>768</v>
      </c>
    </row>
    <row r="428" s="2" customFormat="1">
      <c r="A428" s="40"/>
      <c r="B428" s="41"/>
      <c r="C428" s="42"/>
      <c r="D428" s="219" t="s">
        <v>133</v>
      </c>
      <c r="E428" s="42"/>
      <c r="F428" s="220" t="s">
        <v>296</v>
      </c>
      <c r="G428" s="42"/>
      <c r="H428" s="42"/>
      <c r="I428" s="221"/>
      <c r="J428" s="42"/>
      <c r="K428" s="42"/>
      <c r="L428" s="46"/>
      <c r="M428" s="222"/>
      <c r="N428" s="223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133</v>
      </c>
      <c r="AU428" s="19" t="s">
        <v>83</v>
      </c>
    </row>
    <row r="429" s="2" customFormat="1">
      <c r="A429" s="40"/>
      <c r="B429" s="41"/>
      <c r="C429" s="42"/>
      <c r="D429" s="224" t="s">
        <v>135</v>
      </c>
      <c r="E429" s="42"/>
      <c r="F429" s="225" t="s">
        <v>143</v>
      </c>
      <c r="G429" s="42"/>
      <c r="H429" s="42"/>
      <c r="I429" s="221"/>
      <c r="J429" s="42"/>
      <c r="K429" s="42"/>
      <c r="L429" s="46"/>
      <c r="M429" s="222"/>
      <c r="N429" s="223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135</v>
      </c>
      <c r="AU429" s="19" t="s">
        <v>83</v>
      </c>
    </row>
    <row r="430" s="2" customFormat="1" ht="24.15" customHeight="1">
      <c r="A430" s="40"/>
      <c r="B430" s="41"/>
      <c r="C430" s="206" t="s">
        <v>769</v>
      </c>
      <c r="D430" s="206" t="s">
        <v>126</v>
      </c>
      <c r="E430" s="207" t="s">
        <v>298</v>
      </c>
      <c r="F430" s="208" t="s">
        <v>299</v>
      </c>
      <c r="G430" s="209" t="s">
        <v>278</v>
      </c>
      <c r="H430" s="210">
        <v>4</v>
      </c>
      <c r="I430" s="211"/>
      <c r="J430" s="212">
        <f>ROUND(I430*H430,2)</f>
        <v>0</v>
      </c>
      <c r="K430" s="208" t="s">
        <v>130</v>
      </c>
      <c r="L430" s="46"/>
      <c r="M430" s="213" t="s">
        <v>19</v>
      </c>
      <c r="N430" s="214" t="s">
        <v>44</v>
      </c>
      <c r="O430" s="86"/>
      <c r="P430" s="215">
        <f>O430*H430</f>
        <v>0</v>
      </c>
      <c r="Q430" s="215">
        <v>0.00034000000000000002</v>
      </c>
      <c r="R430" s="215">
        <f>Q430*H430</f>
        <v>0.0013600000000000001</v>
      </c>
      <c r="S430" s="215">
        <v>0</v>
      </c>
      <c r="T430" s="216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7" t="s">
        <v>131</v>
      </c>
      <c r="AT430" s="217" t="s">
        <v>126</v>
      </c>
      <c r="AU430" s="217" t="s">
        <v>83</v>
      </c>
      <c r="AY430" s="19" t="s">
        <v>124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9" t="s">
        <v>81</v>
      </c>
      <c r="BK430" s="218">
        <f>ROUND(I430*H430,2)</f>
        <v>0</v>
      </c>
      <c r="BL430" s="19" t="s">
        <v>131</v>
      </c>
      <c r="BM430" s="217" t="s">
        <v>770</v>
      </c>
    </row>
    <row r="431" s="2" customFormat="1">
      <c r="A431" s="40"/>
      <c r="B431" s="41"/>
      <c r="C431" s="42"/>
      <c r="D431" s="219" t="s">
        <v>133</v>
      </c>
      <c r="E431" s="42"/>
      <c r="F431" s="220" t="s">
        <v>301</v>
      </c>
      <c r="G431" s="42"/>
      <c r="H431" s="42"/>
      <c r="I431" s="221"/>
      <c r="J431" s="42"/>
      <c r="K431" s="42"/>
      <c r="L431" s="46"/>
      <c r="M431" s="222"/>
      <c r="N431" s="223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133</v>
      </c>
      <c r="AU431" s="19" t="s">
        <v>83</v>
      </c>
    </row>
    <row r="432" s="2" customFormat="1">
      <c r="A432" s="40"/>
      <c r="B432" s="41"/>
      <c r="C432" s="42"/>
      <c r="D432" s="224" t="s">
        <v>135</v>
      </c>
      <c r="E432" s="42"/>
      <c r="F432" s="225" t="s">
        <v>143</v>
      </c>
      <c r="G432" s="42"/>
      <c r="H432" s="42"/>
      <c r="I432" s="221"/>
      <c r="J432" s="42"/>
      <c r="K432" s="42"/>
      <c r="L432" s="46"/>
      <c r="M432" s="222"/>
      <c r="N432" s="223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135</v>
      </c>
      <c r="AU432" s="19" t="s">
        <v>83</v>
      </c>
    </row>
    <row r="433" s="2" customFormat="1" ht="16.5" customHeight="1">
      <c r="A433" s="40"/>
      <c r="B433" s="41"/>
      <c r="C433" s="206" t="s">
        <v>771</v>
      </c>
      <c r="D433" s="206" t="s">
        <v>126</v>
      </c>
      <c r="E433" s="207" t="s">
        <v>303</v>
      </c>
      <c r="F433" s="208" t="s">
        <v>304</v>
      </c>
      <c r="G433" s="209" t="s">
        <v>129</v>
      </c>
      <c r="H433" s="210">
        <v>231.44999999999999</v>
      </c>
      <c r="I433" s="211"/>
      <c r="J433" s="212">
        <f>ROUND(I433*H433,2)</f>
        <v>0</v>
      </c>
      <c r="K433" s="208" t="s">
        <v>130</v>
      </c>
      <c r="L433" s="46"/>
      <c r="M433" s="213" t="s">
        <v>19</v>
      </c>
      <c r="N433" s="214" t="s">
        <v>44</v>
      </c>
      <c r="O433" s="86"/>
      <c r="P433" s="215">
        <f>O433*H433</f>
        <v>0</v>
      </c>
      <c r="Q433" s="215">
        <v>0.00046999999999999999</v>
      </c>
      <c r="R433" s="215">
        <f>Q433*H433</f>
        <v>0.10878149999999999</v>
      </c>
      <c r="S433" s="215">
        <v>0</v>
      </c>
      <c r="T433" s="216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17" t="s">
        <v>131</v>
      </c>
      <c r="AT433" s="217" t="s">
        <v>126</v>
      </c>
      <c r="AU433" s="217" t="s">
        <v>83</v>
      </c>
      <c r="AY433" s="19" t="s">
        <v>124</v>
      </c>
      <c r="BE433" s="218">
        <f>IF(N433="základní",J433,0)</f>
        <v>0</v>
      </c>
      <c r="BF433" s="218">
        <f>IF(N433="snížená",J433,0)</f>
        <v>0</v>
      </c>
      <c r="BG433" s="218">
        <f>IF(N433="zákl. přenesená",J433,0)</f>
        <v>0</v>
      </c>
      <c r="BH433" s="218">
        <f>IF(N433="sníž. přenesená",J433,0)</f>
        <v>0</v>
      </c>
      <c r="BI433" s="218">
        <f>IF(N433="nulová",J433,0)</f>
        <v>0</v>
      </c>
      <c r="BJ433" s="19" t="s">
        <v>81</v>
      </c>
      <c r="BK433" s="218">
        <f>ROUND(I433*H433,2)</f>
        <v>0</v>
      </c>
      <c r="BL433" s="19" t="s">
        <v>131</v>
      </c>
      <c r="BM433" s="217" t="s">
        <v>772</v>
      </c>
    </row>
    <row r="434" s="2" customFormat="1">
      <c r="A434" s="40"/>
      <c r="B434" s="41"/>
      <c r="C434" s="42"/>
      <c r="D434" s="219" t="s">
        <v>133</v>
      </c>
      <c r="E434" s="42"/>
      <c r="F434" s="220" t="s">
        <v>306</v>
      </c>
      <c r="G434" s="42"/>
      <c r="H434" s="42"/>
      <c r="I434" s="221"/>
      <c r="J434" s="42"/>
      <c r="K434" s="42"/>
      <c r="L434" s="46"/>
      <c r="M434" s="222"/>
      <c r="N434" s="223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133</v>
      </c>
      <c r="AU434" s="19" t="s">
        <v>83</v>
      </c>
    </row>
    <row r="435" s="2" customFormat="1">
      <c r="A435" s="40"/>
      <c r="B435" s="41"/>
      <c r="C435" s="42"/>
      <c r="D435" s="224" t="s">
        <v>135</v>
      </c>
      <c r="E435" s="42"/>
      <c r="F435" s="225" t="s">
        <v>562</v>
      </c>
      <c r="G435" s="42"/>
      <c r="H435" s="42"/>
      <c r="I435" s="221"/>
      <c r="J435" s="42"/>
      <c r="K435" s="42"/>
      <c r="L435" s="46"/>
      <c r="M435" s="222"/>
      <c r="N435" s="223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135</v>
      </c>
      <c r="AU435" s="19" t="s">
        <v>83</v>
      </c>
    </row>
    <row r="436" s="13" customFormat="1">
      <c r="A436" s="13"/>
      <c r="B436" s="226"/>
      <c r="C436" s="227"/>
      <c r="D436" s="224" t="s">
        <v>137</v>
      </c>
      <c r="E436" s="228" t="s">
        <v>19</v>
      </c>
      <c r="F436" s="229" t="s">
        <v>307</v>
      </c>
      <c r="G436" s="227"/>
      <c r="H436" s="230">
        <v>15.449999999999999</v>
      </c>
      <c r="I436" s="231"/>
      <c r="J436" s="227"/>
      <c r="K436" s="227"/>
      <c r="L436" s="232"/>
      <c r="M436" s="233"/>
      <c r="N436" s="234"/>
      <c r="O436" s="234"/>
      <c r="P436" s="234"/>
      <c r="Q436" s="234"/>
      <c r="R436" s="234"/>
      <c r="S436" s="234"/>
      <c r="T436" s="235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6" t="s">
        <v>137</v>
      </c>
      <c r="AU436" s="236" t="s">
        <v>83</v>
      </c>
      <c r="AV436" s="13" t="s">
        <v>83</v>
      </c>
      <c r="AW436" s="13" t="s">
        <v>35</v>
      </c>
      <c r="AX436" s="13" t="s">
        <v>73</v>
      </c>
      <c r="AY436" s="236" t="s">
        <v>124</v>
      </c>
    </row>
    <row r="437" s="13" customFormat="1">
      <c r="A437" s="13"/>
      <c r="B437" s="226"/>
      <c r="C437" s="227"/>
      <c r="D437" s="224" t="s">
        <v>137</v>
      </c>
      <c r="E437" s="228" t="s">
        <v>19</v>
      </c>
      <c r="F437" s="229" t="s">
        <v>773</v>
      </c>
      <c r="G437" s="227"/>
      <c r="H437" s="230">
        <v>216</v>
      </c>
      <c r="I437" s="231"/>
      <c r="J437" s="227"/>
      <c r="K437" s="227"/>
      <c r="L437" s="232"/>
      <c r="M437" s="233"/>
      <c r="N437" s="234"/>
      <c r="O437" s="234"/>
      <c r="P437" s="234"/>
      <c r="Q437" s="234"/>
      <c r="R437" s="234"/>
      <c r="S437" s="234"/>
      <c r="T437" s="235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6" t="s">
        <v>137</v>
      </c>
      <c r="AU437" s="236" t="s">
        <v>83</v>
      </c>
      <c r="AV437" s="13" t="s">
        <v>83</v>
      </c>
      <c r="AW437" s="13" t="s">
        <v>35</v>
      </c>
      <c r="AX437" s="13" t="s">
        <v>73</v>
      </c>
      <c r="AY437" s="236" t="s">
        <v>124</v>
      </c>
    </row>
    <row r="438" s="14" customFormat="1">
      <c r="A438" s="14"/>
      <c r="B438" s="237"/>
      <c r="C438" s="238"/>
      <c r="D438" s="224" t="s">
        <v>137</v>
      </c>
      <c r="E438" s="239" t="s">
        <v>19</v>
      </c>
      <c r="F438" s="240" t="s">
        <v>171</v>
      </c>
      <c r="G438" s="238"/>
      <c r="H438" s="241">
        <v>231.44999999999999</v>
      </c>
      <c r="I438" s="242"/>
      <c r="J438" s="238"/>
      <c r="K438" s="238"/>
      <c r="L438" s="243"/>
      <c r="M438" s="244"/>
      <c r="N438" s="245"/>
      <c r="O438" s="245"/>
      <c r="P438" s="245"/>
      <c r="Q438" s="245"/>
      <c r="R438" s="245"/>
      <c r="S438" s="245"/>
      <c r="T438" s="246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7" t="s">
        <v>137</v>
      </c>
      <c r="AU438" s="247" t="s">
        <v>83</v>
      </c>
      <c r="AV438" s="14" t="s">
        <v>131</v>
      </c>
      <c r="AW438" s="14" t="s">
        <v>35</v>
      </c>
      <c r="AX438" s="14" t="s">
        <v>81</v>
      </c>
      <c r="AY438" s="247" t="s">
        <v>124</v>
      </c>
    </row>
    <row r="439" s="2" customFormat="1" ht="16.5" customHeight="1">
      <c r="A439" s="40"/>
      <c r="B439" s="41"/>
      <c r="C439" s="206" t="s">
        <v>774</v>
      </c>
      <c r="D439" s="206" t="s">
        <v>126</v>
      </c>
      <c r="E439" s="207" t="s">
        <v>775</v>
      </c>
      <c r="F439" s="208" t="s">
        <v>776</v>
      </c>
      <c r="G439" s="209" t="s">
        <v>129</v>
      </c>
      <c r="H439" s="210">
        <v>7838.5900000000001</v>
      </c>
      <c r="I439" s="211"/>
      <c r="J439" s="212">
        <f>ROUND(I439*H439,2)</f>
        <v>0</v>
      </c>
      <c r="K439" s="208" t="s">
        <v>130</v>
      </c>
      <c r="L439" s="46"/>
      <c r="M439" s="213" t="s">
        <v>19</v>
      </c>
      <c r="N439" s="214" t="s">
        <v>44</v>
      </c>
      <c r="O439" s="86"/>
      <c r="P439" s="215">
        <f>O439*H439</f>
        <v>0</v>
      </c>
      <c r="Q439" s="215">
        <v>0.00068999999999999997</v>
      </c>
      <c r="R439" s="215">
        <f>Q439*H439</f>
        <v>5.4086270999999995</v>
      </c>
      <c r="S439" s="215">
        <v>0</v>
      </c>
      <c r="T439" s="216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17" t="s">
        <v>131</v>
      </c>
      <c r="AT439" s="217" t="s">
        <v>126</v>
      </c>
      <c r="AU439" s="217" t="s">
        <v>83</v>
      </c>
      <c r="AY439" s="19" t="s">
        <v>124</v>
      </c>
      <c r="BE439" s="218">
        <f>IF(N439="základní",J439,0)</f>
        <v>0</v>
      </c>
      <c r="BF439" s="218">
        <f>IF(N439="snížená",J439,0)</f>
        <v>0</v>
      </c>
      <c r="BG439" s="218">
        <f>IF(N439="zákl. přenesená",J439,0)</f>
        <v>0</v>
      </c>
      <c r="BH439" s="218">
        <f>IF(N439="sníž. přenesená",J439,0)</f>
        <v>0</v>
      </c>
      <c r="BI439" s="218">
        <f>IF(N439="nulová",J439,0)</f>
        <v>0</v>
      </c>
      <c r="BJ439" s="19" t="s">
        <v>81</v>
      </c>
      <c r="BK439" s="218">
        <f>ROUND(I439*H439,2)</f>
        <v>0</v>
      </c>
      <c r="BL439" s="19" t="s">
        <v>131</v>
      </c>
      <c r="BM439" s="217" t="s">
        <v>777</v>
      </c>
    </row>
    <row r="440" s="2" customFormat="1">
      <c r="A440" s="40"/>
      <c r="B440" s="41"/>
      <c r="C440" s="42"/>
      <c r="D440" s="219" t="s">
        <v>133</v>
      </c>
      <c r="E440" s="42"/>
      <c r="F440" s="220" t="s">
        <v>778</v>
      </c>
      <c r="G440" s="42"/>
      <c r="H440" s="42"/>
      <c r="I440" s="221"/>
      <c r="J440" s="42"/>
      <c r="K440" s="42"/>
      <c r="L440" s="46"/>
      <c r="M440" s="222"/>
      <c r="N440" s="223"/>
      <c r="O440" s="86"/>
      <c r="P440" s="86"/>
      <c r="Q440" s="86"/>
      <c r="R440" s="86"/>
      <c r="S440" s="86"/>
      <c r="T440" s="87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9" t="s">
        <v>133</v>
      </c>
      <c r="AU440" s="19" t="s">
        <v>83</v>
      </c>
    </row>
    <row r="441" s="2" customFormat="1">
      <c r="A441" s="40"/>
      <c r="B441" s="41"/>
      <c r="C441" s="42"/>
      <c r="D441" s="224" t="s">
        <v>135</v>
      </c>
      <c r="E441" s="42"/>
      <c r="F441" s="225" t="s">
        <v>779</v>
      </c>
      <c r="G441" s="42"/>
      <c r="H441" s="42"/>
      <c r="I441" s="221"/>
      <c r="J441" s="42"/>
      <c r="K441" s="42"/>
      <c r="L441" s="46"/>
      <c r="M441" s="222"/>
      <c r="N441" s="223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135</v>
      </c>
      <c r="AU441" s="19" t="s">
        <v>83</v>
      </c>
    </row>
    <row r="442" s="13" customFormat="1">
      <c r="A442" s="13"/>
      <c r="B442" s="226"/>
      <c r="C442" s="227"/>
      <c r="D442" s="224" t="s">
        <v>137</v>
      </c>
      <c r="E442" s="228" t="s">
        <v>19</v>
      </c>
      <c r="F442" s="229" t="s">
        <v>780</v>
      </c>
      <c r="G442" s="227"/>
      <c r="H442" s="230">
        <v>7838.5900000000001</v>
      </c>
      <c r="I442" s="231"/>
      <c r="J442" s="227"/>
      <c r="K442" s="227"/>
      <c r="L442" s="232"/>
      <c r="M442" s="233"/>
      <c r="N442" s="234"/>
      <c r="O442" s="234"/>
      <c r="P442" s="234"/>
      <c r="Q442" s="234"/>
      <c r="R442" s="234"/>
      <c r="S442" s="234"/>
      <c r="T442" s="23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6" t="s">
        <v>137</v>
      </c>
      <c r="AU442" s="236" t="s">
        <v>83</v>
      </c>
      <c r="AV442" s="13" t="s">
        <v>83</v>
      </c>
      <c r="AW442" s="13" t="s">
        <v>35</v>
      </c>
      <c r="AX442" s="13" t="s">
        <v>81</v>
      </c>
      <c r="AY442" s="236" t="s">
        <v>124</v>
      </c>
    </row>
    <row r="443" s="2" customFormat="1" ht="16.5" customHeight="1">
      <c r="A443" s="40"/>
      <c r="B443" s="41"/>
      <c r="C443" s="206" t="s">
        <v>781</v>
      </c>
      <c r="D443" s="206" t="s">
        <v>126</v>
      </c>
      <c r="E443" s="207" t="s">
        <v>309</v>
      </c>
      <c r="F443" s="208" t="s">
        <v>310</v>
      </c>
      <c r="G443" s="209" t="s">
        <v>278</v>
      </c>
      <c r="H443" s="210">
        <v>5</v>
      </c>
      <c r="I443" s="211"/>
      <c r="J443" s="212">
        <f>ROUND(I443*H443,2)</f>
        <v>0</v>
      </c>
      <c r="K443" s="208" t="s">
        <v>130</v>
      </c>
      <c r="L443" s="46"/>
      <c r="M443" s="213" t="s">
        <v>19</v>
      </c>
      <c r="N443" s="214" t="s">
        <v>44</v>
      </c>
      <c r="O443" s="86"/>
      <c r="P443" s="215">
        <f>O443*H443</f>
        <v>0</v>
      </c>
      <c r="Q443" s="215">
        <v>0</v>
      </c>
      <c r="R443" s="215">
        <f>Q443*H443</f>
        <v>0</v>
      </c>
      <c r="S443" s="215">
        <v>0</v>
      </c>
      <c r="T443" s="216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17" t="s">
        <v>131</v>
      </c>
      <c r="AT443" s="217" t="s">
        <v>126</v>
      </c>
      <c r="AU443" s="217" t="s">
        <v>83</v>
      </c>
      <c r="AY443" s="19" t="s">
        <v>124</v>
      </c>
      <c r="BE443" s="218">
        <f>IF(N443="základní",J443,0)</f>
        <v>0</v>
      </c>
      <c r="BF443" s="218">
        <f>IF(N443="snížená",J443,0)</f>
        <v>0</v>
      </c>
      <c r="BG443" s="218">
        <f>IF(N443="zákl. přenesená",J443,0)</f>
        <v>0</v>
      </c>
      <c r="BH443" s="218">
        <f>IF(N443="sníž. přenesená",J443,0)</f>
        <v>0</v>
      </c>
      <c r="BI443" s="218">
        <f>IF(N443="nulová",J443,0)</f>
        <v>0</v>
      </c>
      <c r="BJ443" s="19" t="s">
        <v>81</v>
      </c>
      <c r="BK443" s="218">
        <f>ROUND(I443*H443,2)</f>
        <v>0</v>
      </c>
      <c r="BL443" s="19" t="s">
        <v>131</v>
      </c>
      <c r="BM443" s="217" t="s">
        <v>782</v>
      </c>
    </row>
    <row r="444" s="2" customFormat="1">
      <c r="A444" s="40"/>
      <c r="B444" s="41"/>
      <c r="C444" s="42"/>
      <c r="D444" s="219" t="s">
        <v>133</v>
      </c>
      <c r="E444" s="42"/>
      <c r="F444" s="220" t="s">
        <v>312</v>
      </c>
      <c r="G444" s="42"/>
      <c r="H444" s="42"/>
      <c r="I444" s="221"/>
      <c r="J444" s="42"/>
      <c r="K444" s="42"/>
      <c r="L444" s="46"/>
      <c r="M444" s="222"/>
      <c r="N444" s="223"/>
      <c r="O444" s="86"/>
      <c r="P444" s="86"/>
      <c r="Q444" s="86"/>
      <c r="R444" s="86"/>
      <c r="S444" s="86"/>
      <c r="T444" s="87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9" t="s">
        <v>133</v>
      </c>
      <c r="AU444" s="19" t="s">
        <v>83</v>
      </c>
    </row>
    <row r="445" s="2" customFormat="1">
      <c r="A445" s="40"/>
      <c r="B445" s="41"/>
      <c r="C445" s="42"/>
      <c r="D445" s="224" t="s">
        <v>135</v>
      </c>
      <c r="E445" s="42"/>
      <c r="F445" s="225" t="s">
        <v>143</v>
      </c>
      <c r="G445" s="42"/>
      <c r="H445" s="42"/>
      <c r="I445" s="221"/>
      <c r="J445" s="42"/>
      <c r="K445" s="42"/>
      <c r="L445" s="46"/>
      <c r="M445" s="222"/>
      <c r="N445" s="223"/>
      <c r="O445" s="86"/>
      <c r="P445" s="86"/>
      <c r="Q445" s="86"/>
      <c r="R445" s="86"/>
      <c r="S445" s="86"/>
      <c r="T445" s="87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19" t="s">
        <v>135</v>
      </c>
      <c r="AU445" s="19" t="s">
        <v>83</v>
      </c>
    </row>
    <row r="446" s="13" customFormat="1">
      <c r="A446" s="13"/>
      <c r="B446" s="226"/>
      <c r="C446" s="227"/>
      <c r="D446" s="224" t="s">
        <v>137</v>
      </c>
      <c r="E446" s="228" t="s">
        <v>19</v>
      </c>
      <c r="F446" s="229" t="s">
        <v>783</v>
      </c>
      <c r="G446" s="227"/>
      <c r="H446" s="230">
        <v>5</v>
      </c>
      <c r="I446" s="231"/>
      <c r="J446" s="227"/>
      <c r="K446" s="227"/>
      <c r="L446" s="232"/>
      <c r="M446" s="233"/>
      <c r="N446" s="234"/>
      <c r="O446" s="234"/>
      <c r="P446" s="234"/>
      <c r="Q446" s="234"/>
      <c r="R446" s="234"/>
      <c r="S446" s="234"/>
      <c r="T446" s="235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6" t="s">
        <v>137</v>
      </c>
      <c r="AU446" s="236" t="s">
        <v>83</v>
      </c>
      <c r="AV446" s="13" t="s">
        <v>83</v>
      </c>
      <c r="AW446" s="13" t="s">
        <v>35</v>
      </c>
      <c r="AX446" s="13" t="s">
        <v>81</v>
      </c>
      <c r="AY446" s="236" t="s">
        <v>124</v>
      </c>
    </row>
    <row r="447" s="2" customFormat="1" ht="16.5" customHeight="1">
      <c r="A447" s="40"/>
      <c r="B447" s="41"/>
      <c r="C447" s="206" t="s">
        <v>784</v>
      </c>
      <c r="D447" s="206" t="s">
        <v>126</v>
      </c>
      <c r="E447" s="207" t="s">
        <v>315</v>
      </c>
      <c r="F447" s="208" t="s">
        <v>316</v>
      </c>
      <c r="G447" s="209" t="s">
        <v>278</v>
      </c>
      <c r="H447" s="210">
        <v>4</v>
      </c>
      <c r="I447" s="211"/>
      <c r="J447" s="212">
        <f>ROUND(I447*H447,2)</f>
        <v>0</v>
      </c>
      <c r="K447" s="208" t="s">
        <v>130</v>
      </c>
      <c r="L447" s="46"/>
      <c r="M447" s="213" t="s">
        <v>19</v>
      </c>
      <c r="N447" s="214" t="s">
        <v>44</v>
      </c>
      <c r="O447" s="86"/>
      <c r="P447" s="215">
        <f>O447*H447</f>
        <v>0</v>
      </c>
      <c r="Q447" s="215">
        <v>0</v>
      </c>
      <c r="R447" s="215">
        <f>Q447*H447</f>
        <v>0</v>
      </c>
      <c r="S447" s="215">
        <v>0</v>
      </c>
      <c r="T447" s="216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17" t="s">
        <v>131</v>
      </c>
      <c r="AT447" s="217" t="s">
        <v>126</v>
      </c>
      <c r="AU447" s="217" t="s">
        <v>83</v>
      </c>
      <c r="AY447" s="19" t="s">
        <v>124</v>
      </c>
      <c r="BE447" s="218">
        <f>IF(N447="základní",J447,0)</f>
        <v>0</v>
      </c>
      <c r="BF447" s="218">
        <f>IF(N447="snížená",J447,0)</f>
        <v>0</v>
      </c>
      <c r="BG447" s="218">
        <f>IF(N447="zákl. přenesená",J447,0)</f>
        <v>0</v>
      </c>
      <c r="BH447" s="218">
        <f>IF(N447="sníž. přenesená",J447,0)</f>
        <v>0</v>
      </c>
      <c r="BI447" s="218">
        <f>IF(N447="nulová",J447,0)</f>
        <v>0</v>
      </c>
      <c r="BJ447" s="19" t="s">
        <v>81</v>
      </c>
      <c r="BK447" s="218">
        <f>ROUND(I447*H447,2)</f>
        <v>0</v>
      </c>
      <c r="BL447" s="19" t="s">
        <v>131</v>
      </c>
      <c r="BM447" s="217" t="s">
        <v>785</v>
      </c>
    </row>
    <row r="448" s="2" customFormat="1">
      <c r="A448" s="40"/>
      <c r="B448" s="41"/>
      <c r="C448" s="42"/>
      <c r="D448" s="219" t="s">
        <v>133</v>
      </c>
      <c r="E448" s="42"/>
      <c r="F448" s="220" t="s">
        <v>318</v>
      </c>
      <c r="G448" s="42"/>
      <c r="H448" s="42"/>
      <c r="I448" s="221"/>
      <c r="J448" s="42"/>
      <c r="K448" s="42"/>
      <c r="L448" s="46"/>
      <c r="M448" s="222"/>
      <c r="N448" s="223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133</v>
      </c>
      <c r="AU448" s="19" t="s">
        <v>83</v>
      </c>
    </row>
    <row r="449" s="2" customFormat="1">
      <c r="A449" s="40"/>
      <c r="B449" s="41"/>
      <c r="C449" s="42"/>
      <c r="D449" s="224" t="s">
        <v>135</v>
      </c>
      <c r="E449" s="42"/>
      <c r="F449" s="225" t="s">
        <v>143</v>
      </c>
      <c r="G449" s="42"/>
      <c r="H449" s="42"/>
      <c r="I449" s="221"/>
      <c r="J449" s="42"/>
      <c r="K449" s="42"/>
      <c r="L449" s="46"/>
      <c r="M449" s="222"/>
      <c r="N449" s="223"/>
      <c r="O449" s="86"/>
      <c r="P449" s="86"/>
      <c r="Q449" s="86"/>
      <c r="R449" s="86"/>
      <c r="S449" s="86"/>
      <c r="T449" s="87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T449" s="19" t="s">
        <v>135</v>
      </c>
      <c r="AU449" s="19" t="s">
        <v>83</v>
      </c>
    </row>
    <row r="450" s="13" customFormat="1">
      <c r="A450" s="13"/>
      <c r="B450" s="226"/>
      <c r="C450" s="227"/>
      <c r="D450" s="224" t="s">
        <v>137</v>
      </c>
      <c r="E450" s="228" t="s">
        <v>19</v>
      </c>
      <c r="F450" s="229" t="s">
        <v>786</v>
      </c>
      <c r="G450" s="227"/>
      <c r="H450" s="230">
        <v>4</v>
      </c>
      <c r="I450" s="231"/>
      <c r="J450" s="227"/>
      <c r="K450" s="227"/>
      <c r="L450" s="232"/>
      <c r="M450" s="233"/>
      <c r="N450" s="234"/>
      <c r="O450" s="234"/>
      <c r="P450" s="234"/>
      <c r="Q450" s="234"/>
      <c r="R450" s="234"/>
      <c r="S450" s="234"/>
      <c r="T450" s="235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6" t="s">
        <v>137</v>
      </c>
      <c r="AU450" s="236" t="s">
        <v>83</v>
      </c>
      <c r="AV450" s="13" t="s">
        <v>83</v>
      </c>
      <c r="AW450" s="13" t="s">
        <v>35</v>
      </c>
      <c r="AX450" s="13" t="s">
        <v>81</v>
      </c>
      <c r="AY450" s="236" t="s">
        <v>124</v>
      </c>
    </row>
    <row r="451" s="2" customFormat="1" ht="33" customHeight="1">
      <c r="A451" s="40"/>
      <c r="B451" s="41"/>
      <c r="C451" s="206" t="s">
        <v>787</v>
      </c>
      <c r="D451" s="206" t="s">
        <v>126</v>
      </c>
      <c r="E451" s="207" t="s">
        <v>788</v>
      </c>
      <c r="F451" s="208" t="s">
        <v>789</v>
      </c>
      <c r="G451" s="209" t="s">
        <v>278</v>
      </c>
      <c r="H451" s="210">
        <v>90</v>
      </c>
      <c r="I451" s="211"/>
      <c r="J451" s="212">
        <f>ROUND(I451*H451,2)</f>
        <v>0</v>
      </c>
      <c r="K451" s="208" t="s">
        <v>130</v>
      </c>
      <c r="L451" s="46"/>
      <c r="M451" s="213" t="s">
        <v>19</v>
      </c>
      <c r="N451" s="214" t="s">
        <v>44</v>
      </c>
      <c r="O451" s="86"/>
      <c r="P451" s="215">
        <f>O451*H451</f>
        <v>0</v>
      </c>
      <c r="Q451" s="215">
        <v>0.11808</v>
      </c>
      <c r="R451" s="215">
        <f>Q451*H451</f>
        <v>10.6272</v>
      </c>
      <c r="S451" s="215">
        <v>0</v>
      </c>
      <c r="T451" s="216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17" t="s">
        <v>131</v>
      </c>
      <c r="AT451" s="217" t="s">
        <v>126</v>
      </c>
      <c r="AU451" s="217" t="s">
        <v>83</v>
      </c>
      <c r="AY451" s="19" t="s">
        <v>124</v>
      </c>
      <c r="BE451" s="218">
        <f>IF(N451="základní",J451,0)</f>
        <v>0</v>
      </c>
      <c r="BF451" s="218">
        <f>IF(N451="snížená",J451,0)</f>
        <v>0</v>
      </c>
      <c r="BG451" s="218">
        <f>IF(N451="zákl. přenesená",J451,0)</f>
        <v>0</v>
      </c>
      <c r="BH451" s="218">
        <f>IF(N451="sníž. přenesená",J451,0)</f>
        <v>0</v>
      </c>
      <c r="BI451" s="218">
        <f>IF(N451="nulová",J451,0)</f>
        <v>0</v>
      </c>
      <c r="BJ451" s="19" t="s">
        <v>81</v>
      </c>
      <c r="BK451" s="218">
        <f>ROUND(I451*H451,2)</f>
        <v>0</v>
      </c>
      <c r="BL451" s="19" t="s">
        <v>131</v>
      </c>
      <c r="BM451" s="217" t="s">
        <v>790</v>
      </c>
    </row>
    <row r="452" s="2" customFormat="1">
      <c r="A452" s="40"/>
      <c r="B452" s="41"/>
      <c r="C452" s="42"/>
      <c r="D452" s="219" t="s">
        <v>133</v>
      </c>
      <c r="E452" s="42"/>
      <c r="F452" s="220" t="s">
        <v>791</v>
      </c>
      <c r="G452" s="42"/>
      <c r="H452" s="42"/>
      <c r="I452" s="221"/>
      <c r="J452" s="42"/>
      <c r="K452" s="42"/>
      <c r="L452" s="46"/>
      <c r="M452" s="222"/>
      <c r="N452" s="223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133</v>
      </c>
      <c r="AU452" s="19" t="s">
        <v>83</v>
      </c>
    </row>
    <row r="453" s="2" customFormat="1">
      <c r="A453" s="40"/>
      <c r="B453" s="41"/>
      <c r="C453" s="42"/>
      <c r="D453" s="224" t="s">
        <v>135</v>
      </c>
      <c r="E453" s="42"/>
      <c r="F453" s="225" t="s">
        <v>583</v>
      </c>
      <c r="G453" s="42"/>
      <c r="H453" s="42"/>
      <c r="I453" s="221"/>
      <c r="J453" s="42"/>
      <c r="K453" s="42"/>
      <c r="L453" s="46"/>
      <c r="M453" s="222"/>
      <c r="N453" s="223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135</v>
      </c>
      <c r="AU453" s="19" t="s">
        <v>83</v>
      </c>
    </row>
    <row r="454" s="2" customFormat="1" ht="16.5" customHeight="1">
      <c r="A454" s="40"/>
      <c r="B454" s="41"/>
      <c r="C454" s="248" t="s">
        <v>792</v>
      </c>
      <c r="D454" s="248" t="s">
        <v>173</v>
      </c>
      <c r="E454" s="249" t="s">
        <v>793</v>
      </c>
      <c r="F454" s="250" t="s">
        <v>794</v>
      </c>
      <c r="G454" s="251" t="s">
        <v>278</v>
      </c>
      <c r="H454" s="252">
        <v>90</v>
      </c>
      <c r="I454" s="253"/>
      <c r="J454" s="254">
        <f>ROUND(I454*H454,2)</f>
        <v>0</v>
      </c>
      <c r="K454" s="250" t="s">
        <v>19</v>
      </c>
      <c r="L454" s="255"/>
      <c r="M454" s="256" t="s">
        <v>19</v>
      </c>
      <c r="N454" s="257" t="s">
        <v>44</v>
      </c>
      <c r="O454" s="86"/>
      <c r="P454" s="215">
        <f>O454*H454</f>
        <v>0</v>
      </c>
      <c r="Q454" s="215">
        <v>0.0094999999999999998</v>
      </c>
      <c r="R454" s="215">
        <f>Q454*H454</f>
        <v>0.85499999999999998</v>
      </c>
      <c r="S454" s="215">
        <v>0</v>
      </c>
      <c r="T454" s="216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7" t="s">
        <v>177</v>
      </c>
      <c r="AT454" s="217" t="s">
        <v>173</v>
      </c>
      <c r="AU454" s="217" t="s">
        <v>83</v>
      </c>
      <c r="AY454" s="19" t="s">
        <v>124</v>
      </c>
      <c r="BE454" s="218">
        <f>IF(N454="základní",J454,0)</f>
        <v>0</v>
      </c>
      <c r="BF454" s="218">
        <f>IF(N454="snížená",J454,0)</f>
        <v>0</v>
      </c>
      <c r="BG454" s="218">
        <f>IF(N454="zákl. přenesená",J454,0)</f>
        <v>0</v>
      </c>
      <c r="BH454" s="218">
        <f>IF(N454="sníž. přenesená",J454,0)</f>
        <v>0</v>
      </c>
      <c r="BI454" s="218">
        <f>IF(N454="nulová",J454,0)</f>
        <v>0</v>
      </c>
      <c r="BJ454" s="19" t="s">
        <v>81</v>
      </c>
      <c r="BK454" s="218">
        <f>ROUND(I454*H454,2)</f>
        <v>0</v>
      </c>
      <c r="BL454" s="19" t="s">
        <v>131</v>
      </c>
      <c r="BM454" s="217" t="s">
        <v>795</v>
      </c>
    </row>
    <row r="455" s="2" customFormat="1" ht="44.25" customHeight="1">
      <c r="A455" s="40"/>
      <c r="B455" s="41"/>
      <c r="C455" s="206" t="s">
        <v>796</v>
      </c>
      <c r="D455" s="206" t="s">
        <v>126</v>
      </c>
      <c r="E455" s="207" t="s">
        <v>321</v>
      </c>
      <c r="F455" s="208" t="s">
        <v>322</v>
      </c>
      <c r="G455" s="209" t="s">
        <v>278</v>
      </c>
      <c r="H455" s="210">
        <v>620.5</v>
      </c>
      <c r="I455" s="211"/>
      <c r="J455" s="212">
        <f>ROUND(I455*H455,2)</f>
        <v>0</v>
      </c>
      <c r="K455" s="208" t="s">
        <v>130</v>
      </c>
      <c r="L455" s="46"/>
      <c r="M455" s="213" t="s">
        <v>19</v>
      </c>
      <c r="N455" s="214" t="s">
        <v>44</v>
      </c>
      <c r="O455" s="86"/>
      <c r="P455" s="215">
        <f>O455*H455</f>
        <v>0</v>
      </c>
      <c r="Q455" s="215">
        <v>0</v>
      </c>
      <c r="R455" s="215">
        <f>Q455*H455</f>
        <v>0</v>
      </c>
      <c r="S455" s="215">
        <v>0.32400000000000001</v>
      </c>
      <c r="T455" s="216">
        <f>S455*H455</f>
        <v>201.042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17" t="s">
        <v>131</v>
      </c>
      <c r="AT455" s="217" t="s">
        <v>126</v>
      </c>
      <c r="AU455" s="217" t="s">
        <v>83</v>
      </c>
      <c r="AY455" s="19" t="s">
        <v>124</v>
      </c>
      <c r="BE455" s="218">
        <f>IF(N455="základní",J455,0)</f>
        <v>0</v>
      </c>
      <c r="BF455" s="218">
        <f>IF(N455="snížená",J455,0)</f>
        <v>0</v>
      </c>
      <c r="BG455" s="218">
        <f>IF(N455="zákl. přenesená",J455,0)</f>
        <v>0</v>
      </c>
      <c r="BH455" s="218">
        <f>IF(N455="sníž. přenesená",J455,0)</f>
        <v>0</v>
      </c>
      <c r="BI455" s="218">
        <f>IF(N455="nulová",J455,0)</f>
        <v>0</v>
      </c>
      <c r="BJ455" s="19" t="s">
        <v>81</v>
      </c>
      <c r="BK455" s="218">
        <f>ROUND(I455*H455,2)</f>
        <v>0</v>
      </c>
      <c r="BL455" s="19" t="s">
        <v>131</v>
      </c>
      <c r="BM455" s="217" t="s">
        <v>797</v>
      </c>
    </row>
    <row r="456" s="2" customFormat="1">
      <c r="A456" s="40"/>
      <c r="B456" s="41"/>
      <c r="C456" s="42"/>
      <c r="D456" s="219" t="s">
        <v>133</v>
      </c>
      <c r="E456" s="42"/>
      <c r="F456" s="220" t="s">
        <v>324</v>
      </c>
      <c r="G456" s="42"/>
      <c r="H456" s="42"/>
      <c r="I456" s="221"/>
      <c r="J456" s="42"/>
      <c r="K456" s="42"/>
      <c r="L456" s="46"/>
      <c r="M456" s="222"/>
      <c r="N456" s="223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133</v>
      </c>
      <c r="AU456" s="19" t="s">
        <v>83</v>
      </c>
    </row>
    <row r="457" s="2" customFormat="1">
      <c r="A457" s="40"/>
      <c r="B457" s="41"/>
      <c r="C457" s="42"/>
      <c r="D457" s="224" t="s">
        <v>135</v>
      </c>
      <c r="E457" s="42"/>
      <c r="F457" s="225" t="s">
        <v>798</v>
      </c>
      <c r="G457" s="42"/>
      <c r="H457" s="42"/>
      <c r="I457" s="221"/>
      <c r="J457" s="42"/>
      <c r="K457" s="42"/>
      <c r="L457" s="46"/>
      <c r="M457" s="222"/>
      <c r="N457" s="223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135</v>
      </c>
      <c r="AU457" s="19" t="s">
        <v>83</v>
      </c>
    </row>
    <row r="458" s="13" customFormat="1">
      <c r="A458" s="13"/>
      <c r="B458" s="226"/>
      <c r="C458" s="227"/>
      <c r="D458" s="224" t="s">
        <v>137</v>
      </c>
      <c r="E458" s="228" t="s">
        <v>19</v>
      </c>
      <c r="F458" s="229" t="s">
        <v>799</v>
      </c>
      <c r="G458" s="227"/>
      <c r="H458" s="230">
        <v>620.5</v>
      </c>
      <c r="I458" s="231"/>
      <c r="J458" s="227"/>
      <c r="K458" s="227"/>
      <c r="L458" s="232"/>
      <c r="M458" s="233"/>
      <c r="N458" s="234"/>
      <c r="O458" s="234"/>
      <c r="P458" s="234"/>
      <c r="Q458" s="234"/>
      <c r="R458" s="234"/>
      <c r="S458" s="234"/>
      <c r="T458" s="235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6" t="s">
        <v>137</v>
      </c>
      <c r="AU458" s="236" t="s">
        <v>83</v>
      </c>
      <c r="AV458" s="13" t="s">
        <v>83</v>
      </c>
      <c r="AW458" s="13" t="s">
        <v>35</v>
      </c>
      <c r="AX458" s="13" t="s">
        <v>81</v>
      </c>
      <c r="AY458" s="236" t="s">
        <v>124</v>
      </c>
    </row>
    <row r="459" s="2" customFormat="1" ht="37.8" customHeight="1">
      <c r="A459" s="40"/>
      <c r="B459" s="41"/>
      <c r="C459" s="206" t="s">
        <v>800</v>
      </c>
      <c r="D459" s="206" t="s">
        <v>126</v>
      </c>
      <c r="E459" s="207" t="s">
        <v>326</v>
      </c>
      <c r="F459" s="208" t="s">
        <v>327</v>
      </c>
      <c r="G459" s="209" t="s">
        <v>278</v>
      </c>
      <c r="H459" s="210">
        <v>9</v>
      </c>
      <c r="I459" s="211"/>
      <c r="J459" s="212">
        <f>ROUND(I459*H459,2)</f>
        <v>0</v>
      </c>
      <c r="K459" s="208" t="s">
        <v>130</v>
      </c>
      <c r="L459" s="46"/>
      <c r="M459" s="213" t="s">
        <v>19</v>
      </c>
      <c r="N459" s="214" t="s">
        <v>44</v>
      </c>
      <c r="O459" s="86"/>
      <c r="P459" s="215">
        <f>O459*H459</f>
        <v>0</v>
      </c>
      <c r="Q459" s="215">
        <v>0</v>
      </c>
      <c r="R459" s="215">
        <f>Q459*H459</f>
        <v>0</v>
      </c>
      <c r="S459" s="215">
        <v>0.085999999999999993</v>
      </c>
      <c r="T459" s="216">
        <f>S459*H459</f>
        <v>0.77399999999999991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17" t="s">
        <v>131</v>
      </c>
      <c r="AT459" s="217" t="s">
        <v>126</v>
      </c>
      <c r="AU459" s="217" t="s">
        <v>83</v>
      </c>
      <c r="AY459" s="19" t="s">
        <v>124</v>
      </c>
      <c r="BE459" s="218">
        <f>IF(N459="základní",J459,0)</f>
        <v>0</v>
      </c>
      <c r="BF459" s="218">
        <f>IF(N459="snížená",J459,0)</f>
        <v>0</v>
      </c>
      <c r="BG459" s="218">
        <f>IF(N459="zákl. přenesená",J459,0)</f>
        <v>0</v>
      </c>
      <c r="BH459" s="218">
        <f>IF(N459="sníž. přenesená",J459,0)</f>
        <v>0</v>
      </c>
      <c r="BI459" s="218">
        <f>IF(N459="nulová",J459,0)</f>
        <v>0</v>
      </c>
      <c r="BJ459" s="19" t="s">
        <v>81</v>
      </c>
      <c r="BK459" s="218">
        <f>ROUND(I459*H459,2)</f>
        <v>0</v>
      </c>
      <c r="BL459" s="19" t="s">
        <v>131</v>
      </c>
      <c r="BM459" s="217" t="s">
        <v>801</v>
      </c>
    </row>
    <row r="460" s="2" customFormat="1">
      <c r="A460" s="40"/>
      <c r="B460" s="41"/>
      <c r="C460" s="42"/>
      <c r="D460" s="219" t="s">
        <v>133</v>
      </c>
      <c r="E460" s="42"/>
      <c r="F460" s="220" t="s">
        <v>329</v>
      </c>
      <c r="G460" s="42"/>
      <c r="H460" s="42"/>
      <c r="I460" s="221"/>
      <c r="J460" s="42"/>
      <c r="K460" s="42"/>
      <c r="L460" s="46"/>
      <c r="M460" s="222"/>
      <c r="N460" s="223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133</v>
      </c>
      <c r="AU460" s="19" t="s">
        <v>83</v>
      </c>
    </row>
    <row r="461" s="2" customFormat="1">
      <c r="A461" s="40"/>
      <c r="B461" s="41"/>
      <c r="C461" s="42"/>
      <c r="D461" s="224" t="s">
        <v>135</v>
      </c>
      <c r="E461" s="42"/>
      <c r="F461" s="225" t="s">
        <v>330</v>
      </c>
      <c r="G461" s="42"/>
      <c r="H461" s="42"/>
      <c r="I461" s="221"/>
      <c r="J461" s="42"/>
      <c r="K461" s="42"/>
      <c r="L461" s="46"/>
      <c r="M461" s="222"/>
      <c r="N461" s="223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135</v>
      </c>
      <c r="AU461" s="19" t="s">
        <v>83</v>
      </c>
    </row>
    <row r="462" s="12" customFormat="1" ht="22.8" customHeight="1">
      <c r="A462" s="12"/>
      <c r="B462" s="190"/>
      <c r="C462" s="191"/>
      <c r="D462" s="192" t="s">
        <v>72</v>
      </c>
      <c r="E462" s="204" t="s">
        <v>337</v>
      </c>
      <c r="F462" s="204" t="s">
        <v>338</v>
      </c>
      <c r="G462" s="191"/>
      <c r="H462" s="191"/>
      <c r="I462" s="194"/>
      <c r="J462" s="205">
        <f>BK462</f>
        <v>0</v>
      </c>
      <c r="K462" s="191"/>
      <c r="L462" s="196"/>
      <c r="M462" s="197"/>
      <c r="N462" s="198"/>
      <c r="O462" s="198"/>
      <c r="P462" s="199">
        <f>SUM(P463:P485)</f>
        <v>0</v>
      </c>
      <c r="Q462" s="198"/>
      <c r="R462" s="199">
        <f>SUM(R463:R485)</f>
        <v>0</v>
      </c>
      <c r="S462" s="198"/>
      <c r="T462" s="200">
        <f>SUM(T463:T485)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01" t="s">
        <v>81</v>
      </c>
      <c r="AT462" s="202" t="s">
        <v>72</v>
      </c>
      <c r="AU462" s="202" t="s">
        <v>81</v>
      </c>
      <c r="AY462" s="201" t="s">
        <v>124</v>
      </c>
      <c r="BK462" s="203">
        <f>SUM(BK463:BK485)</f>
        <v>0</v>
      </c>
    </row>
    <row r="463" s="2" customFormat="1" ht="24.15" customHeight="1">
      <c r="A463" s="40"/>
      <c r="B463" s="41"/>
      <c r="C463" s="206" t="s">
        <v>802</v>
      </c>
      <c r="D463" s="206" t="s">
        <v>126</v>
      </c>
      <c r="E463" s="207" t="s">
        <v>340</v>
      </c>
      <c r="F463" s="208" t="s">
        <v>341</v>
      </c>
      <c r="G463" s="209" t="s">
        <v>176</v>
      </c>
      <c r="H463" s="210">
        <v>46.256</v>
      </c>
      <c r="I463" s="211"/>
      <c r="J463" s="212">
        <f>ROUND(I463*H463,2)</f>
        <v>0</v>
      </c>
      <c r="K463" s="208" t="s">
        <v>130</v>
      </c>
      <c r="L463" s="46"/>
      <c r="M463" s="213" t="s">
        <v>19</v>
      </c>
      <c r="N463" s="214" t="s">
        <v>44</v>
      </c>
      <c r="O463" s="86"/>
      <c r="P463" s="215">
        <f>O463*H463</f>
        <v>0</v>
      </c>
      <c r="Q463" s="215">
        <v>0</v>
      </c>
      <c r="R463" s="215">
        <f>Q463*H463</f>
        <v>0</v>
      </c>
      <c r="S463" s="215">
        <v>0</v>
      </c>
      <c r="T463" s="216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17" t="s">
        <v>131</v>
      </c>
      <c r="AT463" s="217" t="s">
        <v>126</v>
      </c>
      <c r="AU463" s="217" t="s">
        <v>83</v>
      </c>
      <c r="AY463" s="19" t="s">
        <v>124</v>
      </c>
      <c r="BE463" s="218">
        <f>IF(N463="základní",J463,0)</f>
        <v>0</v>
      </c>
      <c r="BF463" s="218">
        <f>IF(N463="snížená",J463,0)</f>
        <v>0</v>
      </c>
      <c r="BG463" s="218">
        <f>IF(N463="zákl. přenesená",J463,0)</f>
        <v>0</v>
      </c>
      <c r="BH463" s="218">
        <f>IF(N463="sníž. přenesená",J463,0)</f>
        <v>0</v>
      </c>
      <c r="BI463" s="218">
        <f>IF(N463="nulová",J463,0)</f>
        <v>0</v>
      </c>
      <c r="BJ463" s="19" t="s">
        <v>81</v>
      </c>
      <c r="BK463" s="218">
        <f>ROUND(I463*H463,2)</f>
        <v>0</v>
      </c>
      <c r="BL463" s="19" t="s">
        <v>131</v>
      </c>
      <c r="BM463" s="217" t="s">
        <v>803</v>
      </c>
    </row>
    <row r="464" s="2" customFormat="1">
      <c r="A464" s="40"/>
      <c r="B464" s="41"/>
      <c r="C464" s="42"/>
      <c r="D464" s="219" t="s">
        <v>133</v>
      </c>
      <c r="E464" s="42"/>
      <c r="F464" s="220" t="s">
        <v>343</v>
      </c>
      <c r="G464" s="42"/>
      <c r="H464" s="42"/>
      <c r="I464" s="221"/>
      <c r="J464" s="42"/>
      <c r="K464" s="42"/>
      <c r="L464" s="46"/>
      <c r="M464" s="222"/>
      <c r="N464" s="223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9" t="s">
        <v>133</v>
      </c>
      <c r="AU464" s="19" t="s">
        <v>83</v>
      </c>
    </row>
    <row r="465" s="13" customFormat="1">
      <c r="A465" s="13"/>
      <c r="B465" s="226"/>
      <c r="C465" s="227"/>
      <c r="D465" s="224" t="s">
        <v>137</v>
      </c>
      <c r="E465" s="228" t="s">
        <v>19</v>
      </c>
      <c r="F465" s="229" t="s">
        <v>804</v>
      </c>
      <c r="G465" s="227"/>
      <c r="H465" s="230">
        <v>45.255000000000003</v>
      </c>
      <c r="I465" s="231"/>
      <c r="J465" s="227"/>
      <c r="K465" s="227"/>
      <c r="L465" s="232"/>
      <c r="M465" s="233"/>
      <c r="N465" s="234"/>
      <c r="O465" s="234"/>
      <c r="P465" s="234"/>
      <c r="Q465" s="234"/>
      <c r="R465" s="234"/>
      <c r="S465" s="234"/>
      <c r="T465" s="235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6" t="s">
        <v>137</v>
      </c>
      <c r="AU465" s="236" t="s">
        <v>83</v>
      </c>
      <c r="AV465" s="13" t="s">
        <v>83</v>
      </c>
      <c r="AW465" s="13" t="s">
        <v>35</v>
      </c>
      <c r="AX465" s="13" t="s">
        <v>73</v>
      </c>
      <c r="AY465" s="236" t="s">
        <v>124</v>
      </c>
    </row>
    <row r="466" s="13" customFormat="1">
      <c r="A466" s="13"/>
      <c r="B466" s="226"/>
      <c r="C466" s="227"/>
      <c r="D466" s="224" t="s">
        <v>137</v>
      </c>
      <c r="E466" s="228" t="s">
        <v>19</v>
      </c>
      <c r="F466" s="229" t="s">
        <v>805</v>
      </c>
      <c r="G466" s="227"/>
      <c r="H466" s="230">
        <v>1.0009999999999999</v>
      </c>
      <c r="I466" s="231"/>
      <c r="J466" s="227"/>
      <c r="K466" s="227"/>
      <c r="L466" s="232"/>
      <c r="M466" s="233"/>
      <c r="N466" s="234"/>
      <c r="O466" s="234"/>
      <c r="P466" s="234"/>
      <c r="Q466" s="234"/>
      <c r="R466" s="234"/>
      <c r="S466" s="234"/>
      <c r="T466" s="235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6" t="s">
        <v>137</v>
      </c>
      <c r="AU466" s="236" t="s">
        <v>83</v>
      </c>
      <c r="AV466" s="13" t="s">
        <v>83</v>
      </c>
      <c r="AW466" s="13" t="s">
        <v>35</v>
      </c>
      <c r="AX466" s="13" t="s">
        <v>73</v>
      </c>
      <c r="AY466" s="236" t="s">
        <v>124</v>
      </c>
    </row>
    <row r="467" s="14" customFormat="1">
      <c r="A467" s="14"/>
      <c r="B467" s="237"/>
      <c r="C467" s="238"/>
      <c r="D467" s="224" t="s">
        <v>137</v>
      </c>
      <c r="E467" s="239" t="s">
        <v>19</v>
      </c>
      <c r="F467" s="240" t="s">
        <v>171</v>
      </c>
      <c r="G467" s="238"/>
      <c r="H467" s="241">
        <v>46.256</v>
      </c>
      <c r="I467" s="242"/>
      <c r="J467" s="238"/>
      <c r="K467" s="238"/>
      <c r="L467" s="243"/>
      <c r="M467" s="244"/>
      <c r="N467" s="245"/>
      <c r="O467" s="245"/>
      <c r="P467" s="245"/>
      <c r="Q467" s="245"/>
      <c r="R467" s="245"/>
      <c r="S467" s="245"/>
      <c r="T467" s="246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7" t="s">
        <v>137</v>
      </c>
      <c r="AU467" s="247" t="s">
        <v>83</v>
      </c>
      <c r="AV467" s="14" t="s">
        <v>131</v>
      </c>
      <c r="AW467" s="14" t="s">
        <v>35</v>
      </c>
      <c r="AX467" s="14" t="s">
        <v>81</v>
      </c>
      <c r="AY467" s="247" t="s">
        <v>124</v>
      </c>
    </row>
    <row r="468" s="2" customFormat="1" ht="24.15" customHeight="1">
      <c r="A468" s="40"/>
      <c r="B468" s="41"/>
      <c r="C468" s="206" t="s">
        <v>806</v>
      </c>
      <c r="D468" s="206" t="s">
        <v>126</v>
      </c>
      <c r="E468" s="207" t="s">
        <v>346</v>
      </c>
      <c r="F468" s="208" t="s">
        <v>347</v>
      </c>
      <c r="G468" s="209" t="s">
        <v>176</v>
      </c>
      <c r="H468" s="210">
        <v>1063.8879999999999</v>
      </c>
      <c r="I468" s="211"/>
      <c r="J468" s="212">
        <f>ROUND(I468*H468,2)</f>
        <v>0</v>
      </c>
      <c r="K468" s="208" t="s">
        <v>130</v>
      </c>
      <c r="L468" s="46"/>
      <c r="M468" s="213" t="s">
        <v>19</v>
      </c>
      <c r="N468" s="214" t="s">
        <v>44</v>
      </c>
      <c r="O468" s="86"/>
      <c r="P468" s="215">
        <f>O468*H468</f>
        <v>0</v>
      </c>
      <c r="Q468" s="215">
        <v>0</v>
      </c>
      <c r="R468" s="215">
        <f>Q468*H468</f>
        <v>0</v>
      </c>
      <c r="S468" s="215">
        <v>0</v>
      </c>
      <c r="T468" s="216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17" t="s">
        <v>131</v>
      </c>
      <c r="AT468" s="217" t="s">
        <v>126</v>
      </c>
      <c r="AU468" s="217" t="s">
        <v>83</v>
      </c>
      <c r="AY468" s="19" t="s">
        <v>124</v>
      </c>
      <c r="BE468" s="218">
        <f>IF(N468="základní",J468,0)</f>
        <v>0</v>
      </c>
      <c r="BF468" s="218">
        <f>IF(N468="snížená",J468,0)</f>
        <v>0</v>
      </c>
      <c r="BG468" s="218">
        <f>IF(N468="zákl. přenesená",J468,0)</f>
        <v>0</v>
      </c>
      <c r="BH468" s="218">
        <f>IF(N468="sníž. přenesená",J468,0)</f>
        <v>0</v>
      </c>
      <c r="BI468" s="218">
        <f>IF(N468="nulová",J468,0)</f>
        <v>0</v>
      </c>
      <c r="BJ468" s="19" t="s">
        <v>81</v>
      </c>
      <c r="BK468" s="218">
        <f>ROUND(I468*H468,2)</f>
        <v>0</v>
      </c>
      <c r="BL468" s="19" t="s">
        <v>131</v>
      </c>
      <c r="BM468" s="217" t="s">
        <v>807</v>
      </c>
    </row>
    <row r="469" s="2" customFormat="1">
      <c r="A469" s="40"/>
      <c r="B469" s="41"/>
      <c r="C469" s="42"/>
      <c r="D469" s="219" t="s">
        <v>133</v>
      </c>
      <c r="E469" s="42"/>
      <c r="F469" s="220" t="s">
        <v>349</v>
      </c>
      <c r="G469" s="42"/>
      <c r="H469" s="42"/>
      <c r="I469" s="221"/>
      <c r="J469" s="42"/>
      <c r="K469" s="42"/>
      <c r="L469" s="46"/>
      <c r="M469" s="222"/>
      <c r="N469" s="223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133</v>
      </c>
      <c r="AU469" s="19" t="s">
        <v>83</v>
      </c>
    </row>
    <row r="470" s="13" customFormat="1">
      <c r="A470" s="13"/>
      <c r="B470" s="226"/>
      <c r="C470" s="227"/>
      <c r="D470" s="224" t="s">
        <v>137</v>
      </c>
      <c r="E470" s="228" t="s">
        <v>19</v>
      </c>
      <c r="F470" s="229" t="s">
        <v>808</v>
      </c>
      <c r="G470" s="227"/>
      <c r="H470" s="230">
        <v>1063.8879999999999</v>
      </c>
      <c r="I470" s="231"/>
      <c r="J470" s="227"/>
      <c r="K470" s="227"/>
      <c r="L470" s="232"/>
      <c r="M470" s="233"/>
      <c r="N470" s="234"/>
      <c r="O470" s="234"/>
      <c r="P470" s="234"/>
      <c r="Q470" s="234"/>
      <c r="R470" s="234"/>
      <c r="S470" s="234"/>
      <c r="T470" s="235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6" t="s">
        <v>137</v>
      </c>
      <c r="AU470" s="236" t="s">
        <v>83</v>
      </c>
      <c r="AV470" s="13" t="s">
        <v>83</v>
      </c>
      <c r="AW470" s="13" t="s">
        <v>35</v>
      </c>
      <c r="AX470" s="13" t="s">
        <v>81</v>
      </c>
      <c r="AY470" s="236" t="s">
        <v>124</v>
      </c>
    </row>
    <row r="471" s="2" customFormat="1" ht="24.15" customHeight="1">
      <c r="A471" s="40"/>
      <c r="B471" s="41"/>
      <c r="C471" s="206" t="s">
        <v>809</v>
      </c>
      <c r="D471" s="206" t="s">
        <v>126</v>
      </c>
      <c r="E471" s="207" t="s">
        <v>810</v>
      </c>
      <c r="F471" s="208" t="s">
        <v>811</v>
      </c>
      <c r="G471" s="209" t="s">
        <v>176</v>
      </c>
      <c r="H471" s="210">
        <v>2.1200000000000001</v>
      </c>
      <c r="I471" s="211"/>
      <c r="J471" s="212">
        <f>ROUND(I471*H471,2)</f>
        <v>0</v>
      </c>
      <c r="K471" s="208" t="s">
        <v>130</v>
      </c>
      <c r="L471" s="46"/>
      <c r="M471" s="213" t="s">
        <v>19</v>
      </c>
      <c r="N471" s="214" t="s">
        <v>44</v>
      </c>
      <c r="O471" s="86"/>
      <c r="P471" s="215">
        <f>O471*H471</f>
        <v>0</v>
      </c>
      <c r="Q471" s="215">
        <v>0</v>
      </c>
      <c r="R471" s="215">
        <f>Q471*H471</f>
        <v>0</v>
      </c>
      <c r="S471" s="215">
        <v>0</v>
      </c>
      <c r="T471" s="216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17" t="s">
        <v>131</v>
      </c>
      <c r="AT471" s="217" t="s">
        <v>126</v>
      </c>
      <c r="AU471" s="217" t="s">
        <v>83</v>
      </c>
      <c r="AY471" s="19" t="s">
        <v>124</v>
      </c>
      <c r="BE471" s="218">
        <f>IF(N471="základní",J471,0)</f>
        <v>0</v>
      </c>
      <c r="BF471" s="218">
        <f>IF(N471="snížená",J471,0)</f>
        <v>0</v>
      </c>
      <c r="BG471" s="218">
        <f>IF(N471="zákl. přenesená",J471,0)</f>
        <v>0</v>
      </c>
      <c r="BH471" s="218">
        <f>IF(N471="sníž. přenesená",J471,0)</f>
        <v>0</v>
      </c>
      <c r="BI471" s="218">
        <f>IF(N471="nulová",J471,0)</f>
        <v>0</v>
      </c>
      <c r="BJ471" s="19" t="s">
        <v>81</v>
      </c>
      <c r="BK471" s="218">
        <f>ROUND(I471*H471,2)</f>
        <v>0</v>
      </c>
      <c r="BL471" s="19" t="s">
        <v>131</v>
      </c>
      <c r="BM471" s="217" t="s">
        <v>812</v>
      </c>
    </row>
    <row r="472" s="2" customFormat="1">
      <c r="A472" s="40"/>
      <c r="B472" s="41"/>
      <c r="C472" s="42"/>
      <c r="D472" s="219" t="s">
        <v>133</v>
      </c>
      <c r="E472" s="42"/>
      <c r="F472" s="220" t="s">
        <v>813</v>
      </c>
      <c r="G472" s="42"/>
      <c r="H472" s="42"/>
      <c r="I472" s="221"/>
      <c r="J472" s="42"/>
      <c r="K472" s="42"/>
      <c r="L472" s="46"/>
      <c r="M472" s="222"/>
      <c r="N472" s="223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133</v>
      </c>
      <c r="AU472" s="19" t="s">
        <v>83</v>
      </c>
    </row>
    <row r="473" s="13" customFormat="1">
      <c r="A473" s="13"/>
      <c r="B473" s="226"/>
      <c r="C473" s="227"/>
      <c r="D473" s="224" t="s">
        <v>137</v>
      </c>
      <c r="E473" s="228" t="s">
        <v>19</v>
      </c>
      <c r="F473" s="229" t="s">
        <v>814</v>
      </c>
      <c r="G473" s="227"/>
      <c r="H473" s="230">
        <v>2.1200000000000001</v>
      </c>
      <c r="I473" s="231"/>
      <c r="J473" s="227"/>
      <c r="K473" s="227"/>
      <c r="L473" s="232"/>
      <c r="M473" s="233"/>
      <c r="N473" s="234"/>
      <c r="O473" s="234"/>
      <c r="P473" s="234"/>
      <c r="Q473" s="234"/>
      <c r="R473" s="234"/>
      <c r="S473" s="234"/>
      <c r="T473" s="235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6" t="s">
        <v>137</v>
      </c>
      <c r="AU473" s="236" t="s">
        <v>83</v>
      </c>
      <c r="AV473" s="13" t="s">
        <v>83</v>
      </c>
      <c r="AW473" s="13" t="s">
        <v>35</v>
      </c>
      <c r="AX473" s="13" t="s">
        <v>81</v>
      </c>
      <c r="AY473" s="236" t="s">
        <v>124</v>
      </c>
    </row>
    <row r="474" s="2" customFormat="1" ht="24.15" customHeight="1">
      <c r="A474" s="40"/>
      <c r="B474" s="41"/>
      <c r="C474" s="206" t="s">
        <v>815</v>
      </c>
      <c r="D474" s="206" t="s">
        <v>126</v>
      </c>
      <c r="E474" s="207" t="s">
        <v>816</v>
      </c>
      <c r="F474" s="208" t="s">
        <v>817</v>
      </c>
      <c r="G474" s="209" t="s">
        <v>176</v>
      </c>
      <c r="H474" s="210">
        <v>48.759999999999998</v>
      </c>
      <c r="I474" s="211"/>
      <c r="J474" s="212">
        <f>ROUND(I474*H474,2)</f>
        <v>0</v>
      </c>
      <c r="K474" s="208" t="s">
        <v>130</v>
      </c>
      <c r="L474" s="46"/>
      <c r="M474" s="213" t="s">
        <v>19</v>
      </c>
      <c r="N474" s="214" t="s">
        <v>44</v>
      </c>
      <c r="O474" s="86"/>
      <c r="P474" s="215">
        <f>O474*H474</f>
        <v>0</v>
      </c>
      <c r="Q474" s="215">
        <v>0</v>
      </c>
      <c r="R474" s="215">
        <f>Q474*H474</f>
        <v>0</v>
      </c>
      <c r="S474" s="215">
        <v>0</v>
      </c>
      <c r="T474" s="216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17" t="s">
        <v>131</v>
      </c>
      <c r="AT474" s="217" t="s">
        <v>126</v>
      </c>
      <c r="AU474" s="217" t="s">
        <v>83</v>
      </c>
      <c r="AY474" s="19" t="s">
        <v>124</v>
      </c>
      <c r="BE474" s="218">
        <f>IF(N474="základní",J474,0)</f>
        <v>0</v>
      </c>
      <c r="BF474" s="218">
        <f>IF(N474="snížená",J474,0)</f>
        <v>0</v>
      </c>
      <c r="BG474" s="218">
        <f>IF(N474="zákl. přenesená",J474,0)</f>
        <v>0</v>
      </c>
      <c r="BH474" s="218">
        <f>IF(N474="sníž. přenesená",J474,0)</f>
        <v>0</v>
      </c>
      <c r="BI474" s="218">
        <f>IF(N474="nulová",J474,0)</f>
        <v>0</v>
      </c>
      <c r="BJ474" s="19" t="s">
        <v>81</v>
      </c>
      <c r="BK474" s="218">
        <f>ROUND(I474*H474,2)</f>
        <v>0</v>
      </c>
      <c r="BL474" s="19" t="s">
        <v>131</v>
      </c>
      <c r="BM474" s="217" t="s">
        <v>818</v>
      </c>
    </row>
    <row r="475" s="2" customFormat="1">
      <c r="A475" s="40"/>
      <c r="B475" s="41"/>
      <c r="C475" s="42"/>
      <c r="D475" s="219" t="s">
        <v>133</v>
      </c>
      <c r="E475" s="42"/>
      <c r="F475" s="220" t="s">
        <v>819</v>
      </c>
      <c r="G475" s="42"/>
      <c r="H475" s="42"/>
      <c r="I475" s="221"/>
      <c r="J475" s="42"/>
      <c r="K475" s="42"/>
      <c r="L475" s="46"/>
      <c r="M475" s="222"/>
      <c r="N475" s="223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133</v>
      </c>
      <c r="AU475" s="19" t="s">
        <v>83</v>
      </c>
    </row>
    <row r="476" s="13" customFormat="1">
      <c r="A476" s="13"/>
      <c r="B476" s="226"/>
      <c r="C476" s="227"/>
      <c r="D476" s="224" t="s">
        <v>137</v>
      </c>
      <c r="E476" s="228" t="s">
        <v>19</v>
      </c>
      <c r="F476" s="229" t="s">
        <v>820</v>
      </c>
      <c r="G476" s="227"/>
      <c r="H476" s="230">
        <v>48.759999999999998</v>
      </c>
      <c r="I476" s="231"/>
      <c r="J476" s="227"/>
      <c r="K476" s="227"/>
      <c r="L476" s="232"/>
      <c r="M476" s="233"/>
      <c r="N476" s="234"/>
      <c r="O476" s="234"/>
      <c r="P476" s="234"/>
      <c r="Q476" s="234"/>
      <c r="R476" s="234"/>
      <c r="S476" s="234"/>
      <c r="T476" s="235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6" t="s">
        <v>137</v>
      </c>
      <c r="AU476" s="236" t="s">
        <v>83</v>
      </c>
      <c r="AV476" s="13" t="s">
        <v>83</v>
      </c>
      <c r="AW476" s="13" t="s">
        <v>35</v>
      </c>
      <c r="AX476" s="13" t="s">
        <v>81</v>
      </c>
      <c r="AY476" s="236" t="s">
        <v>124</v>
      </c>
    </row>
    <row r="477" s="2" customFormat="1" ht="16.5" customHeight="1">
      <c r="A477" s="40"/>
      <c r="B477" s="41"/>
      <c r="C477" s="206" t="s">
        <v>821</v>
      </c>
      <c r="D477" s="206" t="s">
        <v>126</v>
      </c>
      <c r="E477" s="207" t="s">
        <v>352</v>
      </c>
      <c r="F477" s="208" t="s">
        <v>353</v>
      </c>
      <c r="G477" s="209" t="s">
        <v>176</v>
      </c>
      <c r="H477" s="210">
        <v>46.256</v>
      </c>
      <c r="I477" s="211"/>
      <c r="J477" s="212">
        <f>ROUND(I477*H477,2)</f>
        <v>0</v>
      </c>
      <c r="K477" s="208" t="s">
        <v>130</v>
      </c>
      <c r="L477" s="46"/>
      <c r="M477" s="213" t="s">
        <v>19</v>
      </c>
      <c r="N477" s="214" t="s">
        <v>44</v>
      </c>
      <c r="O477" s="86"/>
      <c r="P477" s="215">
        <f>O477*H477</f>
        <v>0</v>
      </c>
      <c r="Q477" s="215">
        <v>0</v>
      </c>
      <c r="R477" s="215">
        <f>Q477*H477</f>
        <v>0</v>
      </c>
      <c r="S477" s="215">
        <v>0</v>
      </c>
      <c r="T477" s="216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17" t="s">
        <v>131</v>
      </c>
      <c r="AT477" s="217" t="s">
        <v>126</v>
      </c>
      <c r="AU477" s="217" t="s">
        <v>83</v>
      </c>
      <c r="AY477" s="19" t="s">
        <v>124</v>
      </c>
      <c r="BE477" s="218">
        <f>IF(N477="základní",J477,0)</f>
        <v>0</v>
      </c>
      <c r="BF477" s="218">
        <f>IF(N477="snížená",J477,0)</f>
        <v>0</v>
      </c>
      <c r="BG477" s="218">
        <f>IF(N477="zákl. přenesená",J477,0)</f>
        <v>0</v>
      </c>
      <c r="BH477" s="218">
        <f>IF(N477="sníž. přenesená",J477,0)</f>
        <v>0</v>
      </c>
      <c r="BI477" s="218">
        <f>IF(N477="nulová",J477,0)</f>
        <v>0</v>
      </c>
      <c r="BJ477" s="19" t="s">
        <v>81</v>
      </c>
      <c r="BK477" s="218">
        <f>ROUND(I477*H477,2)</f>
        <v>0</v>
      </c>
      <c r="BL477" s="19" t="s">
        <v>131</v>
      </c>
      <c r="BM477" s="217" t="s">
        <v>822</v>
      </c>
    </row>
    <row r="478" s="2" customFormat="1">
      <c r="A478" s="40"/>
      <c r="B478" s="41"/>
      <c r="C478" s="42"/>
      <c r="D478" s="219" t="s">
        <v>133</v>
      </c>
      <c r="E478" s="42"/>
      <c r="F478" s="220" t="s">
        <v>355</v>
      </c>
      <c r="G478" s="42"/>
      <c r="H478" s="42"/>
      <c r="I478" s="221"/>
      <c r="J478" s="42"/>
      <c r="K478" s="42"/>
      <c r="L478" s="46"/>
      <c r="M478" s="222"/>
      <c r="N478" s="223"/>
      <c r="O478" s="86"/>
      <c r="P478" s="86"/>
      <c r="Q478" s="86"/>
      <c r="R478" s="86"/>
      <c r="S478" s="86"/>
      <c r="T478" s="87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133</v>
      </c>
      <c r="AU478" s="19" t="s">
        <v>83</v>
      </c>
    </row>
    <row r="479" s="2" customFormat="1" ht="16.5" customHeight="1">
      <c r="A479" s="40"/>
      <c r="B479" s="41"/>
      <c r="C479" s="206" t="s">
        <v>823</v>
      </c>
      <c r="D479" s="206" t="s">
        <v>126</v>
      </c>
      <c r="E479" s="207" t="s">
        <v>824</v>
      </c>
      <c r="F479" s="208" t="s">
        <v>825</v>
      </c>
      <c r="G479" s="209" t="s">
        <v>176</v>
      </c>
      <c r="H479" s="210">
        <v>2.1200000000000001</v>
      </c>
      <c r="I479" s="211"/>
      <c r="J479" s="212">
        <f>ROUND(I479*H479,2)</f>
        <v>0</v>
      </c>
      <c r="K479" s="208" t="s">
        <v>130</v>
      </c>
      <c r="L479" s="46"/>
      <c r="M479" s="213" t="s">
        <v>19</v>
      </c>
      <c r="N479" s="214" t="s">
        <v>44</v>
      </c>
      <c r="O479" s="86"/>
      <c r="P479" s="215">
        <f>O479*H479</f>
        <v>0</v>
      </c>
      <c r="Q479" s="215">
        <v>0</v>
      </c>
      <c r="R479" s="215">
        <f>Q479*H479</f>
        <v>0</v>
      </c>
      <c r="S479" s="215">
        <v>0</v>
      </c>
      <c r="T479" s="216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17" t="s">
        <v>131</v>
      </c>
      <c r="AT479" s="217" t="s">
        <v>126</v>
      </c>
      <c r="AU479" s="217" t="s">
        <v>83</v>
      </c>
      <c r="AY479" s="19" t="s">
        <v>124</v>
      </c>
      <c r="BE479" s="218">
        <f>IF(N479="základní",J479,0)</f>
        <v>0</v>
      </c>
      <c r="BF479" s="218">
        <f>IF(N479="snížená",J479,0)</f>
        <v>0</v>
      </c>
      <c r="BG479" s="218">
        <f>IF(N479="zákl. přenesená",J479,0)</f>
        <v>0</v>
      </c>
      <c r="BH479" s="218">
        <f>IF(N479="sníž. přenesená",J479,0)</f>
        <v>0</v>
      </c>
      <c r="BI479" s="218">
        <f>IF(N479="nulová",J479,0)</f>
        <v>0</v>
      </c>
      <c r="BJ479" s="19" t="s">
        <v>81</v>
      </c>
      <c r="BK479" s="218">
        <f>ROUND(I479*H479,2)</f>
        <v>0</v>
      </c>
      <c r="BL479" s="19" t="s">
        <v>131</v>
      </c>
      <c r="BM479" s="217" t="s">
        <v>826</v>
      </c>
    </row>
    <row r="480" s="2" customFormat="1">
      <c r="A480" s="40"/>
      <c r="B480" s="41"/>
      <c r="C480" s="42"/>
      <c r="D480" s="219" t="s">
        <v>133</v>
      </c>
      <c r="E480" s="42"/>
      <c r="F480" s="220" t="s">
        <v>827</v>
      </c>
      <c r="G480" s="42"/>
      <c r="H480" s="42"/>
      <c r="I480" s="221"/>
      <c r="J480" s="42"/>
      <c r="K480" s="42"/>
      <c r="L480" s="46"/>
      <c r="M480" s="222"/>
      <c r="N480" s="223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9" t="s">
        <v>133</v>
      </c>
      <c r="AU480" s="19" t="s">
        <v>83</v>
      </c>
    </row>
    <row r="481" s="2" customFormat="1" ht="16.5" customHeight="1">
      <c r="A481" s="40"/>
      <c r="B481" s="41"/>
      <c r="C481" s="206" t="s">
        <v>828</v>
      </c>
      <c r="D481" s="206" t="s">
        <v>126</v>
      </c>
      <c r="E481" s="207" t="s">
        <v>829</v>
      </c>
      <c r="F481" s="208" t="s">
        <v>830</v>
      </c>
      <c r="G481" s="209" t="s">
        <v>176</v>
      </c>
      <c r="H481" s="210">
        <v>1.0009999999999999</v>
      </c>
      <c r="I481" s="211"/>
      <c r="J481" s="212">
        <f>ROUND(I481*H481,2)</f>
        <v>0</v>
      </c>
      <c r="K481" s="208" t="s">
        <v>831</v>
      </c>
      <c r="L481" s="46"/>
      <c r="M481" s="213" t="s">
        <v>19</v>
      </c>
      <c r="N481" s="214" t="s">
        <v>44</v>
      </c>
      <c r="O481" s="86"/>
      <c r="P481" s="215">
        <f>O481*H481</f>
        <v>0</v>
      </c>
      <c r="Q481" s="215">
        <v>0</v>
      </c>
      <c r="R481" s="215">
        <f>Q481*H481</f>
        <v>0</v>
      </c>
      <c r="S481" s="215">
        <v>0</v>
      </c>
      <c r="T481" s="216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17" t="s">
        <v>131</v>
      </c>
      <c r="AT481" s="217" t="s">
        <v>126</v>
      </c>
      <c r="AU481" s="217" t="s">
        <v>83</v>
      </c>
      <c r="AY481" s="19" t="s">
        <v>124</v>
      </c>
      <c r="BE481" s="218">
        <f>IF(N481="základní",J481,0)</f>
        <v>0</v>
      </c>
      <c r="BF481" s="218">
        <f>IF(N481="snížená",J481,0)</f>
        <v>0</v>
      </c>
      <c r="BG481" s="218">
        <f>IF(N481="zákl. přenesená",J481,0)</f>
        <v>0</v>
      </c>
      <c r="BH481" s="218">
        <f>IF(N481="sníž. přenesená",J481,0)</f>
        <v>0</v>
      </c>
      <c r="BI481" s="218">
        <f>IF(N481="nulová",J481,0)</f>
        <v>0</v>
      </c>
      <c r="BJ481" s="19" t="s">
        <v>81</v>
      </c>
      <c r="BK481" s="218">
        <f>ROUND(I481*H481,2)</f>
        <v>0</v>
      </c>
      <c r="BL481" s="19" t="s">
        <v>131</v>
      </c>
      <c r="BM481" s="217" t="s">
        <v>832</v>
      </c>
    </row>
    <row r="482" s="13" customFormat="1">
      <c r="A482" s="13"/>
      <c r="B482" s="226"/>
      <c r="C482" s="227"/>
      <c r="D482" s="224" t="s">
        <v>137</v>
      </c>
      <c r="E482" s="228" t="s">
        <v>19</v>
      </c>
      <c r="F482" s="229" t="s">
        <v>805</v>
      </c>
      <c r="G482" s="227"/>
      <c r="H482" s="230">
        <v>1.0009999999999999</v>
      </c>
      <c r="I482" s="231"/>
      <c r="J482" s="227"/>
      <c r="K482" s="227"/>
      <c r="L482" s="232"/>
      <c r="M482" s="233"/>
      <c r="N482" s="234"/>
      <c r="O482" s="234"/>
      <c r="P482" s="234"/>
      <c r="Q482" s="234"/>
      <c r="R482" s="234"/>
      <c r="S482" s="234"/>
      <c r="T482" s="235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6" t="s">
        <v>137</v>
      </c>
      <c r="AU482" s="236" t="s">
        <v>83</v>
      </c>
      <c r="AV482" s="13" t="s">
        <v>83</v>
      </c>
      <c r="AW482" s="13" t="s">
        <v>35</v>
      </c>
      <c r="AX482" s="13" t="s">
        <v>81</v>
      </c>
      <c r="AY482" s="236" t="s">
        <v>124</v>
      </c>
    </row>
    <row r="483" s="2" customFormat="1" ht="24.15" customHeight="1">
      <c r="A483" s="40"/>
      <c r="B483" s="41"/>
      <c r="C483" s="206" t="s">
        <v>833</v>
      </c>
      <c r="D483" s="206" t="s">
        <v>126</v>
      </c>
      <c r="E483" s="207" t="s">
        <v>834</v>
      </c>
      <c r="F483" s="208" t="s">
        <v>529</v>
      </c>
      <c r="G483" s="209" t="s">
        <v>176</v>
      </c>
      <c r="H483" s="210">
        <v>45.255000000000003</v>
      </c>
      <c r="I483" s="211"/>
      <c r="J483" s="212">
        <f>ROUND(I483*H483,2)</f>
        <v>0</v>
      </c>
      <c r="K483" s="208" t="s">
        <v>130</v>
      </c>
      <c r="L483" s="46"/>
      <c r="M483" s="213" t="s">
        <v>19</v>
      </c>
      <c r="N483" s="214" t="s">
        <v>44</v>
      </c>
      <c r="O483" s="86"/>
      <c r="P483" s="215">
        <f>O483*H483</f>
        <v>0</v>
      </c>
      <c r="Q483" s="215">
        <v>0</v>
      </c>
      <c r="R483" s="215">
        <f>Q483*H483</f>
        <v>0</v>
      </c>
      <c r="S483" s="215">
        <v>0</v>
      </c>
      <c r="T483" s="216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17" t="s">
        <v>131</v>
      </c>
      <c r="AT483" s="217" t="s">
        <v>126</v>
      </c>
      <c r="AU483" s="217" t="s">
        <v>83</v>
      </c>
      <c r="AY483" s="19" t="s">
        <v>124</v>
      </c>
      <c r="BE483" s="218">
        <f>IF(N483="základní",J483,0)</f>
        <v>0</v>
      </c>
      <c r="BF483" s="218">
        <f>IF(N483="snížená",J483,0)</f>
        <v>0</v>
      </c>
      <c r="BG483" s="218">
        <f>IF(N483="zákl. přenesená",J483,0)</f>
        <v>0</v>
      </c>
      <c r="BH483" s="218">
        <f>IF(N483="sníž. přenesená",J483,0)</f>
        <v>0</v>
      </c>
      <c r="BI483" s="218">
        <f>IF(N483="nulová",J483,0)</f>
        <v>0</v>
      </c>
      <c r="BJ483" s="19" t="s">
        <v>81</v>
      </c>
      <c r="BK483" s="218">
        <f>ROUND(I483*H483,2)</f>
        <v>0</v>
      </c>
      <c r="BL483" s="19" t="s">
        <v>131</v>
      </c>
      <c r="BM483" s="217" t="s">
        <v>835</v>
      </c>
    </row>
    <row r="484" s="2" customFormat="1">
      <c r="A484" s="40"/>
      <c r="B484" s="41"/>
      <c r="C484" s="42"/>
      <c r="D484" s="219" t="s">
        <v>133</v>
      </c>
      <c r="E484" s="42"/>
      <c r="F484" s="220" t="s">
        <v>836</v>
      </c>
      <c r="G484" s="42"/>
      <c r="H484" s="42"/>
      <c r="I484" s="221"/>
      <c r="J484" s="42"/>
      <c r="K484" s="42"/>
      <c r="L484" s="46"/>
      <c r="M484" s="222"/>
      <c r="N484" s="223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133</v>
      </c>
      <c r="AU484" s="19" t="s">
        <v>83</v>
      </c>
    </row>
    <row r="485" s="13" customFormat="1">
      <c r="A485" s="13"/>
      <c r="B485" s="226"/>
      <c r="C485" s="227"/>
      <c r="D485" s="224" t="s">
        <v>137</v>
      </c>
      <c r="E485" s="228" t="s">
        <v>19</v>
      </c>
      <c r="F485" s="229" t="s">
        <v>804</v>
      </c>
      <c r="G485" s="227"/>
      <c r="H485" s="230">
        <v>45.255000000000003</v>
      </c>
      <c r="I485" s="231"/>
      <c r="J485" s="227"/>
      <c r="K485" s="227"/>
      <c r="L485" s="232"/>
      <c r="M485" s="233"/>
      <c r="N485" s="234"/>
      <c r="O485" s="234"/>
      <c r="P485" s="234"/>
      <c r="Q485" s="234"/>
      <c r="R485" s="234"/>
      <c r="S485" s="234"/>
      <c r="T485" s="235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6" t="s">
        <v>137</v>
      </c>
      <c r="AU485" s="236" t="s">
        <v>83</v>
      </c>
      <c r="AV485" s="13" t="s">
        <v>83</v>
      </c>
      <c r="AW485" s="13" t="s">
        <v>35</v>
      </c>
      <c r="AX485" s="13" t="s">
        <v>81</v>
      </c>
      <c r="AY485" s="236" t="s">
        <v>124</v>
      </c>
    </row>
    <row r="486" s="12" customFormat="1" ht="22.8" customHeight="1">
      <c r="A486" s="12"/>
      <c r="B486" s="190"/>
      <c r="C486" s="191"/>
      <c r="D486" s="192" t="s">
        <v>72</v>
      </c>
      <c r="E486" s="204" t="s">
        <v>361</v>
      </c>
      <c r="F486" s="204" t="s">
        <v>362</v>
      </c>
      <c r="G486" s="191"/>
      <c r="H486" s="191"/>
      <c r="I486" s="194"/>
      <c r="J486" s="205">
        <f>BK486</f>
        <v>0</v>
      </c>
      <c r="K486" s="191"/>
      <c r="L486" s="196"/>
      <c r="M486" s="197"/>
      <c r="N486" s="198"/>
      <c r="O486" s="198"/>
      <c r="P486" s="199">
        <f>SUM(P487:P488)</f>
        <v>0</v>
      </c>
      <c r="Q486" s="198"/>
      <c r="R486" s="199">
        <f>SUM(R487:R488)</f>
        <v>0</v>
      </c>
      <c r="S486" s="198"/>
      <c r="T486" s="200">
        <f>SUM(T487:T488)</f>
        <v>0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01" t="s">
        <v>81</v>
      </c>
      <c r="AT486" s="202" t="s">
        <v>72</v>
      </c>
      <c r="AU486" s="202" t="s">
        <v>81</v>
      </c>
      <c r="AY486" s="201" t="s">
        <v>124</v>
      </c>
      <c r="BK486" s="203">
        <f>SUM(BK487:BK488)</f>
        <v>0</v>
      </c>
    </row>
    <row r="487" s="2" customFormat="1" ht="24.15" customHeight="1">
      <c r="A487" s="40"/>
      <c r="B487" s="41"/>
      <c r="C487" s="206" t="s">
        <v>837</v>
      </c>
      <c r="D487" s="206" t="s">
        <v>126</v>
      </c>
      <c r="E487" s="207" t="s">
        <v>364</v>
      </c>
      <c r="F487" s="208" t="s">
        <v>365</v>
      </c>
      <c r="G487" s="209" t="s">
        <v>176</v>
      </c>
      <c r="H487" s="210">
        <v>4553.5609999999997</v>
      </c>
      <c r="I487" s="211"/>
      <c r="J487" s="212">
        <f>ROUND(I487*H487,2)</f>
        <v>0</v>
      </c>
      <c r="K487" s="208" t="s">
        <v>130</v>
      </c>
      <c r="L487" s="46"/>
      <c r="M487" s="213" t="s">
        <v>19</v>
      </c>
      <c r="N487" s="214" t="s">
        <v>44</v>
      </c>
      <c r="O487" s="86"/>
      <c r="P487" s="215">
        <f>O487*H487</f>
        <v>0</v>
      </c>
      <c r="Q487" s="215">
        <v>0</v>
      </c>
      <c r="R487" s="215">
        <f>Q487*H487</f>
        <v>0</v>
      </c>
      <c r="S487" s="215">
        <v>0</v>
      </c>
      <c r="T487" s="216">
        <f>S487*H487</f>
        <v>0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17" t="s">
        <v>131</v>
      </c>
      <c r="AT487" s="217" t="s">
        <v>126</v>
      </c>
      <c r="AU487" s="217" t="s">
        <v>83</v>
      </c>
      <c r="AY487" s="19" t="s">
        <v>124</v>
      </c>
      <c r="BE487" s="218">
        <f>IF(N487="základní",J487,0)</f>
        <v>0</v>
      </c>
      <c r="BF487" s="218">
        <f>IF(N487="snížená",J487,0)</f>
        <v>0</v>
      </c>
      <c r="BG487" s="218">
        <f>IF(N487="zákl. přenesená",J487,0)</f>
        <v>0</v>
      </c>
      <c r="BH487" s="218">
        <f>IF(N487="sníž. přenesená",J487,0)</f>
        <v>0</v>
      </c>
      <c r="BI487" s="218">
        <f>IF(N487="nulová",J487,0)</f>
        <v>0</v>
      </c>
      <c r="BJ487" s="19" t="s">
        <v>81</v>
      </c>
      <c r="BK487" s="218">
        <f>ROUND(I487*H487,2)</f>
        <v>0</v>
      </c>
      <c r="BL487" s="19" t="s">
        <v>131</v>
      </c>
      <c r="BM487" s="217" t="s">
        <v>838</v>
      </c>
    </row>
    <row r="488" s="2" customFormat="1">
      <c r="A488" s="40"/>
      <c r="B488" s="41"/>
      <c r="C488" s="42"/>
      <c r="D488" s="219" t="s">
        <v>133</v>
      </c>
      <c r="E488" s="42"/>
      <c r="F488" s="220" t="s">
        <v>367</v>
      </c>
      <c r="G488" s="42"/>
      <c r="H488" s="42"/>
      <c r="I488" s="221"/>
      <c r="J488" s="42"/>
      <c r="K488" s="42"/>
      <c r="L488" s="46"/>
      <c r="M488" s="222"/>
      <c r="N488" s="223"/>
      <c r="O488" s="86"/>
      <c r="P488" s="86"/>
      <c r="Q488" s="86"/>
      <c r="R488" s="86"/>
      <c r="S488" s="86"/>
      <c r="T488" s="87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T488" s="19" t="s">
        <v>133</v>
      </c>
      <c r="AU488" s="19" t="s">
        <v>83</v>
      </c>
    </row>
    <row r="489" s="12" customFormat="1" ht="25.92" customHeight="1">
      <c r="A489" s="12"/>
      <c r="B489" s="190"/>
      <c r="C489" s="191"/>
      <c r="D489" s="192" t="s">
        <v>72</v>
      </c>
      <c r="E489" s="193" t="s">
        <v>839</v>
      </c>
      <c r="F489" s="193" t="s">
        <v>840</v>
      </c>
      <c r="G489" s="191"/>
      <c r="H489" s="191"/>
      <c r="I489" s="194"/>
      <c r="J489" s="195">
        <f>BK489</f>
        <v>0</v>
      </c>
      <c r="K489" s="191"/>
      <c r="L489" s="196"/>
      <c r="M489" s="197"/>
      <c r="N489" s="198"/>
      <c r="O489" s="198"/>
      <c r="P489" s="199">
        <f>P490+P491+P492</f>
        <v>0</v>
      </c>
      <c r="Q489" s="198"/>
      <c r="R489" s="199">
        <f>R490+R491+R492</f>
        <v>0</v>
      </c>
      <c r="S489" s="198"/>
      <c r="T489" s="200">
        <f>T490+T491+T492</f>
        <v>0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01" t="s">
        <v>215</v>
      </c>
      <c r="AT489" s="202" t="s">
        <v>72</v>
      </c>
      <c r="AU489" s="202" t="s">
        <v>73</v>
      </c>
      <c r="AY489" s="201" t="s">
        <v>124</v>
      </c>
      <c r="BK489" s="203">
        <f>BK490+BK491+BK492</f>
        <v>0</v>
      </c>
    </row>
    <row r="490" s="2" customFormat="1" ht="16.5" customHeight="1">
      <c r="A490" s="40"/>
      <c r="B490" s="41"/>
      <c r="C490" s="206" t="s">
        <v>841</v>
      </c>
      <c r="D490" s="206" t="s">
        <v>126</v>
      </c>
      <c r="E490" s="207" t="s">
        <v>842</v>
      </c>
      <c r="F490" s="208" t="s">
        <v>843</v>
      </c>
      <c r="G490" s="209" t="s">
        <v>844</v>
      </c>
      <c r="H490" s="210">
        <v>1</v>
      </c>
      <c r="I490" s="211"/>
      <c r="J490" s="212">
        <f>ROUND(I490*H490,2)</f>
        <v>0</v>
      </c>
      <c r="K490" s="208" t="s">
        <v>19</v>
      </c>
      <c r="L490" s="46"/>
      <c r="M490" s="213" t="s">
        <v>19</v>
      </c>
      <c r="N490" s="214" t="s">
        <v>44</v>
      </c>
      <c r="O490" s="86"/>
      <c r="P490" s="215">
        <f>O490*H490</f>
        <v>0</v>
      </c>
      <c r="Q490" s="215">
        <v>0</v>
      </c>
      <c r="R490" s="215">
        <f>Q490*H490</f>
        <v>0</v>
      </c>
      <c r="S490" s="215">
        <v>0</v>
      </c>
      <c r="T490" s="216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17" t="s">
        <v>373</v>
      </c>
      <c r="AT490" s="217" t="s">
        <v>126</v>
      </c>
      <c r="AU490" s="217" t="s">
        <v>81</v>
      </c>
      <c r="AY490" s="19" t="s">
        <v>124</v>
      </c>
      <c r="BE490" s="218">
        <f>IF(N490="základní",J490,0)</f>
        <v>0</v>
      </c>
      <c r="BF490" s="218">
        <f>IF(N490="snížená",J490,0)</f>
        <v>0</v>
      </c>
      <c r="BG490" s="218">
        <f>IF(N490="zákl. přenesená",J490,0)</f>
        <v>0</v>
      </c>
      <c r="BH490" s="218">
        <f>IF(N490="sníž. přenesená",J490,0)</f>
        <v>0</v>
      </c>
      <c r="BI490" s="218">
        <f>IF(N490="nulová",J490,0)</f>
        <v>0</v>
      </c>
      <c r="BJ490" s="19" t="s">
        <v>81</v>
      </c>
      <c r="BK490" s="218">
        <f>ROUND(I490*H490,2)</f>
        <v>0</v>
      </c>
      <c r="BL490" s="19" t="s">
        <v>373</v>
      </c>
      <c r="BM490" s="217" t="s">
        <v>845</v>
      </c>
    </row>
    <row r="491" s="2" customFormat="1" ht="24.15" customHeight="1">
      <c r="A491" s="40"/>
      <c r="B491" s="41"/>
      <c r="C491" s="206" t="s">
        <v>846</v>
      </c>
      <c r="D491" s="206" t="s">
        <v>126</v>
      </c>
      <c r="E491" s="207" t="s">
        <v>847</v>
      </c>
      <c r="F491" s="208" t="s">
        <v>848</v>
      </c>
      <c r="G491" s="209" t="s">
        <v>849</v>
      </c>
      <c r="H491" s="210">
        <v>1</v>
      </c>
      <c r="I491" s="211"/>
      <c r="J491" s="212">
        <f>ROUND(I491*H491,2)</f>
        <v>0</v>
      </c>
      <c r="K491" s="208" t="s">
        <v>19</v>
      </c>
      <c r="L491" s="46"/>
      <c r="M491" s="213" t="s">
        <v>19</v>
      </c>
      <c r="N491" s="214" t="s">
        <v>44</v>
      </c>
      <c r="O491" s="86"/>
      <c r="P491" s="215">
        <f>O491*H491</f>
        <v>0</v>
      </c>
      <c r="Q491" s="215">
        <v>0</v>
      </c>
      <c r="R491" s="215">
        <f>Q491*H491</f>
        <v>0</v>
      </c>
      <c r="S491" s="215">
        <v>0</v>
      </c>
      <c r="T491" s="216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17" t="s">
        <v>373</v>
      </c>
      <c r="AT491" s="217" t="s">
        <v>126</v>
      </c>
      <c r="AU491" s="217" t="s">
        <v>81</v>
      </c>
      <c r="AY491" s="19" t="s">
        <v>124</v>
      </c>
      <c r="BE491" s="218">
        <f>IF(N491="základní",J491,0)</f>
        <v>0</v>
      </c>
      <c r="BF491" s="218">
        <f>IF(N491="snížená",J491,0)</f>
        <v>0</v>
      </c>
      <c r="BG491" s="218">
        <f>IF(N491="zákl. přenesená",J491,0)</f>
        <v>0</v>
      </c>
      <c r="BH491" s="218">
        <f>IF(N491="sníž. přenesená",J491,0)</f>
        <v>0</v>
      </c>
      <c r="BI491" s="218">
        <f>IF(N491="nulová",J491,0)</f>
        <v>0</v>
      </c>
      <c r="BJ491" s="19" t="s">
        <v>81</v>
      </c>
      <c r="BK491" s="218">
        <f>ROUND(I491*H491,2)</f>
        <v>0</v>
      </c>
      <c r="BL491" s="19" t="s">
        <v>373</v>
      </c>
      <c r="BM491" s="217" t="s">
        <v>850</v>
      </c>
    </row>
    <row r="492" s="12" customFormat="1" ht="22.8" customHeight="1">
      <c r="A492" s="12"/>
      <c r="B492" s="190"/>
      <c r="C492" s="191"/>
      <c r="D492" s="192" t="s">
        <v>72</v>
      </c>
      <c r="E492" s="204" t="s">
        <v>851</v>
      </c>
      <c r="F492" s="204" t="s">
        <v>852</v>
      </c>
      <c r="G492" s="191"/>
      <c r="H492" s="191"/>
      <c r="I492" s="194"/>
      <c r="J492" s="205">
        <f>BK492</f>
        <v>0</v>
      </c>
      <c r="K492" s="191"/>
      <c r="L492" s="196"/>
      <c r="M492" s="197"/>
      <c r="N492" s="198"/>
      <c r="O492" s="198"/>
      <c r="P492" s="199">
        <f>SUM(P493:P494)</f>
        <v>0</v>
      </c>
      <c r="Q492" s="198"/>
      <c r="R492" s="199">
        <f>SUM(R493:R494)</f>
        <v>0</v>
      </c>
      <c r="S492" s="198"/>
      <c r="T492" s="200">
        <f>SUM(T493:T494)</f>
        <v>0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201" t="s">
        <v>215</v>
      </c>
      <c r="AT492" s="202" t="s">
        <v>72</v>
      </c>
      <c r="AU492" s="202" t="s">
        <v>81</v>
      </c>
      <c r="AY492" s="201" t="s">
        <v>124</v>
      </c>
      <c r="BK492" s="203">
        <f>SUM(BK493:BK494)</f>
        <v>0</v>
      </c>
    </row>
    <row r="493" s="2" customFormat="1" ht="16.5" customHeight="1">
      <c r="A493" s="40"/>
      <c r="B493" s="41"/>
      <c r="C493" s="206" t="s">
        <v>853</v>
      </c>
      <c r="D493" s="206" t="s">
        <v>126</v>
      </c>
      <c r="E493" s="207" t="s">
        <v>854</v>
      </c>
      <c r="F493" s="208" t="s">
        <v>855</v>
      </c>
      <c r="G493" s="209" t="s">
        <v>382</v>
      </c>
      <c r="H493" s="210">
        <v>1</v>
      </c>
      <c r="I493" s="211"/>
      <c r="J493" s="212">
        <f>ROUND(I493*H493,2)</f>
        <v>0</v>
      </c>
      <c r="K493" s="208" t="s">
        <v>19</v>
      </c>
      <c r="L493" s="46"/>
      <c r="M493" s="213" t="s">
        <v>19</v>
      </c>
      <c r="N493" s="214" t="s">
        <v>44</v>
      </c>
      <c r="O493" s="86"/>
      <c r="P493" s="215">
        <f>O493*H493</f>
        <v>0</v>
      </c>
      <c r="Q493" s="215">
        <v>0</v>
      </c>
      <c r="R493" s="215">
        <f>Q493*H493</f>
        <v>0</v>
      </c>
      <c r="S493" s="215">
        <v>0</v>
      </c>
      <c r="T493" s="216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17" t="s">
        <v>373</v>
      </c>
      <c r="AT493" s="217" t="s">
        <v>126</v>
      </c>
      <c r="AU493" s="217" t="s">
        <v>83</v>
      </c>
      <c r="AY493" s="19" t="s">
        <v>124</v>
      </c>
      <c r="BE493" s="218">
        <f>IF(N493="základní",J493,0)</f>
        <v>0</v>
      </c>
      <c r="BF493" s="218">
        <f>IF(N493="snížená",J493,0)</f>
        <v>0</v>
      </c>
      <c r="BG493" s="218">
        <f>IF(N493="zákl. přenesená",J493,0)</f>
        <v>0</v>
      </c>
      <c r="BH493" s="218">
        <f>IF(N493="sníž. přenesená",J493,0)</f>
        <v>0</v>
      </c>
      <c r="BI493" s="218">
        <f>IF(N493="nulová",J493,0)</f>
        <v>0</v>
      </c>
      <c r="BJ493" s="19" t="s">
        <v>81</v>
      </c>
      <c r="BK493" s="218">
        <f>ROUND(I493*H493,2)</f>
        <v>0</v>
      </c>
      <c r="BL493" s="19" t="s">
        <v>373</v>
      </c>
      <c r="BM493" s="217" t="s">
        <v>856</v>
      </c>
    </row>
    <row r="494" s="13" customFormat="1">
      <c r="A494" s="13"/>
      <c r="B494" s="226"/>
      <c r="C494" s="227"/>
      <c r="D494" s="224" t="s">
        <v>137</v>
      </c>
      <c r="E494" s="228" t="s">
        <v>19</v>
      </c>
      <c r="F494" s="229" t="s">
        <v>857</v>
      </c>
      <c r="G494" s="227"/>
      <c r="H494" s="230">
        <v>1</v>
      </c>
      <c r="I494" s="231"/>
      <c r="J494" s="227"/>
      <c r="K494" s="227"/>
      <c r="L494" s="232"/>
      <c r="M494" s="284"/>
      <c r="N494" s="285"/>
      <c r="O494" s="285"/>
      <c r="P494" s="285"/>
      <c r="Q494" s="285"/>
      <c r="R494" s="285"/>
      <c r="S494" s="285"/>
      <c r="T494" s="286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6" t="s">
        <v>137</v>
      </c>
      <c r="AU494" s="236" t="s">
        <v>83</v>
      </c>
      <c r="AV494" s="13" t="s">
        <v>83</v>
      </c>
      <c r="AW494" s="13" t="s">
        <v>35</v>
      </c>
      <c r="AX494" s="13" t="s">
        <v>81</v>
      </c>
      <c r="AY494" s="236" t="s">
        <v>124</v>
      </c>
    </row>
    <row r="495" s="2" customFormat="1" ht="6.96" customHeight="1">
      <c r="A495" s="40"/>
      <c r="B495" s="61"/>
      <c r="C495" s="62"/>
      <c r="D495" s="62"/>
      <c r="E495" s="62"/>
      <c r="F495" s="62"/>
      <c r="G495" s="62"/>
      <c r="H495" s="62"/>
      <c r="I495" s="62"/>
      <c r="J495" s="62"/>
      <c r="K495" s="62"/>
      <c r="L495" s="46"/>
      <c r="M495" s="40"/>
      <c r="O495" s="40"/>
      <c r="P495" s="40"/>
      <c r="Q495" s="40"/>
      <c r="R495" s="40"/>
      <c r="S495" s="40"/>
      <c r="T495" s="40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</row>
  </sheetData>
  <sheetProtection sheet="1" autoFilter="0" formatColumns="0" formatRows="0" objects="1" scenarios="1" spinCount="100000" saltValue="6bRSrt5disY1v/hwsJwLcZpwO6fKjpSUjUuFjShleDlYSUQfxwoszoGwoHrqGGEGNP2OiWjM00vHGtRjJP7pbw==" hashValue="Osr24Z/vDhQC82fYY80fqvMIm9qzOr6olzNsh6YCRnllJ3IhaFcDZjUd0xsGTV5fZrsCGoXG3bQO6m8BFpoUUg==" algorithmName="SHA-512" password="CC35"/>
  <autoFilter ref="C89:K494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110" r:id="rId1" display="https://podminky.urs.cz/item/CS_URS_2023_01/113107121"/>
    <hyperlink ref="F117" r:id="rId2" display="https://podminky.urs.cz/item/CS_URS_2023_01/113107124"/>
    <hyperlink ref="F123" r:id="rId3" display="https://podminky.urs.cz/item/CS_URS_2023_01/113107125"/>
    <hyperlink ref="F129" r:id="rId4" display="https://podminky.urs.cz/item/CS_URS_2023_01/113154112"/>
    <hyperlink ref="F135" r:id="rId5" display="https://podminky.urs.cz/item/CS_URS_2023_01/113154114"/>
    <hyperlink ref="F141" r:id="rId6" display="https://podminky.urs.cz/item/CS_URS_2023_01/121151123"/>
    <hyperlink ref="F146" r:id="rId7" display="https://podminky.urs.cz/item/CS_URS_2023_01/122151106"/>
    <hyperlink ref="F157" r:id="rId8" display="https://podminky.urs.cz/item/CS_URS_2023_01/122251105"/>
    <hyperlink ref="F163" r:id="rId9" display="https://podminky.urs.cz/item/CS_URS_2023_01/131251100"/>
    <hyperlink ref="F166" r:id="rId10" display="https://podminky.urs.cz/item/CS_URS_2023_01/132251102"/>
    <hyperlink ref="F173" r:id="rId11" display="https://podminky.urs.cz/item/CS_URS_2023_01/132251251"/>
    <hyperlink ref="F176" r:id="rId12" display="https://podminky.urs.cz/item/CS_URS_2023_01/162751117"/>
    <hyperlink ref="F183" r:id="rId13" display="https://podminky.urs.cz/item/CS_URS_2023_01/162751119"/>
    <hyperlink ref="F186" r:id="rId14" display="https://podminky.urs.cz/item/CS_URS_2023_01/171151103"/>
    <hyperlink ref="F190" r:id="rId15" display="https://podminky.urs.cz/item/CS_URS_2023_01/171151112"/>
    <hyperlink ref="F195" r:id="rId16" display="https://podminky.urs.cz/item/CS_URS_2023_01/171201231"/>
    <hyperlink ref="F198" r:id="rId17" display="https://podminky.urs.cz/item/CS_URS_2023_01/171251201"/>
    <hyperlink ref="F200" r:id="rId18" display="https://podminky.urs.cz/item/CS_URS_2023_01/174151101"/>
    <hyperlink ref="F205" r:id="rId19" display="https://podminky.urs.cz/item/CS_URS_2023_01/174251201"/>
    <hyperlink ref="F209" r:id="rId20" display="https://podminky.urs.cz/item/CS_URS_2023_01/174251202"/>
    <hyperlink ref="F213" r:id="rId21" display="https://podminky.urs.cz/item/CS_URS_2023_01/174251203"/>
    <hyperlink ref="F217" r:id="rId22" display="https://podminky.urs.cz/item/CS_URS_2023_01/175111101"/>
    <hyperlink ref="F225" r:id="rId23" display="https://podminky.urs.cz/item/CS_URS_2023_01/181951112"/>
    <hyperlink ref="F235" r:id="rId24" display="https://podminky.urs.cz/item/CS_URS_2023_01/182251101"/>
    <hyperlink ref="F239" r:id="rId25" display="https://podminky.urs.cz/item/CS_URS_2023_01/211531111"/>
    <hyperlink ref="F247" r:id="rId26" display="https://podminky.urs.cz/item/CS_URS_2023_01/212755216"/>
    <hyperlink ref="F251" r:id="rId27" display="https://podminky.urs.cz/item/CS_URS_2023_01/451561111"/>
    <hyperlink ref="F257" r:id="rId28" display="https://podminky.urs.cz/item/CS_URS_2023_01/451572111"/>
    <hyperlink ref="F269" r:id="rId29" display="https://podminky.urs.cz/item/CS_URS_2023_01/564851111"/>
    <hyperlink ref="F277" r:id="rId30" display="https://podminky.urs.cz/item/CS_URS_2023_01/564861111"/>
    <hyperlink ref="F287" r:id="rId31" display="https://podminky.urs.cz/item/CS_URS_2023_01/564871111"/>
    <hyperlink ref="F295" r:id="rId32" display="https://podminky.urs.cz/item/CS_URS_2023_01/564871116"/>
    <hyperlink ref="F307" r:id="rId33" display="https://podminky.urs.cz/item/CS_URS_2023_01/565145111"/>
    <hyperlink ref="F316" r:id="rId34" display="https://podminky.urs.cz/item/CS_URS_2023_01/567122114"/>
    <hyperlink ref="F322" r:id="rId35" display="https://podminky.urs.cz/item/CS_URS_2023_01/569931132"/>
    <hyperlink ref="F326" r:id="rId36" display="https://podminky.urs.cz/item/CS_URS_2023_01/573111112"/>
    <hyperlink ref="F333" r:id="rId37" display="https://podminky.urs.cz/item/CS_URS_2023_01/573211109"/>
    <hyperlink ref="F340" r:id="rId38" display="https://podminky.urs.cz/item/CS_URS_2023_01/577123111"/>
    <hyperlink ref="F347" r:id="rId39" display="https://podminky.urs.cz/item/CS_URS_2023_01/577134111"/>
    <hyperlink ref="F353" r:id="rId40" display="https://podminky.urs.cz/item/CS_URS_2023_01/596211110"/>
    <hyperlink ref="F359" r:id="rId41" display="https://podminky.urs.cz/item/CS_URS_2023_01/596211210"/>
    <hyperlink ref="F366" r:id="rId42" display="https://podminky.urs.cz/item/CS_URS_2023_01/894411311"/>
    <hyperlink ref="F371" r:id="rId43" display="https://podminky.urs.cz/item/CS_URS_2023_01/894412411"/>
    <hyperlink ref="F377" r:id="rId44" display="https://podminky.urs.cz/item/CS_URS_2023_01/899311111"/>
    <hyperlink ref="F382" r:id="rId45" display="https://podminky.urs.cz/item/CS_URS_2023_01/899331111"/>
    <hyperlink ref="F391" r:id="rId46" display="https://podminky.urs.cz/item/CS_URS_2023_01/914111111"/>
    <hyperlink ref="F403" r:id="rId47" display="https://podminky.urs.cz/item/CS_URS_2023_01/914511112"/>
    <hyperlink ref="F410" r:id="rId48" display="https://podminky.urs.cz/item/CS_URS_2023_01/916131213"/>
    <hyperlink ref="F416" r:id="rId49" display="https://podminky.urs.cz/item/CS_URS_2023_01/916231213"/>
    <hyperlink ref="F422" r:id="rId50" display="https://podminky.urs.cz/item/CS_URS_2023_01/916991121"/>
    <hyperlink ref="F428" r:id="rId51" display="https://podminky.urs.cz/item/CS_URS_2023_01/919112233"/>
    <hyperlink ref="F431" r:id="rId52" display="https://podminky.urs.cz/item/CS_URS_2023_01/919122132"/>
    <hyperlink ref="F434" r:id="rId53" display="https://podminky.urs.cz/item/CS_URS_2023_01/919726122"/>
    <hyperlink ref="F440" r:id="rId54" display="https://podminky.urs.cz/item/CS_URS_2023_01/919726123"/>
    <hyperlink ref="F444" r:id="rId55" display="https://podminky.urs.cz/item/CS_URS_2023_01/919735111"/>
    <hyperlink ref="F448" r:id="rId56" display="https://podminky.urs.cz/item/CS_URS_2023_01/919735112"/>
    <hyperlink ref="F452" r:id="rId57" display="https://podminky.urs.cz/item/CS_URS_2023_01/935111111"/>
    <hyperlink ref="F456" r:id="rId58" display="https://podminky.urs.cz/item/CS_URS_2023_01/938902113"/>
    <hyperlink ref="F460" r:id="rId59" display="https://podminky.urs.cz/item/CS_URS_2023_01/938902421"/>
    <hyperlink ref="F464" r:id="rId60" display="https://podminky.urs.cz/item/CS_URS_2023_01/997221551"/>
    <hyperlink ref="F469" r:id="rId61" display="https://podminky.urs.cz/item/CS_URS_2023_01/997221559"/>
    <hyperlink ref="F472" r:id="rId62" display="https://podminky.urs.cz/item/CS_URS_2023_01/997221571"/>
    <hyperlink ref="F475" r:id="rId63" display="https://podminky.urs.cz/item/CS_URS_2023_01/997221579"/>
    <hyperlink ref="F478" r:id="rId64" display="https://podminky.urs.cz/item/CS_URS_2023_01/997221611"/>
    <hyperlink ref="F480" r:id="rId65" display="https://podminky.urs.cz/item/CS_URS_2023_01/997221612"/>
    <hyperlink ref="F484" r:id="rId66" display="https://podminky.urs.cz/item/CS_URS_2023_01/997221873"/>
    <hyperlink ref="F488" r:id="rId67" display="https://podminky.urs.cz/item/CS_URS_2023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Cyklostezka Přelouč - Klenovka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858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7. 12. 2017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ROUND((SUM(BE86:BE184)),  2)</f>
        <v>0</v>
      </c>
      <c r="G33" s="40"/>
      <c r="H33" s="40"/>
      <c r="I33" s="150">
        <v>0.20999999999999999</v>
      </c>
      <c r="J33" s="149">
        <f>ROUND(((SUM(BE86:BE184))*I33),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ROUND((SUM(BF86:BF184)),  2)</f>
        <v>0</v>
      </c>
      <c r="G34" s="40"/>
      <c r="H34" s="40"/>
      <c r="I34" s="150">
        <v>0.14999999999999999</v>
      </c>
      <c r="J34" s="149">
        <f>ROUND(((SUM(BF86:BF184))*I34),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ROUND((SUM(BG86:BG184)),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ROUND((SUM(BH86:BH184)),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ROUND((SUM(BI86:BI184)),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Cyklostezka Přelouč - Klenovka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201 - Propustek v km 1,102 55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Přelouč - Klenovka</v>
      </c>
      <c r="G52" s="42"/>
      <c r="H52" s="42"/>
      <c r="I52" s="34" t="s">
        <v>23</v>
      </c>
      <c r="J52" s="74" t="str">
        <f>IF(J12="","",J12)</f>
        <v>7. 12. 2017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Přelouč</v>
      </c>
      <c r="G54" s="42"/>
      <c r="H54" s="42"/>
      <c r="I54" s="34" t="s">
        <v>31</v>
      </c>
      <c r="J54" s="38" t="str">
        <f>E21</f>
        <v>Prodin a.s.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97</v>
      </c>
      <c r="D57" s="164"/>
      <c r="E57" s="164"/>
      <c r="F57" s="164"/>
      <c r="G57" s="164"/>
      <c r="H57" s="164"/>
      <c r="I57" s="164"/>
      <c r="J57" s="165" t="s">
        <v>98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9" customFormat="1" ht="24.96" customHeight="1">
      <c r="A60" s="9"/>
      <c r="B60" s="167"/>
      <c r="C60" s="168"/>
      <c r="D60" s="169" t="s">
        <v>100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101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102</v>
      </c>
      <c r="E62" s="176"/>
      <c r="F62" s="176"/>
      <c r="G62" s="176"/>
      <c r="H62" s="176"/>
      <c r="I62" s="176"/>
      <c r="J62" s="177">
        <f>J137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859</v>
      </c>
      <c r="E63" s="176"/>
      <c r="F63" s="176"/>
      <c r="G63" s="176"/>
      <c r="H63" s="176"/>
      <c r="I63" s="176"/>
      <c r="J63" s="177">
        <f>J150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103</v>
      </c>
      <c r="E64" s="176"/>
      <c r="F64" s="176"/>
      <c r="G64" s="176"/>
      <c r="H64" s="176"/>
      <c r="I64" s="176"/>
      <c r="J64" s="177">
        <f>J154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104</v>
      </c>
      <c r="E65" s="176"/>
      <c r="F65" s="176"/>
      <c r="G65" s="176"/>
      <c r="H65" s="176"/>
      <c r="I65" s="176"/>
      <c r="J65" s="177">
        <f>J162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105</v>
      </c>
      <c r="E66" s="176"/>
      <c r="F66" s="176"/>
      <c r="G66" s="176"/>
      <c r="H66" s="176"/>
      <c r="I66" s="176"/>
      <c r="J66" s="177">
        <f>J174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109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Cyklostezka Přelouč - Klenovka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94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 201 - Propustek v km 1,102 55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>Přelouč - Klenovka</v>
      </c>
      <c r="G80" s="42"/>
      <c r="H80" s="42"/>
      <c r="I80" s="34" t="s">
        <v>23</v>
      </c>
      <c r="J80" s="74" t="str">
        <f>IF(J12="","",J12)</f>
        <v>7. 12. 2017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>Město Přelouč</v>
      </c>
      <c r="G82" s="42"/>
      <c r="H82" s="42"/>
      <c r="I82" s="34" t="s">
        <v>31</v>
      </c>
      <c r="J82" s="38" t="str">
        <f>E21</f>
        <v>Prodin a.s.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34" t="s">
        <v>36</v>
      </c>
      <c r="J83" s="38" t="str">
        <f>E24</f>
        <v xml:space="preserve"> 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110</v>
      </c>
      <c r="D85" s="182" t="s">
        <v>58</v>
      </c>
      <c r="E85" s="182" t="s">
        <v>54</v>
      </c>
      <c r="F85" s="182" t="s">
        <v>55</v>
      </c>
      <c r="G85" s="182" t="s">
        <v>111</v>
      </c>
      <c r="H85" s="182" t="s">
        <v>112</v>
      </c>
      <c r="I85" s="182" t="s">
        <v>113</v>
      </c>
      <c r="J85" s="182" t="s">
        <v>98</v>
      </c>
      <c r="K85" s="183" t="s">
        <v>114</v>
      </c>
      <c r="L85" s="184"/>
      <c r="M85" s="94" t="s">
        <v>19</v>
      </c>
      <c r="N85" s="95" t="s">
        <v>43</v>
      </c>
      <c r="O85" s="95" t="s">
        <v>115</v>
      </c>
      <c r="P85" s="95" t="s">
        <v>116</v>
      </c>
      <c r="Q85" s="95" t="s">
        <v>117</v>
      </c>
      <c r="R85" s="95" t="s">
        <v>118</v>
      </c>
      <c r="S85" s="95" t="s">
        <v>119</v>
      </c>
      <c r="T85" s="96" t="s">
        <v>120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121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234.32025823000004</v>
      </c>
      <c r="S86" s="98"/>
      <c r="T86" s="188">
        <f>T87</f>
        <v>1.296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72</v>
      </c>
      <c r="AU86" s="19" t="s">
        <v>99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72</v>
      </c>
      <c r="E87" s="193" t="s">
        <v>122</v>
      </c>
      <c r="F87" s="193" t="s">
        <v>123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P88+P137+P150+P154+P162+P174</f>
        <v>0</v>
      </c>
      <c r="Q87" s="198"/>
      <c r="R87" s="199">
        <f>R88+R137+R150+R154+R162+R174</f>
        <v>234.32025823000004</v>
      </c>
      <c r="S87" s="198"/>
      <c r="T87" s="200">
        <f>T88+T137+T150+T154+T162+T174</f>
        <v>1.296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81</v>
      </c>
      <c r="AT87" s="202" t="s">
        <v>72</v>
      </c>
      <c r="AU87" s="202" t="s">
        <v>73</v>
      </c>
      <c r="AY87" s="201" t="s">
        <v>124</v>
      </c>
      <c r="BK87" s="203">
        <f>BK88+BK137+BK150+BK154+BK162+BK174</f>
        <v>0</v>
      </c>
    </row>
    <row r="88" s="12" customFormat="1" ht="22.8" customHeight="1">
      <c r="A88" s="12"/>
      <c r="B88" s="190"/>
      <c r="C88" s="191"/>
      <c r="D88" s="192" t="s">
        <v>72</v>
      </c>
      <c r="E88" s="204" t="s">
        <v>81</v>
      </c>
      <c r="F88" s="204" t="s">
        <v>125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SUM(P89:P136)</f>
        <v>0</v>
      </c>
      <c r="Q88" s="198"/>
      <c r="R88" s="199">
        <f>SUM(R89:R136)</f>
        <v>167.12720000000002</v>
      </c>
      <c r="S88" s="198"/>
      <c r="T88" s="200">
        <f>SUM(T89:T136)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81</v>
      </c>
      <c r="AT88" s="202" t="s">
        <v>72</v>
      </c>
      <c r="AU88" s="202" t="s">
        <v>81</v>
      </c>
      <c r="AY88" s="201" t="s">
        <v>124</v>
      </c>
      <c r="BK88" s="203">
        <f>SUM(BK89:BK136)</f>
        <v>0</v>
      </c>
    </row>
    <row r="89" s="2" customFormat="1" ht="16.5" customHeight="1">
      <c r="A89" s="40"/>
      <c r="B89" s="41"/>
      <c r="C89" s="206" t="s">
        <v>81</v>
      </c>
      <c r="D89" s="206" t="s">
        <v>126</v>
      </c>
      <c r="E89" s="207" t="s">
        <v>860</v>
      </c>
      <c r="F89" s="208" t="s">
        <v>861</v>
      </c>
      <c r="G89" s="209" t="s">
        <v>862</v>
      </c>
      <c r="H89" s="210">
        <v>240</v>
      </c>
      <c r="I89" s="211"/>
      <c r="J89" s="212">
        <f>ROUND(I89*H89,2)</f>
        <v>0</v>
      </c>
      <c r="K89" s="208" t="s">
        <v>130</v>
      </c>
      <c r="L89" s="46"/>
      <c r="M89" s="213" t="s">
        <v>19</v>
      </c>
      <c r="N89" s="214" t="s">
        <v>44</v>
      </c>
      <c r="O89" s="86"/>
      <c r="P89" s="215">
        <f>O89*H89</f>
        <v>0</v>
      </c>
      <c r="Q89" s="215">
        <v>3.0000000000000001E-05</v>
      </c>
      <c r="R89" s="215">
        <f>Q89*H89</f>
        <v>0.0071999999999999998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131</v>
      </c>
      <c r="AT89" s="217" t="s">
        <v>126</v>
      </c>
      <c r="AU89" s="217" t="s">
        <v>83</v>
      </c>
      <c r="AY89" s="19" t="s">
        <v>124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81</v>
      </c>
      <c r="BK89" s="218">
        <f>ROUND(I89*H89,2)</f>
        <v>0</v>
      </c>
      <c r="BL89" s="19" t="s">
        <v>131</v>
      </c>
      <c r="BM89" s="217" t="s">
        <v>863</v>
      </c>
    </row>
    <row r="90" s="2" customFormat="1">
      <c r="A90" s="40"/>
      <c r="B90" s="41"/>
      <c r="C90" s="42"/>
      <c r="D90" s="219" t="s">
        <v>133</v>
      </c>
      <c r="E90" s="42"/>
      <c r="F90" s="220" t="s">
        <v>864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133</v>
      </c>
      <c r="AU90" s="19" t="s">
        <v>83</v>
      </c>
    </row>
    <row r="91" s="13" customFormat="1">
      <c r="A91" s="13"/>
      <c r="B91" s="226"/>
      <c r="C91" s="227"/>
      <c r="D91" s="224" t="s">
        <v>137</v>
      </c>
      <c r="E91" s="228" t="s">
        <v>19</v>
      </c>
      <c r="F91" s="229" t="s">
        <v>865</v>
      </c>
      <c r="G91" s="227"/>
      <c r="H91" s="230">
        <v>240</v>
      </c>
      <c r="I91" s="231"/>
      <c r="J91" s="227"/>
      <c r="K91" s="227"/>
      <c r="L91" s="232"/>
      <c r="M91" s="233"/>
      <c r="N91" s="234"/>
      <c r="O91" s="234"/>
      <c r="P91" s="234"/>
      <c r="Q91" s="234"/>
      <c r="R91" s="234"/>
      <c r="S91" s="234"/>
      <c r="T91" s="23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6" t="s">
        <v>137</v>
      </c>
      <c r="AU91" s="236" t="s">
        <v>83</v>
      </c>
      <c r="AV91" s="13" t="s">
        <v>83</v>
      </c>
      <c r="AW91" s="13" t="s">
        <v>35</v>
      </c>
      <c r="AX91" s="13" t="s">
        <v>81</v>
      </c>
      <c r="AY91" s="236" t="s">
        <v>124</v>
      </c>
    </row>
    <row r="92" s="2" customFormat="1" ht="21.75" customHeight="1">
      <c r="A92" s="40"/>
      <c r="B92" s="41"/>
      <c r="C92" s="206" t="s">
        <v>83</v>
      </c>
      <c r="D92" s="206" t="s">
        <v>126</v>
      </c>
      <c r="E92" s="207" t="s">
        <v>866</v>
      </c>
      <c r="F92" s="208" t="s">
        <v>867</v>
      </c>
      <c r="G92" s="209" t="s">
        <v>154</v>
      </c>
      <c r="H92" s="210">
        <v>57.893999999999998</v>
      </c>
      <c r="I92" s="211"/>
      <c r="J92" s="212">
        <f>ROUND(I92*H92,2)</f>
        <v>0</v>
      </c>
      <c r="K92" s="208" t="s">
        <v>130</v>
      </c>
      <c r="L92" s="46"/>
      <c r="M92" s="213" t="s">
        <v>19</v>
      </c>
      <c r="N92" s="214" t="s">
        <v>44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131</v>
      </c>
      <c r="AT92" s="217" t="s">
        <v>126</v>
      </c>
      <c r="AU92" s="217" t="s">
        <v>83</v>
      </c>
      <c r="AY92" s="19" t="s">
        <v>124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81</v>
      </c>
      <c r="BK92" s="218">
        <f>ROUND(I92*H92,2)</f>
        <v>0</v>
      </c>
      <c r="BL92" s="19" t="s">
        <v>131</v>
      </c>
      <c r="BM92" s="217" t="s">
        <v>868</v>
      </c>
    </row>
    <row r="93" s="2" customFormat="1">
      <c r="A93" s="40"/>
      <c r="B93" s="41"/>
      <c r="C93" s="42"/>
      <c r="D93" s="219" t="s">
        <v>133</v>
      </c>
      <c r="E93" s="42"/>
      <c r="F93" s="220" t="s">
        <v>869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133</v>
      </c>
      <c r="AU93" s="19" t="s">
        <v>83</v>
      </c>
    </row>
    <row r="94" s="13" customFormat="1">
      <c r="A94" s="13"/>
      <c r="B94" s="226"/>
      <c r="C94" s="227"/>
      <c r="D94" s="224" t="s">
        <v>137</v>
      </c>
      <c r="E94" s="228" t="s">
        <v>19</v>
      </c>
      <c r="F94" s="229" t="s">
        <v>870</v>
      </c>
      <c r="G94" s="227"/>
      <c r="H94" s="230">
        <v>6.6600000000000001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137</v>
      </c>
      <c r="AU94" s="236" t="s">
        <v>83</v>
      </c>
      <c r="AV94" s="13" t="s">
        <v>83</v>
      </c>
      <c r="AW94" s="13" t="s">
        <v>35</v>
      </c>
      <c r="AX94" s="13" t="s">
        <v>73</v>
      </c>
      <c r="AY94" s="236" t="s">
        <v>124</v>
      </c>
    </row>
    <row r="95" s="13" customFormat="1">
      <c r="A95" s="13"/>
      <c r="B95" s="226"/>
      <c r="C95" s="227"/>
      <c r="D95" s="224" t="s">
        <v>137</v>
      </c>
      <c r="E95" s="228" t="s">
        <v>19</v>
      </c>
      <c r="F95" s="229" t="s">
        <v>871</v>
      </c>
      <c r="G95" s="227"/>
      <c r="H95" s="230">
        <v>10.919000000000001</v>
      </c>
      <c r="I95" s="231"/>
      <c r="J95" s="227"/>
      <c r="K95" s="227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137</v>
      </c>
      <c r="AU95" s="236" t="s">
        <v>83</v>
      </c>
      <c r="AV95" s="13" t="s">
        <v>83</v>
      </c>
      <c r="AW95" s="13" t="s">
        <v>35</v>
      </c>
      <c r="AX95" s="13" t="s">
        <v>73</v>
      </c>
      <c r="AY95" s="236" t="s">
        <v>124</v>
      </c>
    </row>
    <row r="96" s="13" customFormat="1">
      <c r="A96" s="13"/>
      <c r="B96" s="226"/>
      <c r="C96" s="227"/>
      <c r="D96" s="224" t="s">
        <v>137</v>
      </c>
      <c r="E96" s="228" t="s">
        <v>19</v>
      </c>
      <c r="F96" s="229" t="s">
        <v>872</v>
      </c>
      <c r="G96" s="227"/>
      <c r="H96" s="230">
        <v>16.315000000000001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137</v>
      </c>
      <c r="AU96" s="236" t="s">
        <v>83</v>
      </c>
      <c r="AV96" s="13" t="s">
        <v>83</v>
      </c>
      <c r="AW96" s="13" t="s">
        <v>35</v>
      </c>
      <c r="AX96" s="13" t="s">
        <v>73</v>
      </c>
      <c r="AY96" s="236" t="s">
        <v>124</v>
      </c>
    </row>
    <row r="97" s="13" customFormat="1">
      <c r="A97" s="13"/>
      <c r="B97" s="226"/>
      <c r="C97" s="227"/>
      <c r="D97" s="224" t="s">
        <v>137</v>
      </c>
      <c r="E97" s="228" t="s">
        <v>19</v>
      </c>
      <c r="F97" s="229" t="s">
        <v>873</v>
      </c>
      <c r="G97" s="227"/>
      <c r="H97" s="230">
        <v>24</v>
      </c>
      <c r="I97" s="231"/>
      <c r="J97" s="227"/>
      <c r="K97" s="227"/>
      <c r="L97" s="232"/>
      <c r="M97" s="233"/>
      <c r="N97" s="234"/>
      <c r="O97" s="234"/>
      <c r="P97" s="234"/>
      <c r="Q97" s="234"/>
      <c r="R97" s="234"/>
      <c r="S97" s="234"/>
      <c r="T97" s="23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137</v>
      </c>
      <c r="AU97" s="236" t="s">
        <v>83</v>
      </c>
      <c r="AV97" s="13" t="s">
        <v>83</v>
      </c>
      <c r="AW97" s="13" t="s">
        <v>35</v>
      </c>
      <c r="AX97" s="13" t="s">
        <v>73</v>
      </c>
      <c r="AY97" s="236" t="s">
        <v>124</v>
      </c>
    </row>
    <row r="98" s="14" customFormat="1">
      <c r="A98" s="14"/>
      <c r="B98" s="237"/>
      <c r="C98" s="238"/>
      <c r="D98" s="224" t="s">
        <v>137</v>
      </c>
      <c r="E98" s="239" t="s">
        <v>19</v>
      </c>
      <c r="F98" s="240" t="s">
        <v>171</v>
      </c>
      <c r="G98" s="238"/>
      <c r="H98" s="241">
        <v>57.893999999999998</v>
      </c>
      <c r="I98" s="242"/>
      <c r="J98" s="238"/>
      <c r="K98" s="238"/>
      <c r="L98" s="243"/>
      <c r="M98" s="244"/>
      <c r="N98" s="245"/>
      <c r="O98" s="245"/>
      <c r="P98" s="245"/>
      <c r="Q98" s="245"/>
      <c r="R98" s="245"/>
      <c r="S98" s="245"/>
      <c r="T98" s="246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7" t="s">
        <v>137</v>
      </c>
      <c r="AU98" s="247" t="s">
        <v>83</v>
      </c>
      <c r="AV98" s="14" t="s">
        <v>131</v>
      </c>
      <c r="AW98" s="14" t="s">
        <v>35</v>
      </c>
      <c r="AX98" s="14" t="s">
        <v>81</v>
      </c>
      <c r="AY98" s="247" t="s">
        <v>124</v>
      </c>
    </row>
    <row r="99" s="2" customFormat="1" ht="24.15" customHeight="1">
      <c r="A99" s="40"/>
      <c r="B99" s="41"/>
      <c r="C99" s="206" t="s">
        <v>145</v>
      </c>
      <c r="D99" s="206" t="s">
        <v>126</v>
      </c>
      <c r="E99" s="207" t="s">
        <v>874</v>
      </c>
      <c r="F99" s="208" t="s">
        <v>875</v>
      </c>
      <c r="G99" s="209" t="s">
        <v>154</v>
      </c>
      <c r="H99" s="210">
        <v>32.317999999999998</v>
      </c>
      <c r="I99" s="211"/>
      <c r="J99" s="212">
        <f>ROUND(I99*H99,2)</f>
        <v>0</v>
      </c>
      <c r="K99" s="208" t="s">
        <v>130</v>
      </c>
      <c r="L99" s="46"/>
      <c r="M99" s="213" t="s">
        <v>19</v>
      </c>
      <c r="N99" s="214" t="s">
        <v>44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131</v>
      </c>
      <c r="AT99" s="217" t="s">
        <v>126</v>
      </c>
      <c r="AU99" s="217" t="s">
        <v>83</v>
      </c>
      <c r="AY99" s="19" t="s">
        <v>124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81</v>
      </c>
      <c r="BK99" s="218">
        <f>ROUND(I99*H99,2)</f>
        <v>0</v>
      </c>
      <c r="BL99" s="19" t="s">
        <v>131</v>
      </c>
      <c r="BM99" s="217" t="s">
        <v>876</v>
      </c>
    </row>
    <row r="100" s="2" customFormat="1">
      <c r="A100" s="40"/>
      <c r="B100" s="41"/>
      <c r="C100" s="42"/>
      <c r="D100" s="219" t="s">
        <v>133</v>
      </c>
      <c r="E100" s="42"/>
      <c r="F100" s="220" t="s">
        <v>877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133</v>
      </c>
      <c r="AU100" s="19" t="s">
        <v>83</v>
      </c>
    </row>
    <row r="101" s="13" customFormat="1">
      <c r="A101" s="13"/>
      <c r="B101" s="226"/>
      <c r="C101" s="227"/>
      <c r="D101" s="224" t="s">
        <v>137</v>
      </c>
      <c r="E101" s="228" t="s">
        <v>19</v>
      </c>
      <c r="F101" s="229" t="s">
        <v>878</v>
      </c>
      <c r="G101" s="227"/>
      <c r="H101" s="230">
        <v>32.317999999999998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137</v>
      </c>
      <c r="AU101" s="236" t="s">
        <v>83</v>
      </c>
      <c r="AV101" s="13" t="s">
        <v>83</v>
      </c>
      <c r="AW101" s="13" t="s">
        <v>35</v>
      </c>
      <c r="AX101" s="13" t="s">
        <v>81</v>
      </c>
      <c r="AY101" s="236" t="s">
        <v>124</v>
      </c>
    </row>
    <row r="102" s="2" customFormat="1" ht="24.15" customHeight="1">
      <c r="A102" s="40"/>
      <c r="B102" s="41"/>
      <c r="C102" s="206" t="s">
        <v>131</v>
      </c>
      <c r="D102" s="206" t="s">
        <v>126</v>
      </c>
      <c r="E102" s="207" t="s">
        <v>879</v>
      </c>
      <c r="F102" s="208" t="s">
        <v>880</v>
      </c>
      <c r="G102" s="209" t="s">
        <v>154</v>
      </c>
      <c r="H102" s="210">
        <v>3.2879999999999998</v>
      </c>
      <c r="I102" s="211"/>
      <c r="J102" s="212">
        <f>ROUND(I102*H102,2)</f>
        <v>0</v>
      </c>
      <c r="K102" s="208" t="s">
        <v>130</v>
      </c>
      <c r="L102" s="46"/>
      <c r="M102" s="213" t="s">
        <v>19</v>
      </c>
      <c r="N102" s="214" t="s">
        <v>44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131</v>
      </c>
      <c r="AT102" s="217" t="s">
        <v>126</v>
      </c>
      <c r="AU102" s="217" t="s">
        <v>83</v>
      </c>
      <c r="AY102" s="19" t="s">
        <v>124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81</v>
      </c>
      <c r="BK102" s="218">
        <f>ROUND(I102*H102,2)</f>
        <v>0</v>
      </c>
      <c r="BL102" s="19" t="s">
        <v>131</v>
      </c>
      <c r="BM102" s="217" t="s">
        <v>881</v>
      </c>
    </row>
    <row r="103" s="2" customFormat="1">
      <c r="A103" s="40"/>
      <c r="B103" s="41"/>
      <c r="C103" s="42"/>
      <c r="D103" s="219" t="s">
        <v>133</v>
      </c>
      <c r="E103" s="42"/>
      <c r="F103" s="220" t="s">
        <v>882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133</v>
      </c>
      <c r="AU103" s="19" t="s">
        <v>83</v>
      </c>
    </row>
    <row r="104" s="13" customFormat="1">
      <c r="A104" s="13"/>
      <c r="B104" s="226"/>
      <c r="C104" s="227"/>
      <c r="D104" s="224" t="s">
        <v>137</v>
      </c>
      <c r="E104" s="228" t="s">
        <v>19</v>
      </c>
      <c r="F104" s="229" t="s">
        <v>883</v>
      </c>
      <c r="G104" s="227"/>
      <c r="H104" s="230">
        <v>2.1000000000000001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137</v>
      </c>
      <c r="AU104" s="236" t="s">
        <v>83</v>
      </c>
      <c r="AV104" s="13" t="s">
        <v>83</v>
      </c>
      <c r="AW104" s="13" t="s">
        <v>35</v>
      </c>
      <c r="AX104" s="13" t="s">
        <v>73</v>
      </c>
      <c r="AY104" s="236" t="s">
        <v>124</v>
      </c>
    </row>
    <row r="105" s="13" customFormat="1">
      <c r="A105" s="13"/>
      <c r="B105" s="226"/>
      <c r="C105" s="227"/>
      <c r="D105" s="224" t="s">
        <v>137</v>
      </c>
      <c r="E105" s="228" t="s">
        <v>19</v>
      </c>
      <c r="F105" s="229" t="s">
        <v>884</v>
      </c>
      <c r="G105" s="227"/>
      <c r="H105" s="230">
        <v>1.1879999999999999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137</v>
      </c>
      <c r="AU105" s="236" t="s">
        <v>83</v>
      </c>
      <c r="AV105" s="13" t="s">
        <v>83</v>
      </c>
      <c r="AW105" s="13" t="s">
        <v>35</v>
      </c>
      <c r="AX105" s="13" t="s">
        <v>73</v>
      </c>
      <c r="AY105" s="236" t="s">
        <v>124</v>
      </c>
    </row>
    <row r="106" s="14" customFormat="1">
      <c r="A106" s="14"/>
      <c r="B106" s="237"/>
      <c r="C106" s="238"/>
      <c r="D106" s="224" t="s">
        <v>137</v>
      </c>
      <c r="E106" s="239" t="s">
        <v>19</v>
      </c>
      <c r="F106" s="240" t="s">
        <v>171</v>
      </c>
      <c r="G106" s="238"/>
      <c r="H106" s="241">
        <v>3.2879999999999998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7" t="s">
        <v>137</v>
      </c>
      <c r="AU106" s="247" t="s">
        <v>83</v>
      </c>
      <c r="AV106" s="14" t="s">
        <v>131</v>
      </c>
      <c r="AW106" s="14" t="s">
        <v>35</v>
      </c>
      <c r="AX106" s="14" t="s">
        <v>81</v>
      </c>
      <c r="AY106" s="247" t="s">
        <v>124</v>
      </c>
    </row>
    <row r="107" s="2" customFormat="1" ht="37.8" customHeight="1">
      <c r="A107" s="40"/>
      <c r="B107" s="41"/>
      <c r="C107" s="206" t="s">
        <v>215</v>
      </c>
      <c r="D107" s="206" t="s">
        <v>126</v>
      </c>
      <c r="E107" s="207" t="s">
        <v>497</v>
      </c>
      <c r="F107" s="208" t="s">
        <v>498</v>
      </c>
      <c r="G107" s="209" t="s">
        <v>154</v>
      </c>
      <c r="H107" s="210">
        <v>91.299999999999997</v>
      </c>
      <c r="I107" s="211"/>
      <c r="J107" s="212">
        <f>ROUND(I107*H107,2)</f>
        <v>0</v>
      </c>
      <c r="K107" s="208" t="s">
        <v>130</v>
      </c>
      <c r="L107" s="46"/>
      <c r="M107" s="213" t="s">
        <v>19</v>
      </c>
      <c r="N107" s="214" t="s">
        <v>44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131</v>
      </c>
      <c r="AT107" s="217" t="s">
        <v>126</v>
      </c>
      <c r="AU107" s="217" t="s">
        <v>83</v>
      </c>
      <c r="AY107" s="19" t="s">
        <v>124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81</v>
      </c>
      <c r="BK107" s="218">
        <f>ROUND(I107*H107,2)</f>
        <v>0</v>
      </c>
      <c r="BL107" s="19" t="s">
        <v>131</v>
      </c>
      <c r="BM107" s="217" t="s">
        <v>885</v>
      </c>
    </row>
    <row r="108" s="2" customFormat="1">
      <c r="A108" s="40"/>
      <c r="B108" s="41"/>
      <c r="C108" s="42"/>
      <c r="D108" s="219" t="s">
        <v>133</v>
      </c>
      <c r="E108" s="42"/>
      <c r="F108" s="220" t="s">
        <v>500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133</v>
      </c>
      <c r="AU108" s="19" t="s">
        <v>83</v>
      </c>
    </row>
    <row r="109" s="13" customFormat="1">
      <c r="A109" s="13"/>
      <c r="B109" s="226"/>
      <c r="C109" s="227"/>
      <c r="D109" s="224" t="s">
        <v>137</v>
      </c>
      <c r="E109" s="228" t="s">
        <v>19</v>
      </c>
      <c r="F109" s="229" t="s">
        <v>886</v>
      </c>
      <c r="G109" s="227"/>
      <c r="H109" s="230">
        <v>57.893999999999998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137</v>
      </c>
      <c r="AU109" s="236" t="s">
        <v>83</v>
      </c>
      <c r="AV109" s="13" t="s">
        <v>83</v>
      </c>
      <c r="AW109" s="13" t="s">
        <v>35</v>
      </c>
      <c r="AX109" s="13" t="s">
        <v>73</v>
      </c>
      <c r="AY109" s="236" t="s">
        <v>124</v>
      </c>
    </row>
    <row r="110" s="13" customFormat="1">
      <c r="A110" s="13"/>
      <c r="B110" s="226"/>
      <c r="C110" s="227"/>
      <c r="D110" s="224" t="s">
        <v>137</v>
      </c>
      <c r="E110" s="228" t="s">
        <v>19</v>
      </c>
      <c r="F110" s="229" t="s">
        <v>887</v>
      </c>
      <c r="G110" s="227"/>
      <c r="H110" s="230">
        <v>32.317999999999998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137</v>
      </c>
      <c r="AU110" s="236" t="s">
        <v>83</v>
      </c>
      <c r="AV110" s="13" t="s">
        <v>83</v>
      </c>
      <c r="AW110" s="13" t="s">
        <v>35</v>
      </c>
      <c r="AX110" s="13" t="s">
        <v>73</v>
      </c>
      <c r="AY110" s="236" t="s">
        <v>124</v>
      </c>
    </row>
    <row r="111" s="13" customFormat="1">
      <c r="A111" s="13"/>
      <c r="B111" s="226"/>
      <c r="C111" s="227"/>
      <c r="D111" s="224" t="s">
        <v>137</v>
      </c>
      <c r="E111" s="228" t="s">
        <v>19</v>
      </c>
      <c r="F111" s="229" t="s">
        <v>888</v>
      </c>
      <c r="G111" s="227"/>
      <c r="H111" s="230">
        <v>3.2879999999999998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137</v>
      </c>
      <c r="AU111" s="236" t="s">
        <v>83</v>
      </c>
      <c r="AV111" s="13" t="s">
        <v>83</v>
      </c>
      <c r="AW111" s="13" t="s">
        <v>35</v>
      </c>
      <c r="AX111" s="13" t="s">
        <v>73</v>
      </c>
      <c r="AY111" s="236" t="s">
        <v>124</v>
      </c>
    </row>
    <row r="112" s="13" customFormat="1">
      <c r="A112" s="13"/>
      <c r="B112" s="226"/>
      <c r="C112" s="227"/>
      <c r="D112" s="224" t="s">
        <v>137</v>
      </c>
      <c r="E112" s="228" t="s">
        <v>19</v>
      </c>
      <c r="F112" s="229" t="s">
        <v>889</v>
      </c>
      <c r="G112" s="227"/>
      <c r="H112" s="230">
        <v>-4.2000000000000002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137</v>
      </c>
      <c r="AU112" s="236" t="s">
        <v>83</v>
      </c>
      <c r="AV112" s="13" t="s">
        <v>83</v>
      </c>
      <c r="AW112" s="13" t="s">
        <v>35</v>
      </c>
      <c r="AX112" s="13" t="s">
        <v>73</v>
      </c>
      <c r="AY112" s="236" t="s">
        <v>124</v>
      </c>
    </row>
    <row r="113" s="13" customFormat="1">
      <c r="A113" s="13"/>
      <c r="B113" s="226"/>
      <c r="C113" s="227"/>
      <c r="D113" s="224" t="s">
        <v>137</v>
      </c>
      <c r="E113" s="228" t="s">
        <v>19</v>
      </c>
      <c r="F113" s="229" t="s">
        <v>890</v>
      </c>
      <c r="G113" s="227"/>
      <c r="H113" s="230">
        <v>2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137</v>
      </c>
      <c r="AU113" s="236" t="s">
        <v>83</v>
      </c>
      <c r="AV113" s="13" t="s">
        <v>83</v>
      </c>
      <c r="AW113" s="13" t="s">
        <v>35</v>
      </c>
      <c r="AX113" s="13" t="s">
        <v>73</v>
      </c>
      <c r="AY113" s="236" t="s">
        <v>124</v>
      </c>
    </row>
    <row r="114" s="14" customFormat="1">
      <c r="A114" s="14"/>
      <c r="B114" s="237"/>
      <c r="C114" s="238"/>
      <c r="D114" s="224" t="s">
        <v>137</v>
      </c>
      <c r="E114" s="239" t="s">
        <v>19</v>
      </c>
      <c r="F114" s="240" t="s">
        <v>171</v>
      </c>
      <c r="G114" s="238"/>
      <c r="H114" s="241">
        <v>91.299999999999997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7" t="s">
        <v>137</v>
      </c>
      <c r="AU114" s="247" t="s">
        <v>83</v>
      </c>
      <c r="AV114" s="14" t="s">
        <v>131</v>
      </c>
      <c r="AW114" s="14" t="s">
        <v>35</v>
      </c>
      <c r="AX114" s="14" t="s">
        <v>81</v>
      </c>
      <c r="AY114" s="247" t="s">
        <v>124</v>
      </c>
    </row>
    <row r="115" s="2" customFormat="1" ht="37.8" customHeight="1">
      <c r="A115" s="40"/>
      <c r="B115" s="41"/>
      <c r="C115" s="206" t="s">
        <v>435</v>
      </c>
      <c r="D115" s="206" t="s">
        <v>126</v>
      </c>
      <c r="E115" s="207" t="s">
        <v>506</v>
      </c>
      <c r="F115" s="208" t="s">
        <v>507</v>
      </c>
      <c r="G115" s="209" t="s">
        <v>154</v>
      </c>
      <c r="H115" s="210">
        <v>1278.2000000000001</v>
      </c>
      <c r="I115" s="211"/>
      <c r="J115" s="212">
        <f>ROUND(I115*H115,2)</f>
        <v>0</v>
      </c>
      <c r="K115" s="208" t="s">
        <v>130</v>
      </c>
      <c r="L115" s="46"/>
      <c r="M115" s="213" t="s">
        <v>19</v>
      </c>
      <c r="N115" s="214" t="s">
        <v>44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131</v>
      </c>
      <c r="AT115" s="217" t="s">
        <v>126</v>
      </c>
      <c r="AU115" s="217" t="s">
        <v>83</v>
      </c>
      <c r="AY115" s="19" t="s">
        <v>124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81</v>
      </c>
      <c r="BK115" s="218">
        <f>ROUND(I115*H115,2)</f>
        <v>0</v>
      </c>
      <c r="BL115" s="19" t="s">
        <v>131</v>
      </c>
      <c r="BM115" s="217" t="s">
        <v>891</v>
      </c>
    </row>
    <row r="116" s="2" customFormat="1">
      <c r="A116" s="40"/>
      <c r="B116" s="41"/>
      <c r="C116" s="42"/>
      <c r="D116" s="219" t="s">
        <v>133</v>
      </c>
      <c r="E116" s="42"/>
      <c r="F116" s="220" t="s">
        <v>509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133</v>
      </c>
      <c r="AU116" s="19" t="s">
        <v>83</v>
      </c>
    </row>
    <row r="117" s="13" customFormat="1">
      <c r="A117" s="13"/>
      <c r="B117" s="226"/>
      <c r="C117" s="227"/>
      <c r="D117" s="224" t="s">
        <v>137</v>
      </c>
      <c r="E117" s="228" t="s">
        <v>19</v>
      </c>
      <c r="F117" s="229" t="s">
        <v>892</v>
      </c>
      <c r="G117" s="227"/>
      <c r="H117" s="230">
        <v>1278.2000000000001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137</v>
      </c>
      <c r="AU117" s="236" t="s">
        <v>83</v>
      </c>
      <c r="AV117" s="13" t="s">
        <v>83</v>
      </c>
      <c r="AW117" s="13" t="s">
        <v>35</v>
      </c>
      <c r="AX117" s="13" t="s">
        <v>81</v>
      </c>
      <c r="AY117" s="236" t="s">
        <v>124</v>
      </c>
    </row>
    <row r="118" s="2" customFormat="1" ht="24.15" customHeight="1">
      <c r="A118" s="40"/>
      <c r="B118" s="41"/>
      <c r="C118" s="206" t="s">
        <v>442</v>
      </c>
      <c r="D118" s="206" t="s">
        <v>126</v>
      </c>
      <c r="E118" s="207" t="s">
        <v>511</v>
      </c>
      <c r="F118" s="208" t="s">
        <v>512</v>
      </c>
      <c r="G118" s="209" t="s">
        <v>154</v>
      </c>
      <c r="H118" s="210">
        <v>72.359999999999999</v>
      </c>
      <c r="I118" s="211"/>
      <c r="J118" s="212">
        <f>ROUND(I118*H118,2)</f>
        <v>0</v>
      </c>
      <c r="K118" s="208" t="s">
        <v>130</v>
      </c>
      <c r="L118" s="46"/>
      <c r="M118" s="213" t="s">
        <v>19</v>
      </c>
      <c r="N118" s="214" t="s">
        <v>44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131</v>
      </c>
      <c r="AT118" s="217" t="s">
        <v>126</v>
      </c>
      <c r="AU118" s="217" t="s">
        <v>83</v>
      </c>
      <c r="AY118" s="19" t="s">
        <v>124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81</v>
      </c>
      <c r="BK118" s="218">
        <f>ROUND(I118*H118,2)</f>
        <v>0</v>
      </c>
      <c r="BL118" s="19" t="s">
        <v>131</v>
      </c>
      <c r="BM118" s="217" t="s">
        <v>893</v>
      </c>
    </row>
    <row r="119" s="2" customFormat="1">
      <c r="A119" s="40"/>
      <c r="B119" s="41"/>
      <c r="C119" s="42"/>
      <c r="D119" s="219" t="s">
        <v>133</v>
      </c>
      <c r="E119" s="42"/>
      <c r="F119" s="220" t="s">
        <v>514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133</v>
      </c>
      <c r="AU119" s="19" t="s">
        <v>83</v>
      </c>
    </row>
    <row r="120" s="13" customFormat="1">
      <c r="A120" s="13"/>
      <c r="B120" s="226"/>
      <c r="C120" s="227"/>
      <c r="D120" s="224" t="s">
        <v>137</v>
      </c>
      <c r="E120" s="228" t="s">
        <v>19</v>
      </c>
      <c r="F120" s="229" t="s">
        <v>894</v>
      </c>
      <c r="G120" s="227"/>
      <c r="H120" s="230">
        <v>72.359999999999999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137</v>
      </c>
      <c r="AU120" s="236" t="s">
        <v>83</v>
      </c>
      <c r="AV120" s="13" t="s">
        <v>83</v>
      </c>
      <c r="AW120" s="13" t="s">
        <v>35</v>
      </c>
      <c r="AX120" s="13" t="s">
        <v>81</v>
      </c>
      <c r="AY120" s="236" t="s">
        <v>124</v>
      </c>
    </row>
    <row r="121" s="2" customFormat="1" ht="16.5" customHeight="1">
      <c r="A121" s="40"/>
      <c r="B121" s="41"/>
      <c r="C121" s="248" t="s">
        <v>177</v>
      </c>
      <c r="D121" s="248" t="s">
        <v>173</v>
      </c>
      <c r="E121" s="249" t="s">
        <v>895</v>
      </c>
      <c r="F121" s="250" t="s">
        <v>896</v>
      </c>
      <c r="G121" s="251" t="s">
        <v>176</v>
      </c>
      <c r="H121" s="252">
        <v>144.72</v>
      </c>
      <c r="I121" s="253"/>
      <c r="J121" s="254">
        <f>ROUND(I121*H121,2)</f>
        <v>0</v>
      </c>
      <c r="K121" s="250" t="s">
        <v>19</v>
      </c>
      <c r="L121" s="255"/>
      <c r="M121" s="256" t="s">
        <v>19</v>
      </c>
      <c r="N121" s="257" t="s">
        <v>44</v>
      </c>
      <c r="O121" s="86"/>
      <c r="P121" s="215">
        <f>O121*H121</f>
        <v>0</v>
      </c>
      <c r="Q121" s="215">
        <v>1</v>
      </c>
      <c r="R121" s="215">
        <f>Q121*H121</f>
        <v>144.72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177</v>
      </c>
      <c r="AT121" s="217" t="s">
        <v>173</v>
      </c>
      <c r="AU121" s="217" t="s">
        <v>83</v>
      </c>
      <c r="AY121" s="19" t="s">
        <v>124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81</v>
      </c>
      <c r="BK121" s="218">
        <f>ROUND(I121*H121,2)</f>
        <v>0</v>
      </c>
      <c r="BL121" s="19" t="s">
        <v>131</v>
      </c>
      <c r="BM121" s="217" t="s">
        <v>897</v>
      </c>
    </row>
    <row r="122" s="13" customFormat="1">
      <c r="A122" s="13"/>
      <c r="B122" s="226"/>
      <c r="C122" s="227"/>
      <c r="D122" s="224" t="s">
        <v>137</v>
      </c>
      <c r="E122" s="228" t="s">
        <v>19</v>
      </c>
      <c r="F122" s="229" t="s">
        <v>898</v>
      </c>
      <c r="G122" s="227"/>
      <c r="H122" s="230">
        <v>144.72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137</v>
      </c>
      <c r="AU122" s="236" t="s">
        <v>83</v>
      </c>
      <c r="AV122" s="13" t="s">
        <v>83</v>
      </c>
      <c r="AW122" s="13" t="s">
        <v>35</v>
      </c>
      <c r="AX122" s="13" t="s">
        <v>81</v>
      </c>
      <c r="AY122" s="236" t="s">
        <v>124</v>
      </c>
    </row>
    <row r="123" s="2" customFormat="1" ht="24.15" customHeight="1">
      <c r="A123" s="40"/>
      <c r="B123" s="41"/>
      <c r="C123" s="206" t="s">
        <v>172</v>
      </c>
      <c r="D123" s="206" t="s">
        <v>126</v>
      </c>
      <c r="E123" s="207" t="s">
        <v>899</v>
      </c>
      <c r="F123" s="208" t="s">
        <v>900</v>
      </c>
      <c r="G123" s="209" t="s">
        <v>154</v>
      </c>
      <c r="H123" s="210">
        <v>11.199999999999999</v>
      </c>
      <c r="I123" s="211"/>
      <c r="J123" s="212">
        <f>ROUND(I123*H123,2)</f>
        <v>0</v>
      </c>
      <c r="K123" s="208" t="s">
        <v>130</v>
      </c>
      <c r="L123" s="46"/>
      <c r="M123" s="213" t="s">
        <v>19</v>
      </c>
      <c r="N123" s="214" t="s">
        <v>44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131</v>
      </c>
      <c r="AT123" s="217" t="s">
        <v>126</v>
      </c>
      <c r="AU123" s="217" t="s">
        <v>83</v>
      </c>
      <c r="AY123" s="19" t="s">
        <v>124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81</v>
      </c>
      <c r="BK123" s="218">
        <f>ROUND(I123*H123,2)</f>
        <v>0</v>
      </c>
      <c r="BL123" s="19" t="s">
        <v>131</v>
      </c>
      <c r="BM123" s="217" t="s">
        <v>901</v>
      </c>
    </row>
    <row r="124" s="2" customFormat="1">
      <c r="A124" s="40"/>
      <c r="B124" s="41"/>
      <c r="C124" s="42"/>
      <c r="D124" s="219" t="s">
        <v>133</v>
      </c>
      <c r="E124" s="42"/>
      <c r="F124" s="220" t="s">
        <v>902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133</v>
      </c>
      <c r="AU124" s="19" t="s">
        <v>83</v>
      </c>
    </row>
    <row r="125" s="15" customFormat="1">
      <c r="A125" s="15"/>
      <c r="B125" s="258"/>
      <c r="C125" s="259"/>
      <c r="D125" s="224" t="s">
        <v>137</v>
      </c>
      <c r="E125" s="260" t="s">
        <v>19</v>
      </c>
      <c r="F125" s="261" t="s">
        <v>903</v>
      </c>
      <c r="G125" s="259"/>
      <c r="H125" s="260" t="s">
        <v>19</v>
      </c>
      <c r="I125" s="262"/>
      <c r="J125" s="259"/>
      <c r="K125" s="259"/>
      <c r="L125" s="263"/>
      <c r="M125" s="264"/>
      <c r="N125" s="265"/>
      <c r="O125" s="265"/>
      <c r="P125" s="265"/>
      <c r="Q125" s="265"/>
      <c r="R125" s="265"/>
      <c r="S125" s="265"/>
      <c r="T125" s="266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7" t="s">
        <v>137</v>
      </c>
      <c r="AU125" s="267" t="s">
        <v>83</v>
      </c>
      <c r="AV125" s="15" t="s">
        <v>81</v>
      </c>
      <c r="AW125" s="15" t="s">
        <v>35</v>
      </c>
      <c r="AX125" s="15" t="s">
        <v>73</v>
      </c>
      <c r="AY125" s="267" t="s">
        <v>124</v>
      </c>
    </row>
    <row r="126" s="13" customFormat="1">
      <c r="A126" s="13"/>
      <c r="B126" s="226"/>
      <c r="C126" s="227"/>
      <c r="D126" s="224" t="s">
        <v>137</v>
      </c>
      <c r="E126" s="228" t="s">
        <v>19</v>
      </c>
      <c r="F126" s="229" t="s">
        <v>904</v>
      </c>
      <c r="G126" s="227"/>
      <c r="H126" s="230">
        <v>11.199999999999999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137</v>
      </c>
      <c r="AU126" s="236" t="s">
        <v>83</v>
      </c>
      <c r="AV126" s="13" t="s">
        <v>83</v>
      </c>
      <c r="AW126" s="13" t="s">
        <v>35</v>
      </c>
      <c r="AX126" s="13" t="s">
        <v>81</v>
      </c>
      <c r="AY126" s="236" t="s">
        <v>124</v>
      </c>
    </row>
    <row r="127" s="2" customFormat="1" ht="16.5" customHeight="1">
      <c r="A127" s="40"/>
      <c r="B127" s="41"/>
      <c r="C127" s="248" t="s">
        <v>180</v>
      </c>
      <c r="D127" s="248" t="s">
        <v>173</v>
      </c>
      <c r="E127" s="249" t="s">
        <v>905</v>
      </c>
      <c r="F127" s="250" t="s">
        <v>906</v>
      </c>
      <c r="G127" s="251" t="s">
        <v>176</v>
      </c>
      <c r="H127" s="252">
        <v>22.399999999999999</v>
      </c>
      <c r="I127" s="253"/>
      <c r="J127" s="254">
        <f>ROUND(I127*H127,2)</f>
        <v>0</v>
      </c>
      <c r="K127" s="250" t="s">
        <v>19</v>
      </c>
      <c r="L127" s="255"/>
      <c r="M127" s="256" t="s">
        <v>19</v>
      </c>
      <c r="N127" s="257" t="s">
        <v>44</v>
      </c>
      <c r="O127" s="86"/>
      <c r="P127" s="215">
        <f>O127*H127</f>
        <v>0</v>
      </c>
      <c r="Q127" s="215">
        <v>1</v>
      </c>
      <c r="R127" s="215">
        <f>Q127*H127</f>
        <v>22.399999999999999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177</v>
      </c>
      <c r="AT127" s="217" t="s">
        <v>173</v>
      </c>
      <c r="AU127" s="217" t="s">
        <v>83</v>
      </c>
      <c r="AY127" s="19" t="s">
        <v>124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81</v>
      </c>
      <c r="BK127" s="218">
        <f>ROUND(I127*H127,2)</f>
        <v>0</v>
      </c>
      <c r="BL127" s="19" t="s">
        <v>131</v>
      </c>
      <c r="BM127" s="217" t="s">
        <v>907</v>
      </c>
    </row>
    <row r="128" s="13" customFormat="1">
      <c r="A128" s="13"/>
      <c r="B128" s="226"/>
      <c r="C128" s="227"/>
      <c r="D128" s="224" t="s">
        <v>137</v>
      </c>
      <c r="E128" s="228" t="s">
        <v>19</v>
      </c>
      <c r="F128" s="229" t="s">
        <v>908</v>
      </c>
      <c r="G128" s="227"/>
      <c r="H128" s="230">
        <v>22.399999999999999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137</v>
      </c>
      <c r="AU128" s="236" t="s">
        <v>83</v>
      </c>
      <c r="AV128" s="13" t="s">
        <v>83</v>
      </c>
      <c r="AW128" s="13" t="s">
        <v>35</v>
      </c>
      <c r="AX128" s="13" t="s">
        <v>81</v>
      </c>
      <c r="AY128" s="236" t="s">
        <v>124</v>
      </c>
    </row>
    <row r="129" s="2" customFormat="1" ht="33" customHeight="1">
      <c r="A129" s="40"/>
      <c r="B129" s="41"/>
      <c r="C129" s="206" t="s">
        <v>185</v>
      </c>
      <c r="D129" s="206" t="s">
        <v>126</v>
      </c>
      <c r="E129" s="207" t="s">
        <v>909</v>
      </c>
      <c r="F129" s="208" t="s">
        <v>910</v>
      </c>
      <c r="G129" s="209" t="s">
        <v>154</v>
      </c>
      <c r="H129" s="210">
        <v>24</v>
      </c>
      <c r="I129" s="211"/>
      <c r="J129" s="212">
        <f>ROUND(I129*H129,2)</f>
        <v>0</v>
      </c>
      <c r="K129" s="208" t="s">
        <v>130</v>
      </c>
      <c r="L129" s="46"/>
      <c r="M129" s="213" t="s">
        <v>19</v>
      </c>
      <c r="N129" s="214" t="s">
        <v>44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131</v>
      </c>
      <c r="AT129" s="217" t="s">
        <v>126</v>
      </c>
      <c r="AU129" s="217" t="s">
        <v>83</v>
      </c>
      <c r="AY129" s="19" t="s">
        <v>124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81</v>
      </c>
      <c r="BK129" s="218">
        <f>ROUND(I129*H129,2)</f>
        <v>0</v>
      </c>
      <c r="BL129" s="19" t="s">
        <v>131</v>
      </c>
      <c r="BM129" s="217" t="s">
        <v>911</v>
      </c>
    </row>
    <row r="130" s="2" customFormat="1">
      <c r="A130" s="40"/>
      <c r="B130" s="41"/>
      <c r="C130" s="42"/>
      <c r="D130" s="219" t="s">
        <v>133</v>
      </c>
      <c r="E130" s="42"/>
      <c r="F130" s="220" t="s">
        <v>912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133</v>
      </c>
      <c r="AU130" s="19" t="s">
        <v>83</v>
      </c>
    </row>
    <row r="131" s="13" customFormat="1">
      <c r="A131" s="13"/>
      <c r="B131" s="226"/>
      <c r="C131" s="227"/>
      <c r="D131" s="224" t="s">
        <v>137</v>
      </c>
      <c r="E131" s="228" t="s">
        <v>19</v>
      </c>
      <c r="F131" s="229" t="s">
        <v>913</v>
      </c>
      <c r="G131" s="227"/>
      <c r="H131" s="230">
        <v>24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137</v>
      </c>
      <c r="AU131" s="236" t="s">
        <v>83</v>
      </c>
      <c r="AV131" s="13" t="s">
        <v>83</v>
      </c>
      <c r="AW131" s="13" t="s">
        <v>35</v>
      </c>
      <c r="AX131" s="13" t="s">
        <v>81</v>
      </c>
      <c r="AY131" s="236" t="s">
        <v>124</v>
      </c>
    </row>
    <row r="132" s="2" customFormat="1" ht="24.15" customHeight="1">
      <c r="A132" s="40"/>
      <c r="B132" s="41"/>
      <c r="C132" s="206" t="s">
        <v>474</v>
      </c>
      <c r="D132" s="206" t="s">
        <v>126</v>
      </c>
      <c r="E132" s="207" t="s">
        <v>528</v>
      </c>
      <c r="F132" s="208" t="s">
        <v>529</v>
      </c>
      <c r="G132" s="209" t="s">
        <v>176</v>
      </c>
      <c r="H132" s="210">
        <v>164.34</v>
      </c>
      <c r="I132" s="211"/>
      <c r="J132" s="212">
        <f>ROUND(I132*H132,2)</f>
        <v>0</v>
      </c>
      <c r="K132" s="208" t="s">
        <v>130</v>
      </c>
      <c r="L132" s="46"/>
      <c r="M132" s="213" t="s">
        <v>19</v>
      </c>
      <c r="N132" s="214" t="s">
        <v>44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131</v>
      </c>
      <c r="AT132" s="217" t="s">
        <v>126</v>
      </c>
      <c r="AU132" s="217" t="s">
        <v>83</v>
      </c>
      <c r="AY132" s="19" t="s">
        <v>124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81</v>
      </c>
      <c r="BK132" s="218">
        <f>ROUND(I132*H132,2)</f>
        <v>0</v>
      </c>
      <c r="BL132" s="19" t="s">
        <v>131</v>
      </c>
      <c r="BM132" s="217" t="s">
        <v>914</v>
      </c>
    </row>
    <row r="133" s="2" customFormat="1">
      <c r="A133" s="40"/>
      <c r="B133" s="41"/>
      <c r="C133" s="42"/>
      <c r="D133" s="219" t="s">
        <v>133</v>
      </c>
      <c r="E133" s="42"/>
      <c r="F133" s="220" t="s">
        <v>531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133</v>
      </c>
      <c r="AU133" s="19" t="s">
        <v>83</v>
      </c>
    </row>
    <row r="134" s="13" customFormat="1">
      <c r="A134" s="13"/>
      <c r="B134" s="226"/>
      <c r="C134" s="227"/>
      <c r="D134" s="224" t="s">
        <v>137</v>
      </c>
      <c r="E134" s="228" t="s">
        <v>19</v>
      </c>
      <c r="F134" s="229" t="s">
        <v>915</v>
      </c>
      <c r="G134" s="227"/>
      <c r="H134" s="230">
        <v>164.34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137</v>
      </c>
      <c r="AU134" s="236" t="s">
        <v>83</v>
      </c>
      <c r="AV134" s="13" t="s">
        <v>83</v>
      </c>
      <c r="AW134" s="13" t="s">
        <v>35</v>
      </c>
      <c r="AX134" s="13" t="s">
        <v>81</v>
      </c>
      <c r="AY134" s="236" t="s">
        <v>124</v>
      </c>
    </row>
    <row r="135" s="2" customFormat="1" ht="24.15" customHeight="1">
      <c r="A135" s="40"/>
      <c r="B135" s="41"/>
      <c r="C135" s="206" t="s">
        <v>482</v>
      </c>
      <c r="D135" s="206" t="s">
        <v>126</v>
      </c>
      <c r="E135" s="207" t="s">
        <v>533</v>
      </c>
      <c r="F135" s="208" t="s">
        <v>534</v>
      </c>
      <c r="G135" s="209" t="s">
        <v>154</v>
      </c>
      <c r="H135" s="210">
        <v>91.299999999999997</v>
      </c>
      <c r="I135" s="211"/>
      <c r="J135" s="212">
        <f>ROUND(I135*H135,2)</f>
        <v>0</v>
      </c>
      <c r="K135" s="208" t="s">
        <v>130</v>
      </c>
      <c r="L135" s="46"/>
      <c r="M135" s="213" t="s">
        <v>19</v>
      </c>
      <c r="N135" s="214" t="s">
        <v>44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131</v>
      </c>
      <c r="AT135" s="217" t="s">
        <v>126</v>
      </c>
      <c r="AU135" s="217" t="s">
        <v>83</v>
      </c>
      <c r="AY135" s="19" t="s">
        <v>124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81</v>
      </c>
      <c r="BK135" s="218">
        <f>ROUND(I135*H135,2)</f>
        <v>0</v>
      </c>
      <c r="BL135" s="19" t="s">
        <v>131</v>
      </c>
      <c r="BM135" s="217" t="s">
        <v>916</v>
      </c>
    </row>
    <row r="136" s="2" customFormat="1">
      <c r="A136" s="40"/>
      <c r="B136" s="41"/>
      <c r="C136" s="42"/>
      <c r="D136" s="219" t="s">
        <v>133</v>
      </c>
      <c r="E136" s="42"/>
      <c r="F136" s="220" t="s">
        <v>536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133</v>
      </c>
      <c r="AU136" s="19" t="s">
        <v>83</v>
      </c>
    </row>
    <row r="137" s="12" customFormat="1" ht="22.8" customHeight="1">
      <c r="A137" s="12"/>
      <c r="B137" s="190"/>
      <c r="C137" s="191"/>
      <c r="D137" s="192" t="s">
        <v>72</v>
      </c>
      <c r="E137" s="204" t="s">
        <v>83</v>
      </c>
      <c r="F137" s="204" t="s">
        <v>201</v>
      </c>
      <c r="G137" s="191"/>
      <c r="H137" s="191"/>
      <c r="I137" s="194"/>
      <c r="J137" s="205">
        <f>BK137</f>
        <v>0</v>
      </c>
      <c r="K137" s="191"/>
      <c r="L137" s="196"/>
      <c r="M137" s="197"/>
      <c r="N137" s="198"/>
      <c r="O137" s="198"/>
      <c r="P137" s="199">
        <f>SUM(P138:P149)</f>
        <v>0</v>
      </c>
      <c r="Q137" s="198"/>
      <c r="R137" s="199">
        <f>SUM(R138:R149)</f>
        <v>8.2600335599999983</v>
      </c>
      <c r="S137" s="198"/>
      <c r="T137" s="200">
        <f>SUM(T138:T149)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1" t="s">
        <v>81</v>
      </c>
      <c r="AT137" s="202" t="s">
        <v>72</v>
      </c>
      <c r="AU137" s="202" t="s">
        <v>81</v>
      </c>
      <c r="AY137" s="201" t="s">
        <v>124</v>
      </c>
      <c r="BK137" s="203">
        <f>SUM(BK138:BK149)</f>
        <v>0</v>
      </c>
    </row>
    <row r="138" s="2" customFormat="1" ht="24.15" customHeight="1">
      <c r="A138" s="40"/>
      <c r="B138" s="41"/>
      <c r="C138" s="206" t="s">
        <v>202</v>
      </c>
      <c r="D138" s="206" t="s">
        <v>126</v>
      </c>
      <c r="E138" s="207" t="s">
        <v>917</v>
      </c>
      <c r="F138" s="208" t="s">
        <v>918</v>
      </c>
      <c r="G138" s="209" t="s">
        <v>129</v>
      </c>
      <c r="H138" s="210">
        <v>50.200000000000003</v>
      </c>
      <c r="I138" s="211"/>
      <c r="J138" s="212">
        <f>ROUND(I138*H138,2)</f>
        <v>0</v>
      </c>
      <c r="K138" s="208" t="s">
        <v>130</v>
      </c>
      <c r="L138" s="46"/>
      <c r="M138" s="213" t="s">
        <v>19</v>
      </c>
      <c r="N138" s="214" t="s">
        <v>44</v>
      </c>
      <c r="O138" s="86"/>
      <c r="P138" s="215">
        <f>O138*H138</f>
        <v>0</v>
      </c>
      <c r="Q138" s="215">
        <v>0.00010000000000000001</v>
      </c>
      <c r="R138" s="215">
        <f>Q138*H138</f>
        <v>0.0050200000000000002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131</v>
      </c>
      <c r="AT138" s="217" t="s">
        <v>126</v>
      </c>
      <c r="AU138" s="217" t="s">
        <v>83</v>
      </c>
      <c r="AY138" s="19" t="s">
        <v>124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81</v>
      </c>
      <c r="BK138" s="218">
        <f>ROUND(I138*H138,2)</f>
        <v>0</v>
      </c>
      <c r="BL138" s="19" t="s">
        <v>131</v>
      </c>
      <c r="BM138" s="217" t="s">
        <v>919</v>
      </c>
    </row>
    <row r="139" s="2" customFormat="1">
      <c r="A139" s="40"/>
      <c r="B139" s="41"/>
      <c r="C139" s="42"/>
      <c r="D139" s="219" t="s">
        <v>133</v>
      </c>
      <c r="E139" s="42"/>
      <c r="F139" s="220" t="s">
        <v>920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133</v>
      </c>
      <c r="AU139" s="19" t="s">
        <v>83</v>
      </c>
    </row>
    <row r="140" s="2" customFormat="1">
      <c r="A140" s="40"/>
      <c r="B140" s="41"/>
      <c r="C140" s="42"/>
      <c r="D140" s="224" t="s">
        <v>135</v>
      </c>
      <c r="E140" s="42"/>
      <c r="F140" s="225" t="s">
        <v>921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135</v>
      </c>
      <c r="AU140" s="19" t="s">
        <v>83</v>
      </c>
    </row>
    <row r="141" s="13" customFormat="1">
      <c r="A141" s="13"/>
      <c r="B141" s="226"/>
      <c r="C141" s="227"/>
      <c r="D141" s="224" t="s">
        <v>137</v>
      </c>
      <c r="E141" s="228" t="s">
        <v>19</v>
      </c>
      <c r="F141" s="229" t="s">
        <v>922</v>
      </c>
      <c r="G141" s="227"/>
      <c r="H141" s="230">
        <v>50.200000000000003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137</v>
      </c>
      <c r="AU141" s="236" t="s">
        <v>83</v>
      </c>
      <c r="AV141" s="13" t="s">
        <v>83</v>
      </c>
      <c r="AW141" s="13" t="s">
        <v>35</v>
      </c>
      <c r="AX141" s="13" t="s">
        <v>81</v>
      </c>
      <c r="AY141" s="236" t="s">
        <v>124</v>
      </c>
    </row>
    <row r="142" s="2" customFormat="1" ht="16.5" customHeight="1">
      <c r="A142" s="40"/>
      <c r="B142" s="41"/>
      <c r="C142" s="248" t="s">
        <v>8</v>
      </c>
      <c r="D142" s="248" t="s">
        <v>173</v>
      </c>
      <c r="E142" s="249" t="s">
        <v>923</v>
      </c>
      <c r="F142" s="250" t="s">
        <v>924</v>
      </c>
      <c r="G142" s="251" t="s">
        <v>129</v>
      </c>
      <c r="H142" s="252">
        <v>57.729999999999997</v>
      </c>
      <c r="I142" s="253"/>
      <c r="J142" s="254">
        <f>ROUND(I142*H142,2)</f>
        <v>0</v>
      </c>
      <c r="K142" s="250" t="s">
        <v>130</v>
      </c>
      <c r="L142" s="255"/>
      <c r="M142" s="256" t="s">
        <v>19</v>
      </c>
      <c r="N142" s="257" t="s">
        <v>44</v>
      </c>
      <c r="O142" s="86"/>
      <c r="P142" s="215">
        <f>O142*H142</f>
        <v>0</v>
      </c>
      <c r="Q142" s="215">
        <v>0.00050000000000000001</v>
      </c>
      <c r="R142" s="215">
        <f>Q142*H142</f>
        <v>0.028864999999999998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177</v>
      </c>
      <c r="AT142" s="217" t="s">
        <v>173</v>
      </c>
      <c r="AU142" s="217" t="s">
        <v>83</v>
      </c>
      <c r="AY142" s="19" t="s">
        <v>124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81</v>
      </c>
      <c r="BK142" s="218">
        <f>ROUND(I142*H142,2)</f>
        <v>0</v>
      </c>
      <c r="BL142" s="19" t="s">
        <v>131</v>
      </c>
      <c r="BM142" s="217" t="s">
        <v>925</v>
      </c>
    </row>
    <row r="143" s="13" customFormat="1">
      <c r="A143" s="13"/>
      <c r="B143" s="226"/>
      <c r="C143" s="227"/>
      <c r="D143" s="224" t="s">
        <v>137</v>
      </c>
      <c r="E143" s="228" t="s">
        <v>19</v>
      </c>
      <c r="F143" s="229" t="s">
        <v>922</v>
      </c>
      <c r="G143" s="227"/>
      <c r="H143" s="230">
        <v>50.200000000000003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137</v>
      </c>
      <c r="AU143" s="236" t="s">
        <v>83</v>
      </c>
      <c r="AV143" s="13" t="s">
        <v>83</v>
      </c>
      <c r="AW143" s="13" t="s">
        <v>35</v>
      </c>
      <c r="AX143" s="13" t="s">
        <v>81</v>
      </c>
      <c r="AY143" s="236" t="s">
        <v>124</v>
      </c>
    </row>
    <row r="144" s="13" customFormat="1">
      <c r="A144" s="13"/>
      <c r="B144" s="226"/>
      <c r="C144" s="227"/>
      <c r="D144" s="224" t="s">
        <v>137</v>
      </c>
      <c r="E144" s="227"/>
      <c r="F144" s="229" t="s">
        <v>926</v>
      </c>
      <c r="G144" s="227"/>
      <c r="H144" s="230">
        <v>57.729999999999997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137</v>
      </c>
      <c r="AU144" s="236" t="s">
        <v>83</v>
      </c>
      <c r="AV144" s="13" t="s">
        <v>83</v>
      </c>
      <c r="AW144" s="13" t="s">
        <v>4</v>
      </c>
      <c r="AX144" s="13" t="s">
        <v>81</v>
      </c>
      <c r="AY144" s="236" t="s">
        <v>124</v>
      </c>
    </row>
    <row r="145" s="2" customFormat="1" ht="21.75" customHeight="1">
      <c r="A145" s="40"/>
      <c r="B145" s="41"/>
      <c r="C145" s="206" t="s">
        <v>217</v>
      </c>
      <c r="D145" s="206" t="s">
        <v>126</v>
      </c>
      <c r="E145" s="207" t="s">
        <v>927</v>
      </c>
      <c r="F145" s="208" t="s">
        <v>928</v>
      </c>
      <c r="G145" s="209" t="s">
        <v>154</v>
      </c>
      <c r="H145" s="210">
        <v>3.2879999999999998</v>
      </c>
      <c r="I145" s="211"/>
      <c r="J145" s="212">
        <f>ROUND(I145*H145,2)</f>
        <v>0</v>
      </c>
      <c r="K145" s="208" t="s">
        <v>130</v>
      </c>
      <c r="L145" s="46"/>
      <c r="M145" s="213" t="s">
        <v>19</v>
      </c>
      <c r="N145" s="214" t="s">
        <v>44</v>
      </c>
      <c r="O145" s="86"/>
      <c r="P145" s="215">
        <f>O145*H145</f>
        <v>0</v>
      </c>
      <c r="Q145" s="215">
        <v>2.5018699999999998</v>
      </c>
      <c r="R145" s="215">
        <f>Q145*H145</f>
        <v>8.2261485599999986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131</v>
      </c>
      <c r="AT145" s="217" t="s">
        <v>126</v>
      </c>
      <c r="AU145" s="217" t="s">
        <v>83</v>
      </c>
      <c r="AY145" s="19" t="s">
        <v>124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81</v>
      </c>
      <c r="BK145" s="218">
        <f>ROUND(I145*H145,2)</f>
        <v>0</v>
      </c>
      <c r="BL145" s="19" t="s">
        <v>131</v>
      </c>
      <c r="BM145" s="217" t="s">
        <v>929</v>
      </c>
    </row>
    <row r="146" s="2" customFormat="1">
      <c r="A146" s="40"/>
      <c r="B146" s="41"/>
      <c r="C146" s="42"/>
      <c r="D146" s="219" t="s">
        <v>133</v>
      </c>
      <c r="E146" s="42"/>
      <c r="F146" s="220" t="s">
        <v>930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133</v>
      </c>
      <c r="AU146" s="19" t="s">
        <v>83</v>
      </c>
    </row>
    <row r="147" s="13" customFormat="1">
      <c r="A147" s="13"/>
      <c r="B147" s="226"/>
      <c r="C147" s="227"/>
      <c r="D147" s="224" t="s">
        <v>137</v>
      </c>
      <c r="E147" s="228" t="s">
        <v>19</v>
      </c>
      <c r="F147" s="229" t="s">
        <v>931</v>
      </c>
      <c r="G147" s="227"/>
      <c r="H147" s="230">
        <v>2.1000000000000001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137</v>
      </c>
      <c r="AU147" s="236" t="s">
        <v>83</v>
      </c>
      <c r="AV147" s="13" t="s">
        <v>83</v>
      </c>
      <c r="AW147" s="13" t="s">
        <v>35</v>
      </c>
      <c r="AX147" s="13" t="s">
        <v>73</v>
      </c>
      <c r="AY147" s="236" t="s">
        <v>124</v>
      </c>
    </row>
    <row r="148" s="13" customFormat="1">
      <c r="A148" s="13"/>
      <c r="B148" s="226"/>
      <c r="C148" s="227"/>
      <c r="D148" s="224" t="s">
        <v>137</v>
      </c>
      <c r="E148" s="228" t="s">
        <v>19</v>
      </c>
      <c r="F148" s="229" t="s">
        <v>932</v>
      </c>
      <c r="G148" s="227"/>
      <c r="H148" s="230">
        <v>1.1879999999999999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137</v>
      </c>
      <c r="AU148" s="236" t="s">
        <v>83</v>
      </c>
      <c r="AV148" s="13" t="s">
        <v>83</v>
      </c>
      <c r="AW148" s="13" t="s">
        <v>35</v>
      </c>
      <c r="AX148" s="13" t="s">
        <v>73</v>
      </c>
      <c r="AY148" s="236" t="s">
        <v>124</v>
      </c>
    </row>
    <row r="149" s="14" customFormat="1">
      <c r="A149" s="14"/>
      <c r="B149" s="237"/>
      <c r="C149" s="238"/>
      <c r="D149" s="224" t="s">
        <v>137</v>
      </c>
      <c r="E149" s="239" t="s">
        <v>19</v>
      </c>
      <c r="F149" s="240" t="s">
        <v>171</v>
      </c>
      <c r="G149" s="238"/>
      <c r="H149" s="241">
        <v>3.2879999999999998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7" t="s">
        <v>137</v>
      </c>
      <c r="AU149" s="247" t="s">
        <v>83</v>
      </c>
      <c r="AV149" s="14" t="s">
        <v>131</v>
      </c>
      <c r="AW149" s="14" t="s">
        <v>35</v>
      </c>
      <c r="AX149" s="14" t="s">
        <v>81</v>
      </c>
      <c r="AY149" s="247" t="s">
        <v>124</v>
      </c>
    </row>
    <row r="150" s="12" customFormat="1" ht="22.8" customHeight="1">
      <c r="A150" s="12"/>
      <c r="B150" s="190"/>
      <c r="C150" s="191"/>
      <c r="D150" s="192" t="s">
        <v>72</v>
      </c>
      <c r="E150" s="204" t="s">
        <v>145</v>
      </c>
      <c r="F150" s="204" t="s">
        <v>933</v>
      </c>
      <c r="G150" s="191"/>
      <c r="H150" s="191"/>
      <c r="I150" s="194"/>
      <c r="J150" s="205">
        <f>BK150</f>
        <v>0</v>
      </c>
      <c r="K150" s="191"/>
      <c r="L150" s="196"/>
      <c r="M150" s="197"/>
      <c r="N150" s="198"/>
      <c r="O150" s="198"/>
      <c r="P150" s="199">
        <f>SUM(P151:P153)</f>
        <v>0</v>
      </c>
      <c r="Q150" s="198"/>
      <c r="R150" s="199">
        <f>SUM(R151:R153)</f>
        <v>0.00594</v>
      </c>
      <c r="S150" s="198"/>
      <c r="T150" s="200">
        <f>SUM(T151:T153)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1" t="s">
        <v>81</v>
      </c>
      <c r="AT150" s="202" t="s">
        <v>72</v>
      </c>
      <c r="AU150" s="202" t="s">
        <v>81</v>
      </c>
      <c r="AY150" s="201" t="s">
        <v>124</v>
      </c>
      <c r="BK150" s="203">
        <f>SUM(BK151:BK153)</f>
        <v>0</v>
      </c>
    </row>
    <row r="151" s="2" customFormat="1" ht="21.75" customHeight="1">
      <c r="A151" s="40"/>
      <c r="B151" s="41"/>
      <c r="C151" s="206" t="s">
        <v>505</v>
      </c>
      <c r="D151" s="206" t="s">
        <v>126</v>
      </c>
      <c r="E151" s="207" t="s">
        <v>934</v>
      </c>
      <c r="F151" s="208" t="s">
        <v>935</v>
      </c>
      <c r="G151" s="209" t="s">
        <v>278</v>
      </c>
      <c r="H151" s="210">
        <v>18</v>
      </c>
      <c r="I151" s="211"/>
      <c r="J151" s="212">
        <f>ROUND(I151*H151,2)</f>
        <v>0</v>
      </c>
      <c r="K151" s="208" t="s">
        <v>19</v>
      </c>
      <c r="L151" s="46"/>
      <c r="M151" s="213" t="s">
        <v>19</v>
      </c>
      <c r="N151" s="214" t="s">
        <v>44</v>
      </c>
      <c r="O151" s="86"/>
      <c r="P151" s="215">
        <f>O151*H151</f>
        <v>0</v>
      </c>
      <c r="Q151" s="215">
        <v>0.00033</v>
      </c>
      <c r="R151" s="215">
        <f>Q151*H151</f>
        <v>0.00594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131</v>
      </c>
      <c r="AT151" s="217" t="s">
        <v>126</v>
      </c>
      <c r="AU151" s="217" t="s">
        <v>83</v>
      </c>
      <c r="AY151" s="19" t="s">
        <v>124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81</v>
      </c>
      <c r="BK151" s="218">
        <f>ROUND(I151*H151,2)</f>
        <v>0</v>
      </c>
      <c r="BL151" s="19" t="s">
        <v>131</v>
      </c>
      <c r="BM151" s="217" t="s">
        <v>936</v>
      </c>
    </row>
    <row r="152" s="2" customFormat="1">
      <c r="A152" s="40"/>
      <c r="B152" s="41"/>
      <c r="C152" s="42"/>
      <c r="D152" s="224" t="s">
        <v>135</v>
      </c>
      <c r="E152" s="42"/>
      <c r="F152" s="225" t="s">
        <v>921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135</v>
      </c>
      <c r="AU152" s="19" t="s">
        <v>83</v>
      </c>
    </row>
    <row r="153" s="13" customFormat="1">
      <c r="A153" s="13"/>
      <c r="B153" s="226"/>
      <c r="C153" s="227"/>
      <c r="D153" s="224" t="s">
        <v>137</v>
      </c>
      <c r="E153" s="228" t="s">
        <v>19</v>
      </c>
      <c r="F153" s="229" t="s">
        <v>937</v>
      </c>
      <c r="G153" s="227"/>
      <c r="H153" s="230">
        <v>18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137</v>
      </c>
      <c r="AU153" s="236" t="s">
        <v>83</v>
      </c>
      <c r="AV153" s="13" t="s">
        <v>83</v>
      </c>
      <c r="AW153" s="13" t="s">
        <v>35</v>
      </c>
      <c r="AX153" s="13" t="s">
        <v>81</v>
      </c>
      <c r="AY153" s="236" t="s">
        <v>124</v>
      </c>
    </row>
    <row r="154" s="12" customFormat="1" ht="22.8" customHeight="1">
      <c r="A154" s="12"/>
      <c r="B154" s="190"/>
      <c r="C154" s="191"/>
      <c r="D154" s="192" t="s">
        <v>72</v>
      </c>
      <c r="E154" s="204" t="s">
        <v>131</v>
      </c>
      <c r="F154" s="204" t="s">
        <v>210</v>
      </c>
      <c r="G154" s="191"/>
      <c r="H154" s="191"/>
      <c r="I154" s="194"/>
      <c r="J154" s="205">
        <f>BK154</f>
        <v>0</v>
      </c>
      <c r="K154" s="191"/>
      <c r="L154" s="196"/>
      <c r="M154" s="197"/>
      <c r="N154" s="198"/>
      <c r="O154" s="198"/>
      <c r="P154" s="199">
        <f>SUM(P155:P161)</f>
        <v>0</v>
      </c>
      <c r="Q154" s="198"/>
      <c r="R154" s="199">
        <f>SUM(R155:R161)</f>
        <v>22.547592600000002</v>
      </c>
      <c r="S154" s="198"/>
      <c r="T154" s="200">
        <f>SUM(T155:T161)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1" t="s">
        <v>81</v>
      </c>
      <c r="AT154" s="202" t="s">
        <v>72</v>
      </c>
      <c r="AU154" s="202" t="s">
        <v>81</v>
      </c>
      <c r="AY154" s="201" t="s">
        <v>124</v>
      </c>
      <c r="BK154" s="203">
        <f>SUM(BK155:BK161)</f>
        <v>0</v>
      </c>
    </row>
    <row r="155" s="2" customFormat="1" ht="24.15" customHeight="1">
      <c r="A155" s="40"/>
      <c r="B155" s="41"/>
      <c r="C155" s="206" t="s">
        <v>230</v>
      </c>
      <c r="D155" s="206" t="s">
        <v>126</v>
      </c>
      <c r="E155" s="207" t="s">
        <v>938</v>
      </c>
      <c r="F155" s="208" t="s">
        <v>939</v>
      </c>
      <c r="G155" s="209" t="s">
        <v>129</v>
      </c>
      <c r="H155" s="210">
        <v>56.030000000000001</v>
      </c>
      <c r="I155" s="211"/>
      <c r="J155" s="212">
        <f>ROUND(I155*H155,2)</f>
        <v>0</v>
      </c>
      <c r="K155" s="208" t="s">
        <v>130</v>
      </c>
      <c r="L155" s="46"/>
      <c r="M155" s="213" t="s">
        <v>19</v>
      </c>
      <c r="N155" s="214" t="s">
        <v>44</v>
      </c>
      <c r="O155" s="86"/>
      <c r="P155" s="215">
        <f>O155*H155</f>
        <v>0</v>
      </c>
      <c r="Q155" s="215">
        <v>0.40242</v>
      </c>
      <c r="R155" s="215">
        <f>Q155*H155</f>
        <v>22.547592600000002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131</v>
      </c>
      <c r="AT155" s="217" t="s">
        <v>126</v>
      </c>
      <c r="AU155" s="217" t="s">
        <v>83</v>
      </c>
      <c r="AY155" s="19" t="s">
        <v>124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81</v>
      </c>
      <c r="BK155" s="218">
        <f>ROUND(I155*H155,2)</f>
        <v>0</v>
      </c>
      <c r="BL155" s="19" t="s">
        <v>131</v>
      </c>
      <c r="BM155" s="217" t="s">
        <v>940</v>
      </c>
    </row>
    <row r="156" s="2" customFormat="1">
      <c r="A156" s="40"/>
      <c r="B156" s="41"/>
      <c r="C156" s="42"/>
      <c r="D156" s="219" t="s">
        <v>133</v>
      </c>
      <c r="E156" s="42"/>
      <c r="F156" s="220" t="s">
        <v>941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133</v>
      </c>
      <c r="AU156" s="19" t="s">
        <v>83</v>
      </c>
    </row>
    <row r="157" s="2" customFormat="1">
      <c r="A157" s="40"/>
      <c r="B157" s="41"/>
      <c r="C157" s="42"/>
      <c r="D157" s="224" t="s">
        <v>135</v>
      </c>
      <c r="E157" s="42"/>
      <c r="F157" s="225" t="s">
        <v>921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135</v>
      </c>
      <c r="AU157" s="19" t="s">
        <v>83</v>
      </c>
    </row>
    <row r="158" s="13" customFormat="1">
      <c r="A158" s="13"/>
      <c r="B158" s="226"/>
      <c r="C158" s="227"/>
      <c r="D158" s="224" t="s">
        <v>137</v>
      </c>
      <c r="E158" s="228" t="s">
        <v>19</v>
      </c>
      <c r="F158" s="229" t="s">
        <v>942</v>
      </c>
      <c r="G158" s="227"/>
      <c r="H158" s="230">
        <v>14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137</v>
      </c>
      <c r="AU158" s="236" t="s">
        <v>83</v>
      </c>
      <c r="AV158" s="13" t="s">
        <v>83</v>
      </c>
      <c r="AW158" s="13" t="s">
        <v>35</v>
      </c>
      <c r="AX158" s="13" t="s">
        <v>73</v>
      </c>
      <c r="AY158" s="236" t="s">
        <v>124</v>
      </c>
    </row>
    <row r="159" s="13" customFormat="1">
      <c r="A159" s="13"/>
      <c r="B159" s="226"/>
      <c r="C159" s="227"/>
      <c r="D159" s="224" t="s">
        <v>137</v>
      </c>
      <c r="E159" s="228" t="s">
        <v>19</v>
      </c>
      <c r="F159" s="229" t="s">
        <v>943</v>
      </c>
      <c r="G159" s="227"/>
      <c r="H159" s="230">
        <v>18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137</v>
      </c>
      <c r="AU159" s="236" t="s">
        <v>83</v>
      </c>
      <c r="AV159" s="13" t="s">
        <v>83</v>
      </c>
      <c r="AW159" s="13" t="s">
        <v>35</v>
      </c>
      <c r="AX159" s="13" t="s">
        <v>73</v>
      </c>
      <c r="AY159" s="236" t="s">
        <v>124</v>
      </c>
    </row>
    <row r="160" s="13" customFormat="1">
      <c r="A160" s="13"/>
      <c r="B160" s="226"/>
      <c r="C160" s="227"/>
      <c r="D160" s="224" t="s">
        <v>137</v>
      </c>
      <c r="E160" s="228" t="s">
        <v>19</v>
      </c>
      <c r="F160" s="229" t="s">
        <v>944</v>
      </c>
      <c r="G160" s="227"/>
      <c r="H160" s="230">
        <v>24.030000000000001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137</v>
      </c>
      <c r="AU160" s="236" t="s">
        <v>83</v>
      </c>
      <c r="AV160" s="13" t="s">
        <v>83</v>
      </c>
      <c r="AW160" s="13" t="s">
        <v>35</v>
      </c>
      <c r="AX160" s="13" t="s">
        <v>73</v>
      </c>
      <c r="AY160" s="236" t="s">
        <v>124</v>
      </c>
    </row>
    <row r="161" s="14" customFormat="1">
      <c r="A161" s="14"/>
      <c r="B161" s="237"/>
      <c r="C161" s="238"/>
      <c r="D161" s="224" t="s">
        <v>137</v>
      </c>
      <c r="E161" s="239" t="s">
        <v>19</v>
      </c>
      <c r="F161" s="240" t="s">
        <v>171</v>
      </c>
      <c r="G161" s="238"/>
      <c r="H161" s="241">
        <v>56.030000000000001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7" t="s">
        <v>137</v>
      </c>
      <c r="AU161" s="247" t="s">
        <v>83</v>
      </c>
      <c r="AV161" s="14" t="s">
        <v>131</v>
      </c>
      <c r="AW161" s="14" t="s">
        <v>35</v>
      </c>
      <c r="AX161" s="14" t="s">
        <v>81</v>
      </c>
      <c r="AY161" s="247" t="s">
        <v>124</v>
      </c>
    </row>
    <row r="162" s="12" customFormat="1" ht="22.8" customHeight="1">
      <c r="A162" s="12"/>
      <c r="B162" s="190"/>
      <c r="C162" s="191"/>
      <c r="D162" s="192" t="s">
        <v>72</v>
      </c>
      <c r="E162" s="204" t="s">
        <v>215</v>
      </c>
      <c r="F162" s="204" t="s">
        <v>216</v>
      </c>
      <c r="G162" s="191"/>
      <c r="H162" s="191"/>
      <c r="I162" s="194"/>
      <c r="J162" s="205">
        <f>BK162</f>
        <v>0</v>
      </c>
      <c r="K162" s="191"/>
      <c r="L162" s="196"/>
      <c r="M162" s="197"/>
      <c r="N162" s="198"/>
      <c r="O162" s="198"/>
      <c r="P162" s="199">
        <f>SUM(P163:P173)</f>
        <v>0</v>
      </c>
      <c r="Q162" s="198"/>
      <c r="R162" s="199">
        <f>SUM(R163:R173)</f>
        <v>33.483400000000003</v>
      </c>
      <c r="S162" s="198"/>
      <c r="T162" s="200">
        <f>SUM(T163:T173)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1" t="s">
        <v>81</v>
      </c>
      <c r="AT162" s="202" t="s">
        <v>72</v>
      </c>
      <c r="AU162" s="202" t="s">
        <v>81</v>
      </c>
      <c r="AY162" s="201" t="s">
        <v>124</v>
      </c>
      <c r="BK162" s="203">
        <f>SUM(BK163:BK173)</f>
        <v>0</v>
      </c>
    </row>
    <row r="163" s="2" customFormat="1" ht="24.15" customHeight="1">
      <c r="A163" s="40"/>
      <c r="B163" s="41"/>
      <c r="C163" s="206" t="s">
        <v>243</v>
      </c>
      <c r="D163" s="206" t="s">
        <v>126</v>
      </c>
      <c r="E163" s="207" t="s">
        <v>945</v>
      </c>
      <c r="F163" s="208" t="s">
        <v>946</v>
      </c>
      <c r="G163" s="209" t="s">
        <v>129</v>
      </c>
      <c r="H163" s="210">
        <v>72.790000000000006</v>
      </c>
      <c r="I163" s="211"/>
      <c r="J163" s="212">
        <f>ROUND(I163*H163,2)</f>
        <v>0</v>
      </c>
      <c r="K163" s="208" t="s">
        <v>130</v>
      </c>
      <c r="L163" s="46"/>
      <c r="M163" s="213" t="s">
        <v>19</v>
      </c>
      <c r="N163" s="214" t="s">
        <v>44</v>
      </c>
      <c r="O163" s="86"/>
      <c r="P163" s="215">
        <f>O163*H163</f>
        <v>0</v>
      </c>
      <c r="Q163" s="215">
        <v>0.46000000000000002</v>
      </c>
      <c r="R163" s="215">
        <f>Q163*H163</f>
        <v>33.483400000000003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131</v>
      </c>
      <c r="AT163" s="217" t="s">
        <v>126</v>
      </c>
      <c r="AU163" s="217" t="s">
        <v>83</v>
      </c>
      <c r="AY163" s="19" t="s">
        <v>124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81</v>
      </c>
      <c r="BK163" s="218">
        <f>ROUND(I163*H163,2)</f>
        <v>0</v>
      </c>
      <c r="BL163" s="19" t="s">
        <v>131</v>
      </c>
      <c r="BM163" s="217" t="s">
        <v>947</v>
      </c>
    </row>
    <row r="164" s="2" customFormat="1">
      <c r="A164" s="40"/>
      <c r="B164" s="41"/>
      <c r="C164" s="42"/>
      <c r="D164" s="219" t="s">
        <v>133</v>
      </c>
      <c r="E164" s="42"/>
      <c r="F164" s="220" t="s">
        <v>948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133</v>
      </c>
      <c r="AU164" s="19" t="s">
        <v>83</v>
      </c>
    </row>
    <row r="165" s="2" customFormat="1">
      <c r="A165" s="40"/>
      <c r="B165" s="41"/>
      <c r="C165" s="42"/>
      <c r="D165" s="224" t="s">
        <v>135</v>
      </c>
      <c r="E165" s="42"/>
      <c r="F165" s="225" t="s">
        <v>921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135</v>
      </c>
      <c r="AU165" s="19" t="s">
        <v>83</v>
      </c>
    </row>
    <row r="166" s="15" customFormat="1">
      <c r="A166" s="15"/>
      <c r="B166" s="258"/>
      <c r="C166" s="259"/>
      <c r="D166" s="224" t="s">
        <v>137</v>
      </c>
      <c r="E166" s="260" t="s">
        <v>19</v>
      </c>
      <c r="F166" s="261" t="s">
        <v>949</v>
      </c>
      <c r="G166" s="259"/>
      <c r="H166" s="260" t="s">
        <v>19</v>
      </c>
      <c r="I166" s="262"/>
      <c r="J166" s="259"/>
      <c r="K166" s="259"/>
      <c r="L166" s="263"/>
      <c r="M166" s="264"/>
      <c r="N166" s="265"/>
      <c r="O166" s="265"/>
      <c r="P166" s="265"/>
      <c r="Q166" s="265"/>
      <c r="R166" s="265"/>
      <c r="S166" s="265"/>
      <c r="T166" s="266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7" t="s">
        <v>137</v>
      </c>
      <c r="AU166" s="267" t="s">
        <v>83</v>
      </c>
      <c r="AV166" s="15" t="s">
        <v>81</v>
      </c>
      <c r="AW166" s="15" t="s">
        <v>35</v>
      </c>
      <c r="AX166" s="15" t="s">
        <v>73</v>
      </c>
      <c r="AY166" s="267" t="s">
        <v>124</v>
      </c>
    </row>
    <row r="167" s="13" customFormat="1">
      <c r="A167" s="13"/>
      <c r="B167" s="226"/>
      <c r="C167" s="227"/>
      <c r="D167" s="224" t="s">
        <v>137</v>
      </c>
      <c r="E167" s="228" t="s">
        <v>19</v>
      </c>
      <c r="F167" s="229" t="s">
        <v>950</v>
      </c>
      <c r="G167" s="227"/>
      <c r="H167" s="230">
        <v>72.790000000000006</v>
      </c>
      <c r="I167" s="231"/>
      <c r="J167" s="227"/>
      <c r="K167" s="227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137</v>
      </c>
      <c r="AU167" s="236" t="s">
        <v>83</v>
      </c>
      <c r="AV167" s="13" t="s">
        <v>83</v>
      </c>
      <c r="AW167" s="13" t="s">
        <v>35</v>
      </c>
      <c r="AX167" s="13" t="s">
        <v>81</v>
      </c>
      <c r="AY167" s="236" t="s">
        <v>124</v>
      </c>
    </row>
    <row r="168" s="2" customFormat="1" ht="24.15" customHeight="1">
      <c r="A168" s="40"/>
      <c r="B168" s="41"/>
      <c r="C168" s="206" t="s">
        <v>248</v>
      </c>
      <c r="D168" s="206" t="s">
        <v>126</v>
      </c>
      <c r="E168" s="207" t="s">
        <v>951</v>
      </c>
      <c r="F168" s="208" t="s">
        <v>952</v>
      </c>
      <c r="G168" s="209" t="s">
        <v>129</v>
      </c>
      <c r="H168" s="210">
        <v>64.635000000000005</v>
      </c>
      <c r="I168" s="211"/>
      <c r="J168" s="212">
        <f>ROUND(I168*H168,2)</f>
        <v>0</v>
      </c>
      <c r="K168" s="208" t="s">
        <v>130</v>
      </c>
      <c r="L168" s="46"/>
      <c r="M168" s="213" t="s">
        <v>19</v>
      </c>
      <c r="N168" s="214" t="s">
        <v>44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131</v>
      </c>
      <c r="AT168" s="217" t="s">
        <v>126</v>
      </c>
      <c r="AU168" s="217" t="s">
        <v>83</v>
      </c>
      <c r="AY168" s="19" t="s">
        <v>124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81</v>
      </c>
      <c r="BK168" s="218">
        <f>ROUND(I168*H168,2)</f>
        <v>0</v>
      </c>
      <c r="BL168" s="19" t="s">
        <v>131</v>
      </c>
      <c r="BM168" s="217" t="s">
        <v>953</v>
      </c>
    </row>
    <row r="169" s="2" customFormat="1">
      <c r="A169" s="40"/>
      <c r="B169" s="41"/>
      <c r="C169" s="42"/>
      <c r="D169" s="219" t="s">
        <v>133</v>
      </c>
      <c r="E169" s="42"/>
      <c r="F169" s="220" t="s">
        <v>954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133</v>
      </c>
      <c r="AU169" s="19" t="s">
        <v>83</v>
      </c>
    </row>
    <row r="170" s="13" customFormat="1">
      <c r="A170" s="13"/>
      <c r="B170" s="226"/>
      <c r="C170" s="227"/>
      <c r="D170" s="224" t="s">
        <v>137</v>
      </c>
      <c r="E170" s="228" t="s">
        <v>19</v>
      </c>
      <c r="F170" s="229" t="s">
        <v>955</v>
      </c>
      <c r="G170" s="227"/>
      <c r="H170" s="230">
        <v>64.635000000000005</v>
      </c>
      <c r="I170" s="231"/>
      <c r="J170" s="227"/>
      <c r="K170" s="227"/>
      <c r="L170" s="232"/>
      <c r="M170" s="233"/>
      <c r="N170" s="234"/>
      <c r="O170" s="234"/>
      <c r="P170" s="234"/>
      <c r="Q170" s="234"/>
      <c r="R170" s="234"/>
      <c r="S170" s="234"/>
      <c r="T170" s="23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6" t="s">
        <v>137</v>
      </c>
      <c r="AU170" s="236" t="s">
        <v>83</v>
      </c>
      <c r="AV170" s="13" t="s">
        <v>83</v>
      </c>
      <c r="AW170" s="13" t="s">
        <v>35</v>
      </c>
      <c r="AX170" s="13" t="s">
        <v>81</v>
      </c>
      <c r="AY170" s="236" t="s">
        <v>124</v>
      </c>
    </row>
    <row r="171" s="2" customFormat="1" ht="24.15" customHeight="1">
      <c r="A171" s="40"/>
      <c r="B171" s="41"/>
      <c r="C171" s="206" t="s">
        <v>7</v>
      </c>
      <c r="D171" s="206" t="s">
        <v>126</v>
      </c>
      <c r="E171" s="207" t="s">
        <v>956</v>
      </c>
      <c r="F171" s="208" t="s">
        <v>957</v>
      </c>
      <c r="G171" s="209" t="s">
        <v>129</v>
      </c>
      <c r="H171" s="210">
        <v>64.635000000000005</v>
      </c>
      <c r="I171" s="211"/>
      <c r="J171" s="212">
        <f>ROUND(I171*H171,2)</f>
        <v>0</v>
      </c>
      <c r="K171" s="208" t="s">
        <v>130</v>
      </c>
      <c r="L171" s="46"/>
      <c r="M171" s="213" t="s">
        <v>19</v>
      </c>
      <c r="N171" s="214" t="s">
        <v>44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131</v>
      </c>
      <c r="AT171" s="217" t="s">
        <v>126</v>
      </c>
      <c r="AU171" s="217" t="s">
        <v>83</v>
      </c>
      <c r="AY171" s="19" t="s">
        <v>124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81</v>
      </c>
      <c r="BK171" s="218">
        <f>ROUND(I171*H171,2)</f>
        <v>0</v>
      </c>
      <c r="BL171" s="19" t="s">
        <v>131</v>
      </c>
      <c r="BM171" s="217" t="s">
        <v>958</v>
      </c>
    </row>
    <row r="172" s="2" customFormat="1">
      <c r="A172" s="40"/>
      <c r="B172" s="41"/>
      <c r="C172" s="42"/>
      <c r="D172" s="219" t="s">
        <v>133</v>
      </c>
      <c r="E172" s="42"/>
      <c r="F172" s="220" t="s">
        <v>959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133</v>
      </c>
      <c r="AU172" s="19" t="s">
        <v>83</v>
      </c>
    </row>
    <row r="173" s="13" customFormat="1">
      <c r="A173" s="13"/>
      <c r="B173" s="226"/>
      <c r="C173" s="227"/>
      <c r="D173" s="224" t="s">
        <v>137</v>
      </c>
      <c r="E173" s="228" t="s">
        <v>19</v>
      </c>
      <c r="F173" s="229" t="s">
        <v>955</v>
      </c>
      <c r="G173" s="227"/>
      <c r="H173" s="230">
        <v>64.635000000000005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137</v>
      </c>
      <c r="AU173" s="236" t="s">
        <v>83</v>
      </c>
      <c r="AV173" s="13" t="s">
        <v>83</v>
      </c>
      <c r="AW173" s="13" t="s">
        <v>35</v>
      </c>
      <c r="AX173" s="13" t="s">
        <v>81</v>
      </c>
      <c r="AY173" s="236" t="s">
        <v>124</v>
      </c>
    </row>
    <row r="174" s="12" customFormat="1" ht="22.8" customHeight="1">
      <c r="A174" s="12"/>
      <c r="B174" s="190"/>
      <c r="C174" s="191"/>
      <c r="D174" s="192" t="s">
        <v>72</v>
      </c>
      <c r="E174" s="204" t="s">
        <v>172</v>
      </c>
      <c r="F174" s="204" t="s">
        <v>274</v>
      </c>
      <c r="G174" s="191"/>
      <c r="H174" s="191"/>
      <c r="I174" s="194"/>
      <c r="J174" s="205">
        <f>BK174</f>
        <v>0</v>
      </c>
      <c r="K174" s="191"/>
      <c r="L174" s="196"/>
      <c r="M174" s="197"/>
      <c r="N174" s="198"/>
      <c r="O174" s="198"/>
      <c r="P174" s="199">
        <f>SUM(P175:P184)</f>
        <v>0</v>
      </c>
      <c r="Q174" s="198"/>
      <c r="R174" s="199">
        <f>SUM(R175:R184)</f>
        <v>2.8960920699999999</v>
      </c>
      <c r="S174" s="198"/>
      <c r="T174" s="200">
        <f>SUM(T175:T184)</f>
        <v>1.296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1" t="s">
        <v>81</v>
      </c>
      <c r="AT174" s="202" t="s">
        <v>72</v>
      </c>
      <c r="AU174" s="202" t="s">
        <v>81</v>
      </c>
      <c r="AY174" s="201" t="s">
        <v>124</v>
      </c>
      <c r="BK174" s="203">
        <f>SUM(BK175:BK184)</f>
        <v>0</v>
      </c>
    </row>
    <row r="175" s="2" customFormat="1" ht="24.15" customHeight="1">
      <c r="A175" s="40"/>
      <c r="B175" s="41"/>
      <c r="C175" s="206" t="s">
        <v>258</v>
      </c>
      <c r="D175" s="206" t="s">
        <v>126</v>
      </c>
      <c r="E175" s="207" t="s">
        <v>960</v>
      </c>
      <c r="F175" s="208" t="s">
        <v>961</v>
      </c>
      <c r="G175" s="209" t="s">
        <v>278</v>
      </c>
      <c r="H175" s="210">
        <v>12.550000000000001</v>
      </c>
      <c r="I175" s="211"/>
      <c r="J175" s="212">
        <f>ROUND(I175*H175,2)</f>
        <v>0</v>
      </c>
      <c r="K175" s="208" t="s">
        <v>130</v>
      </c>
      <c r="L175" s="46"/>
      <c r="M175" s="213" t="s">
        <v>19</v>
      </c>
      <c r="N175" s="214" t="s">
        <v>44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131</v>
      </c>
      <c r="AT175" s="217" t="s">
        <v>126</v>
      </c>
      <c r="AU175" s="217" t="s">
        <v>83</v>
      </c>
      <c r="AY175" s="19" t="s">
        <v>124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81</v>
      </c>
      <c r="BK175" s="218">
        <f>ROUND(I175*H175,2)</f>
        <v>0</v>
      </c>
      <c r="BL175" s="19" t="s">
        <v>131</v>
      </c>
      <c r="BM175" s="217" t="s">
        <v>962</v>
      </c>
    </row>
    <row r="176" s="2" customFormat="1">
      <c r="A176" s="40"/>
      <c r="B176" s="41"/>
      <c r="C176" s="42"/>
      <c r="D176" s="219" t="s">
        <v>133</v>
      </c>
      <c r="E176" s="42"/>
      <c r="F176" s="220" t="s">
        <v>963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133</v>
      </c>
      <c r="AU176" s="19" t="s">
        <v>83</v>
      </c>
    </row>
    <row r="177" s="2" customFormat="1">
      <c r="A177" s="40"/>
      <c r="B177" s="41"/>
      <c r="C177" s="42"/>
      <c r="D177" s="224" t="s">
        <v>135</v>
      </c>
      <c r="E177" s="42"/>
      <c r="F177" s="225" t="s">
        <v>921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135</v>
      </c>
      <c r="AU177" s="19" t="s">
        <v>83</v>
      </c>
    </row>
    <row r="178" s="2" customFormat="1" ht="16.5" customHeight="1">
      <c r="A178" s="40"/>
      <c r="B178" s="41"/>
      <c r="C178" s="248" t="s">
        <v>264</v>
      </c>
      <c r="D178" s="248" t="s">
        <v>173</v>
      </c>
      <c r="E178" s="249" t="s">
        <v>964</v>
      </c>
      <c r="F178" s="250" t="s">
        <v>965</v>
      </c>
      <c r="G178" s="251" t="s">
        <v>278</v>
      </c>
      <c r="H178" s="252">
        <v>14.699999999999999</v>
      </c>
      <c r="I178" s="253"/>
      <c r="J178" s="254">
        <f>ROUND(I178*H178,2)</f>
        <v>0</v>
      </c>
      <c r="K178" s="250" t="s">
        <v>130</v>
      </c>
      <c r="L178" s="255"/>
      <c r="M178" s="256" t="s">
        <v>19</v>
      </c>
      <c r="N178" s="257" t="s">
        <v>44</v>
      </c>
      <c r="O178" s="86"/>
      <c r="P178" s="215">
        <f>O178*H178</f>
        <v>0</v>
      </c>
      <c r="Q178" s="215">
        <v>0.1502</v>
      </c>
      <c r="R178" s="215">
        <f>Q178*H178</f>
        <v>2.2079399999999998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177</v>
      </c>
      <c r="AT178" s="217" t="s">
        <v>173</v>
      </c>
      <c r="AU178" s="217" t="s">
        <v>83</v>
      </c>
      <c r="AY178" s="19" t="s">
        <v>124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81</v>
      </c>
      <c r="BK178" s="218">
        <f>ROUND(I178*H178,2)</f>
        <v>0</v>
      </c>
      <c r="BL178" s="19" t="s">
        <v>131</v>
      </c>
      <c r="BM178" s="217" t="s">
        <v>966</v>
      </c>
    </row>
    <row r="179" s="13" customFormat="1">
      <c r="A179" s="13"/>
      <c r="B179" s="226"/>
      <c r="C179" s="227"/>
      <c r="D179" s="224" t="s">
        <v>137</v>
      </c>
      <c r="E179" s="227"/>
      <c r="F179" s="229" t="s">
        <v>967</v>
      </c>
      <c r="G179" s="227"/>
      <c r="H179" s="230">
        <v>14.699999999999999</v>
      </c>
      <c r="I179" s="231"/>
      <c r="J179" s="227"/>
      <c r="K179" s="227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137</v>
      </c>
      <c r="AU179" s="236" t="s">
        <v>83</v>
      </c>
      <c r="AV179" s="13" t="s">
        <v>83</v>
      </c>
      <c r="AW179" s="13" t="s">
        <v>4</v>
      </c>
      <c r="AX179" s="13" t="s">
        <v>81</v>
      </c>
      <c r="AY179" s="236" t="s">
        <v>124</v>
      </c>
    </row>
    <row r="180" s="2" customFormat="1" ht="16.5" customHeight="1">
      <c r="A180" s="40"/>
      <c r="B180" s="41"/>
      <c r="C180" s="248" t="s">
        <v>269</v>
      </c>
      <c r="D180" s="248" t="s">
        <v>173</v>
      </c>
      <c r="E180" s="249" t="s">
        <v>968</v>
      </c>
      <c r="F180" s="250" t="s">
        <v>969</v>
      </c>
      <c r="G180" s="251" t="s">
        <v>372</v>
      </c>
      <c r="H180" s="252">
        <v>1</v>
      </c>
      <c r="I180" s="253"/>
      <c r="J180" s="254">
        <f>ROUND(I180*H180,2)</f>
        <v>0</v>
      </c>
      <c r="K180" s="250" t="s">
        <v>130</v>
      </c>
      <c r="L180" s="255"/>
      <c r="M180" s="256" t="s">
        <v>19</v>
      </c>
      <c r="N180" s="257" t="s">
        <v>44</v>
      </c>
      <c r="O180" s="86"/>
      <c r="P180" s="215">
        <f>O180*H180</f>
        <v>0</v>
      </c>
      <c r="Q180" s="215">
        <v>0.13389999999999999</v>
      </c>
      <c r="R180" s="215">
        <f>Q180*H180</f>
        <v>0.13389999999999999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177</v>
      </c>
      <c r="AT180" s="217" t="s">
        <v>173</v>
      </c>
      <c r="AU180" s="217" t="s">
        <v>83</v>
      </c>
      <c r="AY180" s="19" t="s">
        <v>124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81</v>
      </c>
      <c r="BK180" s="218">
        <f>ROUND(I180*H180,2)</f>
        <v>0</v>
      </c>
      <c r="BL180" s="19" t="s">
        <v>131</v>
      </c>
      <c r="BM180" s="217" t="s">
        <v>970</v>
      </c>
    </row>
    <row r="181" s="2" customFormat="1" ht="44.25" customHeight="1">
      <c r="A181" s="40"/>
      <c r="B181" s="41"/>
      <c r="C181" s="206" t="s">
        <v>275</v>
      </c>
      <c r="D181" s="206" t="s">
        <v>126</v>
      </c>
      <c r="E181" s="207" t="s">
        <v>321</v>
      </c>
      <c r="F181" s="208" t="s">
        <v>322</v>
      </c>
      <c r="G181" s="209" t="s">
        <v>278</v>
      </c>
      <c r="H181" s="210">
        <v>4</v>
      </c>
      <c r="I181" s="211"/>
      <c r="J181" s="212">
        <f>ROUND(I181*H181,2)</f>
        <v>0</v>
      </c>
      <c r="K181" s="208" t="s">
        <v>130</v>
      </c>
      <c r="L181" s="46"/>
      <c r="M181" s="213" t="s">
        <v>19</v>
      </c>
      <c r="N181" s="214" t="s">
        <v>44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0.32400000000000001</v>
      </c>
      <c r="T181" s="216">
        <f>S181*H181</f>
        <v>1.296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131</v>
      </c>
      <c r="AT181" s="217" t="s">
        <v>126</v>
      </c>
      <c r="AU181" s="217" t="s">
        <v>83</v>
      </c>
      <c r="AY181" s="19" t="s">
        <v>124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81</v>
      </c>
      <c r="BK181" s="218">
        <f>ROUND(I181*H181,2)</f>
        <v>0</v>
      </c>
      <c r="BL181" s="19" t="s">
        <v>131</v>
      </c>
      <c r="BM181" s="217" t="s">
        <v>971</v>
      </c>
    </row>
    <row r="182" s="2" customFormat="1">
      <c r="A182" s="40"/>
      <c r="B182" s="41"/>
      <c r="C182" s="42"/>
      <c r="D182" s="219" t="s">
        <v>133</v>
      </c>
      <c r="E182" s="42"/>
      <c r="F182" s="220" t="s">
        <v>324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133</v>
      </c>
      <c r="AU182" s="19" t="s">
        <v>83</v>
      </c>
    </row>
    <row r="183" s="2" customFormat="1">
      <c r="A183" s="40"/>
      <c r="B183" s="41"/>
      <c r="C183" s="42"/>
      <c r="D183" s="224" t="s">
        <v>135</v>
      </c>
      <c r="E183" s="42"/>
      <c r="F183" s="225" t="s">
        <v>972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135</v>
      </c>
      <c r="AU183" s="19" t="s">
        <v>83</v>
      </c>
    </row>
    <row r="184" s="2" customFormat="1" ht="16.5" customHeight="1">
      <c r="A184" s="40"/>
      <c r="B184" s="41"/>
      <c r="C184" s="206" t="s">
        <v>547</v>
      </c>
      <c r="D184" s="206" t="s">
        <v>126</v>
      </c>
      <c r="E184" s="207" t="s">
        <v>973</v>
      </c>
      <c r="F184" s="208" t="s">
        <v>974</v>
      </c>
      <c r="G184" s="209" t="s">
        <v>176</v>
      </c>
      <c r="H184" s="210">
        <v>200.09100000000001</v>
      </c>
      <c r="I184" s="211"/>
      <c r="J184" s="212">
        <f>ROUND(I184*H184,2)</f>
        <v>0</v>
      </c>
      <c r="K184" s="208" t="s">
        <v>19</v>
      </c>
      <c r="L184" s="46"/>
      <c r="M184" s="268" t="s">
        <v>19</v>
      </c>
      <c r="N184" s="269" t="s">
        <v>44</v>
      </c>
      <c r="O184" s="270"/>
      <c r="P184" s="271">
        <f>O184*H184</f>
        <v>0</v>
      </c>
      <c r="Q184" s="271">
        <v>0.0027699999999999999</v>
      </c>
      <c r="R184" s="271">
        <f>Q184*H184</f>
        <v>0.55425206999999999</v>
      </c>
      <c r="S184" s="271">
        <v>0</v>
      </c>
      <c r="T184" s="272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131</v>
      </c>
      <c r="AT184" s="217" t="s">
        <v>126</v>
      </c>
      <c r="AU184" s="217" t="s">
        <v>83</v>
      </c>
      <c r="AY184" s="19" t="s">
        <v>124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81</v>
      </c>
      <c r="BK184" s="218">
        <f>ROUND(I184*H184,2)</f>
        <v>0</v>
      </c>
      <c r="BL184" s="19" t="s">
        <v>131</v>
      </c>
      <c r="BM184" s="217" t="s">
        <v>975</v>
      </c>
    </row>
    <row r="185" s="2" customFormat="1" ht="6.96" customHeight="1">
      <c r="A185" s="40"/>
      <c r="B185" s="61"/>
      <c r="C185" s="62"/>
      <c r="D185" s="62"/>
      <c r="E185" s="62"/>
      <c r="F185" s="62"/>
      <c r="G185" s="62"/>
      <c r="H185" s="62"/>
      <c r="I185" s="62"/>
      <c r="J185" s="62"/>
      <c r="K185" s="62"/>
      <c r="L185" s="46"/>
      <c r="M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</row>
  </sheetData>
  <sheetProtection sheet="1" autoFilter="0" formatColumns="0" formatRows="0" objects="1" scenarios="1" spinCount="100000" saltValue="DWGOAb9DoCr/B7AVEM3lTyb/Gfkx5xnXInPEdjG8P/39TmLqsWTKzcpD9WzL21oNU06MHdogE5soo8fwnLlpCw==" hashValue="QifzwmMFEO/xbzQ2JZGg81RIXEWzvLwxYyqZ62cDRws8bTsKTjaYzuWt1yNfDNbepTBm52mHjzyEBmSkmkughg==" algorithmName="SHA-512" password="CC35"/>
  <autoFilter ref="C85:K18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3_01/115101201"/>
    <hyperlink ref="F93" r:id="rId2" display="https://podminky.urs.cz/item/CS_URS_2023_01/122151102"/>
    <hyperlink ref="F100" r:id="rId3" display="https://podminky.urs.cz/item/CS_URS_2023_01/131251102"/>
    <hyperlink ref="F103" r:id="rId4" display="https://podminky.urs.cz/item/CS_URS_2023_01/132251101"/>
    <hyperlink ref="F108" r:id="rId5" display="https://podminky.urs.cz/item/CS_URS_2023_01/162751117"/>
    <hyperlink ref="F116" r:id="rId6" display="https://podminky.urs.cz/item/CS_URS_2023_01/162751119"/>
    <hyperlink ref="F119" r:id="rId7" display="https://podminky.urs.cz/item/CS_URS_2023_01/171151103"/>
    <hyperlink ref="F124" r:id="rId8" display="https://podminky.urs.cz/item/CS_URS_2023_01/171151131"/>
    <hyperlink ref="F130" r:id="rId9" display="https://podminky.urs.cz/item/CS_URS_2023_01/171153101"/>
    <hyperlink ref="F133" r:id="rId10" display="https://podminky.urs.cz/item/CS_URS_2023_01/171201231"/>
    <hyperlink ref="F136" r:id="rId11" display="https://podminky.urs.cz/item/CS_URS_2023_01/171251201"/>
    <hyperlink ref="F139" r:id="rId12" display="https://podminky.urs.cz/item/CS_URS_2023_01/213141131"/>
    <hyperlink ref="F146" r:id="rId13" display="https://podminky.urs.cz/item/CS_URS_2023_01/274322611"/>
    <hyperlink ref="F156" r:id="rId14" display="https://podminky.urs.cz/item/CS_URS_2023_01/465513228"/>
    <hyperlink ref="F164" r:id="rId15" display="https://podminky.urs.cz/item/CS_URS_2023_01/564261111"/>
    <hyperlink ref="F169" r:id="rId16" display="https://podminky.urs.cz/item/CS_URS_2023_01/564661011"/>
    <hyperlink ref="F172" r:id="rId17" display="https://podminky.urs.cz/item/CS_URS_2023_01/564681011"/>
    <hyperlink ref="F176" r:id="rId18" display="https://podminky.urs.cz/item/CS_URS_2023_01/919542124"/>
    <hyperlink ref="F182" r:id="rId19" display="https://podminky.urs.cz/item/CS_URS_2023_01/93890211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0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Cyklostezka Přelouč - Klenovka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976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7. 12. 2017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ROUND(J91,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ROUND((SUM(BE91:BE452)),  2)</f>
        <v>0</v>
      </c>
      <c r="G33" s="40"/>
      <c r="H33" s="40"/>
      <c r="I33" s="150">
        <v>0.20999999999999999</v>
      </c>
      <c r="J33" s="149">
        <f>ROUND(((SUM(BE91:BE452))*I33),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ROUND((SUM(BF91:BF452)),  2)</f>
        <v>0</v>
      </c>
      <c r="G34" s="40"/>
      <c r="H34" s="40"/>
      <c r="I34" s="150">
        <v>0.14999999999999999</v>
      </c>
      <c r="J34" s="149">
        <f>ROUND(((SUM(BF91:BF452))*I34),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ROUND((SUM(BG91:BG452)),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ROUND((SUM(BH91:BH452)),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ROUND((SUM(BI91:BI452)),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Cyklostezka Přelouč - Klenovka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202 - Mostní objekt v km 1,180 42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Přelouč - Klenovka</v>
      </c>
      <c r="G52" s="42"/>
      <c r="H52" s="42"/>
      <c r="I52" s="34" t="s">
        <v>23</v>
      </c>
      <c r="J52" s="74" t="str">
        <f>IF(J12="","",J12)</f>
        <v>7. 12. 2017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Přelouč</v>
      </c>
      <c r="G54" s="42"/>
      <c r="H54" s="42"/>
      <c r="I54" s="34" t="s">
        <v>31</v>
      </c>
      <c r="J54" s="38" t="str">
        <f>E21</f>
        <v>Prodin a.s.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97</v>
      </c>
      <c r="D57" s="164"/>
      <c r="E57" s="164"/>
      <c r="F57" s="164"/>
      <c r="G57" s="164"/>
      <c r="H57" s="164"/>
      <c r="I57" s="164"/>
      <c r="J57" s="165" t="s">
        <v>98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J91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9" customFormat="1" ht="24.96" customHeight="1">
      <c r="A60" s="9"/>
      <c r="B60" s="167"/>
      <c r="C60" s="168"/>
      <c r="D60" s="169" t="s">
        <v>100</v>
      </c>
      <c r="E60" s="170"/>
      <c r="F60" s="170"/>
      <c r="G60" s="170"/>
      <c r="H60" s="170"/>
      <c r="I60" s="170"/>
      <c r="J60" s="171">
        <f>J92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977</v>
      </c>
      <c r="E61" s="176"/>
      <c r="F61" s="176"/>
      <c r="G61" s="176"/>
      <c r="H61" s="176"/>
      <c r="I61" s="176"/>
      <c r="J61" s="177">
        <f>J93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978</v>
      </c>
      <c r="E62" s="176"/>
      <c r="F62" s="176"/>
      <c r="G62" s="176"/>
      <c r="H62" s="176"/>
      <c r="I62" s="176"/>
      <c r="J62" s="177">
        <f>J206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979</v>
      </c>
      <c r="E63" s="176"/>
      <c r="F63" s="176"/>
      <c r="G63" s="176"/>
      <c r="H63" s="176"/>
      <c r="I63" s="176"/>
      <c r="J63" s="177">
        <f>J237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980</v>
      </c>
      <c r="E64" s="176"/>
      <c r="F64" s="176"/>
      <c r="G64" s="176"/>
      <c r="H64" s="176"/>
      <c r="I64" s="176"/>
      <c r="J64" s="177">
        <f>J267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981</v>
      </c>
      <c r="E65" s="176"/>
      <c r="F65" s="176"/>
      <c r="G65" s="176"/>
      <c r="H65" s="176"/>
      <c r="I65" s="176"/>
      <c r="J65" s="177">
        <f>J325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982</v>
      </c>
      <c r="E66" s="170"/>
      <c r="F66" s="170"/>
      <c r="G66" s="170"/>
      <c r="H66" s="170"/>
      <c r="I66" s="170"/>
      <c r="J66" s="171">
        <f>J338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983</v>
      </c>
      <c r="E67" s="176"/>
      <c r="F67" s="176"/>
      <c r="G67" s="176"/>
      <c r="H67" s="176"/>
      <c r="I67" s="176"/>
      <c r="J67" s="177">
        <f>J339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984</v>
      </c>
      <c r="E68" s="176"/>
      <c r="F68" s="176"/>
      <c r="G68" s="176"/>
      <c r="H68" s="176"/>
      <c r="I68" s="176"/>
      <c r="J68" s="177">
        <f>J370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985</v>
      </c>
      <c r="E69" s="176"/>
      <c r="F69" s="176"/>
      <c r="G69" s="176"/>
      <c r="H69" s="176"/>
      <c r="I69" s="176"/>
      <c r="J69" s="177">
        <f>J379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7"/>
      <c r="C70" s="168"/>
      <c r="D70" s="169" t="s">
        <v>408</v>
      </c>
      <c r="E70" s="170"/>
      <c r="F70" s="170"/>
      <c r="G70" s="170"/>
      <c r="H70" s="170"/>
      <c r="I70" s="170"/>
      <c r="J70" s="171">
        <f>J397</f>
        <v>0</v>
      </c>
      <c r="K70" s="168"/>
      <c r="L70" s="17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3"/>
      <c r="C71" s="174"/>
      <c r="D71" s="175" t="s">
        <v>986</v>
      </c>
      <c r="E71" s="176"/>
      <c r="F71" s="176"/>
      <c r="G71" s="176"/>
      <c r="H71" s="176"/>
      <c r="I71" s="176"/>
      <c r="J71" s="177">
        <f>J398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109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62" t="str">
        <f>E7</f>
        <v>Cyklostezka Přelouč - Klenovka</v>
      </c>
      <c r="F81" s="34"/>
      <c r="G81" s="34"/>
      <c r="H81" s="34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94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E9</f>
        <v>SO 202 - Mostní objekt v km 1,180 42</v>
      </c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F12</f>
        <v>Přelouč - Klenovka</v>
      </c>
      <c r="G85" s="42"/>
      <c r="H85" s="42"/>
      <c r="I85" s="34" t="s">
        <v>23</v>
      </c>
      <c r="J85" s="74" t="str">
        <f>IF(J12="","",J12)</f>
        <v>7. 12. 2017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E15</f>
        <v>Město Přelouč</v>
      </c>
      <c r="G87" s="42"/>
      <c r="H87" s="42"/>
      <c r="I87" s="34" t="s">
        <v>31</v>
      </c>
      <c r="J87" s="38" t="str">
        <f>E21</f>
        <v>Prodin a.s.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29</v>
      </c>
      <c r="D88" s="42"/>
      <c r="E88" s="42"/>
      <c r="F88" s="29" t="str">
        <f>IF(E18="","",E18)</f>
        <v>Vyplň údaj</v>
      </c>
      <c r="G88" s="42"/>
      <c r="H88" s="42"/>
      <c r="I88" s="34" t="s">
        <v>36</v>
      </c>
      <c r="J88" s="38" t="str">
        <f>E24</f>
        <v xml:space="preserve"> 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79"/>
      <c r="B90" s="180"/>
      <c r="C90" s="181" t="s">
        <v>110</v>
      </c>
      <c r="D90" s="182" t="s">
        <v>58</v>
      </c>
      <c r="E90" s="182" t="s">
        <v>54</v>
      </c>
      <c r="F90" s="182" t="s">
        <v>55</v>
      </c>
      <c r="G90" s="182" t="s">
        <v>111</v>
      </c>
      <c r="H90" s="182" t="s">
        <v>112</v>
      </c>
      <c r="I90" s="182" t="s">
        <v>113</v>
      </c>
      <c r="J90" s="182" t="s">
        <v>98</v>
      </c>
      <c r="K90" s="183" t="s">
        <v>114</v>
      </c>
      <c r="L90" s="184"/>
      <c r="M90" s="94" t="s">
        <v>19</v>
      </c>
      <c r="N90" s="95" t="s">
        <v>43</v>
      </c>
      <c r="O90" s="95" t="s">
        <v>115</v>
      </c>
      <c r="P90" s="95" t="s">
        <v>116</v>
      </c>
      <c r="Q90" s="95" t="s">
        <v>117</v>
      </c>
      <c r="R90" s="95" t="s">
        <v>118</v>
      </c>
      <c r="S90" s="95" t="s">
        <v>119</v>
      </c>
      <c r="T90" s="96" t="s">
        <v>120</v>
      </c>
      <c r="U90" s="179"/>
      <c r="V90" s="179"/>
      <c r="W90" s="179"/>
      <c r="X90" s="179"/>
      <c r="Y90" s="179"/>
      <c r="Z90" s="179"/>
      <c r="AA90" s="179"/>
      <c r="AB90" s="179"/>
      <c r="AC90" s="179"/>
      <c r="AD90" s="179"/>
      <c r="AE90" s="179"/>
    </row>
    <row r="91" s="2" customFormat="1" ht="22.8" customHeight="1">
      <c r="A91" s="40"/>
      <c r="B91" s="41"/>
      <c r="C91" s="101" t="s">
        <v>121</v>
      </c>
      <c r="D91" s="42"/>
      <c r="E91" s="42"/>
      <c r="F91" s="42"/>
      <c r="G91" s="42"/>
      <c r="H91" s="42"/>
      <c r="I91" s="42"/>
      <c r="J91" s="185">
        <f>BK91</f>
        <v>0</v>
      </c>
      <c r="K91" s="42"/>
      <c r="L91" s="46"/>
      <c r="M91" s="97"/>
      <c r="N91" s="186"/>
      <c r="O91" s="98"/>
      <c r="P91" s="187">
        <f>P92+P338+P397</f>
        <v>0</v>
      </c>
      <c r="Q91" s="98"/>
      <c r="R91" s="187">
        <f>R92+R338+R397</f>
        <v>210.99191526999999</v>
      </c>
      <c r="S91" s="98"/>
      <c r="T91" s="188">
        <f>T92+T338+T397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72</v>
      </c>
      <c r="AU91" s="19" t="s">
        <v>99</v>
      </c>
      <c r="BK91" s="189">
        <f>BK92+BK338+BK397</f>
        <v>0</v>
      </c>
    </row>
    <row r="92" s="12" customFormat="1" ht="25.92" customHeight="1">
      <c r="A92" s="12"/>
      <c r="B92" s="190"/>
      <c r="C92" s="191"/>
      <c r="D92" s="192" t="s">
        <v>72</v>
      </c>
      <c r="E92" s="193" t="s">
        <v>122</v>
      </c>
      <c r="F92" s="193" t="s">
        <v>123</v>
      </c>
      <c r="G92" s="191"/>
      <c r="H92" s="191"/>
      <c r="I92" s="194"/>
      <c r="J92" s="195">
        <f>BK92</f>
        <v>0</v>
      </c>
      <c r="K92" s="191"/>
      <c r="L92" s="196"/>
      <c r="M92" s="197"/>
      <c r="N92" s="198"/>
      <c r="O92" s="198"/>
      <c r="P92" s="199">
        <f>P93+P206+P237+P267+P325</f>
        <v>0</v>
      </c>
      <c r="Q92" s="198"/>
      <c r="R92" s="199">
        <f>R93+R206+R237+R267+R325</f>
        <v>210.77436549999999</v>
      </c>
      <c r="S92" s="198"/>
      <c r="T92" s="200">
        <f>T93+T206+T237+T267+T325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81</v>
      </c>
      <c r="AT92" s="202" t="s">
        <v>72</v>
      </c>
      <c r="AU92" s="202" t="s">
        <v>73</v>
      </c>
      <c r="AY92" s="201" t="s">
        <v>124</v>
      </c>
      <c r="BK92" s="203">
        <f>BK93+BK206+BK237+BK267+BK325</f>
        <v>0</v>
      </c>
    </row>
    <row r="93" s="12" customFormat="1" ht="22.8" customHeight="1">
      <c r="A93" s="12"/>
      <c r="B93" s="190"/>
      <c r="C93" s="191"/>
      <c r="D93" s="192" t="s">
        <v>72</v>
      </c>
      <c r="E93" s="204" t="s">
        <v>81</v>
      </c>
      <c r="F93" s="204" t="s">
        <v>987</v>
      </c>
      <c r="G93" s="191"/>
      <c r="H93" s="191"/>
      <c r="I93" s="194"/>
      <c r="J93" s="205">
        <f>BK93</f>
        <v>0</v>
      </c>
      <c r="K93" s="191"/>
      <c r="L93" s="196"/>
      <c r="M93" s="197"/>
      <c r="N93" s="198"/>
      <c r="O93" s="198"/>
      <c r="P93" s="199">
        <f>SUM(P94:P205)</f>
        <v>0</v>
      </c>
      <c r="Q93" s="198"/>
      <c r="R93" s="199">
        <f>SUM(R94:R205)</f>
        <v>0.77112300000000011</v>
      </c>
      <c r="S93" s="198"/>
      <c r="T93" s="200">
        <f>SUM(T94:T205)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81</v>
      </c>
      <c r="AT93" s="202" t="s">
        <v>72</v>
      </c>
      <c r="AU93" s="202" t="s">
        <v>81</v>
      </c>
      <c r="AY93" s="201" t="s">
        <v>124</v>
      </c>
      <c r="BK93" s="203">
        <f>SUM(BK94:BK205)</f>
        <v>0</v>
      </c>
    </row>
    <row r="94" s="2" customFormat="1" ht="16.5" customHeight="1">
      <c r="A94" s="40"/>
      <c r="B94" s="41"/>
      <c r="C94" s="206" t="s">
        <v>81</v>
      </c>
      <c r="D94" s="206" t="s">
        <v>126</v>
      </c>
      <c r="E94" s="207" t="s">
        <v>988</v>
      </c>
      <c r="F94" s="208" t="s">
        <v>989</v>
      </c>
      <c r="G94" s="209" t="s">
        <v>129</v>
      </c>
      <c r="H94" s="210">
        <v>214</v>
      </c>
      <c r="I94" s="211"/>
      <c r="J94" s="212">
        <f>ROUND(I94*H94,2)</f>
        <v>0</v>
      </c>
      <c r="K94" s="208" t="s">
        <v>130</v>
      </c>
      <c r="L94" s="46"/>
      <c r="M94" s="213" t="s">
        <v>19</v>
      </c>
      <c r="N94" s="214" t="s">
        <v>44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131</v>
      </c>
      <c r="AT94" s="217" t="s">
        <v>126</v>
      </c>
      <c r="AU94" s="217" t="s">
        <v>83</v>
      </c>
      <c r="AY94" s="19" t="s">
        <v>124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81</v>
      </c>
      <c r="BK94" s="218">
        <f>ROUND(I94*H94,2)</f>
        <v>0</v>
      </c>
      <c r="BL94" s="19" t="s">
        <v>131</v>
      </c>
      <c r="BM94" s="217" t="s">
        <v>990</v>
      </c>
    </row>
    <row r="95" s="2" customFormat="1">
      <c r="A95" s="40"/>
      <c r="B95" s="41"/>
      <c r="C95" s="42"/>
      <c r="D95" s="219" t="s">
        <v>133</v>
      </c>
      <c r="E95" s="42"/>
      <c r="F95" s="220" t="s">
        <v>991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133</v>
      </c>
      <c r="AU95" s="19" t="s">
        <v>83</v>
      </c>
    </row>
    <row r="96" s="15" customFormat="1">
      <c r="A96" s="15"/>
      <c r="B96" s="258"/>
      <c r="C96" s="259"/>
      <c r="D96" s="224" t="s">
        <v>137</v>
      </c>
      <c r="E96" s="260" t="s">
        <v>19</v>
      </c>
      <c r="F96" s="261" t="s">
        <v>992</v>
      </c>
      <c r="G96" s="259"/>
      <c r="H96" s="260" t="s">
        <v>19</v>
      </c>
      <c r="I96" s="262"/>
      <c r="J96" s="259"/>
      <c r="K96" s="259"/>
      <c r="L96" s="263"/>
      <c r="M96" s="264"/>
      <c r="N96" s="265"/>
      <c r="O96" s="265"/>
      <c r="P96" s="265"/>
      <c r="Q96" s="265"/>
      <c r="R96" s="265"/>
      <c r="S96" s="265"/>
      <c r="T96" s="266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67" t="s">
        <v>137</v>
      </c>
      <c r="AU96" s="267" t="s">
        <v>83</v>
      </c>
      <c r="AV96" s="15" t="s">
        <v>81</v>
      </c>
      <c r="AW96" s="15" t="s">
        <v>35</v>
      </c>
      <c r="AX96" s="15" t="s">
        <v>73</v>
      </c>
      <c r="AY96" s="267" t="s">
        <v>124</v>
      </c>
    </row>
    <row r="97" s="13" customFormat="1">
      <c r="A97" s="13"/>
      <c r="B97" s="226"/>
      <c r="C97" s="227"/>
      <c r="D97" s="224" t="s">
        <v>137</v>
      </c>
      <c r="E97" s="228" t="s">
        <v>19</v>
      </c>
      <c r="F97" s="229" t="s">
        <v>993</v>
      </c>
      <c r="G97" s="227"/>
      <c r="H97" s="230">
        <v>107</v>
      </c>
      <c r="I97" s="231"/>
      <c r="J97" s="227"/>
      <c r="K97" s="227"/>
      <c r="L97" s="232"/>
      <c r="M97" s="233"/>
      <c r="N97" s="234"/>
      <c r="O97" s="234"/>
      <c r="P97" s="234"/>
      <c r="Q97" s="234"/>
      <c r="R97" s="234"/>
      <c r="S97" s="234"/>
      <c r="T97" s="23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137</v>
      </c>
      <c r="AU97" s="236" t="s">
        <v>83</v>
      </c>
      <c r="AV97" s="13" t="s">
        <v>83</v>
      </c>
      <c r="AW97" s="13" t="s">
        <v>35</v>
      </c>
      <c r="AX97" s="13" t="s">
        <v>73</v>
      </c>
      <c r="AY97" s="236" t="s">
        <v>124</v>
      </c>
    </row>
    <row r="98" s="15" customFormat="1">
      <c r="A98" s="15"/>
      <c r="B98" s="258"/>
      <c r="C98" s="259"/>
      <c r="D98" s="224" t="s">
        <v>137</v>
      </c>
      <c r="E98" s="260" t="s">
        <v>19</v>
      </c>
      <c r="F98" s="261" t="s">
        <v>994</v>
      </c>
      <c r="G98" s="259"/>
      <c r="H98" s="260" t="s">
        <v>19</v>
      </c>
      <c r="I98" s="262"/>
      <c r="J98" s="259"/>
      <c r="K98" s="259"/>
      <c r="L98" s="263"/>
      <c r="M98" s="264"/>
      <c r="N98" s="265"/>
      <c r="O98" s="265"/>
      <c r="P98" s="265"/>
      <c r="Q98" s="265"/>
      <c r="R98" s="265"/>
      <c r="S98" s="265"/>
      <c r="T98" s="266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67" t="s">
        <v>137</v>
      </c>
      <c r="AU98" s="267" t="s">
        <v>83</v>
      </c>
      <c r="AV98" s="15" t="s">
        <v>81</v>
      </c>
      <c r="AW98" s="15" t="s">
        <v>35</v>
      </c>
      <c r="AX98" s="15" t="s">
        <v>73</v>
      </c>
      <c r="AY98" s="267" t="s">
        <v>124</v>
      </c>
    </row>
    <row r="99" s="13" customFormat="1">
      <c r="A99" s="13"/>
      <c r="B99" s="226"/>
      <c r="C99" s="227"/>
      <c r="D99" s="224" t="s">
        <v>137</v>
      </c>
      <c r="E99" s="228" t="s">
        <v>19</v>
      </c>
      <c r="F99" s="229" t="s">
        <v>993</v>
      </c>
      <c r="G99" s="227"/>
      <c r="H99" s="230">
        <v>107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137</v>
      </c>
      <c r="AU99" s="236" t="s">
        <v>83</v>
      </c>
      <c r="AV99" s="13" t="s">
        <v>83</v>
      </c>
      <c r="AW99" s="13" t="s">
        <v>35</v>
      </c>
      <c r="AX99" s="13" t="s">
        <v>73</v>
      </c>
      <c r="AY99" s="236" t="s">
        <v>124</v>
      </c>
    </row>
    <row r="100" s="14" customFormat="1">
      <c r="A100" s="14"/>
      <c r="B100" s="237"/>
      <c r="C100" s="238"/>
      <c r="D100" s="224" t="s">
        <v>137</v>
      </c>
      <c r="E100" s="239" t="s">
        <v>19</v>
      </c>
      <c r="F100" s="240" t="s">
        <v>171</v>
      </c>
      <c r="G100" s="238"/>
      <c r="H100" s="241">
        <v>214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7" t="s">
        <v>137</v>
      </c>
      <c r="AU100" s="247" t="s">
        <v>83</v>
      </c>
      <c r="AV100" s="14" t="s">
        <v>131</v>
      </c>
      <c r="AW100" s="14" t="s">
        <v>35</v>
      </c>
      <c r="AX100" s="14" t="s">
        <v>81</v>
      </c>
      <c r="AY100" s="247" t="s">
        <v>124</v>
      </c>
    </row>
    <row r="101" s="2" customFormat="1" ht="16.5" customHeight="1">
      <c r="A101" s="40"/>
      <c r="B101" s="41"/>
      <c r="C101" s="206" t="s">
        <v>83</v>
      </c>
      <c r="D101" s="206" t="s">
        <v>126</v>
      </c>
      <c r="E101" s="207" t="s">
        <v>995</v>
      </c>
      <c r="F101" s="208" t="s">
        <v>996</v>
      </c>
      <c r="G101" s="209" t="s">
        <v>154</v>
      </c>
      <c r="H101" s="210">
        <v>42.799999999999997</v>
      </c>
      <c r="I101" s="211"/>
      <c r="J101" s="212">
        <f>ROUND(I101*H101,2)</f>
        <v>0</v>
      </c>
      <c r="K101" s="208" t="s">
        <v>130</v>
      </c>
      <c r="L101" s="46"/>
      <c r="M101" s="213" t="s">
        <v>19</v>
      </c>
      <c r="N101" s="214" t="s">
        <v>44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131</v>
      </c>
      <c r="AT101" s="217" t="s">
        <v>126</v>
      </c>
      <c r="AU101" s="217" t="s">
        <v>83</v>
      </c>
      <c r="AY101" s="19" t="s">
        <v>124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81</v>
      </c>
      <c r="BK101" s="218">
        <f>ROUND(I101*H101,2)</f>
        <v>0</v>
      </c>
      <c r="BL101" s="19" t="s">
        <v>131</v>
      </c>
      <c r="BM101" s="217" t="s">
        <v>997</v>
      </c>
    </row>
    <row r="102" s="2" customFormat="1">
      <c r="A102" s="40"/>
      <c r="B102" s="41"/>
      <c r="C102" s="42"/>
      <c r="D102" s="219" t="s">
        <v>133</v>
      </c>
      <c r="E102" s="42"/>
      <c r="F102" s="220" t="s">
        <v>998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133</v>
      </c>
      <c r="AU102" s="19" t="s">
        <v>83</v>
      </c>
    </row>
    <row r="103" s="15" customFormat="1">
      <c r="A103" s="15"/>
      <c r="B103" s="258"/>
      <c r="C103" s="259"/>
      <c r="D103" s="224" t="s">
        <v>137</v>
      </c>
      <c r="E103" s="260" t="s">
        <v>19</v>
      </c>
      <c r="F103" s="261" t="s">
        <v>992</v>
      </c>
      <c r="G103" s="259"/>
      <c r="H103" s="260" t="s">
        <v>19</v>
      </c>
      <c r="I103" s="262"/>
      <c r="J103" s="259"/>
      <c r="K103" s="259"/>
      <c r="L103" s="263"/>
      <c r="M103" s="264"/>
      <c r="N103" s="265"/>
      <c r="O103" s="265"/>
      <c r="P103" s="265"/>
      <c r="Q103" s="265"/>
      <c r="R103" s="265"/>
      <c r="S103" s="265"/>
      <c r="T103" s="266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7" t="s">
        <v>137</v>
      </c>
      <c r="AU103" s="267" t="s">
        <v>83</v>
      </c>
      <c r="AV103" s="15" t="s">
        <v>81</v>
      </c>
      <c r="AW103" s="15" t="s">
        <v>35</v>
      </c>
      <c r="AX103" s="15" t="s">
        <v>73</v>
      </c>
      <c r="AY103" s="267" t="s">
        <v>124</v>
      </c>
    </row>
    <row r="104" s="13" customFormat="1">
      <c r="A104" s="13"/>
      <c r="B104" s="226"/>
      <c r="C104" s="227"/>
      <c r="D104" s="224" t="s">
        <v>137</v>
      </c>
      <c r="E104" s="228" t="s">
        <v>19</v>
      </c>
      <c r="F104" s="229" t="s">
        <v>999</v>
      </c>
      <c r="G104" s="227"/>
      <c r="H104" s="230">
        <v>21.399999999999999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137</v>
      </c>
      <c r="AU104" s="236" t="s">
        <v>83</v>
      </c>
      <c r="AV104" s="13" t="s">
        <v>83</v>
      </c>
      <c r="AW104" s="13" t="s">
        <v>35</v>
      </c>
      <c r="AX104" s="13" t="s">
        <v>73</v>
      </c>
      <c r="AY104" s="236" t="s">
        <v>124</v>
      </c>
    </row>
    <row r="105" s="15" customFormat="1">
      <c r="A105" s="15"/>
      <c r="B105" s="258"/>
      <c r="C105" s="259"/>
      <c r="D105" s="224" t="s">
        <v>137</v>
      </c>
      <c r="E105" s="260" t="s">
        <v>19</v>
      </c>
      <c r="F105" s="261" t="s">
        <v>994</v>
      </c>
      <c r="G105" s="259"/>
      <c r="H105" s="260" t="s">
        <v>19</v>
      </c>
      <c r="I105" s="262"/>
      <c r="J105" s="259"/>
      <c r="K105" s="259"/>
      <c r="L105" s="263"/>
      <c r="M105" s="264"/>
      <c r="N105" s="265"/>
      <c r="O105" s="265"/>
      <c r="P105" s="265"/>
      <c r="Q105" s="265"/>
      <c r="R105" s="265"/>
      <c r="S105" s="265"/>
      <c r="T105" s="266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7" t="s">
        <v>137</v>
      </c>
      <c r="AU105" s="267" t="s">
        <v>83</v>
      </c>
      <c r="AV105" s="15" t="s">
        <v>81</v>
      </c>
      <c r="AW105" s="15" t="s">
        <v>35</v>
      </c>
      <c r="AX105" s="15" t="s">
        <v>73</v>
      </c>
      <c r="AY105" s="267" t="s">
        <v>124</v>
      </c>
    </row>
    <row r="106" s="13" customFormat="1">
      <c r="A106" s="13"/>
      <c r="B106" s="226"/>
      <c r="C106" s="227"/>
      <c r="D106" s="224" t="s">
        <v>137</v>
      </c>
      <c r="E106" s="228" t="s">
        <v>19</v>
      </c>
      <c r="F106" s="229" t="s">
        <v>999</v>
      </c>
      <c r="G106" s="227"/>
      <c r="H106" s="230">
        <v>21.399999999999999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137</v>
      </c>
      <c r="AU106" s="236" t="s">
        <v>83</v>
      </c>
      <c r="AV106" s="13" t="s">
        <v>83</v>
      </c>
      <c r="AW106" s="13" t="s">
        <v>35</v>
      </c>
      <c r="AX106" s="13" t="s">
        <v>73</v>
      </c>
      <c r="AY106" s="236" t="s">
        <v>124</v>
      </c>
    </row>
    <row r="107" s="14" customFormat="1">
      <c r="A107" s="14"/>
      <c r="B107" s="237"/>
      <c r="C107" s="238"/>
      <c r="D107" s="224" t="s">
        <v>137</v>
      </c>
      <c r="E107" s="239" t="s">
        <v>19</v>
      </c>
      <c r="F107" s="240" t="s">
        <v>171</v>
      </c>
      <c r="G107" s="238"/>
      <c r="H107" s="241">
        <v>42.799999999999997</v>
      </c>
      <c r="I107" s="242"/>
      <c r="J107" s="238"/>
      <c r="K107" s="238"/>
      <c r="L107" s="243"/>
      <c r="M107" s="244"/>
      <c r="N107" s="245"/>
      <c r="O107" s="245"/>
      <c r="P107" s="245"/>
      <c r="Q107" s="245"/>
      <c r="R107" s="245"/>
      <c r="S107" s="245"/>
      <c r="T107" s="24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7" t="s">
        <v>137</v>
      </c>
      <c r="AU107" s="247" t="s">
        <v>83</v>
      </c>
      <c r="AV107" s="14" t="s">
        <v>131</v>
      </c>
      <c r="AW107" s="14" t="s">
        <v>35</v>
      </c>
      <c r="AX107" s="14" t="s">
        <v>81</v>
      </c>
      <c r="AY107" s="247" t="s">
        <v>124</v>
      </c>
    </row>
    <row r="108" s="2" customFormat="1" ht="24.15" customHeight="1">
      <c r="A108" s="40"/>
      <c r="B108" s="41"/>
      <c r="C108" s="206" t="s">
        <v>145</v>
      </c>
      <c r="D108" s="206" t="s">
        <v>126</v>
      </c>
      <c r="E108" s="207" t="s">
        <v>1000</v>
      </c>
      <c r="F108" s="208" t="s">
        <v>1001</v>
      </c>
      <c r="G108" s="209" t="s">
        <v>154</v>
      </c>
      <c r="H108" s="210">
        <v>44.429000000000002</v>
      </c>
      <c r="I108" s="211"/>
      <c r="J108" s="212">
        <f>ROUND(I108*H108,2)</f>
        <v>0</v>
      </c>
      <c r="K108" s="208" t="s">
        <v>130</v>
      </c>
      <c r="L108" s="46"/>
      <c r="M108" s="213" t="s">
        <v>19</v>
      </c>
      <c r="N108" s="214" t="s">
        <v>44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131</v>
      </c>
      <c r="AT108" s="217" t="s">
        <v>126</v>
      </c>
      <c r="AU108" s="217" t="s">
        <v>83</v>
      </c>
      <c r="AY108" s="19" t="s">
        <v>124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81</v>
      </c>
      <c r="BK108" s="218">
        <f>ROUND(I108*H108,2)</f>
        <v>0</v>
      </c>
      <c r="BL108" s="19" t="s">
        <v>131</v>
      </c>
      <c r="BM108" s="217" t="s">
        <v>1002</v>
      </c>
    </row>
    <row r="109" s="2" customFormat="1">
      <c r="A109" s="40"/>
      <c r="B109" s="41"/>
      <c r="C109" s="42"/>
      <c r="D109" s="219" t="s">
        <v>133</v>
      </c>
      <c r="E109" s="42"/>
      <c r="F109" s="220" t="s">
        <v>1003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133</v>
      </c>
      <c r="AU109" s="19" t="s">
        <v>83</v>
      </c>
    </row>
    <row r="110" s="15" customFormat="1">
      <c r="A110" s="15"/>
      <c r="B110" s="258"/>
      <c r="C110" s="259"/>
      <c r="D110" s="224" t="s">
        <v>137</v>
      </c>
      <c r="E110" s="260" t="s">
        <v>19</v>
      </c>
      <c r="F110" s="261" t="s">
        <v>1004</v>
      </c>
      <c r="G110" s="259"/>
      <c r="H110" s="260" t="s">
        <v>19</v>
      </c>
      <c r="I110" s="262"/>
      <c r="J110" s="259"/>
      <c r="K110" s="259"/>
      <c r="L110" s="263"/>
      <c r="M110" s="264"/>
      <c r="N110" s="265"/>
      <c r="O110" s="265"/>
      <c r="P110" s="265"/>
      <c r="Q110" s="265"/>
      <c r="R110" s="265"/>
      <c r="S110" s="265"/>
      <c r="T110" s="266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7" t="s">
        <v>137</v>
      </c>
      <c r="AU110" s="267" t="s">
        <v>83</v>
      </c>
      <c r="AV110" s="15" t="s">
        <v>81</v>
      </c>
      <c r="AW110" s="15" t="s">
        <v>35</v>
      </c>
      <c r="AX110" s="15" t="s">
        <v>73</v>
      </c>
      <c r="AY110" s="267" t="s">
        <v>124</v>
      </c>
    </row>
    <row r="111" s="13" customFormat="1">
      <c r="A111" s="13"/>
      <c r="B111" s="226"/>
      <c r="C111" s="227"/>
      <c r="D111" s="224" t="s">
        <v>137</v>
      </c>
      <c r="E111" s="228" t="s">
        <v>19</v>
      </c>
      <c r="F111" s="229" t="s">
        <v>1005</v>
      </c>
      <c r="G111" s="227"/>
      <c r="H111" s="230">
        <v>3.5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137</v>
      </c>
      <c r="AU111" s="236" t="s">
        <v>83</v>
      </c>
      <c r="AV111" s="13" t="s">
        <v>83</v>
      </c>
      <c r="AW111" s="13" t="s">
        <v>35</v>
      </c>
      <c r="AX111" s="13" t="s">
        <v>73</v>
      </c>
      <c r="AY111" s="236" t="s">
        <v>124</v>
      </c>
    </row>
    <row r="112" s="15" customFormat="1">
      <c r="A112" s="15"/>
      <c r="B112" s="258"/>
      <c r="C112" s="259"/>
      <c r="D112" s="224" t="s">
        <v>137</v>
      </c>
      <c r="E112" s="260" t="s">
        <v>19</v>
      </c>
      <c r="F112" s="261" t="s">
        <v>1006</v>
      </c>
      <c r="G112" s="259"/>
      <c r="H112" s="260" t="s">
        <v>19</v>
      </c>
      <c r="I112" s="262"/>
      <c r="J112" s="259"/>
      <c r="K112" s="259"/>
      <c r="L112" s="263"/>
      <c r="M112" s="264"/>
      <c r="N112" s="265"/>
      <c r="O112" s="265"/>
      <c r="P112" s="265"/>
      <c r="Q112" s="265"/>
      <c r="R112" s="265"/>
      <c r="S112" s="265"/>
      <c r="T112" s="266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7" t="s">
        <v>137</v>
      </c>
      <c r="AU112" s="267" t="s">
        <v>83</v>
      </c>
      <c r="AV112" s="15" t="s">
        <v>81</v>
      </c>
      <c r="AW112" s="15" t="s">
        <v>35</v>
      </c>
      <c r="AX112" s="15" t="s">
        <v>73</v>
      </c>
      <c r="AY112" s="267" t="s">
        <v>124</v>
      </c>
    </row>
    <row r="113" s="13" customFormat="1">
      <c r="A113" s="13"/>
      <c r="B113" s="226"/>
      <c r="C113" s="227"/>
      <c r="D113" s="224" t="s">
        <v>137</v>
      </c>
      <c r="E113" s="228" t="s">
        <v>19</v>
      </c>
      <c r="F113" s="229" t="s">
        <v>1005</v>
      </c>
      <c r="G113" s="227"/>
      <c r="H113" s="230">
        <v>3.5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137</v>
      </c>
      <c r="AU113" s="236" t="s">
        <v>83</v>
      </c>
      <c r="AV113" s="13" t="s">
        <v>83</v>
      </c>
      <c r="AW113" s="13" t="s">
        <v>35</v>
      </c>
      <c r="AX113" s="13" t="s">
        <v>73</v>
      </c>
      <c r="AY113" s="236" t="s">
        <v>124</v>
      </c>
    </row>
    <row r="114" s="16" customFormat="1">
      <c r="A114" s="16"/>
      <c r="B114" s="273"/>
      <c r="C114" s="274"/>
      <c r="D114" s="224" t="s">
        <v>137</v>
      </c>
      <c r="E114" s="275" t="s">
        <v>19</v>
      </c>
      <c r="F114" s="276" t="s">
        <v>616</v>
      </c>
      <c r="G114" s="274"/>
      <c r="H114" s="277">
        <v>7</v>
      </c>
      <c r="I114" s="278"/>
      <c r="J114" s="274"/>
      <c r="K114" s="274"/>
      <c r="L114" s="279"/>
      <c r="M114" s="280"/>
      <c r="N114" s="281"/>
      <c r="O114" s="281"/>
      <c r="P114" s="281"/>
      <c r="Q114" s="281"/>
      <c r="R114" s="281"/>
      <c r="S114" s="281"/>
      <c r="T114" s="282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T114" s="283" t="s">
        <v>137</v>
      </c>
      <c r="AU114" s="283" t="s">
        <v>83</v>
      </c>
      <c r="AV114" s="16" t="s">
        <v>145</v>
      </c>
      <c r="AW114" s="16" t="s">
        <v>35</v>
      </c>
      <c r="AX114" s="16" t="s">
        <v>73</v>
      </c>
      <c r="AY114" s="283" t="s">
        <v>124</v>
      </c>
    </row>
    <row r="115" s="15" customFormat="1">
      <c r="A115" s="15"/>
      <c r="B115" s="258"/>
      <c r="C115" s="259"/>
      <c r="D115" s="224" t="s">
        <v>137</v>
      </c>
      <c r="E115" s="260" t="s">
        <v>19</v>
      </c>
      <c r="F115" s="261" t="s">
        <v>1007</v>
      </c>
      <c r="G115" s="259"/>
      <c r="H115" s="260" t="s">
        <v>19</v>
      </c>
      <c r="I115" s="262"/>
      <c r="J115" s="259"/>
      <c r="K115" s="259"/>
      <c r="L115" s="263"/>
      <c r="M115" s="264"/>
      <c r="N115" s="265"/>
      <c r="O115" s="265"/>
      <c r="P115" s="265"/>
      <c r="Q115" s="265"/>
      <c r="R115" s="265"/>
      <c r="S115" s="265"/>
      <c r="T115" s="266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7" t="s">
        <v>137</v>
      </c>
      <c r="AU115" s="267" t="s">
        <v>83</v>
      </c>
      <c r="AV115" s="15" t="s">
        <v>81</v>
      </c>
      <c r="AW115" s="15" t="s">
        <v>35</v>
      </c>
      <c r="AX115" s="15" t="s">
        <v>73</v>
      </c>
      <c r="AY115" s="267" t="s">
        <v>124</v>
      </c>
    </row>
    <row r="116" s="13" customFormat="1">
      <c r="A116" s="13"/>
      <c r="B116" s="226"/>
      <c r="C116" s="227"/>
      <c r="D116" s="224" t="s">
        <v>137</v>
      </c>
      <c r="E116" s="228" t="s">
        <v>19</v>
      </c>
      <c r="F116" s="229" t="s">
        <v>1008</v>
      </c>
      <c r="G116" s="227"/>
      <c r="H116" s="230">
        <v>7.2000000000000002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137</v>
      </c>
      <c r="AU116" s="236" t="s">
        <v>83</v>
      </c>
      <c r="AV116" s="13" t="s">
        <v>83</v>
      </c>
      <c r="AW116" s="13" t="s">
        <v>35</v>
      </c>
      <c r="AX116" s="13" t="s">
        <v>73</v>
      </c>
      <c r="AY116" s="236" t="s">
        <v>124</v>
      </c>
    </row>
    <row r="117" s="15" customFormat="1">
      <c r="A117" s="15"/>
      <c r="B117" s="258"/>
      <c r="C117" s="259"/>
      <c r="D117" s="224" t="s">
        <v>137</v>
      </c>
      <c r="E117" s="260" t="s">
        <v>19</v>
      </c>
      <c r="F117" s="261" t="s">
        <v>1009</v>
      </c>
      <c r="G117" s="259"/>
      <c r="H117" s="260" t="s">
        <v>19</v>
      </c>
      <c r="I117" s="262"/>
      <c r="J117" s="259"/>
      <c r="K117" s="259"/>
      <c r="L117" s="263"/>
      <c r="M117" s="264"/>
      <c r="N117" s="265"/>
      <c r="O117" s="265"/>
      <c r="P117" s="265"/>
      <c r="Q117" s="265"/>
      <c r="R117" s="265"/>
      <c r="S117" s="265"/>
      <c r="T117" s="266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7" t="s">
        <v>137</v>
      </c>
      <c r="AU117" s="267" t="s">
        <v>83</v>
      </c>
      <c r="AV117" s="15" t="s">
        <v>81</v>
      </c>
      <c r="AW117" s="15" t="s">
        <v>35</v>
      </c>
      <c r="AX117" s="15" t="s">
        <v>73</v>
      </c>
      <c r="AY117" s="267" t="s">
        <v>124</v>
      </c>
    </row>
    <row r="118" s="13" customFormat="1">
      <c r="A118" s="13"/>
      <c r="B118" s="226"/>
      <c r="C118" s="227"/>
      <c r="D118" s="224" t="s">
        <v>137</v>
      </c>
      <c r="E118" s="228" t="s">
        <v>19</v>
      </c>
      <c r="F118" s="229" t="s">
        <v>1010</v>
      </c>
      <c r="G118" s="227"/>
      <c r="H118" s="230">
        <v>5.7119999999999997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137</v>
      </c>
      <c r="AU118" s="236" t="s">
        <v>83</v>
      </c>
      <c r="AV118" s="13" t="s">
        <v>83</v>
      </c>
      <c r="AW118" s="13" t="s">
        <v>35</v>
      </c>
      <c r="AX118" s="13" t="s">
        <v>73</v>
      </c>
      <c r="AY118" s="236" t="s">
        <v>124</v>
      </c>
    </row>
    <row r="119" s="15" customFormat="1">
      <c r="A119" s="15"/>
      <c r="B119" s="258"/>
      <c r="C119" s="259"/>
      <c r="D119" s="224" t="s">
        <v>137</v>
      </c>
      <c r="E119" s="260" t="s">
        <v>19</v>
      </c>
      <c r="F119" s="261" t="s">
        <v>1011</v>
      </c>
      <c r="G119" s="259"/>
      <c r="H119" s="260" t="s">
        <v>19</v>
      </c>
      <c r="I119" s="262"/>
      <c r="J119" s="259"/>
      <c r="K119" s="259"/>
      <c r="L119" s="263"/>
      <c r="M119" s="264"/>
      <c r="N119" s="265"/>
      <c r="O119" s="265"/>
      <c r="P119" s="265"/>
      <c r="Q119" s="265"/>
      <c r="R119" s="265"/>
      <c r="S119" s="265"/>
      <c r="T119" s="266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7" t="s">
        <v>137</v>
      </c>
      <c r="AU119" s="267" t="s">
        <v>83</v>
      </c>
      <c r="AV119" s="15" t="s">
        <v>81</v>
      </c>
      <c r="AW119" s="15" t="s">
        <v>35</v>
      </c>
      <c r="AX119" s="15" t="s">
        <v>73</v>
      </c>
      <c r="AY119" s="267" t="s">
        <v>124</v>
      </c>
    </row>
    <row r="120" s="13" customFormat="1">
      <c r="A120" s="13"/>
      <c r="B120" s="226"/>
      <c r="C120" s="227"/>
      <c r="D120" s="224" t="s">
        <v>137</v>
      </c>
      <c r="E120" s="228" t="s">
        <v>19</v>
      </c>
      <c r="F120" s="229" t="s">
        <v>1012</v>
      </c>
      <c r="G120" s="227"/>
      <c r="H120" s="230">
        <v>5.5919999999999996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137</v>
      </c>
      <c r="AU120" s="236" t="s">
        <v>83</v>
      </c>
      <c r="AV120" s="13" t="s">
        <v>83</v>
      </c>
      <c r="AW120" s="13" t="s">
        <v>35</v>
      </c>
      <c r="AX120" s="13" t="s">
        <v>73</v>
      </c>
      <c r="AY120" s="236" t="s">
        <v>124</v>
      </c>
    </row>
    <row r="121" s="16" customFormat="1">
      <c r="A121" s="16"/>
      <c r="B121" s="273"/>
      <c r="C121" s="274"/>
      <c r="D121" s="224" t="s">
        <v>137</v>
      </c>
      <c r="E121" s="275" t="s">
        <v>19</v>
      </c>
      <c r="F121" s="276" t="s">
        <v>616</v>
      </c>
      <c r="G121" s="274"/>
      <c r="H121" s="277">
        <v>18.504000000000001</v>
      </c>
      <c r="I121" s="278"/>
      <c r="J121" s="274"/>
      <c r="K121" s="274"/>
      <c r="L121" s="279"/>
      <c r="M121" s="280"/>
      <c r="N121" s="281"/>
      <c r="O121" s="281"/>
      <c r="P121" s="281"/>
      <c r="Q121" s="281"/>
      <c r="R121" s="281"/>
      <c r="S121" s="281"/>
      <c r="T121" s="282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T121" s="283" t="s">
        <v>137</v>
      </c>
      <c r="AU121" s="283" t="s">
        <v>83</v>
      </c>
      <c r="AV121" s="16" t="s">
        <v>145</v>
      </c>
      <c r="AW121" s="16" t="s">
        <v>35</v>
      </c>
      <c r="AX121" s="16" t="s">
        <v>73</v>
      </c>
      <c r="AY121" s="283" t="s">
        <v>124</v>
      </c>
    </row>
    <row r="122" s="15" customFormat="1">
      <c r="A122" s="15"/>
      <c r="B122" s="258"/>
      <c r="C122" s="259"/>
      <c r="D122" s="224" t="s">
        <v>137</v>
      </c>
      <c r="E122" s="260" t="s">
        <v>19</v>
      </c>
      <c r="F122" s="261" t="s">
        <v>1013</v>
      </c>
      <c r="G122" s="259"/>
      <c r="H122" s="260" t="s">
        <v>19</v>
      </c>
      <c r="I122" s="262"/>
      <c r="J122" s="259"/>
      <c r="K122" s="259"/>
      <c r="L122" s="263"/>
      <c r="M122" s="264"/>
      <c r="N122" s="265"/>
      <c r="O122" s="265"/>
      <c r="P122" s="265"/>
      <c r="Q122" s="265"/>
      <c r="R122" s="265"/>
      <c r="S122" s="265"/>
      <c r="T122" s="266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7" t="s">
        <v>137</v>
      </c>
      <c r="AU122" s="267" t="s">
        <v>83</v>
      </c>
      <c r="AV122" s="15" t="s">
        <v>81</v>
      </c>
      <c r="AW122" s="15" t="s">
        <v>35</v>
      </c>
      <c r="AX122" s="15" t="s">
        <v>73</v>
      </c>
      <c r="AY122" s="267" t="s">
        <v>124</v>
      </c>
    </row>
    <row r="123" s="13" customFormat="1">
      <c r="A123" s="13"/>
      <c r="B123" s="226"/>
      <c r="C123" s="227"/>
      <c r="D123" s="224" t="s">
        <v>137</v>
      </c>
      <c r="E123" s="228" t="s">
        <v>19</v>
      </c>
      <c r="F123" s="229" t="s">
        <v>1014</v>
      </c>
      <c r="G123" s="227"/>
      <c r="H123" s="230">
        <v>8.75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137</v>
      </c>
      <c r="AU123" s="236" t="s">
        <v>83</v>
      </c>
      <c r="AV123" s="13" t="s">
        <v>83</v>
      </c>
      <c r="AW123" s="13" t="s">
        <v>35</v>
      </c>
      <c r="AX123" s="13" t="s">
        <v>73</v>
      </c>
      <c r="AY123" s="236" t="s">
        <v>124</v>
      </c>
    </row>
    <row r="124" s="15" customFormat="1">
      <c r="A124" s="15"/>
      <c r="B124" s="258"/>
      <c r="C124" s="259"/>
      <c r="D124" s="224" t="s">
        <v>137</v>
      </c>
      <c r="E124" s="260" t="s">
        <v>19</v>
      </c>
      <c r="F124" s="261" t="s">
        <v>1015</v>
      </c>
      <c r="G124" s="259"/>
      <c r="H124" s="260" t="s">
        <v>19</v>
      </c>
      <c r="I124" s="262"/>
      <c r="J124" s="259"/>
      <c r="K124" s="259"/>
      <c r="L124" s="263"/>
      <c r="M124" s="264"/>
      <c r="N124" s="265"/>
      <c r="O124" s="265"/>
      <c r="P124" s="265"/>
      <c r="Q124" s="265"/>
      <c r="R124" s="265"/>
      <c r="S124" s="265"/>
      <c r="T124" s="266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7" t="s">
        <v>137</v>
      </c>
      <c r="AU124" s="267" t="s">
        <v>83</v>
      </c>
      <c r="AV124" s="15" t="s">
        <v>81</v>
      </c>
      <c r="AW124" s="15" t="s">
        <v>35</v>
      </c>
      <c r="AX124" s="15" t="s">
        <v>73</v>
      </c>
      <c r="AY124" s="267" t="s">
        <v>124</v>
      </c>
    </row>
    <row r="125" s="13" customFormat="1">
      <c r="A125" s="13"/>
      <c r="B125" s="226"/>
      <c r="C125" s="227"/>
      <c r="D125" s="224" t="s">
        <v>137</v>
      </c>
      <c r="E125" s="228" t="s">
        <v>19</v>
      </c>
      <c r="F125" s="229" t="s">
        <v>1016</v>
      </c>
      <c r="G125" s="227"/>
      <c r="H125" s="230">
        <v>10.175000000000001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137</v>
      </c>
      <c r="AU125" s="236" t="s">
        <v>83</v>
      </c>
      <c r="AV125" s="13" t="s">
        <v>83</v>
      </c>
      <c r="AW125" s="13" t="s">
        <v>35</v>
      </c>
      <c r="AX125" s="13" t="s">
        <v>73</v>
      </c>
      <c r="AY125" s="236" t="s">
        <v>124</v>
      </c>
    </row>
    <row r="126" s="16" customFormat="1">
      <c r="A126" s="16"/>
      <c r="B126" s="273"/>
      <c r="C126" s="274"/>
      <c r="D126" s="224" t="s">
        <v>137</v>
      </c>
      <c r="E126" s="275" t="s">
        <v>19</v>
      </c>
      <c r="F126" s="276" t="s">
        <v>616</v>
      </c>
      <c r="G126" s="274"/>
      <c r="H126" s="277">
        <v>18.925000000000001</v>
      </c>
      <c r="I126" s="278"/>
      <c r="J126" s="274"/>
      <c r="K126" s="274"/>
      <c r="L126" s="279"/>
      <c r="M126" s="280"/>
      <c r="N126" s="281"/>
      <c r="O126" s="281"/>
      <c r="P126" s="281"/>
      <c r="Q126" s="281"/>
      <c r="R126" s="281"/>
      <c r="S126" s="281"/>
      <c r="T126" s="282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T126" s="283" t="s">
        <v>137</v>
      </c>
      <c r="AU126" s="283" t="s">
        <v>83</v>
      </c>
      <c r="AV126" s="16" t="s">
        <v>145</v>
      </c>
      <c r="AW126" s="16" t="s">
        <v>35</v>
      </c>
      <c r="AX126" s="16" t="s">
        <v>73</v>
      </c>
      <c r="AY126" s="283" t="s">
        <v>124</v>
      </c>
    </row>
    <row r="127" s="14" customFormat="1">
      <c r="A127" s="14"/>
      <c r="B127" s="237"/>
      <c r="C127" s="238"/>
      <c r="D127" s="224" t="s">
        <v>137</v>
      </c>
      <c r="E127" s="239" t="s">
        <v>19</v>
      </c>
      <c r="F127" s="240" t="s">
        <v>171</v>
      </c>
      <c r="G127" s="238"/>
      <c r="H127" s="241">
        <v>44.429000000000002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137</v>
      </c>
      <c r="AU127" s="247" t="s">
        <v>83</v>
      </c>
      <c r="AV127" s="14" t="s">
        <v>131</v>
      </c>
      <c r="AW127" s="14" t="s">
        <v>35</v>
      </c>
      <c r="AX127" s="14" t="s">
        <v>81</v>
      </c>
      <c r="AY127" s="247" t="s">
        <v>124</v>
      </c>
    </row>
    <row r="128" s="2" customFormat="1" ht="24.15" customHeight="1">
      <c r="A128" s="40"/>
      <c r="B128" s="41"/>
      <c r="C128" s="206" t="s">
        <v>131</v>
      </c>
      <c r="D128" s="206" t="s">
        <v>126</v>
      </c>
      <c r="E128" s="207" t="s">
        <v>1017</v>
      </c>
      <c r="F128" s="208" t="s">
        <v>1018</v>
      </c>
      <c r="G128" s="209" t="s">
        <v>154</v>
      </c>
      <c r="H128" s="210">
        <v>43.194000000000003</v>
      </c>
      <c r="I128" s="211"/>
      <c r="J128" s="212">
        <f>ROUND(I128*H128,2)</f>
        <v>0</v>
      </c>
      <c r="K128" s="208" t="s">
        <v>130</v>
      </c>
      <c r="L128" s="46"/>
      <c r="M128" s="213" t="s">
        <v>19</v>
      </c>
      <c r="N128" s="214" t="s">
        <v>44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131</v>
      </c>
      <c r="AT128" s="217" t="s">
        <v>126</v>
      </c>
      <c r="AU128" s="217" t="s">
        <v>83</v>
      </c>
      <c r="AY128" s="19" t="s">
        <v>124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81</v>
      </c>
      <c r="BK128" s="218">
        <f>ROUND(I128*H128,2)</f>
        <v>0</v>
      </c>
      <c r="BL128" s="19" t="s">
        <v>131</v>
      </c>
      <c r="BM128" s="217" t="s">
        <v>1019</v>
      </c>
    </row>
    <row r="129" s="2" customFormat="1">
      <c r="A129" s="40"/>
      <c r="B129" s="41"/>
      <c r="C129" s="42"/>
      <c r="D129" s="219" t="s">
        <v>133</v>
      </c>
      <c r="E129" s="42"/>
      <c r="F129" s="220" t="s">
        <v>1020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133</v>
      </c>
      <c r="AU129" s="19" t="s">
        <v>83</v>
      </c>
    </row>
    <row r="130" s="15" customFormat="1">
      <c r="A130" s="15"/>
      <c r="B130" s="258"/>
      <c r="C130" s="259"/>
      <c r="D130" s="224" t="s">
        <v>137</v>
      </c>
      <c r="E130" s="260" t="s">
        <v>19</v>
      </c>
      <c r="F130" s="261" t="s">
        <v>1009</v>
      </c>
      <c r="G130" s="259"/>
      <c r="H130" s="260" t="s">
        <v>19</v>
      </c>
      <c r="I130" s="262"/>
      <c r="J130" s="259"/>
      <c r="K130" s="259"/>
      <c r="L130" s="263"/>
      <c r="M130" s="264"/>
      <c r="N130" s="265"/>
      <c r="O130" s="265"/>
      <c r="P130" s="265"/>
      <c r="Q130" s="265"/>
      <c r="R130" s="265"/>
      <c r="S130" s="265"/>
      <c r="T130" s="266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7" t="s">
        <v>137</v>
      </c>
      <c r="AU130" s="267" t="s">
        <v>83</v>
      </c>
      <c r="AV130" s="15" t="s">
        <v>81</v>
      </c>
      <c r="AW130" s="15" t="s">
        <v>35</v>
      </c>
      <c r="AX130" s="15" t="s">
        <v>73</v>
      </c>
      <c r="AY130" s="267" t="s">
        <v>124</v>
      </c>
    </row>
    <row r="131" s="13" customFormat="1">
      <c r="A131" s="13"/>
      <c r="B131" s="226"/>
      <c r="C131" s="227"/>
      <c r="D131" s="224" t="s">
        <v>137</v>
      </c>
      <c r="E131" s="228" t="s">
        <v>19</v>
      </c>
      <c r="F131" s="229" t="s">
        <v>1021</v>
      </c>
      <c r="G131" s="227"/>
      <c r="H131" s="230">
        <v>16.367999999999999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137</v>
      </c>
      <c r="AU131" s="236" t="s">
        <v>83</v>
      </c>
      <c r="AV131" s="13" t="s">
        <v>83</v>
      </c>
      <c r="AW131" s="13" t="s">
        <v>35</v>
      </c>
      <c r="AX131" s="13" t="s">
        <v>73</v>
      </c>
      <c r="AY131" s="236" t="s">
        <v>124</v>
      </c>
    </row>
    <row r="132" s="15" customFormat="1">
      <c r="A132" s="15"/>
      <c r="B132" s="258"/>
      <c r="C132" s="259"/>
      <c r="D132" s="224" t="s">
        <v>137</v>
      </c>
      <c r="E132" s="260" t="s">
        <v>19</v>
      </c>
      <c r="F132" s="261" t="s">
        <v>1011</v>
      </c>
      <c r="G132" s="259"/>
      <c r="H132" s="260" t="s">
        <v>19</v>
      </c>
      <c r="I132" s="262"/>
      <c r="J132" s="259"/>
      <c r="K132" s="259"/>
      <c r="L132" s="263"/>
      <c r="M132" s="264"/>
      <c r="N132" s="265"/>
      <c r="O132" s="265"/>
      <c r="P132" s="265"/>
      <c r="Q132" s="265"/>
      <c r="R132" s="265"/>
      <c r="S132" s="265"/>
      <c r="T132" s="26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7" t="s">
        <v>137</v>
      </c>
      <c r="AU132" s="267" t="s">
        <v>83</v>
      </c>
      <c r="AV132" s="15" t="s">
        <v>81</v>
      </c>
      <c r="AW132" s="15" t="s">
        <v>35</v>
      </c>
      <c r="AX132" s="15" t="s">
        <v>73</v>
      </c>
      <c r="AY132" s="267" t="s">
        <v>124</v>
      </c>
    </row>
    <row r="133" s="13" customFormat="1">
      <c r="A133" s="13"/>
      <c r="B133" s="226"/>
      <c r="C133" s="227"/>
      <c r="D133" s="224" t="s">
        <v>137</v>
      </c>
      <c r="E133" s="228" t="s">
        <v>19</v>
      </c>
      <c r="F133" s="229" t="s">
        <v>1022</v>
      </c>
      <c r="G133" s="227"/>
      <c r="H133" s="230">
        <v>26.826000000000001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137</v>
      </c>
      <c r="AU133" s="236" t="s">
        <v>83</v>
      </c>
      <c r="AV133" s="13" t="s">
        <v>83</v>
      </c>
      <c r="AW133" s="13" t="s">
        <v>35</v>
      </c>
      <c r="AX133" s="13" t="s">
        <v>73</v>
      </c>
      <c r="AY133" s="236" t="s">
        <v>124</v>
      </c>
    </row>
    <row r="134" s="14" customFormat="1">
      <c r="A134" s="14"/>
      <c r="B134" s="237"/>
      <c r="C134" s="238"/>
      <c r="D134" s="224" t="s">
        <v>137</v>
      </c>
      <c r="E134" s="239" t="s">
        <v>19</v>
      </c>
      <c r="F134" s="240" t="s">
        <v>171</v>
      </c>
      <c r="G134" s="238"/>
      <c r="H134" s="241">
        <v>43.194000000000003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7" t="s">
        <v>137</v>
      </c>
      <c r="AU134" s="247" t="s">
        <v>83</v>
      </c>
      <c r="AV134" s="14" t="s">
        <v>131</v>
      </c>
      <c r="AW134" s="14" t="s">
        <v>35</v>
      </c>
      <c r="AX134" s="14" t="s">
        <v>81</v>
      </c>
      <c r="AY134" s="247" t="s">
        <v>124</v>
      </c>
    </row>
    <row r="135" s="2" customFormat="1" ht="37.8" customHeight="1">
      <c r="A135" s="40"/>
      <c r="B135" s="41"/>
      <c r="C135" s="206" t="s">
        <v>215</v>
      </c>
      <c r="D135" s="206" t="s">
        <v>126</v>
      </c>
      <c r="E135" s="207" t="s">
        <v>497</v>
      </c>
      <c r="F135" s="208" t="s">
        <v>498</v>
      </c>
      <c r="G135" s="209" t="s">
        <v>154</v>
      </c>
      <c r="H135" s="210">
        <v>100.485</v>
      </c>
      <c r="I135" s="211"/>
      <c r="J135" s="212">
        <f>ROUND(I135*H135,2)</f>
        <v>0</v>
      </c>
      <c r="K135" s="208" t="s">
        <v>130</v>
      </c>
      <c r="L135" s="46"/>
      <c r="M135" s="213" t="s">
        <v>19</v>
      </c>
      <c r="N135" s="214" t="s">
        <v>44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131</v>
      </c>
      <c r="AT135" s="217" t="s">
        <v>126</v>
      </c>
      <c r="AU135" s="217" t="s">
        <v>83</v>
      </c>
      <c r="AY135" s="19" t="s">
        <v>124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81</v>
      </c>
      <c r="BK135" s="218">
        <f>ROUND(I135*H135,2)</f>
        <v>0</v>
      </c>
      <c r="BL135" s="19" t="s">
        <v>131</v>
      </c>
      <c r="BM135" s="217" t="s">
        <v>1023</v>
      </c>
    </row>
    <row r="136" s="2" customFormat="1">
      <c r="A136" s="40"/>
      <c r="B136" s="41"/>
      <c r="C136" s="42"/>
      <c r="D136" s="219" t="s">
        <v>133</v>
      </c>
      <c r="E136" s="42"/>
      <c r="F136" s="220" t="s">
        <v>500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133</v>
      </c>
      <c r="AU136" s="19" t="s">
        <v>83</v>
      </c>
    </row>
    <row r="137" s="15" customFormat="1">
      <c r="A137" s="15"/>
      <c r="B137" s="258"/>
      <c r="C137" s="259"/>
      <c r="D137" s="224" t="s">
        <v>137</v>
      </c>
      <c r="E137" s="260" t="s">
        <v>19</v>
      </c>
      <c r="F137" s="261" t="s">
        <v>1024</v>
      </c>
      <c r="G137" s="259"/>
      <c r="H137" s="260" t="s">
        <v>19</v>
      </c>
      <c r="I137" s="262"/>
      <c r="J137" s="259"/>
      <c r="K137" s="259"/>
      <c r="L137" s="263"/>
      <c r="M137" s="264"/>
      <c r="N137" s="265"/>
      <c r="O137" s="265"/>
      <c r="P137" s="265"/>
      <c r="Q137" s="265"/>
      <c r="R137" s="265"/>
      <c r="S137" s="265"/>
      <c r="T137" s="26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7" t="s">
        <v>137</v>
      </c>
      <c r="AU137" s="267" t="s">
        <v>83</v>
      </c>
      <c r="AV137" s="15" t="s">
        <v>81</v>
      </c>
      <c r="AW137" s="15" t="s">
        <v>35</v>
      </c>
      <c r="AX137" s="15" t="s">
        <v>73</v>
      </c>
      <c r="AY137" s="267" t="s">
        <v>124</v>
      </c>
    </row>
    <row r="138" s="15" customFormat="1">
      <c r="A138" s="15"/>
      <c r="B138" s="258"/>
      <c r="C138" s="259"/>
      <c r="D138" s="224" t="s">
        <v>137</v>
      </c>
      <c r="E138" s="260" t="s">
        <v>19</v>
      </c>
      <c r="F138" s="261" t="s">
        <v>1025</v>
      </c>
      <c r="G138" s="259"/>
      <c r="H138" s="260" t="s">
        <v>19</v>
      </c>
      <c r="I138" s="262"/>
      <c r="J138" s="259"/>
      <c r="K138" s="259"/>
      <c r="L138" s="263"/>
      <c r="M138" s="264"/>
      <c r="N138" s="265"/>
      <c r="O138" s="265"/>
      <c r="P138" s="265"/>
      <c r="Q138" s="265"/>
      <c r="R138" s="265"/>
      <c r="S138" s="265"/>
      <c r="T138" s="26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7" t="s">
        <v>137</v>
      </c>
      <c r="AU138" s="267" t="s">
        <v>83</v>
      </c>
      <c r="AV138" s="15" t="s">
        <v>81</v>
      </c>
      <c r="AW138" s="15" t="s">
        <v>35</v>
      </c>
      <c r="AX138" s="15" t="s">
        <v>73</v>
      </c>
      <c r="AY138" s="267" t="s">
        <v>124</v>
      </c>
    </row>
    <row r="139" s="13" customFormat="1">
      <c r="A139" s="13"/>
      <c r="B139" s="226"/>
      <c r="C139" s="227"/>
      <c r="D139" s="224" t="s">
        <v>137</v>
      </c>
      <c r="E139" s="228" t="s">
        <v>19</v>
      </c>
      <c r="F139" s="229" t="s">
        <v>1026</v>
      </c>
      <c r="G139" s="227"/>
      <c r="H139" s="230">
        <v>42.799999999999997</v>
      </c>
      <c r="I139" s="231"/>
      <c r="J139" s="227"/>
      <c r="K139" s="227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137</v>
      </c>
      <c r="AU139" s="236" t="s">
        <v>83</v>
      </c>
      <c r="AV139" s="13" t="s">
        <v>83</v>
      </c>
      <c r="AW139" s="13" t="s">
        <v>35</v>
      </c>
      <c r="AX139" s="13" t="s">
        <v>73</v>
      </c>
      <c r="AY139" s="236" t="s">
        <v>124</v>
      </c>
    </row>
    <row r="140" s="15" customFormat="1">
      <c r="A140" s="15"/>
      <c r="B140" s="258"/>
      <c r="C140" s="259"/>
      <c r="D140" s="224" t="s">
        <v>137</v>
      </c>
      <c r="E140" s="260" t="s">
        <v>19</v>
      </c>
      <c r="F140" s="261" t="s">
        <v>1027</v>
      </c>
      <c r="G140" s="259"/>
      <c r="H140" s="260" t="s">
        <v>19</v>
      </c>
      <c r="I140" s="262"/>
      <c r="J140" s="259"/>
      <c r="K140" s="259"/>
      <c r="L140" s="263"/>
      <c r="M140" s="264"/>
      <c r="N140" s="265"/>
      <c r="O140" s="265"/>
      <c r="P140" s="265"/>
      <c r="Q140" s="265"/>
      <c r="R140" s="265"/>
      <c r="S140" s="265"/>
      <c r="T140" s="266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7" t="s">
        <v>137</v>
      </c>
      <c r="AU140" s="267" t="s">
        <v>83</v>
      </c>
      <c r="AV140" s="15" t="s">
        <v>81</v>
      </c>
      <c r="AW140" s="15" t="s">
        <v>35</v>
      </c>
      <c r="AX140" s="15" t="s">
        <v>73</v>
      </c>
      <c r="AY140" s="267" t="s">
        <v>124</v>
      </c>
    </row>
    <row r="141" s="13" customFormat="1">
      <c r="A141" s="13"/>
      <c r="B141" s="226"/>
      <c r="C141" s="227"/>
      <c r="D141" s="224" t="s">
        <v>137</v>
      </c>
      <c r="E141" s="228" t="s">
        <v>19</v>
      </c>
      <c r="F141" s="229" t="s">
        <v>1028</v>
      </c>
      <c r="G141" s="227"/>
      <c r="H141" s="230">
        <v>14.491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137</v>
      </c>
      <c r="AU141" s="236" t="s">
        <v>83</v>
      </c>
      <c r="AV141" s="13" t="s">
        <v>83</v>
      </c>
      <c r="AW141" s="13" t="s">
        <v>35</v>
      </c>
      <c r="AX141" s="13" t="s">
        <v>73</v>
      </c>
      <c r="AY141" s="236" t="s">
        <v>124</v>
      </c>
    </row>
    <row r="142" s="15" customFormat="1">
      <c r="A142" s="15"/>
      <c r="B142" s="258"/>
      <c r="C142" s="259"/>
      <c r="D142" s="224" t="s">
        <v>137</v>
      </c>
      <c r="E142" s="260" t="s">
        <v>19</v>
      </c>
      <c r="F142" s="261" t="s">
        <v>1029</v>
      </c>
      <c r="G142" s="259"/>
      <c r="H142" s="260" t="s">
        <v>19</v>
      </c>
      <c r="I142" s="262"/>
      <c r="J142" s="259"/>
      <c r="K142" s="259"/>
      <c r="L142" s="263"/>
      <c r="M142" s="264"/>
      <c r="N142" s="265"/>
      <c r="O142" s="265"/>
      <c r="P142" s="265"/>
      <c r="Q142" s="265"/>
      <c r="R142" s="265"/>
      <c r="S142" s="265"/>
      <c r="T142" s="26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7" t="s">
        <v>137</v>
      </c>
      <c r="AU142" s="267" t="s">
        <v>83</v>
      </c>
      <c r="AV142" s="15" t="s">
        <v>81</v>
      </c>
      <c r="AW142" s="15" t="s">
        <v>35</v>
      </c>
      <c r="AX142" s="15" t="s">
        <v>73</v>
      </c>
      <c r="AY142" s="267" t="s">
        <v>124</v>
      </c>
    </row>
    <row r="143" s="13" customFormat="1">
      <c r="A143" s="13"/>
      <c r="B143" s="226"/>
      <c r="C143" s="227"/>
      <c r="D143" s="224" t="s">
        <v>137</v>
      </c>
      <c r="E143" s="228" t="s">
        <v>19</v>
      </c>
      <c r="F143" s="229" t="s">
        <v>1030</v>
      </c>
      <c r="G143" s="227"/>
      <c r="H143" s="230">
        <v>43.194000000000003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137</v>
      </c>
      <c r="AU143" s="236" t="s">
        <v>83</v>
      </c>
      <c r="AV143" s="13" t="s">
        <v>83</v>
      </c>
      <c r="AW143" s="13" t="s">
        <v>35</v>
      </c>
      <c r="AX143" s="13" t="s">
        <v>73</v>
      </c>
      <c r="AY143" s="236" t="s">
        <v>124</v>
      </c>
    </row>
    <row r="144" s="14" customFormat="1">
      <c r="A144" s="14"/>
      <c r="B144" s="237"/>
      <c r="C144" s="238"/>
      <c r="D144" s="224" t="s">
        <v>137</v>
      </c>
      <c r="E144" s="239" t="s">
        <v>19</v>
      </c>
      <c r="F144" s="240" t="s">
        <v>171</v>
      </c>
      <c r="G144" s="238"/>
      <c r="H144" s="241">
        <v>100.485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7" t="s">
        <v>137</v>
      </c>
      <c r="AU144" s="247" t="s">
        <v>83</v>
      </c>
      <c r="AV144" s="14" t="s">
        <v>131</v>
      </c>
      <c r="AW144" s="14" t="s">
        <v>35</v>
      </c>
      <c r="AX144" s="14" t="s">
        <v>81</v>
      </c>
      <c r="AY144" s="247" t="s">
        <v>124</v>
      </c>
    </row>
    <row r="145" s="2" customFormat="1" ht="37.8" customHeight="1">
      <c r="A145" s="40"/>
      <c r="B145" s="41"/>
      <c r="C145" s="206" t="s">
        <v>435</v>
      </c>
      <c r="D145" s="206" t="s">
        <v>126</v>
      </c>
      <c r="E145" s="207" t="s">
        <v>506</v>
      </c>
      <c r="F145" s="208" t="s">
        <v>507</v>
      </c>
      <c r="G145" s="209" t="s">
        <v>154</v>
      </c>
      <c r="H145" s="210">
        <v>1004.85</v>
      </c>
      <c r="I145" s="211"/>
      <c r="J145" s="212">
        <f>ROUND(I145*H145,2)</f>
        <v>0</v>
      </c>
      <c r="K145" s="208" t="s">
        <v>130</v>
      </c>
      <c r="L145" s="46"/>
      <c r="M145" s="213" t="s">
        <v>19</v>
      </c>
      <c r="N145" s="214" t="s">
        <v>44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131</v>
      </c>
      <c r="AT145" s="217" t="s">
        <v>126</v>
      </c>
      <c r="AU145" s="217" t="s">
        <v>83</v>
      </c>
      <c r="AY145" s="19" t="s">
        <v>124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81</v>
      </c>
      <c r="BK145" s="218">
        <f>ROUND(I145*H145,2)</f>
        <v>0</v>
      </c>
      <c r="BL145" s="19" t="s">
        <v>131</v>
      </c>
      <c r="BM145" s="217" t="s">
        <v>1031</v>
      </c>
    </row>
    <row r="146" s="2" customFormat="1">
      <c r="A146" s="40"/>
      <c r="B146" s="41"/>
      <c r="C146" s="42"/>
      <c r="D146" s="219" t="s">
        <v>133</v>
      </c>
      <c r="E146" s="42"/>
      <c r="F146" s="220" t="s">
        <v>509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133</v>
      </c>
      <c r="AU146" s="19" t="s">
        <v>83</v>
      </c>
    </row>
    <row r="147" s="13" customFormat="1">
      <c r="A147" s="13"/>
      <c r="B147" s="226"/>
      <c r="C147" s="227"/>
      <c r="D147" s="224" t="s">
        <v>137</v>
      </c>
      <c r="E147" s="228" t="s">
        <v>19</v>
      </c>
      <c r="F147" s="229" t="s">
        <v>1032</v>
      </c>
      <c r="G147" s="227"/>
      <c r="H147" s="230">
        <v>1004.85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137</v>
      </c>
      <c r="AU147" s="236" t="s">
        <v>83</v>
      </c>
      <c r="AV147" s="13" t="s">
        <v>83</v>
      </c>
      <c r="AW147" s="13" t="s">
        <v>35</v>
      </c>
      <c r="AX147" s="13" t="s">
        <v>81</v>
      </c>
      <c r="AY147" s="236" t="s">
        <v>124</v>
      </c>
    </row>
    <row r="148" s="2" customFormat="1" ht="33" customHeight="1">
      <c r="A148" s="40"/>
      <c r="B148" s="41"/>
      <c r="C148" s="206" t="s">
        <v>442</v>
      </c>
      <c r="D148" s="206" t="s">
        <v>126</v>
      </c>
      <c r="E148" s="207" t="s">
        <v>1033</v>
      </c>
      <c r="F148" s="208" t="s">
        <v>1034</v>
      </c>
      <c r="G148" s="209" t="s">
        <v>154</v>
      </c>
      <c r="H148" s="210">
        <v>50.689999999999998</v>
      </c>
      <c r="I148" s="211"/>
      <c r="J148" s="212">
        <f>ROUND(I148*H148,2)</f>
        <v>0</v>
      </c>
      <c r="K148" s="208" t="s">
        <v>130</v>
      </c>
      <c r="L148" s="46"/>
      <c r="M148" s="213" t="s">
        <v>19</v>
      </c>
      <c r="N148" s="214" t="s">
        <v>44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131</v>
      </c>
      <c r="AT148" s="217" t="s">
        <v>126</v>
      </c>
      <c r="AU148" s="217" t="s">
        <v>83</v>
      </c>
      <c r="AY148" s="19" t="s">
        <v>124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81</v>
      </c>
      <c r="BK148" s="218">
        <f>ROUND(I148*H148,2)</f>
        <v>0</v>
      </c>
      <c r="BL148" s="19" t="s">
        <v>131</v>
      </c>
      <c r="BM148" s="217" t="s">
        <v>1035</v>
      </c>
    </row>
    <row r="149" s="2" customFormat="1">
      <c r="A149" s="40"/>
      <c r="B149" s="41"/>
      <c r="C149" s="42"/>
      <c r="D149" s="219" t="s">
        <v>133</v>
      </c>
      <c r="E149" s="42"/>
      <c r="F149" s="220" t="s">
        <v>1036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133</v>
      </c>
      <c r="AU149" s="19" t="s">
        <v>83</v>
      </c>
    </row>
    <row r="150" s="15" customFormat="1">
      <c r="A150" s="15"/>
      <c r="B150" s="258"/>
      <c r="C150" s="259"/>
      <c r="D150" s="224" t="s">
        <v>137</v>
      </c>
      <c r="E150" s="260" t="s">
        <v>19</v>
      </c>
      <c r="F150" s="261" t="s">
        <v>1037</v>
      </c>
      <c r="G150" s="259"/>
      <c r="H150" s="260" t="s">
        <v>19</v>
      </c>
      <c r="I150" s="262"/>
      <c r="J150" s="259"/>
      <c r="K150" s="259"/>
      <c r="L150" s="263"/>
      <c r="M150" s="264"/>
      <c r="N150" s="265"/>
      <c r="O150" s="265"/>
      <c r="P150" s="265"/>
      <c r="Q150" s="265"/>
      <c r="R150" s="265"/>
      <c r="S150" s="265"/>
      <c r="T150" s="266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7" t="s">
        <v>137</v>
      </c>
      <c r="AU150" s="267" t="s">
        <v>83</v>
      </c>
      <c r="AV150" s="15" t="s">
        <v>81</v>
      </c>
      <c r="AW150" s="15" t="s">
        <v>35</v>
      </c>
      <c r="AX150" s="15" t="s">
        <v>73</v>
      </c>
      <c r="AY150" s="267" t="s">
        <v>124</v>
      </c>
    </row>
    <row r="151" s="13" customFormat="1">
      <c r="A151" s="13"/>
      <c r="B151" s="226"/>
      <c r="C151" s="227"/>
      <c r="D151" s="224" t="s">
        <v>137</v>
      </c>
      <c r="E151" s="228" t="s">
        <v>19</v>
      </c>
      <c r="F151" s="229" t="s">
        <v>1038</v>
      </c>
      <c r="G151" s="227"/>
      <c r="H151" s="230">
        <v>21.829999999999998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137</v>
      </c>
      <c r="AU151" s="236" t="s">
        <v>83</v>
      </c>
      <c r="AV151" s="13" t="s">
        <v>83</v>
      </c>
      <c r="AW151" s="13" t="s">
        <v>35</v>
      </c>
      <c r="AX151" s="13" t="s">
        <v>73</v>
      </c>
      <c r="AY151" s="236" t="s">
        <v>124</v>
      </c>
    </row>
    <row r="152" s="15" customFormat="1">
      <c r="A152" s="15"/>
      <c r="B152" s="258"/>
      <c r="C152" s="259"/>
      <c r="D152" s="224" t="s">
        <v>137</v>
      </c>
      <c r="E152" s="260" t="s">
        <v>19</v>
      </c>
      <c r="F152" s="261" t="s">
        <v>1039</v>
      </c>
      <c r="G152" s="259"/>
      <c r="H152" s="260" t="s">
        <v>19</v>
      </c>
      <c r="I152" s="262"/>
      <c r="J152" s="259"/>
      <c r="K152" s="259"/>
      <c r="L152" s="263"/>
      <c r="M152" s="264"/>
      <c r="N152" s="265"/>
      <c r="O152" s="265"/>
      <c r="P152" s="265"/>
      <c r="Q152" s="265"/>
      <c r="R152" s="265"/>
      <c r="S152" s="265"/>
      <c r="T152" s="26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7" t="s">
        <v>137</v>
      </c>
      <c r="AU152" s="267" t="s">
        <v>83</v>
      </c>
      <c r="AV152" s="15" t="s">
        <v>81</v>
      </c>
      <c r="AW152" s="15" t="s">
        <v>35</v>
      </c>
      <c r="AX152" s="15" t="s">
        <v>73</v>
      </c>
      <c r="AY152" s="267" t="s">
        <v>124</v>
      </c>
    </row>
    <row r="153" s="13" customFormat="1">
      <c r="A153" s="13"/>
      <c r="B153" s="226"/>
      <c r="C153" s="227"/>
      <c r="D153" s="224" t="s">
        <v>137</v>
      </c>
      <c r="E153" s="228" t="s">
        <v>19</v>
      </c>
      <c r="F153" s="229" t="s">
        <v>1040</v>
      </c>
      <c r="G153" s="227"/>
      <c r="H153" s="230">
        <v>28.859999999999999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137</v>
      </c>
      <c r="AU153" s="236" t="s">
        <v>83</v>
      </c>
      <c r="AV153" s="13" t="s">
        <v>83</v>
      </c>
      <c r="AW153" s="13" t="s">
        <v>35</v>
      </c>
      <c r="AX153" s="13" t="s">
        <v>73</v>
      </c>
      <c r="AY153" s="236" t="s">
        <v>124</v>
      </c>
    </row>
    <row r="154" s="14" customFormat="1">
      <c r="A154" s="14"/>
      <c r="B154" s="237"/>
      <c r="C154" s="238"/>
      <c r="D154" s="224" t="s">
        <v>137</v>
      </c>
      <c r="E154" s="239" t="s">
        <v>19</v>
      </c>
      <c r="F154" s="240" t="s">
        <v>171</v>
      </c>
      <c r="G154" s="238"/>
      <c r="H154" s="241">
        <v>50.689999999999998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7" t="s">
        <v>137</v>
      </c>
      <c r="AU154" s="247" t="s">
        <v>83</v>
      </c>
      <c r="AV154" s="14" t="s">
        <v>131</v>
      </c>
      <c r="AW154" s="14" t="s">
        <v>35</v>
      </c>
      <c r="AX154" s="14" t="s">
        <v>81</v>
      </c>
      <c r="AY154" s="247" t="s">
        <v>124</v>
      </c>
    </row>
    <row r="155" s="2" customFormat="1" ht="24.15" customHeight="1">
      <c r="A155" s="40"/>
      <c r="B155" s="41"/>
      <c r="C155" s="206" t="s">
        <v>177</v>
      </c>
      <c r="D155" s="206" t="s">
        <v>126</v>
      </c>
      <c r="E155" s="207" t="s">
        <v>533</v>
      </c>
      <c r="F155" s="208" t="s">
        <v>534</v>
      </c>
      <c r="G155" s="209" t="s">
        <v>154</v>
      </c>
      <c r="H155" s="210">
        <v>100.485</v>
      </c>
      <c r="I155" s="211"/>
      <c r="J155" s="212">
        <f>ROUND(I155*H155,2)</f>
        <v>0</v>
      </c>
      <c r="K155" s="208" t="s">
        <v>130</v>
      </c>
      <c r="L155" s="46"/>
      <c r="M155" s="213" t="s">
        <v>19</v>
      </c>
      <c r="N155" s="214" t="s">
        <v>44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131</v>
      </c>
      <c r="AT155" s="217" t="s">
        <v>126</v>
      </c>
      <c r="AU155" s="217" t="s">
        <v>83</v>
      </c>
      <c r="AY155" s="19" t="s">
        <v>124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81</v>
      </c>
      <c r="BK155" s="218">
        <f>ROUND(I155*H155,2)</f>
        <v>0</v>
      </c>
      <c r="BL155" s="19" t="s">
        <v>131</v>
      </c>
      <c r="BM155" s="217" t="s">
        <v>1041</v>
      </c>
    </row>
    <row r="156" s="2" customFormat="1">
      <c r="A156" s="40"/>
      <c r="B156" s="41"/>
      <c r="C156" s="42"/>
      <c r="D156" s="219" t="s">
        <v>133</v>
      </c>
      <c r="E156" s="42"/>
      <c r="F156" s="220" t="s">
        <v>536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133</v>
      </c>
      <c r="AU156" s="19" t="s">
        <v>83</v>
      </c>
    </row>
    <row r="157" s="15" customFormat="1">
      <c r="A157" s="15"/>
      <c r="B157" s="258"/>
      <c r="C157" s="259"/>
      <c r="D157" s="224" t="s">
        <v>137</v>
      </c>
      <c r="E157" s="260" t="s">
        <v>19</v>
      </c>
      <c r="F157" s="261" t="s">
        <v>1025</v>
      </c>
      <c r="G157" s="259"/>
      <c r="H157" s="260" t="s">
        <v>19</v>
      </c>
      <c r="I157" s="262"/>
      <c r="J157" s="259"/>
      <c r="K157" s="259"/>
      <c r="L157" s="263"/>
      <c r="M157" s="264"/>
      <c r="N157" s="265"/>
      <c r="O157" s="265"/>
      <c r="P157" s="265"/>
      <c r="Q157" s="265"/>
      <c r="R157" s="265"/>
      <c r="S157" s="265"/>
      <c r="T157" s="266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7" t="s">
        <v>137</v>
      </c>
      <c r="AU157" s="267" t="s">
        <v>83</v>
      </c>
      <c r="AV157" s="15" t="s">
        <v>81</v>
      </c>
      <c r="AW157" s="15" t="s">
        <v>35</v>
      </c>
      <c r="AX157" s="15" t="s">
        <v>73</v>
      </c>
      <c r="AY157" s="267" t="s">
        <v>124</v>
      </c>
    </row>
    <row r="158" s="13" customFormat="1">
      <c r="A158" s="13"/>
      <c r="B158" s="226"/>
      <c r="C158" s="227"/>
      <c r="D158" s="224" t="s">
        <v>137</v>
      </c>
      <c r="E158" s="228" t="s">
        <v>19</v>
      </c>
      <c r="F158" s="229" t="s">
        <v>1026</v>
      </c>
      <c r="G158" s="227"/>
      <c r="H158" s="230">
        <v>42.799999999999997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137</v>
      </c>
      <c r="AU158" s="236" t="s">
        <v>83</v>
      </c>
      <c r="AV158" s="13" t="s">
        <v>83</v>
      </c>
      <c r="AW158" s="13" t="s">
        <v>35</v>
      </c>
      <c r="AX158" s="13" t="s">
        <v>73</v>
      </c>
      <c r="AY158" s="236" t="s">
        <v>124</v>
      </c>
    </row>
    <row r="159" s="15" customFormat="1">
      <c r="A159" s="15"/>
      <c r="B159" s="258"/>
      <c r="C159" s="259"/>
      <c r="D159" s="224" t="s">
        <v>137</v>
      </c>
      <c r="E159" s="260" t="s">
        <v>19</v>
      </c>
      <c r="F159" s="261" t="s">
        <v>1027</v>
      </c>
      <c r="G159" s="259"/>
      <c r="H159" s="260" t="s">
        <v>19</v>
      </c>
      <c r="I159" s="262"/>
      <c r="J159" s="259"/>
      <c r="K159" s="259"/>
      <c r="L159" s="263"/>
      <c r="M159" s="264"/>
      <c r="N159" s="265"/>
      <c r="O159" s="265"/>
      <c r="P159" s="265"/>
      <c r="Q159" s="265"/>
      <c r="R159" s="265"/>
      <c r="S159" s="265"/>
      <c r="T159" s="266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7" t="s">
        <v>137</v>
      </c>
      <c r="AU159" s="267" t="s">
        <v>83</v>
      </c>
      <c r="AV159" s="15" t="s">
        <v>81</v>
      </c>
      <c r="AW159" s="15" t="s">
        <v>35</v>
      </c>
      <c r="AX159" s="15" t="s">
        <v>73</v>
      </c>
      <c r="AY159" s="267" t="s">
        <v>124</v>
      </c>
    </row>
    <row r="160" s="13" customFormat="1">
      <c r="A160" s="13"/>
      <c r="B160" s="226"/>
      <c r="C160" s="227"/>
      <c r="D160" s="224" t="s">
        <v>137</v>
      </c>
      <c r="E160" s="228" t="s">
        <v>19</v>
      </c>
      <c r="F160" s="229" t="s">
        <v>1028</v>
      </c>
      <c r="G160" s="227"/>
      <c r="H160" s="230">
        <v>14.491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137</v>
      </c>
      <c r="AU160" s="236" t="s">
        <v>83</v>
      </c>
      <c r="AV160" s="13" t="s">
        <v>83</v>
      </c>
      <c r="AW160" s="13" t="s">
        <v>35</v>
      </c>
      <c r="AX160" s="13" t="s">
        <v>73</v>
      </c>
      <c r="AY160" s="236" t="s">
        <v>124</v>
      </c>
    </row>
    <row r="161" s="15" customFormat="1">
      <c r="A161" s="15"/>
      <c r="B161" s="258"/>
      <c r="C161" s="259"/>
      <c r="D161" s="224" t="s">
        <v>137</v>
      </c>
      <c r="E161" s="260" t="s">
        <v>19</v>
      </c>
      <c r="F161" s="261" t="s">
        <v>1029</v>
      </c>
      <c r="G161" s="259"/>
      <c r="H161" s="260" t="s">
        <v>19</v>
      </c>
      <c r="I161" s="262"/>
      <c r="J161" s="259"/>
      <c r="K161" s="259"/>
      <c r="L161" s="263"/>
      <c r="M161" s="264"/>
      <c r="N161" s="265"/>
      <c r="O161" s="265"/>
      <c r="P161" s="265"/>
      <c r="Q161" s="265"/>
      <c r="R161" s="265"/>
      <c r="S161" s="265"/>
      <c r="T161" s="266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7" t="s">
        <v>137</v>
      </c>
      <c r="AU161" s="267" t="s">
        <v>83</v>
      </c>
      <c r="AV161" s="15" t="s">
        <v>81</v>
      </c>
      <c r="AW161" s="15" t="s">
        <v>35</v>
      </c>
      <c r="AX161" s="15" t="s">
        <v>73</v>
      </c>
      <c r="AY161" s="267" t="s">
        <v>124</v>
      </c>
    </row>
    <row r="162" s="13" customFormat="1">
      <c r="A162" s="13"/>
      <c r="B162" s="226"/>
      <c r="C162" s="227"/>
      <c r="D162" s="224" t="s">
        <v>137</v>
      </c>
      <c r="E162" s="228" t="s">
        <v>19</v>
      </c>
      <c r="F162" s="229" t="s">
        <v>1030</v>
      </c>
      <c r="G162" s="227"/>
      <c r="H162" s="230">
        <v>43.194000000000003</v>
      </c>
      <c r="I162" s="231"/>
      <c r="J162" s="227"/>
      <c r="K162" s="227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137</v>
      </c>
      <c r="AU162" s="236" t="s">
        <v>83</v>
      </c>
      <c r="AV162" s="13" t="s">
        <v>83</v>
      </c>
      <c r="AW162" s="13" t="s">
        <v>35</v>
      </c>
      <c r="AX162" s="13" t="s">
        <v>73</v>
      </c>
      <c r="AY162" s="236" t="s">
        <v>124</v>
      </c>
    </row>
    <row r="163" s="14" customFormat="1">
      <c r="A163" s="14"/>
      <c r="B163" s="237"/>
      <c r="C163" s="238"/>
      <c r="D163" s="224" t="s">
        <v>137</v>
      </c>
      <c r="E163" s="239" t="s">
        <v>19</v>
      </c>
      <c r="F163" s="240" t="s">
        <v>171</v>
      </c>
      <c r="G163" s="238"/>
      <c r="H163" s="241">
        <v>100.485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7" t="s">
        <v>137</v>
      </c>
      <c r="AU163" s="247" t="s">
        <v>83</v>
      </c>
      <c r="AV163" s="14" t="s">
        <v>131</v>
      </c>
      <c r="AW163" s="14" t="s">
        <v>35</v>
      </c>
      <c r="AX163" s="14" t="s">
        <v>81</v>
      </c>
      <c r="AY163" s="247" t="s">
        <v>124</v>
      </c>
    </row>
    <row r="164" s="2" customFormat="1" ht="16.5" customHeight="1">
      <c r="A164" s="40"/>
      <c r="B164" s="41"/>
      <c r="C164" s="206" t="s">
        <v>172</v>
      </c>
      <c r="D164" s="206" t="s">
        <v>126</v>
      </c>
      <c r="E164" s="207" t="s">
        <v>1042</v>
      </c>
      <c r="F164" s="208" t="s">
        <v>1043</v>
      </c>
      <c r="G164" s="209" t="s">
        <v>154</v>
      </c>
      <c r="H164" s="210">
        <v>7</v>
      </c>
      <c r="I164" s="211"/>
      <c r="J164" s="212">
        <f>ROUND(I164*H164,2)</f>
        <v>0</v>
      </c>
      <c r="K164" s="208" t="s">
        <v>19</v>
      </c>
      <c r="L164" s="46"/>
      <c r="M164" s="213" t="s">
        <v>19</v>
      </c>
      <c r="N164" s="214" t="s">
        <v>44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131</v>
      </c>
      <c r="AT164" s="217" t="s">
        <v>126</v>
      </c>
      <c r="AU164" s="217" t="s">
        <v>83</v>
      </c>
      <c r="AY164" s="19" t="s">
        <v>124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81</v>
      </c>
      <c r="BK164" s="218">
        <f>ROUND(I164*H164,2)</f>
        <v>0</v>
      </c>
      <c r="BL164" s="19" t="s">
        <v>131</v>
      </c>
      <c r="BM164" s="217" t="s">
        <v>1044</v>
      </c>
    </row>
    <row r="165" s="15" customFormat="1">
      <c r="A165" s="15"/>
      <c r="B165" s="258"/>
      <c r="C165" s="259"/>
      <c r="D165" s="224" t="s">
        <v>137</v>
      </c>
      <c r="E165" s="260" t="s">
        <v>19</v>
      </c>
      <c r="F165" s="261" t="s">
        <v>1045</v>
      </c>
      <c r="G165" s="259"/>
      <c r="H165" s="260" t="s">
        <v>19</v>
      </c>
      <c r="I165" s="262"/>
      <c r="J165" s="259"/>
      <c r="K165" s="259"/>
      <c r="L165" s="263"/>
      <c r="M165" s="264"/>
      <c r="N165" s="265"/>
      <c r="O165" s="265"/>
      <c r="P165" s="265"/>
      <c r="Q165" s="265"/>
      <c r="R165" s="265"/>
      <c r="S165" s="265"/>
      <c r="T165" s="266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7" t="s">
        <v>137</v>
      </c>
      <c r="AU165" s="267" t="s">
        <v>83</v>
      </c>
      <c r="AV165" s="15" t="s">
        <v>81</v>
      </c>
      <c r="AW165" s="15" t="s">
        <v>35</v>
      </c>
      <c r="AX165" s="15" t="s">
        <v>73</v>
      </c>
      <c r="AY165" s="267" t="s">
        <v>124</v>
      </c>
    </row>
    <row r="166" s="13" customFormat="1">
      <c r="A166" s="13"/>
      <c r="B166" s="226"/>
      <c r="C166" s="227"/>
      <c r="D166" s="224" t="s">
        <v>137</v>
      </c>
      <c r="E166" s="228" t="s">
        <v>19</v>
      </c>
      <c r="F166" s="229" t="s">
        <v>1005</v>
      </c>
      <c r="G166" s="227"/>
      <c r="H166" s="230">
        <v>3.5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137</v>
      </c>
      <c r="AU166" s="236" t="s">
        <v>83</v>
      </c>
      <c r="AV166" s="13" t="s">
        <v>83</v>
      </c>
      <c r="AW166" s="13" t="s">
        <v>35</v>
      </c>
      <c r="AX166" s="13" t="s">
        <v>73</v>
      </c>
      <c r="AY166" s="236" t="s">
        <v>124</v>
      </c>
    </row>
    <row r="167" s="15" customFormat="1">
      <c r="A167" s="15"/>
      <c r="B167" s="258"/>
      <c r="C167" s="259"/>
      <c r="D167" s="224" t="s">
        <v>137</v>
      </c>
      <c r="E167" s="260" t="s">
        <v>19</v>
      </c>
      <c r="F167" s="261" t="s">
        <v>1046</v>
      </c>
      <c r="G167" s="259"/>
      <c r="H167" s="260" t="s">
        <v>19</v>
      </c>
      <c r="I167" s="262"/>
      <c r="J167" s="259"/>
      <c r="K167" s="259"/>
      <c r="L167" s="263"/>
      <c r="M167" s="264"/>
      <c r="N167" s="265"/>
      <c r="O167" s="265"/>
      <c r="P167" s="265"/>
      <c r="Q167" s="265"/>
      <c r="R167" s="265"/>
      <c r="S167" s="265"/>
      <c r="T167" s="266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7" t="s">
        <v>137</v>
      </c>
      <c r="AU167" s="267" t="s">
        <v>83</v>
      </c>
      <c r="AV167" s="15" t="s">
        <v>81</v>
      </c>
      <c r="AW167" s="15" t="s">
        <v>35</v>
      </c>
      <c r="AX167" s="15" t="s">
        <v>73</v>
      </c>
      <c r="AY167" s="267" t="s">
        <v>124</v>
      </c>
    </row>
    <row r="168" s="13" customFormat="1">
      <c r="A168" s="13"/>
      <c r="B168" s="226"/>
      <c r="C168" s="227"/>
      <c r="D168" s="224" t="s">
        <v>137</v>
      </c>
      <c r="E168" s="228" t="s">
        <v>19</v>
      </c>
      <c r="F168" s="229" t="s">
        <v>1005</v>
      </c>
      <c r="G168" s="227"/>
      <c r="H168" s="230">
        <v>3.5</v>
      </c>
      <c r="I168" s="231"/>
      <c r="J168" s="227"/>
      <c r="K168" s="227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137</v>
      </c>
      <c r="AU168" s="236" t="s">
        <v>83</v>
      </c>
      <c r="AV168" s="13" t="s">
        <v>83</v>
      </c>
      <c r="AW168" s="13" t="s">
        <v>35</v>
      </c>
      <c r="AX168" s="13" t="s">
        <v>73</v>
      </c>
      <c r="AY168" s="236" t="s">
        <v>124</v>
      </c>
    </row>
    <row r="169" s="14" customFormat="1">
      <c r="A169" s="14"/>
      <c r="B169" s="237"/>
      <c r="C169" s="238"/>
      <c r="D169" s="224" t="s">
        <v>137</v>
      </c>
      <c r="E169" s="239" t="s">
        <v>19</v>
      </c>
      <c r="F169" s="240" t="s">
        <v>171</v>
      </c>
      <c r="G169" s="238"/>
      <c r="H169" s="241">
        <v>7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7" t="s">
        <v>137</v>
      </c>
      <c r="AU169" s="247" t="s">
        <v>83</v>
      </c>
      <c r="AV169" s="14" t="s">
        <v>131</v>
      </c>
      <c r="AW169" s="14" t="s">
        <v>35</v>
      </c>
      <c r="AX169" s="14" t="s">
        <v>81</v>
      </c>
      <c r="AY169" s="247" t="s">
        <v>124</v>
      </c>
    </row>
    <row r="170" s="2" customFormat="1" ht="16.5" customHeight="1">
      <c r="A170" s="40"/>
      <c r="B170" s="41"/>
      <c r="C170" s="206" t="s">
        <v>180</v>
      </c>
      <c r="D170" s="206" t="s">
        <v>126</v>
      </c>
      <c r="E170" s="207" t="s">
        <v>1047</v>
      </c>
      <c r="F170" s="208" t="s">
        <v>1048</v>
      </c>
      <c r="G170" s="209" t="s">
        <v>129</v>
      </c>
      <c r="H170" s="210">
        <v>161.56999999999999</v>
      </c>
      <c r="I170" s="211"/>
      <c r="J170" s="212">
        <f>ROUND(I170*H170,2)</f>
        <v>0</v>
      </c>
      <c r="K170" s="208" t="s">
        <v>130</v>
      </c>
      <c r="L170" s="46"/>
      <c r="M170" s="213" t="s">
        <v>19</v>
      </c>
      <c r="N170" s="214" t="s">
        <v>44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131</v>
      </c>
      <c r="AT170" s="217" t="s">
        <v>126</v>
      </c>
      <c r="AU170" s="217" t="s">
        <v>83</v>
      </c>
      <c r="AY170" s="19" t="s">
        <v>124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81</v>
      </c>
      <c r="BK170" s="218">
        <f>ROUND(I170*H170,2)</f>
        <v>0</v>
      </c>
      <c r="BL170" s="19" t="s">
        <v>131</v>
      </c>
      <c r="BM170" s="217" t="s">
        <v>1049</v>
      </c>
    </row>
    <row r="171" s="2" customFormat="1">
      <c r="A171" s="40"/>
      <c r="B171" s="41"/>
      <c r="C171" s="42"/>
      <c r="D171" s="219" t="s">
        <v>133</v>
      </c>
      <c r="E171" s="42"/>
      <c r="F171" s="220" t="s">
        <v>1050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133</v>
      </c>
      <c r="AU171" s="19" t="s">
        <v>83</v>
      </c>
    </row>
    <row r="172" s="15" customFormat="1">
      <c r="A172" s="15"/>
      <c r="B172" s="258"/>
      <c r="C172" s="259"/>
      <c r="D172" s="224" t="s">
        <v>137</v>
      </c>
      <c r="E172" s="260" t="s">
        <v>19</v>
      </c>
      <c r="F172" s="261" t="s">
        <v>1051</v>
      </c>
      <c r="G172" s="259"/>
      <c r="H172" s="260" t="s">
        <v>19</v>
      </c>
      <c r="I172" s="262"/>
      <c r="J172" s="259"/>
      <c r="K172" s="259"/>
      <c r="L172" s="263"/>
      <c r="M172" s="264"/>
      <c r="N172" s="265"/>
      <c r="O172" s="265"/>
      <c r="P172" s="265"/>
      <c r="Q172" s="265"/>
      <c r="R172" s="265"/>
      <c r="S172" s="265"/>
      <c r="T172" s="266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7" t="s">
        <v>137</v>
      </c>
      <c r="AU172" s="267" t="s">
        <v>83</v>
      </c>
      <c r="AV172" s="15" t="s">
        <v>81</v>
      </c>
      <c r="AW172" s="15" t="s">
        <v>35</v>
      </c>
      <c r="AX172" s="15" t="s">
        <v>73</v>
      </c>
      <c r="AY172" s="267" t="s">
        <v>124</v>
      </c>
    </row>
    <row r="173" s="13" customFormat="1">
      <c r="A173" s="13"/>
      <c r="B173" s="226"/>
      <c r="C173" s="227"/>
      <c r="D173" s="224" t="s">
        <v>137</v>
      </c>
      <c r="E173" s="228" t="s">
        <v>19</v>
      </c>
      <c r="F173" s="229" t="s">
        <v>1052</v>
      </c>
      <c r="G173" s="227"/>
      <c r="H173" s="230">
        <v>111.59999999999999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137</v>
      </c>
      <c r="AU173" s="236" t="s">
        <v>83</v>
      </c>
      <c r="AV173" s="13" t="s">
        <v>83</v>
      </c>
      <c r="AW173" s="13" t="s">
        <v>35</v>
      </c>
      <c r="AX173" s="13" t="s">
        <v>73</v>
      </c>
      <c r="AY173" s="236" t="s">
        <v>124</v>
      </c>
    </row>
    <row r="174" s="15" customFormat="1">
      <c r="A174" s="15"/>
      <c r="B174" s="258"/>
      <c r="C174" s="259"/>
      <c r="D174" s="224" t="s">
        <v>137</v>
      </c>
      <c r="E174" s="260" t="s">
        <v>19</v>
      </c>
      <c r="F174" s="261" t="s">
        <v>1009</v>
      </c>
      <c r="G174" s="259"/>
      <c r="H174" s="260" t="s">
        <v>19</v>
      </c>
      <c r="I174" s="262"/>
      <c r="J174" s="259"/>
      <c r="K174" s="259"/>
      <c r="L174" s="263"/>
      <c r="M174" s="264"/>
      <c r="N174" s="265"/>
      <c r="O174" s="265"/>
      <c r="P174" s="265"/>
      <c r="Q174" s="265"/>
      <c r="R174" s="265"/>
      <c r="S174" s="265"/>
      <c r="T174" s="266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7" t="s">
        <v>137</v>
      </c>
      <c r="AU174" s="267" t="s">
        <v>83</v>
      </c>
      <c r="AV174" s="15" t="s">
        <v>81</v>
      </c>
      <c r="AW174" s="15" t="s">
        <v>35</v>
      </c>
      <c r="AX174" s="15" t="s">
        <v>73</v>
      </c>
      <c r="AY174" s="267" t="s">
        <v>124</v>
      </c>
    </row>
    <row r="175" s="13" customFormat="1">
      <c r="A175" s="13"/>
      <c r="B175" s="226"/>
      <c r="C175" s="227"/>
      <c r="D175" s="224" t="s">
        <v>137</v>
      </c>
      <c r="E175" s="228" t="s">
        <v>19</v>
      </c>
      <c r="F175" s="229" t="s">
        <v>1053</v>
      </c>
      <c r="G175" s="227"/>
      <c r="H175" s="230">
        <v>26.555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137</v>
      </c>
      <c r="AU175" s="236" t="s">
        <v>83</v>
      </c>
      <c r="AV175" s="13" t="s">
        <v>83</v>
      </c>
      <c r="AW175" s="13" t="s">
        <v>35</v>
      </c>
      <c r="AX175" s="13" t="s">
        <v>73</v>
      </c>
      <c r="AY175" s="236" t="s">
        <v>124</v>
      </c>
    </row>
    <row r="176" s="15" customFormat="1">
      <c r="A176" s="15"/>
      <c r="B176" s="258"/>
      <c r="C176" s="259"/>
      <c r="D176" s="224" t="s">
        <v>137</v>
      </c>
      <c r="E176" s="260" t="s">
        <v>19</v>
      </c>
      <c r="F176" s="261" t="s">
        <v>1011</v>
      </c>
      <c r="G176" s="259"/>
      <c r="H176" s="260" t="s">
        <v>19</v>
      </c>
      <c r="I176" s="262"/>
      <c r="J176" s="259"/>
      <c r="K176" s="259"/>
      <c r="L176" s="263"/>
      <c r="M176" s="264"/>
      <c r="N176" s="265"/>
      <c r="O176" s="265"/>
      <c r="P176" s="265"/>
      <c r="Q176" s="265"/>
      <c r="R176" s="265"/>
      <c r="S176" s="265"/>
      <c r="T176" s="266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7" t="s">
        <v>137</v>
      </c>
      <c r="AU176" s="267" t="s">
        <v>83</v>
      </c>
      <c r="AV176" s="15" t="s">
        <v>81</v>
      </c>
      <c r="AW176" s="15" t="s">
        <v>35</v>
      </c>
      <c r="AX176" s="15" t="s">
        <v>73</v>
      </c>
      <c r="AY176" s="267" t="s">
        <v>124</v>
      </c>
    </row>
    <row r="177" s="13" customFormat="1">
      <c r="A177" s="13"/>
      <c r="B177" s="226"/>
      <c r="C177" s="227"/>
      <c r="D177" s="224" t="s">
        <v>137</v>
      </c>
      <c r="E177" s="228" t="s">
        <v>19</v>
      </c>
      <c r="F177" s="229" t="s">
        <v>1054</v>
      </c>
      <c r="G177" s="227"/>
      <c r="H177" s="230">
        <v>23.414999999999999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137</v>
      </c>
      <c r="AU177" s="236" t="s">
        <v>83</v>
      </c>
      <c r="AV177" s="13" t="s">
        <v>83</v>
      </c>
      <c r="AW177" s="13" t="s">
        <v>35</v>
      </c>
      <c r="AX177" s="13" t="s">
        <v>73</v>
      </c>
      <c r="AY177" s="236" t="s">
        <v>124</v>
      </c>
    </row>
    <row r="178" s="14" customFormat="1">
      <c r="A178" s="14"/>
      <c r="B178" s="237"/>
      <c r="C178" s="238"/>
      <c r="D178" s="224" t="s">
        <v>137</v>
      </c>
      <c r="E178" s="239" t="s">
        <v>19</v>
      </c>
      <c r="F178" s="240" t="s">
        <v>171</v>
      </c>
      <c r="G178" s="238"/>
      <c r="H178" s="241">
        <v>161.56999999999999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7" t="s">
        <v>137</v>
      </c>
      <c r="AU178" s="247" t="s">
        <v>83</v>
      </c>
      <c r="AV178" s="14" t="s">
        <v>131</v>
      </c>
      <c r="AW178" s="14" t="s">
        <v>35</v>
      </c>
      <c r="AX178" s="14" t="s">
        <v>81</v>
      </c>
      <c r="AY178" s="247" t="s">
        <v>124</v>
      </c>
    </row>
    <row r="179" s="2" customFormat="1" ht="24.15" customHeight="1">
      <c r="A179" s="40"/>
      <c r="B179" s="41"/>
      <c r="C179" s="206" t="s">
        <v>185</v>
      </c>
      <c r="D179" s="206" t="s">
        <v>126</v>
      </c>
      <c r="E179" s="207" t="s">
        <v>1055</v>
      </c>
      <c r="F179" s="208" t="s">
        <v>1056</v>
      </c>
      <c r="G179" s="209" t="s">
        <v>129</v>
      </c>
      <c r="H179" s="210">
        <v>75.700000000000003</v>
      </c>
      <c r="I179" s="211"/>
      <c r="J179" s="212">
        <f>ROUND(I179*H179,2)</f>
        <v>0</v>
      </c>
      <c r="K179" s="208" t="s">
        <v>130</v>
      </c>
      <c r="L179" s="46"/>
      <c r="M179" s="213" t="s">
        <v>19</v>
      </c>
      <c r="N179" s="214" t="s">
        <v>44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131</v>
      </c>
      <c r="AT179" s="217" t="s">
        <v>126</v>
      </c>
      <c r="AU179" s="217" t="s">
        <v>83</v>
      </c>
      <c r="AY179" s="19" t="s">
        <v>124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81</v>
      </c>
      <c r="BK179" s="218">
        <f>ROUND(I179*H179,2)</f>
        <v>0</v>
      </c>
      <c r="BL179" s="19" t="s">
        <v>131</v>
      </c>
      <c r="BM179" s="217" t="s">
        <v>1057</v>
      </c>
    </row>
    <row r="180" s="2" customFormat="1">
      <c r="A180" s="40"/>
      <c r="B180" s="41"/>
      <c r="C180" s="42"/>
      <c r="D180" s="219" t="s">
        <v>133</v>
      </c>
      <c r="E180" s="42"/>
      <c r="F180" s="220" t="s">
        <v>1058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133</v>
      </c>
      <c r="AU180" s="19" t="s">
        <v>83</v>
      </c>
    </row>
    <row r="181" s="15" customFormat="1">
      <c r="A181" s="15"/>
      <c r="B181" s="258"/>
      <c r="C181" s="259"/>
      <c r="D181" s="224" t="s">
        <v>137</v>
      </c>
      <c r="E181" s="260" t="s">
        <v>19</v>
      </c>
      <c r="F181" s="261" t="s">
        <v>1013</v>
      </c>
      <c r="G181" s="259"/>
      <c r="H181" s="260" t="s">
        <v>19</v>
      </c>
      <c r="I181" s="262"/>
      <c r="J181" s="259"/>
      <c r="K181" s="259"/>
      <c r="L181" s="263"/>
      <c r="M181" s="264"/>
      <c r="N181" s="265"/>
      <c r="O181" s="265"/>
      <c r="P181" s="265"/>
      <c r="Q181" s="265"/>
      <c r="R181" s="265"/>
      <c r="S181" s="265"/>
      <c r="T181" s="266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7" t="s">
        <v>137</v>
      </c>
      <c r="AU181" s="267" t="s">
        <v>83</v>
      </c>
      <c r="AV181" s="15" t="s">
        <v>81</v>
      </c>
      <c r="AW181" s="15" t="s">
        <v>35</v>
      </c>
      <c r="AX181" s="15" t="s">
        <v>73</v>
      </c>
      <c r="AY181" s="267" t="s">
        <v>124</v>
      </c>
    </row>
    <row r="182" s="13" customFormat="1">
      <c r="A182" s="13"/>
      <c r="B182" s="226"/>
      <c r="C182" s="227"/>
      <c r="D182" s="224" t="s">
        <v>137</v>
      </c>
      <c r="E182" s="228" t="s">
        <v>19</v>
      </c>
      <c r="F182" s="229" t="s">
        <v>1059</v>
      </c>
      <c r="G182" s="227"/>
      <c r="H182" s="230">
        <v>35</v>
      </c>
      <c r="I182" s="231"/>
      <c r="J182" s="227"/>
      <c r="K182" s="227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137</v>
      </c>
      <c r="AU182" s="236" t="s">
        <v>83</v>
      </c>
      <c r="AV182" s="13" t="s">
        <v>83</v>
      </c>
      <c r="AW182" s="13" t="s">
        <v>35</v>
      </c>
      <c r="AX182" s="13" t="s">
        <v>73</v>
      </c>
      <c r="AY182" s="236" t="s">
        <v>124</v>
      </c>
    </row>
    <row r="183" s="15" customFormat="1">
      <c r="A183" s="15"/>
      <c r="B183" s="258"/>
      <c r="C183" s="259"/>
      <c r="D183" s="224" t="s">
        <v>137</v>
      </c>
      <c r="E183" s="260" t="s">
        <v>19</v>
      </c>
      <c r="F183" s="261" t="s">
        <v>1015</v>
      </c>
      <c r="G183" s="259"/>
      <c r="H183" s="260" t="s">
        <v>19</v>
      </c>
      <c r="I183" s="262"/>
      <c r="J183" s="259"/>
      <c r="K183" s="259"/>
      <c r="L183" s="263"/>
      <c r="M183" s="264"/>
      <c r="N183" s="265"/>
      <c r="O183" s="265"/>
      <c r="P183" s="265"/>
      <c r="Q183" s="265"/>
      <c r="R183" s="265"/>
      <c r="S183" s="265"/>
      <c r="T183" s="266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7" t="s">
        <v>137</v>
      </c>
      <c r="AU183" s="267" t="s">
        <v>83</v>
      </c>
      <c r="AV183" s="15" t="s">
        <v>81</v>
      </c>
      <c r="AW183" s="15" t="s">
        <v>35</v>
      </c>
      <c r="AX183" s="15" t="s">
        <v>73</v>
      </c>
      <c r="AY183" s="267" t="s">
        <v>124</v>
      </c>
    </row>
    <row r="184" s="13" customFormat="1">
      <c r="A184" s="13"/>
      <c r="B184" s="226"/>
      <c r="C184" s="227"/>
      <c r="D184" s="224" t="s">
        <v>137</v>
      </c>
      <c r="E184" s="228" t="s">
        <v>19</v>
      </c>
      <c r="F184" s="229" t="s">
        <v>1060</v>
      </c>
      <c r="G184" s="227"/>
      <c r="H184" s="230">
        <v>40.700000000000003</v>
      </c>
      <c r="I184" s="231"/>
      <c r="J184" s="227"/>
      <c r="K184" s="227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137</v>
      </c>
      <c r="AU184" s="236" t="s">
        <v>83</v>
      </c>
      <c r="AV184" s="13" t="s">
        <v>83</v>
      </c>
      <c r="AW184" s="13" t="s">
        <v>35</v>
      </c>
      <c r="AX184" s="13" t="s">
        <v>73</v>
      </c>
      <c r="AY184" s="236" t="s">
        <v>124</v>
      </c>
    </row>
    <row r="185" s="14" customFormat="1">
      <c r="A185" s="14"/>
      <c r="B185" s="237"/>
      <c r="C185" s="238"/>
      <c r="D185" s="224" t="s">
        <v>137</v>
      </c>
      <c r="E185" s="239" t="s">
        <v>19</v>
      </c>
      <c r="F185" s="240" t="s">
        <v>171</v>
      </c>
      <c r="G185" s="238"/>
      <c r="H185" s="241">
        <v>75.700000000000003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7" t="s">
        <v>137</v>
      </c>
      <c r="AU185" s="247" t="s">
        <v>83</v>
      </c>
      <c r="AV185" s="14" t="s">
        <v>131</v>
      </c>
      <c r="AW185" s="14" t="s">
        <v>35</v>
      </c>
      <c r="AX185" s="14" t="s">
        <v>81</v>
      </c>
      <c r="AY185" s="247" t="s">
        <v>124</v>
      </c>
    </row>
    <row r="186" s="2" customFormat="1" ht="24.15" customHeight="1">
      <c r="A186" s="40"/>
      <c r="B186" s="41"/>
      <c r="C186" s="206" t="s">
        <v>474</v>
      </c>
      <c r="D186" s="206" t="s">
        <v>126</v>
      </c>
      <c r="E186" s="207" t="s">
        <v>1061</v>
      </c>
      <c r="F186" s="208" t="s">
        <v>1062</v>
      </c>
      <c r="G186" s="209" t="s">
        <v>129</v>
      </c>
      <c r="H186" s="210">
        <v>168.19999999999999</v>
      </c>
      <c r="I186" s="211"/>
      <c r="J186" s="212">
        <f>ROUND(I186*H186,2)</f>
        <v>0</v>
      </c>
      <c r="K186" s="208" t="s">
        <v>130</v>
      </c>
      <c r="L186" s="46"/>
      <c r="M186" s="213" t="s">
        <v>19</v>
      </c>
      <c r="N186" s="214" t="s">
        <v>44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131</v>
      </c>
      <c r="AT186" s="217" t="s">
        <v>126</v>
      </c>
      <c r="AU186" s="217" t="s">
        <v>83</v>
      </c>
      <c r="AY186" s="19" t="s">
        <v>124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81</v>
      </c>
      <c r="BK186" s="218">
        <f>ROUND(I186*H186,2)</f>
        <v>0</v>
      </c>
      <c r="BL186" s="19" t="s">
        <v>131</v>
      </c>
      <c r="BM186" s="217" t="s">
        <v>1063</v>
      </c>
    </row>
    <row r="187" s="2" customFormat="1">
      <c r="A187" s="40"/>
      <c r="B187" s="41"/>
      <c r="C187" s="42"/>
      <c r="D187" s="219" t="s">
        <v>133</v>
      </c>
      <c r="E187" s="42"/>
      <c r="F187" s="220" t="s">
        <v>1064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133</v>
      </c>
      <c r="AU187" s="19" t="s">
        <v>83</v>
      </c>
    </row>
    <row r="188" s="13" customFormat="1">
      <c r="A188" s="13"/>
      <c r="B188" s="226"/>
      <c r="C188" s="227"/>
      <c r="D188" s="224" t="s">
        <v>137</v>
      </c>
      <c r="E188" s="228" t="s">
        <v>19</v>
      </c>
      <c r="F188" s="229" t="s">
        <v>1065</v>
      </c>
      <c r="G188" s="227"/>
      <c r="H188" s="230">
        <v>168.19999999999999</v>
      </c>
      <c r="I188" s="231"/>
      <c r="J188" s="227"/>
      <c r="K188" s="227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137</v>
      </c>
      <c r="AU188" s="236" t="s">
        <v>83</v>
      </c>
      <c r="AV188" s="13" t="s">
        <v>83</v>
      </c>
      <c r="AW188" s="13" t="s">
        <v>35</v>
      </c>
      <c r="AX188" s="13" t="s">
        <v>81</v>
      </c>
      <c r="AY188" s="236" t="s">
        <v>124</v>
      </c>
    </row>
    <row r="189" s="2" customFormat="1" ht="16.5" customHeight="1">
      <c r="A189" s="40"/>
      <c r="B189" s="41"/>
      <c r="C189" s="248" t="s">
        <v>482</v>
      </c>
      <c r="D189" s="248" t="s">
        <v>173</v>
      </c>
      <c r="E189" s="249" t="s">
        <v>1066</v>
      </c>
      <c r="F189" s="250" t="s">
        <v>1067</v>
      </c>
      <c r="G189" s="251" t="s">
        <v>188</v>
      </c>
      <c r="H189" s="252">
        <v>2.5230000000000001</v>
      </c>
      <c r="I189" s="253"/>
      <c r="J189" s="254">
        <f>ROUND(I189*H189,2)</f>
        <v>0</v>
      </c>
      <c r="K189" s="250" t="s">
        <v>130</v>
      </c>
      <c r="L189" s="255"/>
      <c r="M189" s="256" t="s">
        <v>19</v>
      </c>
      <c r="N189" s="257" t="s">
        <v>44</v>
      </c>
      <c r="O189" s="86"/>
      <c r="P189" s="215">
        <f>O189*H189</f>
        <v>0</v>
      </c>
      <c r="Q189" s="215">
        <v>0.001</v>
      </c>
      <c r="R189" s="215">
        <f>Q189*H189</f>
        <v>0.0025230000000000001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177</v>
      </c>
      <c r="AT189" s="217" t="s">
        <v>173</v>
      </c>
      <c r="AU189" s="217" t="s">
        <v>83</v>
      </c>
      <c r="AY189" s="19" t="s">
        <v>124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81</v>
      </c>
      <c r="BK189" s="218">
        <f>ROUND(I189*H189,2)</f>
        <v>0</v>
      </c>
      <c r="BL189" s="19" t="s">
        <v>131</v>
      </c>
      <c r="BM189" s="217" t="s">
        <v>1068</v>
      </c>
    </row>
    <row r="190" s="2" customFormat="1" ht="24.15" customHeight="1">
      <c r="A190" s="40"/>
      <c r="B190" s="41"/>
      <c r="C190" s="206" t="s">
        <v>202</v>
      </c>
      <c r="D190" s="206" t="s">
        <v>126</v>
      </c>
      <c r="E190" s="207" t="s">
        <v>1069</v>
      </c>
      <c r="F190" s="208" t="s">
        <v>1070</v>
      </c>
      <c r="G190" s="209" t="s">
        <v>129</v>
      </c>
      <c r="H190" s="210">
        <v>92.519999999999996</v>
      </c>
      <c r="I190" s="211"/>
      <c r="J190" s="212">
        <f>ROUND(I190*H190,2)</f>
        <v>0</v>
      </c>
      <c r="K190" s="208" t="s">
        <v>130</v>
      </c>
      <c r="L190" s="46"/>
      <c r="M190" s="213" t="s">
        <v>19</v>
      </c>
      <c r="N190" s="214" t="s">
        <v>44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131</v>
      </c>
      <c r="AT190" s="217" t="s">
        <v>126</v>
      </c>
      <c r="AU190" s="217" t="s">
        <v>83</v>
      </c>
      <c r="AY190" s="19" t="s">
        <v>124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81</v>
      </c>
      <c r="BK190" s="218">
        <f>ROUND(I190*H190,2)</f>
        <v>0</v>
      </c>
      <c r="BL190" s="19" t="s">
        <v>131</v>
      </c>
      <c r="BM190" s="217" t="s">
        <v>1071</v>
      </c>
    </row>
    <row r="191" s="2" customFormat="1">
      <c r="A191" s="40"/>
      <c r="B191" s="41"/>
      <c r="C191" s="42"/>
      <c r="D191" s="219" t="s">
        <v>133</v>
      </c>
      <c r="E191" s="42"/>
      <c r="F191" s="220" t="s">
        <v>1072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133</v>
      </c>
      <c r="AU191" s="19" t="s">
        <v>83</v>
      </c>
    </row>
    <row r="192" s="15" customFormat="1">
      <c r="A192" s="15"/>
      <c r="B192" s="258"/>
      <c r="C192" s="259"/>
      <c r="D192" s="224" t="s">
        <v>137</v>
      </c>
      <c r="E192" s="260" t="s">
        <v>19</v>
      </c>
      <c r="F192" s="261" t="s">
        <v>1073</v>
      </c>
      <c r="G192" s="259"/>
      <c r="H192" s="260" t="s">
        <v>19</v>
      </c>
      <c r="I192" s="262"/>
      <c r="J192" s="259"/>
      <c r="K192" s="259"/>
      <c r="L192" s="263"/>
      <c r="M192" s="264"/>
      <c r="N192" s="265"/>
      <c r="O192" s="265"/>
      <c r="P192" s="265"/>
      <c r="Q192" s="265"/>
      <c r="R192" s="265"/>
      <c r="S192" s="265"/>
      <c r="T192" s="266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7" t="s">
        <v>137</v>
      </c>
      <c r="AU192" s="267" t="s">
        <v>83</v>
      </c>
      <c r="AV192" s="15" t="s">
        <v>81</v>
      </c>
      <c r="AW192" s="15" t="s">
        <v>35</v>
      </c>
      <c r="AX192" s="15" t="s">
        <v>73</v>
      </c>
      <c r="AY192" s="267" t="s">
        <v>124</v>
      </c>
    </row>
    <row r="193" s="13" customFormat="1">
      <c r="A193" s="13"/>
      <c r="B193" s="226"/>
      <c r="C193" s="227"/>
      <c r="D193" s="224" t="s">
        <v>137</v>
      </c>
      <c r="E193" s="228" t="s">
        <v>19</v>
      </c>
      <c r="F193" s="229" t="s">
        <v>1074</v>
      </c>
      <c r="G193" s="227"/>
      <c r="H193" s="230">
        <v>36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137</v>
      </c>
      <c r="AU193" s="236" t="s">
        <v>83</v>
      </c>
      <c r="AV193" s="13" t="s">
        <v>83</v>
      </c>
      <c r="AW193" s="13" t="s">
        <v>35</v>
      </c>
      <c r="AX193" s="13" t="s">
        <v>73</v>
      </c>
      <c r="AY193" s="236" t="s">
        <v>124</v>
      </c>
    </row>
    <row r="194" s="15" customFormat="1">
      <c r="A194" s="15"/>
      <c r="B194" s="258"/>
      <c r="C194" s="259"/>
      <c r="D194" s="224" t="s">
        <v>137</v>
      </c>
      <c r="E194" s="260" t="s">
        <v>19</v>
      </c>
      <c r="F194" s="261" t="s">
        <v>1009</v>
      </c>
      <c r="G194" s="259"/>
      <c r="H194" s="260" t="s">
        <v>19</v>
      </c>
      <c r="I194" s="262"/>
      <c r="J194" s="259"/>
      <c r="K194" s="259"/>
      <c r="L194" s="263"/>
      <c r="M194" s="264"/>
      <c r="N194" s="265"/>
      <c r="O194" s="265"/>
      <c r="P194" s="265"/>
      <c r="Q194" s="265"/>
      <c r="R194" s="265"/>
      <c r="S194" s="265"/>
      <c r="T194" s="266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7" t="s">
        <v>137</v>
      </c>
      <c r="AU194" s="267" t="s">
        <v>83</v>
      </c>
      <c r="AV194" s="15" t="s">
        <v>81</v>
      </c>
      <c r="AW194" s="15" t="s">
        <v>35</v>
      </c>
      <c r="AX194" s="15" t="s">
        <v>73</v>
      </c>
      <c r="AY194" s="267" t="s">
        <v>124</v>
      </c>
    </row>
    <row r="195" s="13" customFormat="1">
      <c r="A195" s="13"/>
      <c r="B195" s="226"/>
      <c r="C195" s="227"/>
      <c r="D195" s="224" t="s">
        <v>137</v>
      </c>
      <c r="E195" s="228" t="s">
        <v>19</v>
      </c>
      <c r="F195" s="229" t="s">
        <v>1075</v>
      </c>
      <c r="G195" s="227"/>
      <c r="H195" s="230">
        <v>28.559999999999999</v>
      </c>
      <c r="I195" s="231"/>
      <c r="J195" s="227"/>
      <c r="K195" s="227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137</v>
      </c>
      <c r="AU195" s="236" t="s">
        <v>83</v>
      </c>
      <c r="AV195" s="13" t="s">
        <v>83</v>
      </c>
      <c r="AW195" s="13" t="s">
        <v>35</v>
      </c>
      <c r="AX195" s="13" t="s">
        <v>73</v>
      </c>
      <c r="AY195" s="236" t="s">
        <v>124</v>
      </c>
    </row>
    <row r="196" s="15" customFormat="1">
      <c r="A196" s="15"/>
      <c r="B196" s="258"/>
      <c r="C196" s="259"/>
      <c r="D196" s="224" t="s">
        <v>137</v>
      </c>
      <c r="E196" s="260" t="s">
        <v>19</v>
      </c>
      <c r="F196" s="261" t="s">
        <v>1011</v>
      </c>
      <c r="G196" s="259"/>
      <c r="H196" s="260" t="s">
        <v>19</v>
      </c>
      <c r="I196" s="262"/>
      <c r="J196" s="259"/>
      <c r="K196" s="259"/>
      <c r="L196" s="263"/>
      <c r="M196" s="264"/>
      <c r="N196" s="265"/>
      <c r="O196" s="265"/>
      <c r="P196" s="265"/>
      <c r="Q196" s="265"/>
      <c r="R196" s="265"/>
      <c r="S196" s="265"/>
      <c r="T196" s="26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7" t="s">
        <v>137</v>
      </c>
      <c r="AU196" s="267" t="s">
        <v>83</v>
      </c>
      <c r="AV196" s="15" t="s">
        <v>81</v>
      </c>
      <c r="AW196" s="15" t="s">
        <v>35</v>
      </c>
      <c r="AX196" s="15" t="s">
        <v>73</v>
      </c>
      <c r="AY196" s="267" t="s">
        <v>124</v>
      </c>
    </row>
    <row r="197" s="13" customFormat="1">
      <c r="A197" s="13"/>
      <c r="B197" s="226"/>
      <c r="C197" s="227"/>
      <c r="D197" s="224" t="s">
        <v>137</v>
      </c>
      <c r="E197" s="228" t="s">
        <v>19</v>
      </c>
      <c r="F197" s="229" t="s">
        <v>1076</v>
      </c>
      <c r="G197" s="227"/>
      <c r="H197" s="230">
        <v>27.960000000000001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137</v>
      </c>
      <c r="AU197" s="236" t="s">
        <v>83</v>
      </c>
      <c r="AV197" s="13" t="s">
        <v>83</v>
      </c>
      <c r="AW197" s="13" t="s">
        <v>35</v>
      </c>
      <c r="AX197" s="13" t="s">
        <v>73</v>
      </c>
      <c r="AY197" s="236" t="s">
        <v>124</v>
      </c>
    </row>
    <row r="198" s="14" customFormat="1">
      <c r="A198" s="14"/>
      <c r="B198" s="237"/>
      <c r="C198" s="238"/>
      <c r="D198" s="224" t="s">
        <v>137</v>
      </c>
      <c r="E198" s="239" t="s">
        <v>19</v>
      </c>
      <c r="F198" s="240" t="s">
        <v>171</v>
      </c>
      <c r="G198" s="238"/>
      <c r="H198" s="241">
        <v>92.519999999999996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7" t="s">
        <v>137</v>
      </c>
      <c r="AU198" s="247" t="s">
        <v>83</v>
      </c>
      <c r="AV198" s="14" t="s">
        <v>131</v>
      </c>
      <c r="AW198" s="14" t="s">
        <v>35</v>
      </c>
      <c r="AX198" s="14" t="s">
        <v>81</v>
      </c>
      <c r="AY198" s="247" t="s">
        <v>124</v>
      </c>
    </row>
    <row r="199" s="2" customFormat="1" ht="24.15" customHeight="1">
      <c r="A199" s="40"/>
      <c r="B199" s="41"/>
      <c r="C199" s="206" t="s">
        <v>8</v>
      </c>
      <c r="D199" s="206" t="s">
        <v>126</v>
      </c>
      <c r="E199" s="207" t="s">
        <v>1077</v>
      </c>
      <c r="F199" s="208" t="s">
        <v>1078</v>
      </c>
      <c r="G199" s="209" t="s">
        <v>372</v>
      </c>
      <c r="H199" s="210">
        <v>60</v>
      </c>
      <c r="I199" s="211"/>
      <c r="J199" s="212">
        <f>ROUND(I199*H199,2)</f>
        <v>0</v>
      </c>
      <c r="K199" s="208" t="s">
        <v>130</v>
      </c>
      <c r="L199" s="46"/>
      <c r="M199" s="213" t="s">
        <v>19</v>
      </c>
      <c r="N199" s="214" t="s">
        <v>44</v>
      </c>
      <c r="O199" s="86"/>
      <c r="P199" s="215">
        <f>O199*H199</f>
        <v>0</v>
      </c>
      <c r="Q199" s="215">
        <v>0.01281</v>
      </c>
      <c r="R199" s="215">
        <f>Q199*H199</f>
        <v>0.76860000000000006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131</v>
      </c>
      <c r="AT199" s="217" t="s">
        <v>126</v>
      </c>
      <c r="AU199" s="217" t="s">
        <v>83</v>
      </c>
      <c r="AY199" s="19" t="s">
        <v>124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81</v>
      </c>
      <c r="BK199" s="218">
        <f>ROUND(I199*H199,2)</f>
        <v>0</v>
      </c>
      <c r="BL199" s="19" t="s">
        <v>131</v>
      </c>
      <c r="BM199" s="217" t="s">
        <v>1079</v>
      </c>
    </row>
    <row r="200" s="2" customFormat="1">
      <c r="A200" s="40"/>
      <c r="B200" s="41"/>
      <c r="C200" s="42"/>
      <c r="D200" s="219" t="s">
        <v>133</v>
      </c>
      <c r="E200" s="42"/>
      <c r="F200" s="220" t="s">
        <v>1080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133</v>
      </c>
      <c r="AU200" s="19" t="s">
        <v>83</v>
      </c>
    </row>
    <row r="201" s="15" customFormat="1">
      <c r="A201" s="15"/>
      <c r="B201" s="258"/>
      <c r="C201" s="259"/>
      <c r="D201" s="224" t="s">
        <v>137</v>
      </c>
      <c r="E201" s="260" t="s">
        <v>19</v>
      </c>
      <c r="F201" s="261" t="s">
        <v>1081</v>
      </c>
      <c r="G201" s="259"/>
      <c r="H201" s="260" t="s">
        <v>19</v>
      </c>
      <c r="I201" s="262"/>
      <c r="J201" s="259"/>
      <c r="K201" s="259"/>
      <c r="L201" s="263"/>
      <c r="M201" s="264"/>
      <c r="N201" s="265"/>
      <c r="O201" s="265"/>
      <c r="P201" s="265"/>
      <c r="Q201" s="265"/>
      <c r="R201" s="265"/>
      <c r="S201" s="265"/>
      <c r="T201" s="266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7" t="s">
        <v>137</v>
      </c>
      <c r="AU201" s="267" t="s">
        <v>83</v>
      </c>
      <c r="AV201" s="15" t="s">
        <v>81</v>
      </c>
      <c r="AW201" s="15" t="s">
        <v>35</v>
      </c>
      <c r="AX201" s="15" t="s">
        <v>73</v>
      </c>
      <c r="AY201" s="267" t="s">
        <v>124</v>
      </c>
    </row>
    <row r="202" s="13" customFormat="1">
      <c r="A202" s="13"/>
      <c r="B202" s="226"/>
      <c r="C202" s="227"/>
      <c r="D202" s="224" t="s">
        <v>137</v>
      </c>
      <c r="E202" s="228" t="s">
        <v>19</v>
      </c>
      <c r="F202" s="229" t="s">
        <v>1082</v>
      </c>
      <c r="G202" s="227"/>
      <c r="H202" s="230">
        <v>60</v>
      </c>
      <c r="I202" s="231"/>
      <c r="J202" s="227"/>
      <c r="K202" s="227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137</v>
      </c>
      <c r="AU202" s="236" t="s">
        <v>83</v>
      </c>
      <c r="AV202" s="13" t="s">
        <v>83</v>
      </c>
      <c r="AW202" s="13" t="s">
        <v>35</v>
      </c>
      <c r="AX202" s="13" t="s">
        <v>81</v>
      </c>
      <c r="AY202" s="236" t="s">
        <v>124</v>
      </c>
    </row>
    <row r="203" s="2" customFormat="1" ht="16.5" customHeight="1">
      <c r="A203" s="40"/>
      <c r="B203" s="41"/>
      <c r="C203" s="206" t="s">
        <v>217</v>
      </c>
      <c r="D203" s="206" t="s">
        <v>126</v>
      </c>
      <c r="E203" s="207" t="s">
        <v>1083</v>
      </c>
      <c r="F203" s="208" t="s">
        <v>1084</v>
      </c>
      <c r="G203" s="209" t="s">
        <v>129</v>
      </c>
      <c r="H203" s="210">
        <v>168.19999999999999</v>
      </c>
      <c r="I203" s="211"/>
      <c r="J203" s="212">
        <f>ROUND(I203*H203,2)</f>
        <v>0</v>
      </c>
      <c r="K203" s="208" t="s">
        <v>130</v>
      </c>
      <c r="L203" s="46"/>
      <c r="M203" s="213" t="s">
        <v>19</v>
      </c>
      <c r="N203" s="214" t="s">
        <v>44</v>
      </c>
      <c r="O203" s="86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131</v>
      </c>
      <c r="AT203" s="217" t="s">
        <v>126</v>
      </c>
      <c r="AU203" s="217" t="s">
        <v>83</v>
      </c>
      <c r="AY203" s="19" t="s">
        <v>124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81</v>
      </c>
      <c r="BK203" s="218">
        <f>ROUND(I203*H203,2)</f>
        <v>0</v>
      </c>
      <c r="BL203" s="19" t="s">
        <v>131</v>
      </c>
      <c r="BM203" s="217" t="s">
        <v>1085</v>
      </c>
    </row>
    <row r="204" s="2" customFormat="1">
      <c r="A204" s="40"/>
      <c r="B204" s="41"/>
      <c r="C204" s="42"/>
      <c r="D204" s="219" t="s">
        <v>133</v>
      </c>
      <c r="E204" s="42"/>
      <c r="F204" s="220" t="s">
        <v>1086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133</v>
      </c>
      <c r="AU204" s="19" t="s">
        <v>83</v>
      </c>
    </row>
    <row r="205" s="13" customFormat="1">
      <c r="A205" s="13"/>
      <c r="B205" s="226"/>
      <c r="C205" s="227"/>
      <c r="D205" s="224" t="s">
        <v>137</v>
      </c>
      <c r="E205" s="228" t="s">
        <v>19</v>
      </c>
      <c r="F205" s="229" t="s">
        <v>1065</v>
      </c>
      <c r="G205" s="227"/>
      <c r="H205" s="230">
        <v>168.19999999999999</v>
      </c>
      <c r="I205" s="231"/>
      <c r="J205" s="227"/>
      <c r="K205" s="227"/>
      <c r="L205" s="232"/>
      <c r="M205" s="233"/>
      <c r="N205" s="234"/>
      <c r="O205" s="234"/>
      <c r="P205" s="234"/>
      <c r="Q205" s="234"/>
      <c r="R205" s="234"/>
      <c r="S205" s="234"/>
      <c r="T205" s="23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6" t="s">
        <v>137</v>
      </c>
      <c r="AU205" s="236" t="s">
        <v>83</v>
      </c>
      <c r="AV205" s="13" t="s">
        <v>83</v>
      </c>
      <c r="AW205" s="13" t="s">
        <v>35</v>
      </c>
      <c r="AX205" s="13" t="s">
        <v>81</v>
      </c>
      <c r="AY205" s="236" t="s">
        <v>124</v>
      </c>
    </row>
    <row r="206" s="12" customFormat="1" ht="22.8" customHeight="1">
      <c r="A206" s="12"/>
      <c r="B206" s="190"/>
      <c r="C206" s="191"/>
      <c r="D206" s="192" t="s">
        <v>72</v>
      </c>
      <c r="E206" s="204" t="s">
        <v>83</v>
      </c>
      <c r="F206" s="204" t="s">
        <v>1087</v>
      </c>
      <c r="G206" s="191"/>
      <c r="H206" s="191"/>
      <c r="I206" s="194"/>
      <c r="J206" s="205">
        <f>BK206</f>
        <v>0</v>
      </c>
      <c r="K206" s="191"/>
      <c r="L206" s="196"/>
      <c r="M206" s="197"/>
      <c r="N206" s="198"/>
      <c r="O206" s="198"/>
      <c r="P206" s="199">
        <f>SUM(P207:P236)</f>
        <v>0</v>
      </c>
      <c r="Q206" s="198"/>
      <c r="R206" s="199">
        <f>SUM(R207:R236)</f>
        <v>40.730408299999993</v>
      </c>
      <c r="S206" s="198"/>
      <c r="T206" s="200">
        <f>SUM(T207:T236)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1" t="s">
        <v>81</v>
      </c>
      <c r="AT206" s="202" t="s">
        <v>72</v>
      </c>
      <c r="AU206" s="202" t="s">
        <v>81</v>
      </c>
      <c r="AY206" s="201" t="s">
        <v>124</v>
      </c>
      <c r="BK206" s="203">
        <f>SUM(BK207:BK236)</f>
        <v>0</v>
      </c>
    </row>
    <row r="207" s="2" customFormat="1" ht="21.75" customHeight="1">
      <c r="A207" s="40"/>
      <c r="B207" s="41"/>
      <c r="C207" s="206" t="s">
        <v>505</v>
      </c>
      <c r="D207" s="206" t="s">
        <v>126</v>
      </c>
      <c r="E207" s="207" t="s">
        <v>1088</v>
      </c>
      <c r="F207" s="208" t="s">
        <v>1089</v>
      </c>
      <c r="G207" s="209" t="s">
        <v>278</v>
      </c>
      <c r="H207" s="210">
        <v>1</v>
      </c>
      <c r="I207" s="211"/>
      <c r="J207" s="212">
        <f>ROUND(I207*H207,2)</f>
        <v>0</v>
      </c>
      <c r="K207" s="208" t="s">
        <v>130</v>
      </c>
      <c r="L207" s="46"/>
      <c r="M207" s="213" t="s">
        <v>19</v>
      </c>
      <c r="N207" s="214" t="s">
        <v>44</v>
      </c>
      <c r="O207" s="86"/>
      <c r="P207" s="215">
        <f>O207*H207</f>
        <v>0</v>
      </c>
      <c r="Q207" s="215">
        <v>0.00027999999999999998</v>
      </c>
      <c r="R207" s="215">
        <f>Q207*H207</f>
        <v>0.00027999999999999998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131</v>
      </c>
      <c r="AT207" s="217" t="s">
        <v>126</v>
      </c>
      <c r="AU207" s="217" t="s">
        <v>83</v>
      </c>
      <c r="AY207" s="19" t="s">
        <v>124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81</v>
      </c>
      <c r="BK207" s="218">
        <f>ROUND(I207*H207,2)</f>
        <v>0</v>
      </c>
      <c r="BL207" s="19" t="s">
        <v>131</v>
      </c>
      <c r="BM207" s="217" t="s">
        <v>1090</v>
      </c>
    </row>
    <row r="208" s="2" customFormat="1">
      <c r="A208" s="40"/>
      <c r="B208" s="41"/>
      <c r="C208" s="42"/>
      <c r="D208" s="219" t="s">
        <v>133</v>
      </c>
      <c r="E208" s="42"/>
      <c r="F208" s="220" t="s">
        <v>1091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133</v>
      </c>
      <c r="AU208" s="19" t="s">
        <v>83</v>
      </c>
    </row>
    <row r="209" s="15" customFormat="1">
      <c r="A209" s="15"/>
      <c r="B209" s="258"/>
      <c r="C209" s="259"/>
      <c r="D209" s="224" t="s">
        <v>137</v>
      </c>
      <c r="E209" s="260" t="s">
        <v>19</v>
      </c>
      <c r="F209" s="261" t="s">
        <v>1092</v>
      </c>
      <c r="G209" s="259"/>
      <c r="H209" s="260" t="s">
        <v>19</v>
      </c>
      <c r="I209" s="262"/>
      <c r="J209" s="259"/>
      <c r="K209" s="259"/>
      <c r="L209" s="263"/>
      <c r="M209" s="264"/>
      <c r="N209" s="265"/>
      <c r="O209" s="265"/>
      <c r="P209" s="265"/>
      <c r="Q209" s="265"/>
      <c r="R209" s="265"/>
      <c r="S209" s="265"/>
      <c r="T209" s="266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7" t="s">
        <v>137</v>
      </c>
      <c r="AU209" s="267" t="s">
        <v>83</v>
      </c>
      <c r="AV209" s="15" t="s">
        <v>81</v>
      </c>
      <c r="AW209" s="15" t="s">
        <v>35</v>
      </c>
      <c r="AX209" s="15" t="s">
        <v>73</v>
      </c>
      <c r="AY209" s="267" t="s">
        <v>124</v>
      </c>
    </row>
    <row r="210" s="15" customFormat="1">
      <c r="A210" s="15"/>
      <c r="B210" s="258"/>
      <c r="C210" s="259"/>
      <c r="D210" s="224" t="s">
        <v>137</v>
      </c>
      <c r="E210" s="260" t="s">
        <v>19</v>
      </c>
      <c r="F210" s="261" t="s">
        <v>1009</v>
      </c>
      <c r="G210" s="259"/>
      <c r="H210" s="260" t="s">
        <v>19</v>
      </c>
      <c r="I210" s="262"/>
      <c r="J210" s="259"/>
      <c r="K210" s="259"/>
      <c r="L210" s="263"/>
      <c r="M210" s="264"/>
      <c r="N210" s="265"/>
      <c r="O210" s="265"/>
      <c r="P210" s="265"/>
      <c r="Q210" s="265"/>
      <c r="R210" s="265"/>
      <c r="S210" s="265"/>
      <c r="T210" s="266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7" t="s">
        <v>137</v>
      </c>
      <c r="AU210" s="267" t="s">
        <v>83</v>
      </c>
      <c r="AV210" s="15" t="s">
        <v>81</v>
      </c>
      <c r="AW210" s="15" t="s">
        <v>35</v>
      </c>
      <c r="AX210" s="15" t="s">
        <v>73</v>
      </c>
      <c r="AY210" s="267" t="s">
        <v>124</v>
      </c>
    </row>
    <row r="211" s="13" customFormat="1">
      <c r="A211" s="13"/>
      <c r="B211" s="226"/>
      <c r="C211" s="227"/>
      <c r="D211" s="224" t="s">
        <v>137</v>
      </c>
      <c r="E211" s="228" t="s">
        <v>19</v>
      </c>
      <c r="F211" s="229" t="s">
        <v>1093</v>
      </c>
      <c r="G211" s="227"/>
      <c r="H211" s="230">
        <v>0.5</v>
      </c>
      <c r="I211" s="231"/>
      <c r="J211" s="227"/>
      <c r="K211" s="227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137</v>
      </c>
      <c r="AU211" s="236" t="s">
        <v>83</v>
      </c>
      <c r="AV211" s="13" t="s">
        <v>83</v>
      </c>
      <c r="AW211" s="13" t="s">
        <v>35</v>
      </c>
      <c r="AX211" s="13" t="s">
        <v>73</v>
      </c>
      <c r="AY211" s="236" t="s">
        <v>124</v>
      </c>
    </row>
    <row r="212" s="15" customFormat="1">
      <c r="A212" s="15"/>
      <c r="B212" s="258"/>
      <c r="C212" s="259"/>
      <c r="D212" s="224" t="s">
        <v>137</v>
      </c>
      <c r="E212" s="260" t="s">
        <v>19</v>
      </c>
      <c r="F212" s="261" t="s">
        <v>1011</v>
      </c>
      <c r="G212" s="259"/>
      <c r="H212" s="260" t="s">
        <v>19</v>
      </c>
      <c r="I212" s="262"/>
      <c r="J212" s="259"/>
      <c r="K212" s="259"/>
      <c r="L212" s="263"/>
      <c r="M212" s="264"/>
      <c r="N212" s="265"/>
      <c r="O212" s="265"/>
      <c r="P212" s="265"/>
      <c r="Q212" s="265"/>
      <c r="R212" s="265"/>
      <c r="S212" s="265"/>
      <c r="T212" s="266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7" t="s">
        <v>137</v>
      </c>
      <c r="AU212" s="267" t="s">
        <v>83</v>
      </c>
      <c r="AV212" s="15" t="s">
        <v>81</v>
      </c>
      <c r="AW212" s="15" t="s">
        <v>35</v>
      </c>
      <c r="AX212" s="15" t="s">
        <v>73</v>
      </c>
      <c r="AY212" s="267" t="s">
        <v>124</v>
      </c>
    </row>
    <row r="213" s="13" customFormat="1">
      <c r="A213" s="13"/>
      <c r="B213" s="226"/>
      <c r="C213" s="227"/>
      <c r="D213" s="224" t="s">
        <v>137</v>
      </c>
      <c r="E213" s="228" t="s">
        <v>19</v>
      </c>
      <c r="F213" s="229" t="s">
        <v>1093</v>
      </c>
      <c r="G213" s="227"/>
      <c r="H213" s="230">
        <v>0.5</v>
      </c>
      <c r="I213" s="231"/>
      <c r="J213" s="227"/>
      <c r="K213" s="227"/>
      <c r="L213" s="232"/>
      <c r="M213" s="233"/>
      <c r="N213" s="234"/>
      <c r="O213" s="234"/>
      <c r="P213" s="234"/>
      <c r="Q213" s="234"/>
      <c r="R213" s="234"/>
      <c r="S213" s="234"/>
      <c r="T213" s="23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6" t="s">
        <v>137</v>
      </c>
      <c r="AU213" s="236" t="s">
        <v>83</v>
      </c>
      <c r="AV213" s="13" t="s">
        <v>83</v>
      </c>
      <c r="AW213" s="13" t="s">
        <v>35</v>
      </c>
      <c r="AX213" s="13" t="s">
        <v>73</v>
      </c>
      <c r="AY213" s="236" t="s">
        <v>124</v>
      </c>
    </row>
    <row r="214" s="14" customFormat="1">
      <c r="A214" s="14"/>
      <c r="B214" s="237"/>
      <c r="C214" s="238"/>
      <c r="D214" s="224" t="s">
        <v>137</v>
      </c>
      <c r="E214" s="239" t="s">
        <v>19</v>
      </c>
      <c r="F214" s="240" t="s">
        <v>171</v>
      </c>
      <c r="G214" s="238"/>
      <c r="H214" s="241">
        <v>1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7" t="s">
        <v>137</v>
      </c>
      <c r="AU214" s="247" t="s">
        <v>83</v>
      </c>
      <c r="AV214" s="14" t="s">
        <v>131</v>
      </c>
      <c r="AW214" s="14" t="s">
        <v>35</v>
      </c>
      <c r="AX214" s="14" t="s">
        <v>81</v>
      </c>
      <c r="AY214" s="247" t="s">
        <v>124</v>
      </c>
    </row>
    <row r="215" s="2" customFormat="1" ht="24.15" customHeight="1">
      <c r="A215" s="40"/>
      <c r="B215" s="41"/>
      <c r="C215" s="206" t="s">
        <v>230</v>
      </c>
      <c r="D215" s="206" t="s">
        <v>126</v>
      </c>
      <c r="E215" s="207" t="s">
        <v>1094</v>
      </c>
      <c r="F215" s="208" t="s">
        <v>1095</v>
      </c>
      <c r="G215" s="209" t="s">
        <v>278</v>
      </c>
      <c r="H215" s="210">
        <v>52</v>
      </c>
      <c r="I215" s="211"/>
      <c r="J215" s="212">
        <f>ROUND(I215*H215,2)</f>
        <v>0</v>
      </c>
      <c r="K215" s="208" t="s">
        <v>130</v>
      </c>
      <c r="L215" s="46"/>
      <c r="M215" s="213" t="s">
        <v>19</v>
      </c>
      <c r="N215" s="214" t="s">
        <v>44</v>
      </c>
      <c r="O215" s="86"/>
      <c r="P215" s="215">
        <f>O215*H215</f>
        <v>0</v>
      </c>
      <c r="Q215" s="215">
        <v>4.0000000000000003E-05</v>
      </c>
      <c r="R215" s="215">
        <f>Q215*H215</f>
        <v>0.0020800000000000003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131</v>
      </c>
      <c r="AT215" s="217" t="s">
        <v>126</v>
      </c>
      <c r="AU215" s="217" t="s">
        <v>83</v>
      </c>
      <c r="AY215" s="19" t="s">
        <v>124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81</v>
      </c>
      <c r="BK215" s="218">
        <f>ROUND(I215*H215,2)</f>
        <v>0</v>
      </c>
      <c r="BL215" s="19" t="s">
        <v>131</v>
      </c>
      <c r="BM215" s="217" t="s">
        <v>1096</v>
      </c>
    </row>
    <row r="216" s="2" customFormat="1">
      <c r="A216" s="40"/>
      <c r="B216" s="41"/>
      <c r="C216" s="42"/>
      <c r="D216" s="219" t="s">
        <v>133</v>
      </c>
      <c r="E216" s="42"/>
      <c r="F216" s="220" t="s">
        <v>1097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133</v>
      </c>
      <c r="AU216" s="19" t="s">
        <v>83</v>
      </c>
    </row>
    <row r="217" s="15" customFormat="1">
      <c r="A217" s="15"/>
      <c r="B217" s="258"/>
      <c r="C217" s="259"/>
      <c r="D217" s="224" t="s">
        <v>137</v>
      </c>
      <c r="E217" s="260" t="s">
        <v>19</v>
      </c>
      <c r="F217" s="261" t="s">
        <v>1098</v>
      </c>
      <c r="G217" s="259"/>
      <c r="H217" s="260" t="s">
        <v>19</v>
      </c>
      <c r="I217" s="262"/>
      <c r="J217" s="259"/>
      <c r="K217" s="259"/>
      <c r="L217" s="263"/>
      <c r="M217" s="264"/>
      <c r="N217" s="265"/>
      <c r="O217" s="265"/>
      <c r="P217" s="265"/>
      <c r="Q217" s="265"/>
      <c r="R217" s="265"/>
      <c r="S217" s="265"/>
      <c r="T217" s="266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7" t="s">
        <v>137</v>
      </c>
      <c r="AU217" s="267" t="s">
        <v>83</v>
      </c>
      <c r="AV217" s="15" t="s">
        <v>81</v>
      </c>
      <c r="AW217" s="15" t="s">
        <v>35</v>
      </c>
      <c r="AX217" s="15" t="s">
        <v>73</v>
      </c>
      <c r="AY217" s="267" t="s">
        <v>124</v>
      </c>
    </row>
    <row r="218" s="15" customFormat="1">
      <c r="A218" s="15"/>
      <c r="B218" s="258"/>
      <c r="C218" s="259"/>
      <c r="D218" s="224" t="s">
        <v>137</v>
      </c>
      <c r="E218" s="260" t="s">
        <v>19</v>
      </c>
      <c r="F218" s="261" t="s">
        <v>1099</v>
      </c>
      <c r="G218" s="259"/>
      <c r="H218" s="260" t="s">
        <v>19</v>
      </c>
      <c r="I218" s="262"/>
      <c r="J218" s="259"/>
      <c r="K218" s="259"/>
      <c r="L218" s="263"/>
      <c r="M218" s="264"/>
      <c r="N218" s="265"/>
      <c r="O218" s="265"/>
      <c r="P218" s="265"/>
      <c r="Q218" s="265"/>
      <c r="R218" s="265"/>
      <c r="S218" s="265"/>
      <c r="T218" s="266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7" t="s">
        <v>137</v>
      </c>
      <c r="AU218" s="267" t="s">
        <v>83</v>
      </c>
      <c r="AV218" s="15" t="s">
        <v>81</v>
      </c>
      <c r="AW218" s="15" t="s">
        <v>35</v>
      </c>
      <c r="AX218" s="15" t="s">
        <v>73</v>
      </c>
      <c r="AY218" s="267" t="s">
        <v>124</v>
      </c>
    </row>
    <row r="219" s="13" customFormat="1">
      <c r="A219" s="13"/>
      <c r="B219" s="226"/>
      <c r="C219" s="227"/>
      <c r="D219" s="224" t="s">
        <v>137</v>
      </c>
      <c r="E219" s="228" t="s">
        <v>19</v>
      </c>
      <c r="F219" s="229" t="s">
        <v>1100</v>
      </c>
      <c r="G219" s="227"/>
      <c r="H219" s="230">
        <v>26</v>
      </c>
      <c r="I219" s="231"/>
      <c r="J219" s="227"/>
      <c r="K219" s="227"/>
      <c r="L219" s="232"/>
      <c r="M219" s="233"/>
      <c r="N219" s="234"/>
      <c r="O219" s="234"/>
      <c r="P219" s="234"/>
      <c r="Q219" s="234"/>
      <c r="R219" s="234"/>
      <c r="S219" s="234"/>
      <c r="T219" s="23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6" t="s">
        <v>137</v>
      </c>
      <c r="AU219" s="236" t="s">
        <v>83</v>
      </c>
      <c r="AV219" s="13" t="s">
        <v>83</v>
      </c>
      <c r="AW219" s="13" t="s">
        <v>35</v>
      </c>
      <c r="AX219" s="13" t="s">
        <v>73</v>
      </c>
      <c r="AY219" s="236" t="s">
        <v>124</v>
      </c>
    </row>
    <row r="220" s="15" customFormat="1">
      <c r="A220" s="15"/>
      <c r="B220" s="258"/>
      <c r="C220" s="259"/>
      <c r="D220" s="224" t="s">
        <v>137</v>
      </c>
      <c r="E220" s="260" t="s">
        <v>19</v>
      </c>
      <c r="F220" s="261" t="s">
        <v>1101</v>
      </c>
      <c r="G220" s="259"/>
      <c r="H220" s="260" t="s">
        <v>19</v>
      </c>
      <c r="I220" s="262"/>
      <c r="J220" s="259"/>
      <c r="K220" s="259"/>
      <c r="L220" s="263"/>
      <c r="M220" s="264"/>
      <c r="N220" s="265"/>
      <c r="O220" s="265"/>
      <c r="P220" s="265"/>
      <c r="Q220" s="265"/>
      <c r="R220" s="265"/>
      <c r="S220" s="265"/>
      <c r="T220" s="266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7" t="s">
        <v>137</v>
      </c>
      <c r="AU220" s="267" t="s">
        <v>83</v>
      </c>
      <c r="AV220" s="15" t="s">
        <v>81</v>
      </c>
      <c r="AW220" s="15" t="s">
        <v>35</v>
      </c>
      <c r="AX220" s="15" t="s">
        <v>73</v>
      </c>
      <c r="AY220" s="267" t="s">
        <v>124</v>
      </c>
    </row>
    <row r="221" s="13" customFormat="1">
      <c r="A221" s="13"/>
      <c r="B221" s="226"/>
      <c r="C221" s="227"/>
      <c r="D221" s="224" t="s">
        <v>137</v>
      </c>
      <c r="E221" s="228" t="s">
        <v>19</v>
      </c>
      <c r="F221" s="229" t="s">
        <v>1100</v>
      </c>
      <c r="G221" s="227"/>
      <c r="H221" s="230">
        <v>26</v>
      </c>
      <c r="I221" s="231"/>
      <c r="J221" s="227"/>
      <c r="K221" s="227"/>
      <c r="L221" s="232"/>
      <c r="M221" s="233"/>
      <c r="N221" s="234"/>
      <c r="O221" s="234"/>
      <c r="P221" s="234"/>
      <c r="Q221" s="234"/>
      <c r="R221" s="234"/>
      <c r="S221" s="234"/>
      <c r="T221" s="23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6" t="s">
        <v>137</v>
      </c>
      <c r="AU221" s="236" t="s">
        <v>83</v>
      </c>
      <c r="AV221" s="13" t="s">
        <v>83</v>
      </c>
      <c r="AW221" s="13" t="s">
        <v>35</v>
      </c>
      <c r="AX221" s="13" t="s">
        <v>73</v>
      </c>
      <c r="AY221" s="236" t="s">
        <v>124</v>
      </c>
    </row>
    <row r="222" s="14" customFormat="1">
      <c r="A222" s="14"/>
      <c r="B222" s="237"/>
      <c r="C222" s="238"/>
      <c r="D222" s="224" t="s">
        <v>137</v>
      </c>
      <c r="E222" s="239" t="s">
        <v>19</v>
      </c>
      <c r="F222" s="240" t="s">
        <v>171</v>
      </c>
      <c r="G222" s="238"/>
      <c r="H222" s="241">
        <v>52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7" t="s">
        <v>137</v>
      </c>
      <c r="AU222" s="247" t="s">
        <v>83</v>
      </c>
      <c r="AV222" s="14" t="s">
        <v>131</v>
      </c>
      <c r="AW222" s="14" t="s">
        <v>35</v>
      </c>
      <c r="AX222" s="14" t="s">
        <v>81</v>
      </c>
      <c r="AY222" s="247" t="s">
        <v>124</v>
      </c>
    </row>
    <row r="223" s="2" customFormat="1" ht="24.15" customHeight="1">
      <c r="A223" s="40"/>
      <c r="B223" s="41"/>
      <c r="C223" s="206" t="s">
        <v>243</v>
      </c>
      <c r="D223" s="206" t="s">
        <v>126</v>
      </c>
      <c r="E223" s="207" t="s">
        <v>1102</v>
      </c>
      <c r="F223" s="208" t="s">
        <v>1103</v>
      </c>
      <c r="G223" s="209" t="s">
        <v>278</v>
      </c>
      <c r="H223" s="210">
        <v>52</v>
      </c>
      <c r="I223" s="211"/>
      <c r="J223" s="212">
        <f>ROUND(I223*H223,2)</f>
        <v>0</v>
      </c>
      <c r="K223" s="208" t="s">
        <v>130</v>
      </c>
      <c r="L223" s="46"/>
      <c r="M223" s="213" t="s">
        <v>19</v>
      </c>
      <c r="N223" s="214" t="s">
        <v>44</v>
      </c>
      <c r="O223" s="86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131</v>
      </c>
      <c r="AT223" s="217" t="s">
        <v>126</v>
      </c>
      <c r="AU223" s="217" t="s">
        <v>83</v>
      </c>
      <c r="AY223" s="19" t="s">
        <v>124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81</v>
      </c>
      <c r="BK223" s="218">
        <f>ROUND(I223*H223,2)</f>
        <v>0</v>
      </c>
      <c r="BL223" s="19" t="s">
        <v>131</v>
      </c>
      <c r="BM223" s="217" t="s">
        <v>1104</v>
      </c>
    </row>
    <row r="224" s="2" customFormat="1">
      <c r="A224" s="40"/>
      <c r="B224" s="41"/>
      <c r="C224" s="42"/>
      <c r="D224" s="219" t="s">
        <v>133</v>
      </c>
      <c r="E224" s="42"/>
      <c r="F224" s="220" t="s">
        <v>1105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133</v>
      </c>
      <c r="AU224" s="19" t="s">
        <v>83</v>
      </c>
    </row>
    <row r="225" s="15" customFormat="1">
      <c r="A225" s="15"/>
      <c r="B225" s="258"/>
      <c r="C225" s="259"/>
      <c r="D225" s="224" t="s">
        <v>137</v>
      </c>
      <c r="E225" s="260" t="s">
        <v>19</v>
      </c>
      <c r="F225" s="261" t="s">
        <v>1106</v>
      </c>
      <c r="G225" s="259"/>
      <c r="H225" s="260" t="s">
        <v>19</v>
      </c>
      <c r="I225" s="262"/>
      <c r="J225" s="259"/>
      <c r="K225" s="259"/>
      <c r="L225" s="263"/>
      <c r="M225" s="264"/>
      <c r="N225" s="265"/>
      <c r="O225" s="265"/>
      <c r="P225" s="265"/>
      <c r="Q225" s="265"/>
      <c r="R225" s="265"/>
      <c r="S225" s="265"/>
      <c r="T225" s="266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7" t="s">
        <v>137</v>
      </c>
      <c r="AU225" s="267" t="s">
        <v>83</v>
      </c>
      <c r="AV225" s="15" t="s">
        <v>81</v>
      </c>
      <c r="AW225" s="15" t="s">
        <v>35</v>
      </c>
      <c r="AX225" s="15" t="s">
        <v>73</v>
      </c>
      <c r="AY225" s="267" t="s">
        <v>124</v>
      </c>
    </row>
    <row r="226" s="15" customFormat="1">
      <c r="A226" s="15"/>
      <c r="B226" s="258"/>
      <c r="C226" s="259"/>
      <c r="D226" s="224" t="s">
        <v>137</v>
      </c>
      <c r="E226" s="260" t="s">
        <v>19</v>
      </c>
      <c r="F226" s="261" t="s">
        <v>1099</v>
      </c>
      <c r="G226" s="259"/>
      <c r="H226" s="260" t="s">
        <v>19</v>
      </c>
      <c r="I226" s="262"/>
      <c r="J226" s="259"/>
      <c r="K226" s="259"/>
      <c r="L226" s="263"/>
      <c r="M226" s="264"/>
      <c r="N226" s="265"/>
      <c r="O226" s="265"/>
      <c r="P226" s="265"/>
      <c r="Q226" s="265"/>
      <c r="R226" s="265"/>
      <c r="S226" s="265"/>
      <c r="T226" s="266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7" t="s">
        <v>137</v>
      </c>
      <c r="AU226" s="267" t="s">
        <v>83</v>
      </c>
      <c r="AV226" s="15" t="s">
        <v>81</v>
      </c>
      <c r="AW226" s="15" t="s">
        <v>35</v>
      </c>
      <c r="AX226" s="15" t="s">
        <v>73</v>
      </c>
      <c r="AY226" s="267" t="s">
        <v>124</v>
      </c>
    </row>
    <row r="227" s="13" customFormat="1">
      <c r="A227" s="13"/>
      <c r="B227" s="226"/>
      <c r="C227" s="227"/>
      <c r="D227" s="224" t="s">
        <v>137</v>
      </c>
      <c r="E227" s="228" t="s">
        <v>19</v>
      </c>
      <c r="F227" s="229" t="s">
        <v>1107</v>
      </c>
      <c r="G227" s="227"/>
      <c r="H227" s="230">
        <v>26</v>
      </c>
      <c r="I227" s="231"/>
      <c r="J227" s="227"/>
      <c r="K227" s="227"/>
      <c r="L227" s="232"/>
      <c r="M227" s="233"/>
      <c r="N227" s="234"/>
      <c r="O227" s="234"/>
      <c r="P227" s="234"/>
      <c r="Q227" s="234"/>
      <c r="R227" s="234"/>
      <c r="S227" s="234"/>
      <c r="T227" s="23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6" t="s">
        <v>137</v>
      </c>
      <c r="AU227" s="236" t="s">
        <v>83</v>
      </c>
      <c r="AV227" s="13" t="s">
        <v>83</v>
      </c>
      <c r="AW227" s="13" t="s">
        <v>35</v>
      </c>
      <c r="AX227" s="13" t="s">
        <v>73</v>
      </c>
      <c r="AY227" s="236" t="s">
        <v>124</v>
      </c>
    </row>
    <row r="228" s="15" customFormat="1">
      <c r="A228" s="15"/>
      <c r="B228" s="258"/>
      <c r="C228" s="259"/>
      <c r="D228" s="224" t="s">
        <v>137</v>
      </c>
      <c r="E228" s="260" t="s">
        <v>19</v>
      </c>
      <c r="F228" s="261" t="s">
        <v>1101</v>
      </c>
      <c r="G228" s="259"/>
      <c r="H228" s="260" t="s">
        <v>19</v>
      </c>
      <c r="I228" s="262"/>
      <c r="J228" s="259"/>
      <c r="K228" s="259"/>
      <c r="L228" s="263"/>
      <c r="M228" s="264"/>
      <c r="N228" s="265"/>
      <c r="O228" s="265"/>
      <c r="P228" s="265"/>
      <c r="Q228" s="265"/>
      <c r="R228" s="265"/>
      <c r="S228" s="265"/>
      <c r="T228" s="266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7" t="s">
        <v>137</v>
      </c>
      <c r="AU228" s="267" t="s">
        <v>83</v>
      </c>
      <c r="AV228" s="15" t="s">
        <v>81</v>
      </c>
      <c r="AW228" s="15" t="s">
        <v>35</v>
      </c>
      <c r="AX228" s="15" t="s">
        <v>73</v>
      </c>
      <c r="AY228" s="267" t="s">
        <v>124</v>
      </c>
    </row>
    <row r="229" s="13" customFormat="1">
      <c r="A229" s="13"/>
      <c r="B229" s="226"/>
      <c r="C229" s="227"/>
      <c r="D229" s="224" t="s">
        <v>137</v>
      </c>
      <c r="E229" s="228" t="s">
        <v>19</v>
      </c>
      <c r="F229" s="229" t="s">
        <v>1107</v>
      </c>
      <c r="G229" s="227"/>
      <c r="H229" s="230">
        <v>26</v>
      </c>
      <c r="I229" s="231"/>
      <c r="J229" s="227"/>
      <c r="K229" s="227"/>
      <c r="L229" s="232"/>
      <c r="M229" s="233"/>
      <c r="N229" s="234"/>
      <c r="O229" s="234"/>
      <c r="P229" s="234"/>
      <c r="Q229" s="234"/>
      <c r="R229" s="234"/>
      <c r="S229" s="234"/>
      <c r="T229" s="23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6" t="s">
        <v>137</v>
      </c>
      <c r="AU229" s="236" t="s">
        <v>83</v>
      </c>
      <c r="AV229" s="13" t="s">
        <v>83</v>
      </c>
      <c r="AW229" s="13" t="s">
        <v>35</v>
      </c>
      <c r="AX229" s="13" t="s">
        <v>73</v>
      </c>
      <c r="AY229" s="236" t="s">
        <v>124</v>
      </c>
    </row>
    <row r="230" s="14" customFormat="1">
      <c r="A230" s="14"/>
      <c r="B230" s="237"/>
      <c r="C230" s="238"/>
      <c r="D230" s="224" t="s">
        <v>137</v>
      </c>
      <c r="E230" s="239" t="s">
        <v>19</v>
      </c>
      <c r="F230" s="240" t="s">
        <v>171</v>
      </c>
      <c r="G230" s="238"/>
      <c r="H230" s="241">
        <v>52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7" t="s">
        <v>137</v>
      </c>
      <c r="AU230" s="247" t="s">
        <v>83</v>
      </c>
      <c r="AV230" s="14" t="s">
        <v>131</v>
      </c>
      <c r="AW230" s="14" t="s">
        <v>35</v>
      </c>
      <c r="AX230" s="14" t="s">
        <v>81</v>
      </c>
      <c r="AY230" s="247" t="s">
        <v>124</v>
      </c>
    </row>
    <row r="231" s="2" customFormat="1" ht="16.5" customHeight="1">
      <c r="A231" s="40"/>
      <c r="B231" s="41"/>
      <c r="C231" s="248" t="s">
        <v>248</v>
      </c>
      <c r="D231" s="248" t="s">
        <v>173</v>
      </c>
      <c r="E231" s="249" t="s">
        <v>1108</v>
      </c>
      <c r="F231" s="250" t="s">
        <v>1109</v>
      </c>
      <c r="G231" s="251" t="s">
        <v>154</v>
      </c>
      <c r="H231" s="252">
        <v>15.699</v>
      </c>
      <c r="I231" s="253"/>
      <c r="J231" s="254">
        <f>ROUND(I231*H231,2)</f>
        <v>0</v>
      </c>
      <c r="K231" s="250" t="s">
        <v>130</v>
      </c>
      <c r="L231" s="255"/>
      <c r="M231" s="256" t="s">
        <v>19</v>
      </c>
      <c r="N231" s="257" t="s">
        <v>44</v>
      </c>
      <c r="O231" s="86"/>
      <c r="P231" s="215">
        <f>O231*H231</f>
        <v>0</v>
      </c>
      <c r="Q231" s="215">
        <v>2.4289999999999998</v>
      </c>
      <c r="R231" s="215">
        <f>Q231*H231</f>
        <v>38.132870999999994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177</v>
      </c>
      <c r="AT231" s="217" t="s">
        <v>173</v>
      </c>
      <c r="AU231" s="217" t="s">
        <v>83</v>
      </c>
      <c r="AY231" s="19" t="s">
        <v>124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81</v>
      </c>
      <c r="BK231" s="218">
        <f>ROUND(I231*H231,2)</f>
        <v>0</v>
      </c>
      <c r="BL231" s="19" t="s">
        <v>131</v>
      </c>
      <c r="BM231" s="217" t="s">
        <v>1110</v>
      </c>
    </row>
    <row r="232" s="2" customFormat="1" ht="16.5" customHeight="1">
      <c r="A232" s="40"/>
      <c r="B232" s="41"/>
      <c r="C232" s="206" t="s">
        <v>7</v>
      </c>
      <c r="D232" s="206" t="s">
        <v>126</v>
      </c>
      <c r="E232" s="207" t="s">
        <v>1111</v>
      </c>
      <c r="F232" s="208" t="s">
        <v>1112</v>
      </c>
      <c r="G232" s="209" t="s">
        <v>176</v>
      </c>
      <c r="H232" s="210">
        <v>2.3300000000000001</v>
      </c>
      <c r="I232" s="211"/>
      <c r="J232" s="212">
        <f>ROUND(I232*H232,2)</f>
        <v>0</v>
      </c>
      <c r="K232" s="208" t="s">
        <v>130</v>
      </c>
      <c r="L232" s="46"/>
      <c r="M232" s="213" t="s">
        <v>19</v>
      </c>
      <c r="N232" s="214" t="s">
        <v>44</v>
      </c>
      <c r="O232" s="86"/>
      <c r="P232" s="215">
        <f>O232*H232</f>
        <v>0</v>
      </c>
      <c r="Q232" s="215">
        <v>1.11381</v>
      </c>
      <c r="R232" s="215">
        <f>Q232*H232</f>
        <v>2.5951773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131</v>
      </c>
      <c r="AT232" s="217" t="s">
        <v>126</v>
      </c>
      <c r="AU232" s="217" t="s">
        <v>83</v>
      </c>
      <c r="AY232" s="19" t="s">
        <v>124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81</v>
      </c>
      <c r="BK232" s="218">
        <f>ROUND(I232*H232,2)</f>
        <v>0</v>
      </c>
      <c r="BL232" s="19" t="s">
        <v>131</v>
      </c>
      <c r="BM232" s="217" t="s">
        <v>1113</v>
      </c>
    </row>
    <row r="233" s="2" customFormat="1">
      <c r="A233" s="40"/>
      <c r="B233" s="41"/>
      <c r="C233" s="42"/>
      <c r="D233" s="219" t="s">
        <v>133</v>
      </c>
      <c r="E233" s="42"/>
      <c r="F233" s="220" t="s">
        <v>1114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133</v>
      </c>
      <c r="AU233" s="19" t="s">
        <v>83</v>
      </c>
    </row>
    <row r="234" s="15" customFormat="1">
      <c r="A234" s="15"/>
      <c r="B234" s="258"/>
      <c r="C234" s="259"/>
      <c r="D234" s="224" t="s">
        <v>137</v>
      </c>
      <c r="E234" s="260" t="s">
        <v>19</v>
      </c>
      <c r="F234" s="261" t="s">
        <v>1115</v>
      </c>
      <c r="G234" s="259"/>
      <c r="H234" s="260" t="s">
        <v>19</v>
      </c>
      <c r="I234" s="262"/>
      <c r="J234" s="259"/>
      <c r="K234" s="259"/>
      <c r="L234" s="263"/>
      <c r="M234" s="264"/>
      <c r="N234" s="265"/>
      <c r="O234" s="265"/>
      <c r="P234" s="265"/>
      <c r="Q234" s="265"/>
      <c r="R234" s="265"/>
      <c r="S234" s="265"/>
      <c r="T234" s="266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7" t="s">
        <v>137</v>
      </c>
      <c r="AU234" s="267" t="s">
        <v>83</v>
      </c>
      <c r="AV234" s="15" t="s">
        <v>81</v>
      </c>
      <c r="AW234" s="15" t="s">
        <v>35</v>
      </c>
      <c r="AX234" s="15" t="s">
        <v>73</v>
      </c>
      <c r="AY234" s="267" t="s">
        <v>124</v>
      </c>
    </row>
    <row r="235" s="15" customFormat="1">
      <c r="A235" s="15"/>
      <c r="B235" s="258"/>
      <c r="C235" s="259"/>
      <c r="D235" s="224" t="s">
        <v>137</v>
      </c>
      <c r="E235" s="260" t="s">
        <v>19</v>
      </c>
      <c r="F235" s="261" t="s">
        <v>1116</v>
      </c>
      <c r="G235" s="259"/>
      <c r="H235" s="260" t="s">
        <v>19</v>
      </c>
      <c r="I235" s="262"/>
      <c r="J235" s="259"/>
      <c r="K235" s="259"/>
      <c r="L235" s="263"/>
      <c r="M235" s="264"/>
      <c r="N235" s="265"/>
      <c r="O235" s="265"/>
      <c r="P235" s="265"/>
      <c r="Q235" s="265"/>
      <c r="R235" s="265"/>
      <c r="S235" s="265"/>
      <c r="T235" s="266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7" t="s">
        <v>137</v>
      </c>
      <c r="AU235" s="267" t="s">
        <v>83</v>
      </c>
      <c r="AV235" s="15" t="s">
        <v>81</v>
      </c>
      <c r="AW235" s="15" t="s">
        <v>35</v>
      </c>
      <c r="AX235" s="15" t="s">
        <v>73</v>
      </c>
      <c r="AY235" s="267" t="s">
        <v>124</v>
      </c>
    </row>
    <row r="236" s="13" customFormat="1">
      <c r="A236" s="13"/>
      <c r="B236" s="226"/>
      <c r="C236" s="227"/>
      <c r="D236" s="224" t="s">
        <v>137</v>
      </c>
      <c r="E236" s="228" t="s">
        <v>19</v>
      </c>
      <c r="F236" s="229" t="s">
        <v>1117</v>
      </c>
      <c r="G236" s="227"/>
      <c r="H236" s="230">
        <v>2.3300000000000001</v>
      </c>
      <c r="I236" s="231"/>
      <c r="J236" s="227"/>
      <c r="K236" s="227"/>
      <c r="L236" s="232"/>
      <c r="M236" s="233"/>
      <c r="N236" s="234"/>
      <c r="O236" s="234"/>
      <c r="P236" s="234"/>
      <c r="Q236" s="234"/>
      <c r="R236" s="234"/>
      <c r="S236" s="234"/>
      <c r="T236" s="23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6" t="s">
        <v>137</v>
      </c>
      <c r="AU236" s="236" t="s">
        <v>83</v>
      </c>
      <c r="AV236" s="13" t="s">
        <v>83</v>
      </c>
      <c r="AW236" s="13" t="s">
        <v>35</v>
      </c>
      <c r="AX236" s="13" t="s">
        <v>81</v>
      </c>
      <c r="AY236" s="236" t="s">
        <v>124</v>
      </c>
    </row>
    <row r="237" s="12" customFormat="1" ht="22.8" customHeight="1">
      <c r="A237" s="12"/>
      <c r="B237" s="190"/>
      <c r="C237" s="191"/>
      <c r="D237" s="192" t="s">
        <v>72</v>
      </c>
      <c r="E237" s="204" t="s">
        <v>145</v>
      </c>
      <c r="F237" s="204" t="s">
        <v>1118</v>
      </c>
      <c r="G237" s="191"/>
      <c r="H237" s="191"/>
      <c r="I237" s="194"/>
      <c r="J237" s="205">
        <f>BK237</f>
        <v>0</v>
      </c>
      <c r="K237" s="191"/>
      <c r="L237" s="196"/>
      <c r="M237" s="197"/>
      <c r="N237" s="198"/>
      <c r="O237" s="198"/>
      <c r="P237" s="199">
        <f>SUM(P238:P266)</f>
        <v>0</v>
      </c>
      <c r="Q237" s="198"/>
      <c r="R237" s="199">
        <f>SUM(R238:R266)</f>
        <v>61.407645779999996</v>
      </c>
      <c r="S237" s="198"/>
      <c r="T237" s="200">
        <f>SUM(T238:T266)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1" t="s">
        <v>81</v>
      </c>
      <c r="AT237" s="202" t="s">
        <v>72</v>
      </c>
      <c r="AU237" s="202" t="s">
        <v>81</v>
      </c>
      <c r="AY237" s="201" t="s">
        <v>124</v>
      </c>
      <c r="BK237" s="203">
        <f>SUM(BK238:BK266)</f>
        <v>0</v>
      </c>
    </row>
    <row r="238" s="2" customFormat="1" ht="16.5" customHeight="1">
      <c r="A238" s="40"/>
      <c r="B238" s="41"/>
      <c r="C238" s="206" t="s">
        <v>258</v>
      </c>
      <c r="D238" s="206" t="s">
        <v>126</v>
      </c>
      <c r="E238" s="207" t="s">
        <v>1119</v>
      </c>
      <c r="F238" s="208" t="s">
        <v>1120</v>
      </c>
      <c r="G238" s="209" t="s">
        <v>154</v>
      </c>
      <c r="H238" s="210">
        <v>23.286999999999999</v>
      </c>
      <c r="I238" s="211"/>
      <c r="J238" s="212">
        <f>ROUND(I238*H238,2)</f>
        <v>0</v>
      </c>
      <c r="K238" s="208" t="s">
        <v>130</v>
      </c>
      <c r="L238" s="46"/>
      <c r="M238" s="213" t="s">
        <v>19</v>
      </c>
      <c r="N238" s="214" t="s">
        <v>44</v>
      </c>
      <c r="O238" s="86"/>
      <c r="P238" s="215">
        <f>O238*H238</f>
        <v>0</v>
      </c>
      <c r="Q238" s="215">
        <v>2.5020899999999999</v>
      </c>
      <c r="R238" s="215">
        <f>Q238*H238</f>
        <v>58.266169829999996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131</v>
      </c>
      <c r="AT238" s="217" t="s">
        <v>126</v>
      </c>
      <c r="AU238" s="217" t="s">
        <v>83</v>
      </c>
      <c r="AY238" s="19" t="s">
        <v>124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81</v>
      </c>
      <c r="BK238" s="218">
        <f>ROUND(I238*H238,2)</f>
        <v>0</v>
      </c>
      <c r="BL238" s="19" t="s">
        <v>131</v>
      </c>
      <c r="BM238" s="217" t="s">
        <v>1121</v>
      </c>
    </row>
    <row r="239" s="2" customFormat="1">
      <c r="A239" s="40"/>
      <c r="B239" s="41"/>
      <c r="C239" s="42"/>
      <c r="D239" s="219" t="s">
        <v>133</v>
      </c>
      <c r="E239" s="42"/>
      <c r="F239" s="220" t="s">
        <v>1122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133</v>
      </c>
      <c r="AU239" s="19" t="s">
        <v>83</v>
      </c>
    </row>
    <row r="240" s="15" customFormat="1">
      <c r="A240" s="15"/>
      <c r="B240" s="258"/>
      <c r="C240" s="259"/>
      <c r="D240" s="224" t="s">
        <v>137</v>
      </c>
      <c r="E240" s="260" t="s">
        <v>19</v>
      </c>
      <c r="F240" s="261" t="s">
        <v>1123</v>
      </c>
      <c r="G240" s="259"/>
      <c r="H240" s="260" t="s">
        <v>19</v>
      </c>
      <c r="I240" s="262"/>
      <c r="J240" s="259"/>
      <c r="K240" s="259"/>
      <c r="L240" s="263"/>
      <c r="M240" s="264"/>
      <c r="N240" s="265"/>
      <c r="O240" s="265"/>
      <c r="P240" s="265"/>
      <c r="Q240" s="265"/>
      <c r="R240" s="265"/>
      <c r="S240" s="265"/>
      <c r="T240" s="266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7" t="s">
        <v>137</v>
      </c>
      <c r="AU240" s="267" t="s">
        <v>83</v>
      </c>
      <c r="AV240" s="15" t="s">
        <v>81</v>
      </c>
      <c r="AW240" s="15" t="s">
        <v>35</v>
      </c>
      <c r="AX240" s="15" t="s">
        <v>73</v>
      </c>
      <c r="AY240" s="267" t="s">
        <v>124</v>
      </c>
    </row>
    <row r="241" s="15" customFormat="1">
      <c r="A241" s="15"/>
      <c r="B241" s="258"/>
      <c r="C241" s="259"/>
      <c r="D241" s="224" t="s">
        <v>137</v>
      </c>
      <c r="E241" s="260" t="s">
        <v>19</v>
      </c>
      <c r="F241" s="261" t="s">
        <v>1124</v>
      </c>
      <c r="G241" s="259"/>
      <c r="H241" s="260" t="s">
        <v>19</v>
      </c>
      <c r="I241" s="262"/>
      <c r="J241" s="259"/>
      <c r="K241" s="259"/>
      <c r="L241" s="263"/>
      <c r="M241" s="264"/>
      <c r="N241" s="265"/>
      <c r="O241" s="265"/>
      <c r="P241" s="265"/>
      <c r="Q241" s="265"/>
      <c r="R241" s="265"/>
      <c r="S241" s="265"/>
      <c r="T241" s="266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7" t="s">
        <v>137</v>
      </c>
      <c r="AU241" s="267" t="s">
        <v>83</v>
      </c>
      <c r="AV241" s="15" t="s">
        <v>81</v>
      </c>
      <c r="AW241" s="15" t="s">
        <v>35</v>
      </c>
      <c r="AX241" s="15" t="s">
        <v>73</v>
      </c>
      <c r="AY241" s="267" t="s">
        <v>124</v>
      </c>
    </row>
    <row r="242" s="13" customFormat="1">
      <c r="A242" s="13"/>
      <c r="B242" s="226"/>
      <c r="C242" s="227"/>
      <c r="D242" s="224" t="s">
        <v>137</v>
      </c>
      <c r="E242" s="228" t="s">
        <v>19</v>
      </c>
      <c r="F242" s="229" t="s">
        <v>1125</v>
      </c>
      <c r="G242" s="227"/>
      <c r="H242" s="230">
        <v>3.7519999999999998</v>
      </c>
      <c r="I242" s="231"/>
      <c r="J242" s="227"/>
      <c r="K242" s="227"/>
      <c r="L242" s="232"/>
      <c r="M242" s="233"/>
      <c r="N242" s="234"/>
      <c r="O242" s="234"/>
      <c r="P242" s="234"/>
      <c r="Q242" s="234"/>
      <c r="R242" s="234"/>
      <c r="S242" s="234"/>
      <c r="T242" s="23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6" t="s">
        <v>137</v>
      </c>
      <c r="AU242" s="236" t="s">
        <v>83</v>
      </c>
      <c r="AV242" s="13" t="s">
        <v>83</v>
      </c>
      <c r="AW242" s="13" t="s">
        <v>35</v>
      </c>
      <c r="AX242" s="13" t="s">
        <v>73</v>
      </c>
      <c r="AY242" s="236" t="s">
        <v>124</v>
      </c>
    </row>
    <row r="243" s="15" customFormat="1">
      <c r="A243" s="15"/>
      <c r="B243" s="258"/>
      <c r="C243" s="259"/>
      <c r="D243" s="224" t="s">
        <v>137</v>
      </c>
      <c r="E243" s="260" t="s">
        <v>19</v>
      </c>
      <c r="F243" s="261" t="s">
        <v>1126</v>
      </c>
      <c r="G243" s="259"/>
      <c r="H243" s="260" t="s">
        <v>19</v>
      </c>
      <c r="I243" s="262"/>
      <c r="J243" s="259"/>
      <c r="K243" s="259"/>
      <c r="L243" s="263"/>
      <c r="M243" s="264"/>
      <c r="N243" s="265"/>
      <c r="O243" s="265"/>
      <c r="P243" s="265"/>
      <c r="Q243" s="265"/>
      <c r="R243" s="265"/>
      <c r="S243" s="265"/>
      <c r="T243" s="266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7" t="s">
        <v>137</v>
      </c>
      <c r="AU243" s="267" t="s">
        <v>83</v>
      </c>
      <c r="AV243" s="15" t="s">
        <v>81</v>
      </c>
      <c r="AW243" s="15" t="s">
        <v>35</v>
      </c>
      <c r="AX243" s="15" t="s">
        <v>73</v>
      </c>
      <c r="AY243" s="267" t="s">
        <v>124</v>
      </c>
    </row>
    <row r="244" s="13" customFormat="1">
      <c r="A244" s="13"/>
      <c r="B244" s="226"/>
      <c r="C244" s="227"/>
      <c r="D244" s="224" t="s">
        <v>137</v>
      </c>
      <c r="E244" s="228" t="s">
        <v>19</v>
      </c>
      <c r="F244" s="229" t="s">
        <v>1125</v>
      </c>
      <c r="G244" s="227"/>
      <c r="H244" s="230">
        <v>3.7519999999999998</v>
      </c>
      <c r="I244" s="231"/>
      <c r="J244" s="227"/>
      <c r="K244" s="227"/>
      <c r="L244" s="232"/>
      <c r="M244" s="233"/>
      <c r="N244" s="234"/>
      <c r="O244" s="234"/>
      <c r="P244" s="234"/>
      <c r="Q244" s="234"/>
      <c r="R244" s="234"/>
      <c r="S244" s="234"/>
      <c r="T244" s="23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6" t="s">
        <v>137</v>
      </c>
      <c r="AU244" s="236" t="s">
        <v>83</v>
      </c>
      <c r="AV244" s="13" t="s">
        <v>83</v>
      </c>
      <c r="AW244" s="13" t="s">
        <v>35</v>
      </c>
      <c r="AX244" s="13" t="s">
        <v>73</v>
      </c>
      <c r="AY244" s="236" t="s">
        <v>124</v>
      </c>
    </row>
    <row r="245" s="15" customFormat="1">
      <c r="A245" s="15"/>
      <c r="B245" s="258"/>
      <c r="C245" s="259"/>
      <c r="D245" s="224" t="s">
        <v>137</v>
      </c>
      <c r="E245" s="260" t="s">
        <v>19</v>
      </c>
      <c r="F245" s="261" t="s">
        <v>1127</v>
      </c>
      <c r="G245" s="259"/>
      <c r="H245" s="260" t="s">
        <v>19</v>
      </c>
      <c r="I245" s="262"/>
      <c r="J245" s="259"/>
      <c r="K245" s="259"/>
      <c r="L245" s="263"/>
      <c r="M245" s="264"/>
      <c r="N245" s="265"/>
      <c r="O245" s="265"/>
      <c r="P245" s="265"/>
      <c r="Q245" s="265"/>
      <c r="R245" s="265"/>
      <c r="S245" s="265"/>
      <c r="T245" s="266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7" t="s">
        <v>137</v>
      </c>
      <c r="AU245" s="267" t="s">
        <v>83</v>
      </c>
      <c r="AV245" s="15" t="s">
        <v>81</v>
      </c>
      <c r="AW245" s="15" t="s">
        <v>35</v>
      </c>
      <c r="AX245" s="15" t="s">
        <v>73</v>
      </c>
      <c r="AY245" s="267" t="s">
        <v>124</v>
      </c>
    </row>
    <row r="246" s="13" customFormat="1">
      <c r="A246" s="13"/>
      <c r="B246" s="226"/>
      <c r="C246" s="227"/>
      <c r="D246" s="224" t="s">
        <v>137</v>
      </c>
      <c r="E246" s="228" t="s">
        <v>19</v>
      </c>
      <c r="F246" s="229" t="s">
        <v>1128</v>
      </c>
      <c r="G246" s="227"/>
      <c r="H246" s="230">
        <v>8.6839999999999993</v>
      </c>
      <c r="I246" s="231"/>
      <c r="J246" s="227"/>
      <c r="K246" s="227"/>
      <c r="L246" s="232"/>
      <c r="M246" s="233"/>
      <c r="N246" s="234"/>
      <c r="O246" s="234"/>
      <c r="P246" s="234"/>
      <c r="Q246" s="234"/>
      <c r="R246" s="234"/>
      <c r="S246" s="234"/>
      <c r="T246" s="23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6" t="s">
        <v>137</v>
      </c>
      <c r="AU246" s="236" t="s">
        <v>83</v>
      </c>
      <c r="AV246" s="13" t="s">
        <v>83</v>
      </c>
      <c r="AW246" s="13" t="s">
        <v>35</v>
      </c>
      <c r="AX246" s="13" t="s">
        <v>73</v>
      </c>
      <c r="AY246" s="236" t="s">
        <v>124</v>
      </c>
    </row>
    <row r="247" s="15" customFormat="1">
      <c r="A247" s="15"/>
      <c r="B247" s="258"/>
      <c r="C247" s="259"/>
      <c r="D247" s="224" t="s">
        <v>137</v>
      </c>
      <c r="E247" s="260" t="s">
        <v>19</v>
      </c>
      <c r="F247" s="261" t="s">
        <v>1129</v>
      </c>
      <c r="G247" s="259"/>
      <c r="H247" s="260" t="s">
        <v>19</v>
      </c>
      <c r="I247" s="262"/>
      <c r="J247" s="259"/>
      <c r="K247" s="259"/>
      <c r="L247" s="263"/>
      <c r="M247" s="264"/>
      <c r="N247" s="265"/>
      <c r="O247" s="265"/>
      <c r="P247" s="265"/>
      <c r="Q247" s="265"/>
      <c r="R247" s="265"/>
      <c r="S247" s="265"/>
      <c r="T247" s="266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7" t="s">
        <v>137</v>
      </c>
      <c r="AU247" s="267" t="s">
        <v>83</v>
      </c>
      <c r="AV247" s="15" t="s">
        <v>81</v>
      </c>
      <c r="AW247" s="15" t="s">
        <v>35</v>
      </c>
      <c r="AX247" s="15" t="s">
        <v>73</v>
      </c>
      <c r="AY247" s="267" t="s">
        <v>124</v>
      </c>
    </row>
    <row r="248" s="13" customFormat="1">
      <c r="A248" s="13"/>
      <c r="B248" s="226"/>
      <c r="C248" s="227"/>
      <c r="D248" s="224" t="s">
        <v>137</v>
      </c>
      <c r="E248" s="228" t="s">
        <v>19</v>
      </c>
      <c r="F248" s="229" t="s">
        <v>1130</v>
      </c>
      <c r="G248" s="227"/>
      <c r="H248" s="230">
        <v>7.0990000000000002</v>
      </c>
      <c r="I248" s="231"/>
      <c r="J248" s="227"/>
      <c r="K248" s="227"/>
      <c r="L248" s="232"/>
      <c r="M248" s="233"/>
      <c r="N248" s="234"/>
      <c r="O248" s="234"/>
      <c r="P248" s="234"/>
      <c r="Q248" s="234"/>
      <c r="R248" s="234"/>
      <c r="S248" s="234"/>
      <c r="T248" s="23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6" t="s">
        <v>137</v>
      </c>
      <c r="AU248" s="236" t="s">
        <v>83</v>
      </c>
      <c r="AV248" s="13" t="s">
        <v>83</v>
      </c>
      <c r="AW248" s="13" t="s">
        <v>35</v>
      </c>
      <c r="AX248" s="13" t="s">
        <v>73</v>
      </c>
      <c r="AY248" s="236" t="s">
        <v>124</v>
      </c>
    </row>
    <row r="249" s="14" customFormat="1">
      <c r="A249" s="14"/>
      <c r="B249" s="237"/>
      <c r="C249" s="238"/>
      <c r="D249" s="224" t="s">
        <v>137</v>
      </c>
      <c r="E249" s="239" t="s">
        <v>19</v>
      </c>
      <c r="F249" s="240" t="s">
        <v>171</v>
      </c>
      <c r="G249" s="238"/>
      <c r="H249" s="241">
        <v>23.286999999999999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7" t="s">
        <v>137</v>
      </c>
      <c r="AU249" s="247" t="s">
        <v>83</v>
      </c>
      <c r="AV249" s="14" t="s">
        <v>131</v>
      </c>
      <c r="AW249" s="14" t="s">
        <v>35</v>
      </c>
      <c r="AX249" s="14" t="s">
        <v>81</v>
      </c>
      <c r="AY249" s="247" t="s">
        <v>124</v>
      </c>
    </row>
    <row r="250" s="2" customFormat="1" ht="21.75" customHeight="1">
      <c r="A250" s="40"/>
      <c r="B250" s="41"/>
      <c r="C250" s="206" t="s">
        <v>264</v>
      </c>
      <c r="D250" s="206" t="s">
        <v>126</v>
      </c>
      <c r="E250" s="207" t="s">
        <v>1131</v>
      </c>
      <c r="F250" s="208" t="s">
        <v>1132</v>
      </c>
      <c r="G250" s="209" t="s">
        <v>129</v>
      </c>
      <c r="H250" s="210">
        <v>73.784999999999997</v>
      </c>
      <c r="I250" s="211"/>
      <c r="J250" s="212">
        <f>ROUND(I250*H250,2)</f>
        <v>0</v>
      </c>
      <c r="K250" s="208" t="s">
        <v>130</v>
      </c>
      <c r="L250" s="46"/>
      <c r="M250" s="213" t="s">
        <v>19</v>
      </c>
      <c r="N250" s="214" t="s">
        <v>44</v>
      </c>
      <c r="O250" s="86"/>
      <c r="P250" s="215">
        <f>O250*H250</f>
        <v>0</v>
      </c>
      <c r="Q250" s="215">
        <v>0.00182</v>
      </c>
      <c r="R250" s="215">
        <f>Q250*H250</f>
        <v>0.13428869999999998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131</v>
      </c>
      <c r="AT250" s="217" t="s">
        <v>126</v>
      </c>
      <c r="AU250" s="217" t="s">
        <v>83</v>
      </c>
      <c r="AY250" s="19" t="s">
        <v>124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81</v>
      </c>
      <c r="BK250" s="218">
        <f>ROUND(I250*H250,2)</f>
        <v>0</v>
      </c>
      <c r="BL250" s="19" t="s">
        <v>131</v>
      </c>
      <c r="BM250" s="217" t="s">
        <v>1133</v>
      </c>
    </row>
    <row r="251" s="2" customFormat="1">
      <c r="A251" s="40"/>
      <c r="B251" s="41"/>
      <c r="C251" s="42"/>
      <c r="D251" s="219" t="s">
        <v>133</v>
      </c>
      <c r="E251" s="42"/>
      <c r="F251" s="220" t="s">
        <v>1134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133</v>
      </c>
      <c r="AU251" s="19" t="s">
        <v>83</v>
      </c>
    </row>
    <row r="252" s="15" customFormat="1">
      <c r="A252" s="15"/>
      <c r="B252" s="258"/>
      <c r="C252" s="259"/>
      <c r="D252" s="224" t="s">
        <v>137</v>
      </c>
      <c r="E252" s="260" t="s">
        <v>19</v>
      </c>
      <c r="F252" s="261" t="s">
        <v>1124</v>
      </c>
      <c r="G252" s="259"/>
      <c r="H252" s="260" t="s">
        <v>19</v>
      </c>
      <c r="I252" s="262"/>
      <c r="J252" s="259"/>
      <c r="K252" s="259"/>
      <c r="L252" s="263"/>
      <c r="M252" s="264"/>
      <c r="N252" s="265"/>
      <c r="O252" s="265"/>
      <c r="P252" s="265"/>
      <c r="Q252" s="265"/>
      <c r="R252" s="265"/>
      <c r="S252" s="265"/>
      <c r="T252" s="266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7" t="s">
        <v>137</v>
      </c>
      <c r="AU252" s="267" t="s">
        <v>83</v>
      </c>
      <c r="AV252" s="15" t="s">
        <v>81</v>
      </c>
      <c r="AW252" s="15" t="s">
        <v>35</v>
      </c>
      <c r="AX252" s="15" t="s">
        <v>73</v>
      </c>
      <c r="AY252" s="267" t="s">
        <v>124</v>
      </c>
    </row>
    <row r="253" s="13" customFormat="1">
      <c r="A253" s="13"/>
      <c r="B253" s="226"/>
      <c r="C253" s="227"/>
      <c r="D253" s="224" t="s">
        <v>137</v>
      </c>
      <c r="E253" s="228" t="s">
        <v>19</v>
      </c>
      <c r="F253" s="229" t="s">
        <v>1135</v>
      </c>
      <c r="G253" s="227"/>
      <c r="H253" s="230">
        <v>9.8930000000000007</v>
      </c>
      <c r="I253" s="231"/>
      <c r="J253" s="227"/>
      <c r="K253" s="227"/>
      <c r="L253" s="232"/>
      <c r="M253" s="233"/>
      <c r="N253" s="234"/>
      <c r="O253" s="234"/>
      <c r="P253" s="234"/>
      <c r="Q253" s="234"/>
      <c r="R253" s="234"/>
      <c r="S253" s="234"/>
      <c r="T253" s="23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6" t="s">
        <v>137</v>
      </c>
      <c r="AU253" s="236" t="s">
        <v>83</v>
      </c>
      <c r="AV253" s="13" t="s">
        <v>83</v>
      </c>
      <c r="AW253" s="13" t="s">
        <v>35</v>
      </c>
      <c r="AX253" s="13" t="s">
        <v>73</v>
      </c>
      <c r="AY253" s="236" t="s">
        <v>124</v>
      </c>
    </row>
    <row r="254" s="15" customFormat="1">
      <c r="A254" s="15"/>
      <c r="B254" s="258"/>
      <c r="C254" s="259"/>
      <c r="D254" s="224" t="s">
        <v>137</v>
      </c>
      <c r="E254" s="260" t="s">
        <v>19</v>
      </c>
      <c r="F254" s="261" t="s">
        <v>1126</v>
      </c>
      <c r="G254" s="259"/>
      <c r="H254" s="260" t="s">
        <v>19</v>
      </c>
      <c r="I254" s="262"/>
      <c r="J254" s="259"/>
      <c r="K254" s="259"/>
      <c r="L254" s="263"/>
      <c r="M254" s="264"/>
      <c r="N254" s="265"/>
      <c r="O254" s="265"/>
      <c r="P254" s="265"/>
      <c r="Q254" s="265"/>
      <c r="R254" s="265"/>
      <c r="S254" s="265"/>
      <c r="T254" s="266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7" t="s">
        <v>137</v>
      </c>
      <c r="AU254" s="267" t="s">
        <v>83</v>
      </c>
      <c r="AV254" s="15" t="s">
        <v>81</v>
      </c>
      <c r="AW254" s="15" t="s">
        <v>35</v>
      </c>
      <c r="AX254" s="15" t="s">
        <v>73</v>
      </c>
      <c r="AY254" s="267" t="s">
        <v>124</v>
      </c>
    </row>
    <row r="255" s="13" customFormat="1">
      <c r="A255" s="13"/>
      <c r="B255" s="226"/>
      <c r="C255" s="227"/>
      <c r="D255" s="224" t="s">
        <v>137</v>
      </c>
      <c r="E255" s="228" t="s">
        <v>19</v>
      </c>
      <c r="F255" s="229" t="s">
        <v>1135</v>
      </c>
      <c r="G255" s="227"/>
      <c r="H255" s="230">
        <v>9.8930000000000007</v>
      </c>
      <c r="I255" s="231"/>
      <c r="J255" s="227"/>
      <c r="K255" s="227"/>
      <c r="L255" s="232"/>
      <c r="M255" s="233"/>
      <c r="N255" s="234"/>
      <c r="O255" s="234"/>
      <c r="P255" s="234"/>
      <c r="Q255" s="234"/>
      <c r="R255" s="234"/>
      <c r="S255" s="234"/>
      <c r="T255" s="23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6" t="s">
        <v>137</v>
      </c>
      <c r="AU255" s="236" t="s">
        <v>83</v>
      </c>
      <c r="AV255" s="13" t="s">
        <v>83</v>
      </c>
      <c r="AW255" s="13" t="s">
        <v>35</v>
      </c>
      <c r="AX255" s="13" t="s">
        <v>73</v>
      </c>
      <c r="AY255" s="236" t="s">
        <v>124</v>
      </c>
    </row>
    <row r="256" s="15" customFormat="1">
      <c r="A256" s="15"/>
      <c r="B256" s="258"/>
      <c r="C256" s="259"/>
      <c r="D256" s="224" t="s">
        <v>137</v>
      </c>
      <c r="E256" s="260" t="s">
        <v>19</v>
      </c>
      <c r="F256" s="261" t="s">
        <v>1127</v>
      </c>
      <c r="G256" s="259"/>
      <c r="H256" s="260" t="s">
        <v>19</v>
      </c>
      <c r="I256" s="262"/>
      <c r="J256" s="259"/>
      <c r="K256" s="259"/>
      <c r="L256" s="263"/>
      <c r="M256" s="264"/>
      <c r="N256" s="265"/>
      <c r="O256" s="265"/>
      <c r="P256" s="265"/>
      <c r="Q256" s="265"/>
      <c r="R256" s="265"/>
      <c r="S256" s="265"/>
      <c r="T256" s="266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7" t="s">
        <v>137</v>
      </c>
      <c r="AU256" s="267" t="s">
        <v>83</v>
      </c>
      <c r="AV256" s="15" t="s">
        <v>81</v>
      </c>
      <c r="AW256" s="15" t="s">
        <v>35</v>
      </c>
      <c r="AX256" s="15" t="s">
        <v>73</v>
      </c>
      <c r="AY256" s="267" t="s">
        <v>124</v>
      </c>
    </row>
    <row r="257" s="13" customFormat="1">
      <c r="A257" s="13"/>
      <c r="B257" s="226"/>
      <c r="C257" s="227"/>
      <c r="D257" s="224" t="s">
        <v>137</v>
      </c>
      <c r="E257" s="228" t="s">
        <v>19</v>
      </c>
      <c r="F257" s="229" t="s">
        <v>1136</v>
      </c>
      <c r="G257" s="227"/>
      <c r="H257" s="230">
        <v>29.456</v>
      </c>
      <c r="I257" s="231"/>
      <c r="J257" s="227"/>
      <c r="K257" s="227"/>
      <c r="L257" s="232"/>
      <c r="M257" s="233"/>
      <c r="N257" s="234"/>
      <c r="O257" s="234"/>
      <c r="P257" s="234"/>
      <c r="Q257" s="234"/>
      <c r="R257" s="234"/>
      <c r="S257" s="234"/>
      <c r="T257" s="23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6" t="s">
        <v>137</v>
      </c>
      <c r="AU257" s="236" t="s">
        <v>83</v>
      </c>
      <c r="AV257" s="13" t="s">
        <v>83</v>
      </c>
      <c r="AW257" s="13" t="s">
        <v>35</v>
      </c>
      <c r="AX257" s="13" t="s">
        <v>73</v>
      </c>
      <c r="AY257" s="236" t="s">
        <v>124</v>
      </c>
    </row>
    <row r="258" s="15" customFormat="1">
      <c r="A258" s="15"/>
      <c r="B258" s="258"/>
      <c r="C258" s="259"/>
      <c r="D258" s="224" t="s">
        <v>137</v>
      </c>
      <c r="E258" s="260" t="s">
        <v>19</v>
      </c>
      <c r="F258" s="261" t="s">
        <v>1129</v>
      </c>
      <c r="G258" s="259"/>
      <c r="H258" s="260" t="s">
        <v>19</v>
      </c>
      <c r="I258" s="262"/>
      <c r="J258" s="259"/>
      <c r="K258" s="259"/>
      <c r="L258" s="263"/>
      <c r="M258" s="264"/>
      <c r="N258" s="265"/>
      <c r="O258" s="265"/>
      <c r="P258" s="265"/>
      <c r="Q258" s="265"/>
      <c r="R258" s="265"/>
      <c r="S258" s="265"/>
      <c r="T258" s="266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7" t="s">
        <v>137</v>
      </c>
      <c r="AU258" s="267" t="s">
        <v>83</v>
      </c>
      <c r="AV258" s="15" t="s">
        <v>81</v>
      </c>
      <c r="AW258" s="15" t="s">
        <v>35</v>
      </c>
      <c r="AX258" s="15" t="s">
        <v>73</v>
      </c>
      <c r="AY258" s="267" t="s">
        <v>124</v>
      </c>
    </row>
    <row r="259" s="13" customFormat="1">
      <c r="A259" s="13"/>
      <c r="B259" s="226"/>
      <c r="C259" s="227"/>
      <c r="D259" s="224" t="s">
        <v>137</v>
      </c>
      <c r="E259" s="228" t="s">
        <v>19</v>
      </c>
      <c r="F259" s="229" t="s">
        <v>1137</v>
      </c>
      <c r="G259" s="227"/>
      <c r="H259" s="230">
        <v>24.542999999999999</v>
      </c>
      <c r="I259" s="231"/>
      <c r="J259" s="227"/>
      <c r="K259" s="227"/>
      <c r="L259" s="232"/>
      <c r="M259" s="233"/>
      <c r="N259" s="234"/>
      <c r="O259" s="234"/>
      <c r="P259" s="234"/>
      <c r="Q259" s="234"/>
      <c r="R259" s="234"/>
      <c r="S259" s="234"/>
      <c r="T259" s="23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6" t="s">
        <v>137</v>
      </c>
      <c r="AU259" s="236" t="s">
        <v>83</v>
      </c>
      <c r="AV259" s="13" t="s">
        <v>83</v>
      </c>
      <c r="AW259" s="13" t="s">
        <v>35</v>
      </c>
      <c r="AX259" s="13" t="s">
        <v>73</v>
      </c>
      <c r="AY259" s="236" t="s">
        <v>124</v>
      </c>
    </row>
    <row r="260" s="14" customFormat="1">
      <c r="A260" s="14"/>
      <c r="B260" s="237"/>
      <c r="C260" s="238"/>
      <c r="D260" s="224" t="s">
        <v>137</v>
      </c>
      <c r="E260" s="239" t="s">
        <v>19</v>
      </c>
      <c r="F260" s="240" t="s">
        <v>171</v>
      </c>
      <c r="G260" s="238"/>
      <c r="H260" s="241">
        <v>73.784999999999997</v>
      </c>
      <c r="I260" s="242"/>
      <c r="J260" s="238"/>
      <c r="K260" s="238"/>
      <c r="L260" s="243"/>
      <c r="M260" s="244"/>
      <c r="N260" s="245"/>
      <c r="O260" s="245"/>
      <c r="P260" s="245"/>
      <c r="Q260" s="245"/>
      <c r="R260" s="245"/>
      <c r="S260" s="245"/>
      <c r="T260" s="24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7" t="s">
        <v>137</v>
      </c>
      <c r="AU260" s="247" t="s">
        <v>83</v>
      </c>
      <c r="AV260" s="14" t="s">
        <v>131</v>
      </c>
      <c r="AW260" s="14" t="s">
        <v>35</v>
      </c>
      <c r="AX260" s="14" t="s">
        <v>81</v>
      </c>
      <c r="AY260" s="247" t="s">
        <v>124</v>
      </c>
    </row>
    <row r="261" s="2" customFormat="1" ht="16.5" customHeight="1">
      <c r="A261" s="40"/>
      <c r="B261" s="41"/>
      <c r="C261" s="206" t="s">
        <v>269</v>
      </c>
      <c r="D261" s="206" t="s">
        <v>126</v>
      </c>
      <c r="E261" s="207" t="s">
        <v>1138</v>
      </c>
      <c r="F261" s="208" t="s">
        <v>1139</v>
      </c>
      <c r="G261" s="209" t="s">
        <v>129</v>
      </c>
      <c r="H261" s="210">
        <v>73.784999999999997</v>
      </c>
      <c r="I261" s="211"/>
      <c r="J261" s="212">
        <f>ROUND(I261*H261,2)</f>
        <v>0</v>
      </c>
      <c r="K261" s="208" t="s">
        <v>130</v>
      </c>
      <c r="L261" s="46"/>
      <c r="M261" s="213" t="s">
        <v>19</v>
      </c>
      <c r="N261" s="214" t="s">
        <v>44</v>
      </c>
      <c r="O261" s="86"/>
      <c r="P261" s="215">
        <f>O261*H261</f>
        <v>0</v>
      </c>
      <c r="Q261" s="215">
        <v>4.0000000000000003E-05</v>
      </c>
      <c r="R261" s="215">
        <f>Q261*H261</f>
        <v>0.0029514000000000003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131</v>
      </c>
      <c r="AT261" s="217" t="s">
        <v>126</v>
      </c>
      <c r="AU261" s="217" t="s">
        <v>83</v>
      </c>
      <c r="AY261" s="19" t="s">
        <v>124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81</v>
      </c>
      <c r="BK261" s="218">
        <f>ROUND(I261*H261,2)</f>
        <v>0</v>
      </c>
      <c r="BL261" s="19" t="s">
        <v>131</v>
      </c>
      <c r="BM261" s="217" t="s">
        <v>1140</v>
      </c>
    </row>
    <row r="262" s="2" customFormat="1">
      <c r="A262" s="40"/>
      <c r="B262" s="41"/>
      <c r="C262" s="42"/>
      <c r="D262" s="219" t="s">
        <v>133</v>
      </c>
      <c r="E262" s="42"/>
      <c r="F262" s="220" t="s">
        <v>1141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133</v>
      </c>
      <c r="AU262" s="19" t="s">
        <v>83</v>
      </c>
    </row>
    <row r="263" s="2" customFormat="1" ht="24.15" customHeight="1">
      <c r="A263" s="40"/>
      <c r="B263" s="41"/>
      <c r="C263" s="206" t="s">
        <v>275</v>
      </c>
      <c r="D263" s="206" t="s">
        <v>126</v>
      </c>
      <c r="E263" s="207" t="s">
        <v>1142</v>
      </c>
      <c r="F263" s="208" t="s">
        <v>1143</v>
      </c>
      <c r="G263" s="209" t="s">
        <v>176</v>
      </c>
      <c r="H263" s="210">
        <v>2.8929999999999998</v>
      </c>
      <c r="I263" s="211"/>
      <c r="J263" s="212">
        <f>ROUND(I263*H263,2)</f>
        <v>0</v>
      </c>
      <c r="K263" s="208" t="s">
        <v>130</v>
      </c>
      <c r="L263" s="46"/>
      <c r="M263" s="213" t="s">
        <v>19</v>
      </c>
      <c r="N263" s="214" t="s">
        <v>44</v>
      </c>
      <c r="O263" s="86"/>
      <c r="P263" s="215">
        <f>O263*H263</f>
        <v>0</v>
      </c>
      <c r="Q263" s="215">
        <v>1.0384500000000001</v>
      </c>
      <c r="R263" s="215">
        <f>Q263*H263</f>
        <v>3.0042358500000002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131</v>
      </c>
      <c r="AT263" s="217" t="s">
        <v>126</v>
      </c>
      <c r="AU263" s="217" t="s">
        <v>83</v>
      </c>
      <c r="AY263" s="19" t="s">
        <v>124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81</v>
      </c>
      <c r="BK263" s="218">
        <f>ROUND(I263*H263,2)</f>
        <v>0</v>
      </c>
      <c r="BL263" s="19" t="s">
        <v>131</v>
      </c>
      <c r="BM263" s="217" t="s">
        <v>1144</v>
      </c>
    </row>
    <row r="264" s="2" customFormat="1">
      <c r="A264" s="40"/>
      <c r="B264" s="41"/>
      <c r="C264" s="42"/>
      <c r="D264" s="219" t="s">
        <v>133</v>
      </c>
      <c r="E264" s="42"/>
      <c r="F264" s="220" t="s">
        <v>1145</v>
      </c>
      <c r="G264" s="42"/>
      <c r="H264" s="42"/>
      <c r="I264" s="221"/>
      <c r="J264" s="42"/>
      <c r="K264" s="42"/>
      <c r="L264" s="46"/>
      <c r="M264" s="222"/>
      <c r="N264" s="22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133</v>
      </c>
      <c r="AU264" s="19" t="s">
        <v>83</v>
      </c>
    </row>
    <row r="265" s="15" customFormat="1">
      <c r="A265" s="15"/>
      <c r="B265" s="258"/>
      <c r="C265" s="259"/>
      <c r="D265" s="224" t="s">
        <v>137</v>
      </c>
      <c r="E265" s="260" t="s">
        <v>19</v>
      </c>
      <c r="F265" s="261" t="s">
        <v>1146</v>
      </c>
      <c r="G265" s="259"/>
      <c r="H265" s="260" t="s">
        <v>19</v>
      </c>
      <c r="I265" s="262"/>
      <c r="J265" s="259"/>
      <c r="K265" s="259"/>
      <c r="L265" s="263"/>
      <c r="M265" s="264"/>
      <c r="N265" s="265"/>
      <c r="O265" s="265"/>
      <c r="P265" s="265"/>
      <c r="Q265" s="265"/>
      <c r="R265" s="265"/>
      <c r="S265" s="265"/>
      <c r="T265" s="266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7" t="s">
        <v>137</v>
      </c>
      <c r="AU265" s="267" t="s">
        <v>83</v>
      </c>
      <c r="AV265" s="15" t="s">
        <v>81</v>
      </c>
      <c r="AW265" s="15" t="s">
        <v>35</v>
      </c>
      <c r="AX265" s="15" t="s">
        <v>73</v>
      </c>
      <c r="AY265" s="267" t="s">
        <v>124</v>
      </c>
    </row>
    <row r="266" s="13" customFormat="1">
      <c r="A266" s="13"/>
      <c r="B266" s="226"/>
      <c r="C266" s="227"/>
      <c r="D266" s="224" t="s">
        <v>137</v>
      </c>
      <c r="E266" s="228" t="s">
        <v>19</v>
      </c>
      <c r="F266" s="229" t="s">
        <v>1147</v>
      </c>
      <c r="G266" s="227"/>
      <c r="H266" s="230">
        <v>2.8929999999999998</v>
      </c>
      <c r="I266" s="231"/>
      <c r="J266" s="227"/>
      <c r="K266" s="227"/>
      <c r="L266" s="232"/>
      <c r="M266" s="233"/>
      <c r="N266" s="234"/>
      <c r="O266" s="234"/>
      <c r="P266" s="234"/>
      <c r="Q266" s="234"/>
      <c r="R266" s="234"/>
      <c r="S266" s="234"/>
      <c r="T266" s="23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6" t="s">
        <v>137</v>
      </c>
      <c r="AU266" s="236" t="s">
        <v>83</v>
      </c>
      <c r="AV266" s="13" t="s">
        <v>83</v>
      </c>
      <c r="AW266" s="13" t="s">
        <v>35</v>
      </c>
      <c r="AX266" s="13" t="s">
        <v>81</v>
      </c>
      <c r="AY266" s="236" t="s">
        <v>124</v>
      </c>
    </row>
    <row r="267" s="12" customFormat="1" ht="22.8" customHeight="1">
      <c r="A267" s="12"/>
      <c r="B267" s="190"/>
      <c r="C267" s="191"/>
      <c r="D267" s="192" t="s">
        <v>72</v>
      </c>
      <c r="E267" s="204" t="s">
        <v>131</v>
      </c>
      <c r="F267" s="204" t="s">
        <v>1148</v>
      </c>
      <c r="G267" s="191"/>
      <c r="H267" s="191"/>
      <c r="I267" s="194"/>
      <c r="J267" s="205">
        <f>BK267</f>
        <v>0</v>
      </c>
      <c r="K267" s="191"/>
      <c r="L267" s="196"/>
      <c r="M267" s="197"/>
      <c r="N267" s="198"/>
      <c r="O267" s="198"/>
      <c r="P267" s="199">
        <f>SUM(P268:P324)</f>
        <v>0</v>
      </c>
      <c r="Q267" s="198"/>
      <c r="R267" s="199">
        <f>SUM(R268:R324)</f>
        <v>107.62520442</v>
      </c>
      <c r="S267" s="198"/>
      <c r="T267" s="200">
        <f>SUM(T268:T324)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1" t="s">
        <v>81</v>
      </c>
      <c r="AT267" s="202" t="s">
        <v>72</v>
      </c>
      <c r="AU267" s="202" t="s">
        <v>81</v>
      </c>
      <c r="AY267" s="201" t="s">
        <v>124</v>
      </c>
      <c r="BK267" s="203">
        <f>SUM(BK268:BK324)</f>
        <v>0</v>
      </c>
    </row>
    <row r="268" s="2" customFormat="1" ht="21.75" customHeight="1">
      <c r="A268" s="40"/>
      <c r="B268" s="41"/>
      <c r="C268" s="206" t="s">
        <v>547</v>
      </c>
      <c r="D268" s="206" t="s">
        <v>126</v>
      </c>
      <c r="E268" s="207" t="s">
        <v>1149</v>
      </c>
      <c r="F268" s="208" t="s">
        <v>1150</v>
      </c>
      <c r="G268" s="209" t="s">
        <v>154</v>
      </c>
      <c r="H268" s="210">
        <v>8.1159999999999997</v>
      </c>
      <c r="I268" s="211"/>
      <c r="J268" s="212">
        <f>ROUND(I268*H268,2)</f>
        <v>0</v>
      </c>
      <c r="K268" s="208" t="s">
        <v>130</v>
      </c>
      <c r="L268" s="46"/>
      <c r="M268" s="213" t="s">
        <v>19</v>
      </c>
      <c r="N268" s="214" t="s">
        <v>44</v>
      </c>
      <c r="O268" s="86"/>
      <c r="P268" s="215">
        <f>O268*H268</f>
        <v>0</v>
      </c>
      <c r="Q268" s="215">
        <v>2.5027599999999999</v>
      </c>
      <c r="R268" s="215">
        <f>Q268*H268</f>
        <v>20.312400159999999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131</v>
      </c>
      <c r="AT268" s="217" t="s">
        <v>126</v>
      </c>
      <c r="AU268" s="217" t="s">
        <v>83</v>
      </c>
      <c r="AY268" s="19" t="s">
        <v>124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81</v>
      </c>
      <c r="BK268" s="218">
        <f>ROUND(I268*H268,2)</f>
        <v>0</v>
      </c>
      <c r="BL268" s="19" t="s">
        <v>131</v>
      </c>
      <c r="BM268" s="217" t="s">
        <v>1151</v>
      </c>
    </row>
    <row r="269" s="2" customFormat="1">
      <c r="A269" s="40"/>
      <c r="B269" s="41"/>
      <c r="C269" s="42"/>
      <c r="D269" s="219" t="s">
        <v>133</v>
      </c>
      <c r="E269" s="42"/>
      <c r="F269" s="220" t="s">
        <v>1152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133</v>
      </c>
      <c r="AU269" s="19" t="s">
        <v>83</v>
      </c>
    </row>
    <row r="270" s="15" customFormat="1">
      <c r="A270" s="15"/>
      <c r="B270" s="258"/>
      <c r="C270" s="259"/>
      <c r="D270" s="224" t="s">
        <v>137</v>
      </c>
      <c r="E270" s="260" t="s">
        <v>19</v>
      </c>
      <c r="F270" s="261" t="s">
        <v>1153</v>
      </c>
      <c r="G270" s="259"/>
      <c r="H270" s="260" t="s">
        <v>19</v>
      </c>
      <c r="I270" s="262"/>
      <c r="J270" s="259"/>
      <c r="K270" s="259"/>
      <c r="L270" s="263"/>
      <c r="M270" s="264"/>
      <c r="N270" s="265"/>
      <c r="O270" s="265"/>
      <c r="P270" s="265"/>
      <c r="Q270" s="265"/>
      <c r="R270" s="265"/>
      <c r="S270" s="265"/>
      <c r="T270" s="266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7" t="s">
        <v>137</v>
      </c>
      <c r="AU270" s="267" t="s">
        <v>83</v>
      </c>
      <c r="AV270" s="15" t="s">
        <v>81</v>
      </c>
      <c r="AW270" s="15" t="s">
        <v>35</v>
      </c>
      <c r="AX270" s="15" t="s">
        <v>73</v>
      </c>
      <c r="AY270" s="267" t="s">
        <v>124</v>
      </c>
    </row>
    <row r="271" s="13" customFormat="1">
      <c r="A271" s="13"/>
      <c r="B271" s="226"/>
      <c r="C271" s="227"/>
      <c r="D271" s="224" t="s">
        <v>137</v>
      </c>
      <c r="E271" s="228" t="s">
        <v>19</v>
      </c>
      <c r="F271" s="229" t="s">
        <v>1154</v>
      </c>
      <c r="G271" s="227"/>
      <c r="H271" s="230">
        <v>4.0579999999999998</v>
      </c>
      <c r="I271" s="231"/>
      <c r="J271" s="227"/>
      <c r="K271" s="227"/>
      <c r="L271" s="232"/>
      <c r="M271" s="233"/>
      <c r="N271" s="234"/>
      <c r="O271" s="234"/>
      <c r="P271" s="234"/>
      <c r="Q271" s="234"/>
      <c r="R271" s="234"/>
      <c r="S271" s="234"/>
      <c r="T271" s="23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6" t="s">
        <v>137</v>
      </c>
      <c r="AU271" s="236" t="s">
        <v>83</v>
      </c>
      <c r="AV271" s="13" t="s">
        <v>83</v>
      </c>
      <c r="AW271" s="13" t="s">
        <v>35</v>
      </c>
      <c r="AX271" s="13" t="s">
        <v>73</v>
      </c>
      <c r="AY271" s="236" t="s">
        <v>124</v>
      </c>
    </row>
    <row r="272" s="15" customFormat="1">
      <c r="A272" s="15"/>
      <c r="B272" s="258"/>
      <c r="C272" s="259"/>
      <c r="D272" s="224" t="s">
        <v>137</v>
      </c>
      <c r="E272" s="260" t="s">
        <v>19</v>
      </c>
      <c r="F272" s="261" t="s">
        <v>1155</v>
      </c>
      <c r="G272" s="259"/>
      <c r="H272" s="260" t="s">
        <v>19</v>
      </c>
      <c r="I272" s="262"/>
      <c r="J272" s="259"/>
      <c r="K272" s="259"/>
      <c r="L272" s="263"/>
      <c r="M272" s="264"/>
      <c r="N272" s="265"/>
      <c r="O272" s="265"/>
      <c r="P272" s="265"/>
      <c r="Q272" s="265"/>
      <c r="R272" s="265"/>
      <c r="S272" s="265"/>
      <c r="T272" s="266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7" t="s">
        <v>137</v>
      </c>
      <c r="AU272" s="267" t="s">
        <v>83</v>
      </c>
      <c r="AV272" s="15" t="s">
        <v>81</v>
      </c>
      <c r="AW272" s="15" t="s">
        <v>35</v>
      </c>
      <c r="AX272" s="15" t="s">
        <v>73</v>
      </c>
      <c r="AY272" s="267" t="s">
        <v>124</v>
      </c>
    </row>
    <row r="273" s="13" customFormat="1">
      <c r="A273" s="13"/>
      <c r="B273" s="226"/>
      <c r="C273" s="227"/>
      <c r="D273" s="224" t="s">
        <v>137</v>
      </c>
      <c r="E273" s="228" t="s">
        <v>19</v>
      </c>
      <c r="F273" s="229" t="s">
        <v>1154</v>
      </c>
      <c r="G273" s="227"/>
      <c r="H273" s="230">
        <v>4.0579999999999998</v>
      </c>
      <c r="I273" s="231"/>
      <c r="J273" s="227"/>
      <c r="K273" s="227"/>
      <c r="L273" s="232"/>
      <c r="M273" s="233"/>
      <c r="N273" s="234"/>
      <c r="O273" s="234"/>
      <c r="P273" s="234"/>
      <c r="Q273" s="234"/>
      <c r="R273" s="234"/>
      <c r="S273" s="234"/>
      <c r="T273" s="23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6" t="s">
        <v>137</v>
      </c>
      <c r="AU273" s="236" t="s">
        <v>83</v>
      </c>
      <c r="AV273" s="13" t="s">
        <v>83</v>
      </c>
      <c r="AW273" s="13" t="s">
        <v>35</v>
      </c>
      <c r="AX273" s="13" t="s">
        <v>73</v>
      </c>
      <c r="AY273" s="236" t="s">
        <v>124</v>
      </c>
    </row>
    <row r="274" s="14" customFormat="1">
      <c r="A274" s="14"/>
      <c r="B274" s="237"/>
      <c r="C274" s="238"/>
      <c r="D274" s="224" t="s">
        <v>137</v>
      </c>
      <c r="E274" s="239" t="s">
        <v>19</v>
      </c>
      <c r="F274" s="240" t="s">
        <v>171</v>
      </c>
      <c r="G274" s="238"/>
      <c r="H274" s="241">
        <v>8.1159999999999997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7" t="s">
        <v>137</v>
      </c>
      <c r="AU274" s="247" t="s">
        <v>83</v>
      </c>
      <c r="AV274" s="14" t="s">
        <v>131</v>
      </c>
      <c r="AW274" s="14" t="s">
        <v>35</v>
      </c>
      <c r="AX274" s="14" t="s">
        <v>81</v>
      </c>
      <c r="AY274" s="247" t="s">
        <v>124</v>
      </c>
    </row>
    <row r="275" s="2" customFormat="1" ht="16.5" customHeight="1">
      <c r="A275" s="40"/>
      <c r="B275" s="41"/>
      <c r="C275" s="206" t="s">
        <v>285</v>
      </c>
      <c r="D275" s="206" t="s">
        <v>126</v>
      </c>
      <c r="E275" s="207" t="s">
        <v>1156</v>
      </c>
      <c r="F275" s="208" t="s">
        <v>1157</v>
      </c>
      <c r="G275" s="209" t="s">
        <v>154</v>
      </c>
      <c r="H275" s="210">
        <v>4.0709999999999997</v>
      </c>
      <c r="I275" s="211"/>
      <c r="J275" s="212">
        <f>ROUND(I275*H275,2)</f>
        <v>0</v>
      </c>
      <c r="K275" s="208" t="s">
        <v>130</v>
      </c>
      <c r="L275" s="46"/>
      <c r="M275" s="213" t="s">
        <v>19</v>
      </c>
      <c r="N275" s="214" t="s">
        <v>44</v>
      </c>
      <c r="O275" s="86"/>
      <c r="P275" s="215">
        <f>O275*H275</f>
        <v>0</v>
      </c>
      <c r="Q275" s="215">
        <v>2.5022000000000002</v>
      </c>
      <c r="R275" s="215">
        <f>Q275*H275</f>
        <v>10.1864562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131</v>
      </c>
      <c r="AT275" s="217" t="s">
        <v>126</v>
      </c>
      <c r="AU275" s="217" t="s">
        <v>83</v>
      </c>
      <c r="AY275" s="19" t="s">
        <v>124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81</v>
      </c>
      <c r="BK275" s="218">
        <f>ROUND(I275*H275,2)</f>
        <v>0</v>
      </c>
      <c r="BL275" s="19" t="s">
        <v>131</v>
      </c>
      <c r="BM275" s="217" t="s">
        <v>1158</v>
      </c>
    </row>
    <row r="276" s="2" customFormat="1">
      <c r="A276" s="40"/>
      <c r="B276" s="41"/>
      <c r="C276" s="42"/>
      <c r="D276" s="219" t="s">
        <v>133</v>
      </c>
      <c r="E276" s="42"/>
      <c r="F276" s="220" t="s">
        <v>1159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133</v>
      </c>
      <c r="AU276" s="19" t="s">
        <v>83</v>
      </c>
    </row>
    <row r="277" s="15" customFormat="1">
      <c r="A277" s="15"/>
      <c r="B277" s="258"/>
      <c r="C277" s="259"/>
      <c r="D277" s="224" t="s">
        <v>137</v>
      </c>
      <c r="E277" s="260" t="s">
        <v>19</v>
      </c>
      <c r="F277" s="261" t="s">
        <v>1160</v>
      </c>
      <c r="G277" s="259"/>
      <c r="H277" s="260" t="s">
        <v>19</v>
      </c>
      <c r="I277" s="262"/>
      <c r="J277" s="259"/>
      <c r="K277" s="259"/>
      <c r="L277" s="263"/>
      <c r="M277" s="264"/>
      <c r="N277" s="265"/>
      <c r="O277" s="265"/>
      <c r="P277" s="265"/>
      <c r="Q277" s="265"/>
      <c r="R277" s="265"/>
      <c r="S277" s="265"/>
      <c r="T277" s="266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7" t="s">
        <v>137</v>
      </c>
      <c r="AU277" s="267" t="s">
        <v>83</v>
      </c>
      <c r="AV277" s="15" t="s">
        <v>81</v>
      </c>
      <c r="AW277" s="15" t="s">
        <v>35</v>
      </c>
      <c r="AX277" s="15" t="s">
        <v>73</v>
      </c>
      <c r="AY277" s="267" t="s">
        <v>124</v>
      </c>
    </row>
    <row r="278" s="13" customFormat="1">
      <c r="A278" s="13"/>
      <c r="B278" s="226"/>
      <c r="C278" s="227"/>
      <c r="D278" s="224" t="s">
        <v>137</v>
      </c>
      <c r="E278" s="228" t="s">
        <v>19</v>
      </c>
      <c r="F278" s="229" t="s">
        <v>1161</v>
      </c>
      <c r="G278" s="227"/>
      <c r="H278" s="230">
        <v>4.0709999999999997</v>
      </c>
      <c r="I278" s="231"/>
      <c r="J278" s="227"/>
      <c r="K278" s="227"/>
      <c r="L278" s="232"/>
      <c r="M278" s="233"/>
      <c r="N278" s="234"/>
      <c r="O278" s="234"/>
      <c r="P278" s="234"/>
      <c r="Q278" s="234"/>
      <c r="R278" s="234"/>
      <c r="S278" s="234"/>
      <c r="T278" s="23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6" t="s">
        <v>137</v>
      </c>
      <c r="AU278" s="236" t="s">
        <v>83</v>
      </c>
      <c r="AV278" s="13" t="s">
        <v>83</v>
      </c>
      <c r="AW278" s="13" t="s">
        <v>35</v>
      </c>
      <c r="AX278" s="13" t="s">
        <v>81</v>
      </c>
      <c r="AY278" s="236" t="s">
        <v>124</v>
      </c>
    </row>
    <row r="279" s="2" customFormat="1" ht="16.5" customHeight="1">
      <c r="A279" s="40"/>
      <c r="B279" s="41"/>
      <c r="C279" s="206" t="s">
        <v>292</v>
      </c>
      <c r="D279" s="206" t="s">
        <v>126</v>
      </c>
      <c r="E279" s="207" t="s">
        <v>1162</v>
      </c>
      <c r="F279" s="208" t="s">
        <v>1163</v>
      </c>
      <c r="G279" s="209" t="s">
        <v>176</v>
      </c>
      <c r="H279" s="210">
        <v>1.044</v>
      </c>
      <c r="I279" s="211"/>
      <c r="J279" s="212">
        <f>ROUND(I279*H279,2)</f>
        <v>0</v>
      </c>
      <c r="K279" s="208" t="s">
        <v>130</v>
      </c>
      <c r="L279" s="46"/>
      <c r="M279" s="213" t="s">
        <v>19</v>
      </c>
      <c r="N279" s="214" t="s">
        <v>44</v>
      </c>
      <c r="O279" s="86"/>
      <c r="P279" s="215">
        <f>O279*H279</f>
        <v>0</v>
      </c>
      <c r="Q279" s="215">
        <v>1.0492699999999999</v>
      </c>
      <c r="R279" s="215">
        <f>Q279*H279</f>
        <v>1.09543788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131</v>
      </c>
      <c r="AT279" s="217" t="s">
        <v>126</v>
      </c>
      <c r="AU279" s="217" t="s">
        <v>83</v>
      </c>
      <c r="AY279" s="19" t="s">
        <v>124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81</v>
      </c>
      <c r="BK279" s="218">
        <f>ROUND(I279*H279,2)</f>
        <v>0</v>
      </c>
      <c r="BL279" s="19" t="s">
        <v>131</v>
      </c>
      <c r="BM279" s="217" t="s">
        <v>1164</v>
      </c>
    </row>
    <row r="280" s="2" customFormat="1">
      <c r="A280" s="40"/>
      <c r="B280" s="41"/>
      <c r="C280" s="42"/>
      <c r="D280" s="219" t="s">
        <v>133</v>
      </c>
      <c r="E280" s="42"/>
      <c r="F280" s="220" t="s">
        <v>1165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133</v>
      </c>
      <c r="AU280" s="19" t="s">
        <v>83</v>
      </c>
    </row>
    <row r="281" s="15" customFormat="1">
      <c r="A281" s="15"/>
      <c r="B281" s="258"/>
      <c r="C281" s="259"/>
      <c r="D281" s="224" t="s">
        <v>137</v>
      </c>
      <c r="E281" s="260" t="s">
        <v>19</v>
      </c>
      <c r="F281" s="261" t="s">
        <v>1166</v>
      </c>
      <c r="G281" s="259"/>
      <c r="H281" s="260" t="s">
        <v>19</v>
      </c>
      <c r="I281" s="262"/>
      <c r="J281" s="259"/>
      <c r="K281" s="259"/>
      <c r="L281" s="263"/>
      <c r="M281" s="264"/>
      <c r="N281" s="265"/>
      <c r="O281" s="265"/>
      <c r="P281" s="265"/>
      <c r="Q281" s="265"/>
      <c r="R281" s="265"/>
      <c r="S281" s="265"/>
      <c r="T281" s="266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7" t="s">
        <v>137</v>
      </c>
      <c r="AU281" s="267" t="s">
        <v>83</v>
      </c>
      <c r="AV281" s="15" t="s">
        <v>81</v>
      </c>
      <c r="AW281" s="15" t="s">
        <v>35</v>
      </c>
      <c r="AX281" s="15" t="s">
        <v>73</v>
      </c>
      <c r="AY281" s="267" t="s">
        <v>124</v>
      </c>
    </row>
    <row r="282" s="13" customFormat="1">
      <c r="A282" s="13"/>
      <c r="B282" s="226"/>
      <c r="C282" s="227"/>
      <c r="D282" s="224" t="s">
        <v>137</v>
      </c>
      <c r="E282" s="228" t="s">
        <v>19</v>
      </c>
      <c r="F282" s="229" t="s">
        <v>1167</v>
      </c>
      <c r="G282" s="227"/>
      <c r="H282" s="230">
        <v>1.044</v>
      </c>
      <c r="I282" s="231"/>
      <c r="J282" s="227"/>
      <c r="K282" s="227"/>
      <c r="L282" s="232"/>
      <c r="M282" s="233"/>
      <c r="N282" s="234"/>
      <c r="O282" s="234"/>
      <c r="P282" s="234"/>
      <c r="Q282" s="234"/>
      <c r="R282" s="234"/>
      <c r="S282" s="234"/>
      <c r="T282" s="23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6" t="s">
        <v>137</v>
      </c>
      <c r="AU282" s="236" t="s">
        <v>83</v>
      </c>
      <c r="AV282" s="13" t="s">
        <v>83</v>
      </c>
      <c r="AW282" s="13" t="s">
        <v>35</v>
      </c>
      <c r="AX282" s="13" t="s">
        <v>81</v>
      </c>
      <c r="AY282" s="236" t="s">
        <v>124</v>
      </c>
    </row>
    <row r="283" s="2" customFormat="1" ht="21.75" customHeight="1">
      <c r="A283" s="40"/>
      <c r="B283" s="41"/>
      <c r="C283" s="206" t="s">
        <v>297</v>
      </c>
      <c r="D283" s="206" t="s">
        <v>126</v>
      </c>
      <c r="E283" s="207" t="s">
        <v>1168</v>
      </c>
      <c r="F283" s="208" t="s">
        <v>1169</v>
      </c>
      <c r="G283" s="209" t="s">
        <v>382</v>
      </c>
      <c r="H283" s="210">
        <v>1</v>
      </c>
      <c r="I283" s="211"/>
      <c r="J283" s="212">
        <f>ROUND(I283*H283,2)</f>
        <v>0</v>
      </c>
      <c r="K283" s="208" t="s">
        <v>19</v>
      </c>
      <c r="L283" s="46"/>
      <c r="M283" s="213" t="s">
        <v>19</v>
      </c>
      <c r="N283" s="214" t="s">
        <v>44</v>
      </c>
      <c r="O283" s="86"/>
      <c r="P283" s="215">
        <f>O283*H283</f>
        <v>0</v>
      </c>
      <c r="Q283" s="215">
        <v>0.044999999999999998</v>
      </c>
      <c r="R283" s="215">
        <f>Q283*H283</f>
        <v>0.044999999999999998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131</v>
      </c>
      <c r="AT283" s="217" t="s">
        <v>126</v>
      </c>
      <c r="AU283" s="217" t="s">
        <v>83</v>
      </c>
      <c r="AY283" s="19" t="s">
        <v>124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81</v>
      </c>
      <c r="BK283" s="218">
        <f>ROUND(I283*H283,2)</f>
        <v>0</v>
      </c>
      <c r="BL283" s="19" t="s">
        <v>131</v>
      </c>
      <c r="BM283" s="217" t="s">
        <v>1170</v>
      </c>
    </row>
    <row r="284" s="15" customFormat="1">
      <c r="A284" s="15"/>
      <c r="B284" s="258"/>
      <c r="C284" s="259"/>
      <c r="D284" s="224" t="s">
        <v>137</v>
      </c>
      <c r="E284" s="260" t="s">
        <v>19</v>
      </c>
      <c r="F284" s="261" t="s">
        <v>1171</v>
      </c>
      <c r="G284" s="259"/>
      <c r="H284" s="260" t="s">
        <v>19</v>
      </c>
      <c r="I284" s="262"/>
      <c r="J284" s="259"/>
      <c r="K284" s="259"/>
      <c r="L284" s="263"/>
      <c r="M284" s="264"/>
      <c r="N284" s="265"/>
      <c r="O284" s="265"/>
      <c r="P284" s="265"/>
      <c r="Q284" s="265"/>
      <c r="R284" s="265"/>
      <c r="S284" s="265"/>
      <c r="T284" s="266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7" t="s">
        <v>137</v>
      </c>
      <c r="AU284" s="267" t="s">
        <v>83</v>
      </c>
      <c r="AV284" s="15" t="s">
        <v>81</v>
      </c>
      <c r="AW284" s="15" t="s">
        <v>35</v>
      </c>
      <c r="AX284" s="15" t="s">
        <v>73</v>
      </c>
      <c r="AY284" s="267" t="s">
        <v>124</v>
      </c>
    </row>
    <row r="285" s="15" customFormat="1">
      <c r="A285" s="15"/>
      <c r="B285" s="258"/>
      <c r="C285" s="259"/>
      <c r="D285" s="224" t="s">
        <v>137</v>
      </c>
      <c r="E285" s="260" t="s">
        <v>19</v>
      </c>
      <c r="F285" s="261" t="s">
        <v>1172</v>
      </c>
      <c r="G285" s="259"/>
      <c r="H285" s="260" t="s">
        <v>19</v>
      </c>
      <c r="I285" s="262"/>
      <c r="J285" s="259"/>
      <c r="K285" s="259"/>
      <c r="L285" s="263"/>
      <c r="M285" s="264"/>
      <c r="N285" s="265"/>
      <c r="O285" s="265"/>
      <c r="P285" s="265"/>
      <c r="Q285" s="265"/>
      <c r="R285" s="265"/>
      <c r="S285" s="265"/>
      <c r="T285" s="266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7" t="s">
        <v>137</v>
      </c>
      <c r="AU285" s="267" t="s">
        <v>83</v>
      </c>
      <c r="AV285" s="15" t="s">
        <v>81</v>
      </c>
      <c r="AW285" s="15" t="s">
        <v>35</v>
      </c>
      <c r="AX285" s="15" t="s">
        <v>73</v>
      </c>
      <c r="AY285" s="267" t="s">
        <v>124</v>
      </c>
    </row>
    <row r="286" s="13" customFormat="1">
      <c r="A286" s="13"/>
      <c r="B286" s="226"/>
      <c r="C286" s="227"/>
      <c r="D286" s="224" t="s">
        <v>137</v>
      </c>
      <c r="E286" s="228" t="s">
        <v>19</v>
      </c>
      <c r="F286" s="229" t="s">
        <v>81</v>
      </c>
      <c r="G286" s="227"/>
      <c r="H286" s="230">
        <v>1</v>
      </c>
      <c r="I286" s="231"/>
      <c r="J286" s="227"/>
      <c r="K286" s="227"/>
      <c r="L286" s="232"/>
      <c r="M286" s="233"/>
      <c r="N286" s="234"/>
      <c r="O286" s="234"/>
      <c r="P286" s="234"/>
      <c r="Q286" s="234"/>
      <c r="R286" s="234"/>
      <c r="S286" s="234"/>
      <c r="T286" s="23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6" t="s">
        <v>137</v>
      </c>
      <c r="AU286" s="236" t="s">
        <v>83</v>
      </c>
      <c r="AV286" s="13" t="s">
        <v>83</v>
      </c>
      <c r="AW286" s="13" t="s">
        <v>35</v>
      </c>
      <c r="AX286" s="13" t="s">
        <v>81</v>
      </c>
      <c r="AY286" s="236" t="s">
        <v>124</v>
      </c>
    </row>
    <row r="287" s="2" customFormat="1" ht="16.5" customHeight="1">
      <c r="A287" s="40"/>
      <c r="B287" s="41"/>
      <c r="C287" s="248" t="s">
        <v>302</v>
      </c>
      <c r="D287" s="248" t="s">
        <v>173</v>
      </c>
      <c r="E287" s="249" t="s">
        <v>1173</v>
      </c>
      <c r="F287" s="250" t="s">
        <v>1174</v>
      </c>
      <c r="G287" s="251" t="s">
        <v>176</v>
      </c>
      <c r="H287" s="252">
        <v>2.2389999999999999</v>
      </c>
      <c r="I287" s="253"/>
      <c r="J287" s="254">
        <f>ROUND(I287*H287,2)</f>
        <v>0</v>
      </c>
      <c r="K287" s="250" t="s">
        <v>19</v>
      </c>
      <c r="L287" s="255"/>
      <c r="M287" s="256" t="s">
        <v>19</v>
      </c>
      <c r="N287" s="257" t="s">
        <v>44</v>
      </c>
      <c r="O287" s="86"/>
      <c r="P287" s="215">
        <f>O287*H287</f>
        <v>0</v>
      </c>
      <c r="Q287" s="215">
        <v>0</v>
      </c>
      <c r="R287" s="215">
        <f>Q287*H287</f>
        <v>0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177</v>
      </c>
      <c r="AT287" s="217" t="s">
        <v>173</v>
      </c>
      <c r="AU287" s="217" t="s">
        <v>83</v>
      </c>
      <c r="AY287" s="19" t="s">
        <v>124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81</v>
      </c>
      <c r="BK287" s="218">
        <f>ROUND(I287*H287,2)</f>
        <v>0</v>
      </c>
      <c r="BL287" s="19" t="s">
        <v>131</v>
      </c>
      <c r="BM287" s="217" t="s">
        <v>1175</v>
      </c>
    </row>
    <row r="288" s="15" customFormat="1">
      <c r="A288" s="15"/>
      <c r="B288" s="258"/>
      <c r="C288" s="259"/>
      <c r="D288" s="224" t="s">
        <v>137</v>
      </c>
      <c r="E288" s="260" t="s">
        <v>19</v>
      </c>
      <c r="F288" s="261" t="s">
        <v>1176</v>
      </c>
      <c r="G288" s="259"/>
      <c r="H288" s="260" t="s">
        <v>19</v>
      </c>
      <c r="I288" s="262"/>
      <c r="J288" s="259"/>
      <c r="K288" s="259"/>
      <c r="L288" s="263"/>
      <c r="M288" s="264"/>
      <c r="N288" s="265"/>
      <c r="O288" s="265"/>
      <c r="P288" s="265"/>
      <c r="Q288" s="265"/>
      <c r="R288" s="265"/>
      <c r="S288" s="265"/>
      <c r="T288" s="266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7" t="s">
        <v>137</v>
      </c>
      <c r="AU288" s="267" t="s">
        <v>83</v>
      </c>
      <c r="AV288" s="15" t="s">
        <v>81</v>
      </c>
      <c r="AW288" s="15" t="s">
        <v>35</v>
      </c>
      <c r="AX288" s="15" t="s">
        <v>73</v>
      </c>
      <c r="AY288" s="267" t="s">
        <v>124</v>
      </c>
    </row>
    <row r="289" s="15" customFormat="1">
      <c r="A289" s="15"/>
      <c r="B289" s="258"/>
      <c r="C289" s="259"/>
      <c r="D289" s="224" t="s">
        <v>137</v>
      </c>
      <c r="E289" s="260" t="s">
        <v>19</v>
      </c>
      <c r="F289" s="261" t="s">
        <v>1177</v>
      </c>
      <c r="G289" s="259"/>
      <c r="H289" s="260" t="s">
        <v>19</v>
      </c>
      <c r="I289" s="262"/>
      <c r="J289" s="259"/>
      <c r="K289" s="259"/>
      <c r="L289" s="263"/>
      <c r="M289" s="264"/>
      <c r="N289" s="265"/>
      <c r="O289" s="265"/>
      <c r="P289" s="265"/>
      <c r="Q289" s="265"/>
      <c r="R289" s="265"/>
      <c r="S289" s="265"/>
      <c r="T289" s="266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7" t="s">
        <v>137</v>
      </c>
      <c r="AU289" s="267" t="s">
        <v>83</v>
      </c>
      <c r="AV289" s="15" t="s">
        <v>81</v>
      </c>
      <c r="AW289" s="15" t="s">
        <v>35</v>
      </c>
      <c r="AX289" s="15" t="s">
        <v>73</v>
      </c>
      <c r="AY289" s="267" t="s">
        <v>124</v>
      </c>
    </row>
    <row r="290" s="15" customFormat="1">
      <c r="A290" s="15"/>
      <c r="B290" s="258"/>
      <c r="C290" s="259"/>
      <c r="D290" s="224" t="s">
        <v>137</v>
      </c>
      <c r="E290" s="260" t="s">
        <v>19</v>
      </c>
      <c r="F290" s="261" t="s">
        <v>1178</v>
      </c>
      <c r="G290" s="259"/>
      <c r="H290" s="260" t="s">
        <v>19</v>
      </c>
      <c r="I290" s="262"/>
      <c r="J290" s="259"/>
      <c r="K290" s="259"/>
      <c r="L290" s="263"/>
      <c r="M290" s="264"/>
      <c r="N290" s="265"/>
      <c r="O290" s="265"/>
      <c r="P290" s="265"/>
      <c r="Q290" s="265"/>
      <c r="R290" s="265"/>
      <c r="S290" s="265"/>
      <c r="T290" s="266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7" t="s">
        <v>137</v>
      </c>
      <c r="AU290" s="267" t="s">
        <v>83</v>
      </c>
      <c r="AV290" s="15" t="s">
        <v>81</v>
      </c>
      <c r="AW290" s="15" t="s">
        <v>35</v>
      </c>
      <c r="AX290" s="15" t="s">
        <v>73</v>
      </c>
      <c r="AY290" s="267" t="s">
        <v>124</v>
      </c>
    </row>
    <row r="291" s="13" customFormat="1">
      <c r="A291" s="13"/>
      <c r="B291" s="226"/>
      <c r="C291" s="227"/>
      <c r="D291" s="224" t="s">
        <v>137</v>
      </c>
      <c r="E291" s="228" t="s">
        <v>19</v>
      </c>
      <c r="F291" s="229" t="s">
        <v>1179</v>
      </c>
      <c r="G291" s="227"/>
      <c r="H291" s="230">
        <v>2.1909999999999998</v>
      </c>
      <c r="I291" s="231"/>
      <c r="J291" s="227"/>
      <c r="K291" s="227"/>
      <c r="L291" s="232"/>
      <c r="M291" s="233"/>
      <c r="N291" s="234"/>
      <c r="O291" s="234"/>
      <c r="P291" s="234"/>
      <c r="Q291" s="234"/>
      <c r="R291" s="234"/>
      <c r="S291" s="234"/>
      <c r="T291" s="23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6" t="s">
        <v>137</v>
      </c>
      <c r="AU291" s="236" t="s">
        <v>83</v>
      </c>
      <c r="AV291" s="13" t="s">
        <v>83</v>
      </c>
      <c r="AW291" s="13" t="s">
        <v>35</v>
      </c>
      <c r="AX291" s="13" t="s">
        <v>73</v>
      </c>
      <c r="AY291" s="236" t="s">
        <v>124</v>
      </c>
    </row>
    <row r="292" s="15" customFormat="1">
      <c r="A292" s="15"/>
      <c r="B292" s="258"/>
      <c r="C292" s="259"/>
      <c r="D292" s="224" t="s">
        <v>137</v>
      </c>
      <c r="E292" s="260" t="s">
        <v>19</v>
      </c>
      <c r="F292" s="261" t="s">
        <v>1180</v>
      </c>
      <c r="G292" s="259"/>
      <c r="H292" s="260" t="s">
        <v>19</v>
      </c>
      <c r="I292" s="262"/>
      <c r="J292" s="259"/>
      <c r="K292" s="259"/>
      <c r="L292" s="263"/>
      <c r="M292" s="264"/>
      <c r="N292" s="265"/>
      <c r="O292" s="265"/>
      <c r="P292" s="265"/>
      <c r="Q292" s="265"/>
      <c r="R292" s="265"/>
      <c r="S292" s="265"/>
      <c r="T292" s="266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7" t="s">
        <v>137</v>
      </c>
      <c r="AU292" s="267" t="s">
        <v>83</v>
      </c>
      <c r="AV292" s="15" t="s">
        <v>81</v>
      </c>
      <c r="AW292" s="15" t="s">
        <v>35</v>
      </c>
      <c r="AX292" s="15" t="s">
        <v>73</v>
      </c>
      <c r="AY292" s="267" t="s">
        <v>124</v>
      </c>
    </row>
    <row r="293" s="13" customFormat="1">
      <c r="A293" s="13"/>
      <c r="B293" s="226"/>
      <c r="C293" s="227"/>
      <c r="D293" s="224" t="s">
        <v>137</v>
      </c>
      <c r="E293" s="228" t="s">
        <v>19</v>
      </c>
      <c r="F293" s="229" t="s">
        <v>1181</v>
      </c>
      <c r="G293" s="227"/>
      <c r="H293" s="230">
        <v>0.048000000000000001</v>
      </c>
      <c r="I293" s="231"/>
      <c r="J293" s="227"/>
      <c r="K293" s="227"/>
      <c r="L293" s="232"/>
      <c r="M293" s="233"/>
      <c r="N293" s="234"/>
      <c r="O293" s="234"/>
      <c r="P293" s="234"/>
      <c r="Q293" s="234"/>
      <c r="R293" s="234"/>
      <c r="S293" s="234"/>
      <c r="T293" s="23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6" t="s">
        <v>137</v>
      </c>
      <c r="AU293" s="236" t="s">
        <v>83</v>
      </c>
      <c r="AV293" s="13" t="s">
        <v>83</v>
      </c>
      <c r="AW293" s="13" t="s">
        <v>35</v>
      </c>
      <c r="AX293" s="13" t="s">
        <v>73</v>
      </c>
      <c r="AY293" s="236" t="s">
        <v>124</v>
      </c>
    </row>
    <row r="294" s="14" customFormat="1">
      <c r="A294" s="14"/>
      <c r="B294" s="237"/>
      <c r="C294" s="238"/>
      <c r="D294" s="224" t="s">
        <v>137</v>
      </c>
      <c r="E294" s="239" t="s">
        <v>19</v>
      </c>
      <c r="F294" s="240" t="s">
        <v>171</v>
      </c>
      <c r="G294" s="238"/>
      <c r="H294" s="241">
        <v>2.2389999999999999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7" t="s">
        <v>137</v>
      </c>
      <c r="AU294" s="247" t="s">
        <v>83</v>
      </c>
      <c r="AV294" s="14" t="s">
        <v>131</v>
      </c>
      <c r="AW294" s="14" t="s">
        <v>35</v>
      </c>
      <c r="AX294" s="14" t="s">
        <v>81</v>
      </c>
      <c r="AY294" s="247" t="s">
        <v>124</v>
      </c>
    </row>
    <row r="295" s="2" customFormat="1" ht="16.5" customHeight="1">
      <c r="A295" s="40"/>
      <c r="B295" s="41"/>
      <c r="C295" s="206" t="s">
        <v>308</v>
      </c>
      <c r="D295" s="206" t="s">
        <v>126</v>
      </c>
      <c r="E295" s="207" t="s">
        <v>1182</v>
      </c>
      <c r="F295" s="208" t="s">
        <v>1183</v>
      </c>
      <c r="G295" s="209" t="s">
        <v>129</v>
      </c>
      <c r="H295" s="210">
        <v>38.386000000000003</v>
      </c>
      <c r="I295" s="211"/>
      <c r="J295" s="212">
        <f>ROUND(I295*H295,2)</f>
        <v>0</v>
      </c>
      <c r="K295" s="208" t="s">
        <v>130</v>
      </c>
      <c r="L295" s="46"/>
      <c r="M295" s="213" t="s">
        <v>19</v>
      </c>
      <c r="N295" s="214" t="s">
        <v>44</v>
      </c>
      <c r="O295" s="86"/>
      <c r="P295" s="215">
        <f>O295*H295</f>
        <v>0</v>
      </c>
      <c r="Q295" s="215">
        <v>0.01298</v>
      </c>
      <c r="R295" s="215">
        <f>Q295*H295</f>
        <v>0.49825028000000005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131</v>
      </c>
      <c r="AT295" s="217" t="s">
        <v>126</v>
      </c>
      <c r="AU295" s="217" t="s">
        <v>83</v>
      </c>
      <c r="AY295" s="19" t="s">
        <v>124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81</v>
      </c>
      <c r="BK295" s="218">
        <f>ROUND(I295*H295,2)</f>
        <v>0</v>
      </c>
      <c r="BL295" s="19" t="s">
        <v>131</v>
      </c>
      <c r="BM295" s="217" t="s">
        <v>1184</v>
      </c>
    </row>
    <row r="296" s="2" customFormat="1">
      <c r="A296" s="40"/>
      <c r="B296" s="41"/>
      <c r="C296" s="42"/>
      <c r="D296" s="219" t="s">
        <v>133</v>
      </c>
      <c r="E296" s="42"/>
      <c r="F296" s="220" t="s">
        <v>1185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133</v>
      </c>
      <c r="AU296" s="19" t="s">
        <v>83</v>
      </c>
    </row>
    <row r="297" s="15" customFormat="1">
      <c r="A297" s="15"/>
      <c r="B297" s="258"/>
      <c r="C297" s="259"/>
      <c r="D297" s="224" t="s">
        <v>137</v>
      </c>
      <c r="E297" s="260" t="s">
        <v>19</v>
      </c>
      <c r="F297" s="261" t="s">
        <v>1186</v>
      </c>
      <c r="G297" s="259"/>
      <c r="H297" s="260" t="s">
        <v>19</v>
      </c>
      <c r="I297" s="262"/>
      <c r="J297" s="259"/>
      <c r="K297" s="259"/>
      <c r="L297" s="263"/>
      <c r="M297" s="264"/>
      <c r="N297" s="265"/>
      <c r="O297" s="265"/>
      <c r="P297" s="265"/>
      <c r="Q297" s="265"/>
      <c r="R297" s="265"/>
      <c r="S297" s="265"/>
      <c r="T297" s="266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7" t="s">
        <v>137</v>
      </c>
      <c r="AU297" s="267" t="s">
        <v>83</v>
      </c>
      <c r="AV297" s="15" t="s">
        <v>81</v>
      </c>
      <c r="AW297" s="15" t="s">
        <v>35</v>
      </c>
      <c r="AX297" s="15" t="s">
        <v>73</v>
      </c>
      <c r="AY297" s="267" t="s">
        <v>124</v>
      </c>
    </row>
    <row r="298" s="13" customFormat="1">
      <c r="A298" s="13"/>
      <c r="B298" s="226"/>
      <c r="C298" s="227"/>
      <c r="D298" s="224" t="s">
        <v>137</v>
      </c>
      <c r="E298" s="228" t="s">
        <v>19</v>
      </c>
      <c r="F298" s="229" t="s">
        <v>1187</v>
      </c>
      <c r="G298" s="227"/>
      <c r="H298" s="230">
        <v>35.402000000000001</v>
      </c>
      <c r="I298" s="231"/>
      <c r="J298" s="227"/>
      <c r="K298" s="227"/>
      <c r="L298" s="232"/>
      <c r="M298" s="233"/>
      <c r="N298" s="234"/>
      <c r="O298" s="234"/>
      <c r="P298" s="234"/>
      <c r="Q298" s="234"/>
      <c r="R298" s="234"/>
      <c r="S298" s="234"/>
      <c r="T298" s="23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6" t="s">
        <v>137</v>
      </c>
      <c r="AU298" s="236" t="s">
        <v>83</v>
      </c>
      <c r="AV298" s="13" t="s">
        <v>83</v>
      </c>
      <c r="AW298" s="13" t="s">
        <v>35</v>
      </c>
      <c r="AX298" s="13" t="s">
        <v>73</v>
      </c>
      <c r="AY298" s="236" t="s">
        <v>124</v>
      </c>
    </row>
    <row r="299" s="15" customFormat="1">
      <c r="A299" s="15"/>
      <c r="B299" s="258"/>
      <c r="C299" s="259"/>
      <c r="D299" s="224" t="s">
        <v>137</v>
      </c>
      <c r="E299" s="260" t="s">
        <v>19</v>
      </c>
      <c r="F299" s="261" t="s">
        <v>1188</v>
      </c>
      <c r="G299" s="259"/>
      <c r="H299" s="260" t="s">
        <v>19</v>
      </c>
      <c r="I299" s="262"/>
      <c r="J299" s="259"/>
      <c r="K299" s="259"/>
      <c r="L299" s="263"/>
      <c r="M299" s="264"/>
      <c r="N299" s="265"/>
      <c r="O299" s="265"/>
      <c r="P299" s="265"/>
      <c r="Q299" s="265"/>
      <c r="R299" s="265"/>
      <c r="S299" s="265"/>
      <c r="T299" s="266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7" t="s">
        <v>137</v>
      </c>
      <c r="AU299" s="267" t="s">
        <v>83</v>
      </c>
      <c r="AV299" s="15" t="s">
        <v>81</v>
      </c>
      <c r="AW299" s="15" t="s">
        <v>35</v>
      </c>
      <c r="AX299" s="15" t="s">
        <v>73</v>
      </c>
      <c r="AY299" s="267" t="s">
        <v>124</v>
      </c>
    </row>
    <row r="300" s="13" customFormat="1">
      <c r="A300" s="13"/>
      <c r="B300" s="226"/>
      <c r="C300" s="227"/>
      <c r="D300" s="224" t="s">
        <v>137</v>
      </c>
      <c r="E300" s="228" t="s">
        <v>19</v>
      </c>
      <c r="F300" s="229" t="s">
        <v>1189</v>
      </c>
      <c r="G300" s="227"/>
      <c r="H300" s="230">
        <v>2.984</v>
      </c>
      <c r="I300" s="231"/>
      <c r="J300" s="227"/>
      <c r="K300" s="227"/>
      <c r="L300" s="232"/>
      <c r="M300" s="233"/>
      <c r="N300" s="234"/>
      <c r="O300" s="234"/>
      <c r="P300" s="234"/>
      <c r="Q300" s="234"/>
      <c r="R300" s="234"/>
      <c r="S300" s="234"/>
      <c r="T300" s="23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6" t="s">
        <v>137</v>
      </c>
      <c r="AU300" s="236" t="s">
        <v>83</v>
      </c>
      <c r="AV300" s="13" t="s">
        <v>83</v>
      </c>
      <c r="AW300" s="13" t="s">
        <v>35</v>
      </c>
      <c r="AX300" s="13" t="s">
        <v>73</v>
      </c>
      <c r="AY300" s="236" t="s">
        <v>124</v>
      </c>
    </row>
    <row r="301" s="14" customFormat="1">
      <c r="A301" s="14"/>
      <c r="B301" s="237"/>
      <c r="C301" s="238"/>
      <c r="D301" s="224" t="s">
        <v>137</v>
      </c>
      <c r="E301" s="239" t="s">
        <v>19</v>
      </c>
      <c r="F301" s="240" t="s">
        <v>171</v>
      </c>
      <c r="G301" s="238"/>
      <c r="H301" s="241">
        <v>38.386000000000003</v>
      </c>
      <c r="I301" s="242"/>
      <c r="J301" s="238"/>
      <c r="K301" s="238"/>
      <c r="L301" s="243"/>
      <c r="M301" s="244"/>
      <c r="N301" s="245"/>
      <c r="O301" s="245"/>
      <c r="P301" s="245"/>
      <c r="Q301" s="245"/>
      <c r="R301" s="245"/>
      <c r="S301" s="245"/>
      <c r="T301" s="24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7" t="s">
        <v>137</v>
      </c>
      <c r="AU301" s="247" t="s">
        <v>83</v>
      </c>
      <c r="AV301" s="14" t="s">
        <v>131</v>
      </c>
      <c r="AW301" s="14" t="s">
        <v>35</v>
      </c>
      <c r="AX301" s="14" t="s">
        <v>81</v>
      </c>
      <c r="AY301" s="247" t="s">
        <v>124</v>
      </c>
    </row>
    <row r="302" s="2" customFormat="1" ht="16.5" customHeight="1">
      <c r="A302" s="40"/>
      <c r="B302" s="41"/>
      <c r="C302" s="206" t="s">
        <v>314</v>
      </c>
      <c r="D302" s="206" t="s">
        <v>126</v>
      </c>
      <c r="E302" s="207" t="s">
        <v>1190</v>
      </c>
      <c r="F302" s="208" t="s">
        <v>1191</v>
      </c>
      <c r="G302" s="209" t="s">
        <v>129</v>
      </c>
      <c r="H302" s="210">
        <v>6.1420000000000003</v>
      </c>
      <c r="I302" s="211"/>
      <c r="J302" s="212">
        <f>ROUND(I302*H302,2)</f>
        <v>0</v>
      </c>
      <c r="K302" s="208" t="s">
        <v>130</v>
      </c>
      <c r="L302" s="46"/>
      <c r="M302" s="213" t="s">
        <v>19</v>
      </c>
      <c r="N302" s="214" t="s">
        <v>44</v>
      </c>
      <c r="O302" s="86"/>
      <c r="P302" s="215">
        <f>O302*H302</f>
        <v>0</v>
      </c>
      <c r="Q302" s="215">
        <v>0.45584000000000002</v>
      </c>
      <c r="R302" s="215">
        <f>Q302*H302</f>
        <v>2.7997692800000005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131</v>
      </c>
      <c r="AT302" s="217" t="s">
        <v>126</v>
      </c>
      <c r="AU302" s="217" t="s">
        <v>83</v>
      </c>
      <c r="AY302" s="19" t="s">
        <v>124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81</v>
      </c>
      <c r="BK302" s="218">
        <f>ROUND(I302*H302,2)</f>
        <v>0</v>
      </c>
      <c r="BL302" s="19" t="s">
        <v>131</v>
      </c>
      <c r="BM302" s="217" t="s">
        <v>1192</v>
      </c>
    </row>
    <row r="303" s="2" customFormat="1">
      <c r="A303" s="40"/>
      <c r="B303" s="41"/>
      <c r="C303" s="42"/>
      <c r="D303" s="219" t="s">
        <v>133</v>
      </c>
      <c r="E303" s="42"/>
      <c r="F303" s="220" t="s">
        <v>1193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133</v>
      </c>
      <c r="AU303" s="19" t="s">
        <v>83</v>
      </c>
    </row>
    <row r="304" s="15" customFormat="1">
      <c r="A304" s="15"/>
      <c r="B304" s="258"/>
      <c r="C304" s="259"/>
      <c r="D304" s="224" t="s">
        <v>137</v>
      </c>
      <c r="E304" s="260" t="s">
        <v>19</v>
      </c>
      <c r="F304" s="261" t="s">
        <v>1194</v>
      </c>
      <c r="G304" s="259"/>
      <c r="H304" s="260" t="s">
        <v>19</v>
      </c>
      <c r="I304" s="262"/>
      <c r="J304" s="259"/>
      <c r="K304" s="259"/>
      <c r="L304" s="263"/>
      <c r="M304" s="264"/>
      <c r="N304" s="265"/>
      <c r="O304" s="265"/>
      <c r="P304" s="265"/>
      <c r="Q304" s="265"/>
      <c r="R304" s="265"/>
      <c r="S304" s="265"/>
      <c r="T304" s="266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7" t="s">
        <v>137</v>
      </c>
      <c r="AU304" s="267" t="s">
        <v>83</v>
      </c>
      <c r="AV304" s="15" t="s">
        <v>81</v>
      </c>
      <c r="AW304" s="15" t="s">
        <v>35</v>
      </c>
      <c r="AX304" s="15" t="s">
        <v>73</v>
      </c>
      <c r="AY304" s="267" t="s">
        <v>124</v>
      </c>
    </row>
    <row r="305" s="13" customFormat="1">
      <c r="A305" s="13"/>
      <c r="B305" s="226"/>
      <c r="C305" s="227"/>
      <c r="D305" s="224" t="s">
        <v>137</v>
      </c>
      <c r="E305" s="228" t="s">
        <v>19</v>
      </c>
      <c r="F305" s="229" t="s">
        <v>1195</v>
      </c>
      <c r="G305" s="227"/>
      <c r="H305" s="230">
        <v>3.2010000000000001</v>
      </c>
      <c r="I305" s="231"/>
      <c r="J305" s="227"/>
      <c r="K305" s="227"/>
      <c r="L305" s="232"/>
      <c r="M305" s="233"/>
      <c r="N305" s="234"/>
      <c r="O305" s="234"/>
      <c r="P305" s="234"/>
      <c r="Q305" s="234"/>
      <c r="R305" s="234"/>
      <c r="S305" s="234"/>
      <c r="T305" s="23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6" t="s">
        <v>137</v>
      </c>
      <c r="AU305" s="236" t="s">
        <v>83</v>
      </c>
      <c r="AV305" s="13" t="s">
        <v>83</v>
      </c>
      <c r="AW305" s="13" t="s">
        <v>35</v>
      </c>
      <c r="AX305" s="13" t="s">
        <v>73</v>
      </c>
      <c r="AY305" s="236" t="s">
        <v>124</v>
      </c>
    </row>
    <row r="306" s="15" customFormat="1">
      <c r="A306" s="15"/>
      <c r="B306" s="258"/>
      <c r="C306" s="259"/>
      <c r="D306" s="224" t="s">
        <v>137</v>
      </c>
      <c r="E306" s="260" t="s">
        <v>19</v>
      </c>
      <c r="F306" s="261" t="s">
        <v>1196</v>
      </c>
      <c r="G306" s="259"/>
      <c r="H306" s="260" t="s">
        <v>19</v>
      </c>
      <c r="I306" s="262"/>
      <c r="J306" s="259"/>
      <c r="K306" s="259"/>
      <c r="L306" s="263"/>
      <c r="M306" s="264"/>
      <c r="N306" s="265"/>
      <c r="O306" s="265"/>
      <c r="P306" s="265"/>
      <c r="Q306" s="265"/>
      <c r="R306" s="265"/>
      <c r="S306" s="265"/>
      <c r="T306" s="266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7" t="s">
        <v>137</v>
      </c>
      <c r="AU306" s="267" t="s">
        <v>83</v>
      </c>
      <c r="AV306" s="15" t="s">
        <v>81</v>
      </c>
      <c r="AW306" s="15" t="s">
        <v>35</v>
      </c>
      <c r="AX306" s="15" t="s">
        <v>73</v>
      </c>
      <c r="AY306" s="267" t="s">
        <v>124</v>
      </c>
    </row>
    <row r="307" s="13" customFormat="1">
      <c r="A307" s="13"/>
      <c r="B307" s="226"/>
      <c r="C307" s="227"/>
      <c r="D307" s="224" t="s">
        <v>137</v>
      </c>
      <c r="E307" s="228" t="s">
        <v>19</v>
      </c>
      <c r="F307" s="229" t="s">
        <v>1197</v>
      </c>
      <c r="G307" s="227"/>
      <c r="H307" s="230">
        <v>2.9409999999999998</v>
      </c>
      <c r="I307" s="231"/>
      <c r="J307" s="227"/>
      <c r="K307" s="227"/>
      <c r="L307" s="232"/>
      <c r="M307" s="233"/>
      <c r="N307" s="234"/>
      <c r="O307" s="234"/>
      <c r="P307" s="234"/>
      <c r="Q307" s="234"/>
      <c r="R307" s="234"/>
      <c r="S307" s="234"/>
      <c r="T307" s="23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6" t="s">
        <v>137</v>
      </c>
      <c r="AU307" s="236" t="s">
        <v>83</v>
      </c>
      <c r="AV307" s="13" t="s">
        <v>83</v>
      </c>
      <c r="AW307" s="13" t="s">
        <v>35</v>
      </c>
      <c r="AX307" s="13" t="s">
        <v>73</v>
      </c>
      <c r="AY307" s="236" t="s">
        <v>124</v>
      </c>
    </row>
    <row r="308" s="14" customFormat="1">
      <c r="A308" s="14"/>
      <c r="B308" s="237"/>
      <c r="C308" s="238"/>
      <c r="D308" s="224" t="s">
        <v>137</v>
      </c>
      <c r="E308" s="239" t="s">
        <v>19</v>
      </c>
      <c r="F308" s="240" t="s">
        <v>171</v>
      </c>
      <c r="G308" s="238"/>
      <c r="H308" s="241">
        <v>6.1420000000000003</v>
      </c>
      <c r="I308" s="242"/>
      <c r="J308" s="238"/>
      <c r="K308" s="238"/>
      <c r="L308" s="243"/>
      <c r="M308" s="244"/>
      <c r="N308" s="245"/>
      <c r="O308" s="245"/>
      <c r="P308" s="245"/>
      <c r="Q308" s="245"/>
      <c r="R308" s="245"/>
      <c r="S308" s="245"/>
      <c r="T308" s="24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7" t="s">
        <v>137</v>
      </c>
      <c r="AU308" s="247" t="s">
        <v>83</v>
      </c>
      <c r="AV308" s="14" t="s">
        <v>131</v>
      </c>
      <c r="AW308" s="14" t="s">
        <v>35</v>
      </c>
      <c r="AX308" s="14" t="s">
        <v>81</v>
      </c>
      <c r="AY308" s="247" t="s">
        <v>124</v>
      </c>
    </row>
    <row r="309" s="2" customFormat="1" ht="16.5" customHeight="1">
      <c r="A309" s="40"/>
      <c r="B309" s="41"/>
      <c r="C309" s="206" t="s">
        <v>320</v>
      </c>
      <c r="D309" s="206" t="s">
        <v>126</v>
      </c>
      <c r="E309" s="207" t="s">
        <v>1198</v>
      </c>
      <c r="F309" s="208" t="s">
        <v>1199</v>
      </c>
      <c r="G309" s="209" t="s">
        <v>129</v>
      </c>
      <c r="H309" s="210">
        <v>1.4810000000000001</v>
      </c>
      <c r="I309" s="211"/>
      <c r="J309" s="212">
        <f>ROUND(I309*H309,2)</f>
        <v>0</v>
      </c>
      <c r="K309" s="208" t="s">
        <v>130</v>
      </c>
      <c r="L309" s="46"/>
      <c r="M309" s="213" t="s">
        <v>19</v>
      </c>
      <c r="N309" s="214" t="s">
        <v>44</v>
      </c>
      <c r="O309" s="86"/>
      <c r="P309" s="215">
        <f>O309*H309</f>
        <v>0</v>
      </c>
      <c r="Q309" s="215">
        <v>0.02102</v>
      </c>
      <c r="R309" s="215">
        <f>Q309*H309</f>
        <v>0.031130620000000001</v>
      </c>
      <c r="S309" s="215">
        <v>0</v>
      </c>
      <c r="T309" s="216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7" t="s">
        <v>131</v>
      </c>
      <c r="AT309" s="217" t="s">
        <v>126</v>
      </c>
      <c r="AU309" s="217" t="s">
        <v>83</v>
      </c>
      <c r="AY309" s="19" t="s">
        <v>124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9" t="s">
        <v>81</v>
      </c>
      <c r="BK309" s="218">
        <f>ROUND(I309*H309,2)</f>
        <v>0</v>
      </c>
      <c r="BL309" s="19" t="s">
        <v>131</v>
      </c>
      <c r="BM309" s="217" t="s">
        <v>1200</v>
      </c>
    </row>
    <row r="310" s="2" customFormat="1">
      <c r="A310" s="40"/>
      <c r="B310" s="41"/>
      <c r="C310" s="42"/>
      <c r="D310" s="219" t="s">
        <v>133</v>
      </c>
      <c r="E310" s="42"/>
      <c r="F310" s="220" t="s">
        <v>1201</v>
      </c>
      <c r="G310" s="42"/>
      <c r="H310" s="42"/>
      <c r="I310" s="221"/>
      <c r="J310" s="42"/>
      <c r="K310" s="42"/>
      <c r="L310" s="46"/>
      <c r="M310" s="222"/>
      <c r="N310" s="223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133</v>
      </c>
      <c r="AU310" s="19" t="s">
        <v>83</v>
      </c>
    </row>
    <row r="311" s="15" customFormat="1">
      <c r="A311" s="15"/>
      <c r="B311" s="258"/>
      <c r="C311" s="259"/>
      <c r="D311" s="224" t="s">
        <v>137</v>
      </c>
      <c r="E311" s="260" t="s">
        <v>19</v>
      </c>
      <c r="F311" s="261" t="s">
        <v>1202</v>
      </c>
      <c r="G311" s="259"/>
      <c r="H311" s="260" t="s">
        <v>19</v>
      </c>
      <c r="I311" s="262"/>
      <c r="J311" s="259"/>
      <c r="K311" s="259"/>
      <c r="L311" s="263"/>
      <c r="M311" s="264"/>
      <c r="N311" s="265"/>
      <c r="O311" s="265"/>
      <c r="P311" s="265"/>
      <c r="Q311" s="265"/>
      <c r="R311" s="265"/>
      <c r="S311" s="265"/>
      <c r="T311" s="266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7" t="s">
        <v>137</v>
      </c>
      <c r="AU311" s="267" t="s">
        <v>83</v>
      </c>
      <c r="AV311" s="15" t="s">
        <v>81</v>
      </c>
      <c r="AW311" s="15" t="s">
        <v>35</v>
      </c>
      <c r="AX311" s="15" t="s">
        <v>73</v>
      </c>
      <c r="AY311" s="267" t="s">
        <v>124</v>
      </c>
    </row>
    <row r="312" s="13" customFormat="1">
      <c r="A312" s="13"/>
      <c r="B312" s="226"/>
      <c r="C312" s="227"/>
      <c r="D312" s="224" t="s">
        <v>137</v>
      </c>
      <c r="E312" s="228" t="s">
        <v>19</v>
      </c>
      <c r="F312" s="229" t="s">
        <v>1203</v>
      </c>
      <c r="G312" s="227"/>
      <c r="H312" s="230">
        <v>0.33300000000000002</v>
      </c>
      <c r="I312" s="231"/>
      <c r="J312" s="227"/>
      <c r="K312" s="227"/>
      <c r="L312" s="232"/>
      <c r="M312" s="233"/>
      <c r="N312" s="234"/>
      <c r="O312" s="234"/>
      <c r="P312" s="234"/>
      <c r="Q312" s="234"/>
      <c r="R312" s="234"/>
      <c r="S312" s="234"/>
      <c r="T312" s="23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6" t="s">
        <v>137</v>
      </c>
      <c r="AU312" s="236" t="s">
        <v>83</v>
      </c>
      <c r="AV312" s="13" t="s">
        <v>83</v>
      </c>
      <c r="AW312" s="13" t="s">
        <v>35</v>
      </c>
      <c r="AX312" s="13" t="s">
        <v>73</v>
      </c>
      <c r="AY312" s="236" t="s">
        <v>124</v>
      </c>
    </row>
    <row r="313" s="15" customFormat="1">
      <c r="A313" s="15"/>
      <c r="B313" s="258"/>
      <c r="C313" s="259"/>
      <c r="D313" s="224" t="s">
        <v>137</v>
      </c>
      <c r="E313" s="260" t="s">
        <v>19</v>
      </c>
      <c r="F313" s="261" t="s">
        <v>1204</v>
      </c>
      <c r="G313" s="259"/>
      <c r="H313" s="260" t="s">
        <v>19</v>
      </c>
      <c r="I313" s="262"/>
      <c r="J313" s="259"/>
      <c r="K313" s="259"/>
      <c r="L313" s="263"/>
      <c r="M313" s="264"/>
      <c r="N313" s="265"/>
      <c r="O313" s="265"/>
      <c r="P313" s="265"/>
      <c r="Q313" s="265"/>
      <c r="R313" s="265"/>
      <c r="S313" s="265"/>
      <c r="T313" s="266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7" t="s">
        <v>137</v>
      </c>
      <c r="AU313" s="267" t="s">
        <v>83</v>
      </c>
      <c r="AV313" s="15" t="s">
        <v>81</v>
      </c>
      <c r="AW313" s="15" t="s">
        <v>35</v>
      </c>
      <c r="AX313" s="15" t="s">
        <v>73</v>
      </c>
      <c r="AY313" s="267" t="s">
        <v>124</v>
      </c>
    </row>
    <row r="314" s="13" customFormat="1">
      <c r="A314" s="13"/>
      <c r="B314" s="226"/>
      <c r="C314" s="227"/>
      <c r="D314" s="224" t="s">
        <v>137</v>
      </c>
      <c r="E314" s="228" t="s">
        <v>19</v>
      </c>
      <c r="F314" s="229" t="s">
        <v>1205</v>
      </c>
      <c r="G314" s="227"/>
      <c r="H314" s="230">
        <v>0.77000000000000002</v>
      </c>
      <c r="I314" s="231"/>
      <c r="J314" s="227"/>
      <c r="K314" s="227"/>
      <c r="L314" s="232"/>
      <c r="M314" s="233"/>
      <c r="N314" s="234"/>
      <c r="O314" s="234"/>
      <c r="P314" s="234"/>
      <c r="Q314" s="234"/>
      <c r="R314" s="234"/>
      <c r="S314" s="234"/>
      <c r="T314" s="23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6" t="s">
        <v>137</v>
      </c>
      <c r="AU314" s="236" t="s">
        <v>83</v>
      </c>
      <c r="AV314" s="13" t="s">
        <v>83</v>
      </c>
      <c r="AW314" s="13" t="s">
        <v>35</v>
      </c>
      <c r="AX314" s="13" t="s">
        <v>73</v>
      </c>
      <c r="AY314" s="236" t="s">
        <v>124</v>
      </c>
    </row>
    <row r="315" s="15" customFormat="1">
      <c r="A315" s="15"/>
      <c r="B315" s="258"/>
      <c r="C315" s="259"/>
      <c r="D315" s="224" t="s">
        <v>137</v>
      </c>
      <c r="E315" s="260" t="s">
        <v>19</v>
      </c>
      <c r="F315" s="261" t="s">
        <v>1206</v>
      </c>
      <c r="G315" s="259"/>
      <c r="H315" s="260" t="s">
        <v>19</v>
      </c>
      <c r="I315" s="262"/>
      <c r="J315" s="259"/>
      <c r="K315" s="259"/>
      <c r="L315" s="263"/>
      <c r="M315" s="264"/>
      <c r="N315" s="265"/>
      <c r="O315" s="265"/>
      <c r="P315" s="265"/>
      <c r="Q315" s="265"/>
      <c r="R315" s="265"/>
      <c r="S315" s="265"/>
      <c r="T315" s="266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7" t="s">
        <v>137</v>
      </c>
      <c r="AU315" s="267" t="s">
        <v>83</v>
      </c>
      <c r="AV315" s="15" t="s">
        <v>81</v>
      </c>
      <c r="AW315" s="15" t="s">
        <v>35</v>
      </c>
      <c r="AX315" s="15" t="s">
        <v>73</v>
      </c>
      <c r="AY315" s="267" t="s">
        <v>124</v>
      </c>
    </row>
    <row r="316" s="13" customFormat="1">
      <c r="A316" s="13"/>
      <c r="B316" s="226"/>
      <c r="C316" s="227"/>
      <c r="D316" s="224" t="s">
        <v>137</v>
      </c>
      <c r="E316" s="228" t="s">
        <v>19</v>
      </c>
      <c r="F316" s="229" t="s">
        <v>1207</v>
      </c>
      <c r="G316" s="227"/>
      <c r="H316" s="230">
        <v>0.378</v>
      </c>
      <c r="I316" s="231"/>
      <c r="J316" s="227"/>
      <c r="K316" s="227"/>
      <c r="L316" s="232"/>
      <c r="M316" s="233"/>
      <c r="N316" s="234"/>
      <c r="O316" s="234"/>
      <c r="P316" s="234"/>
      <c r="Q316" s="234"/>
      <c r="R316" s="234"/>
      <c r="S316" s="234"/>
      <c r="T316" s="235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6" t="s">
        <v>137</v>
      </c>
      <c r="AU316" s="236" t="s">
        <v>83</v>
      </c>
      <c r="AV316" s="13" t="s">
        <v>83</v>
      </c>
      <c r="AW316" s="13" t="s">
        <v>35</v>
      </c>
      <c r="AX316" s="13" t="s">
        <v>73</v>
      </c>
      <c r="AY316" s="236" t="s">
        <v>124</v>
      </c>
    </row>
    <row r="317" s="14" customFormat="1">
      <c r="A317" s="14"/>
      <c r="B317" s="237"/>
      <c r="C317" s="238"/>
      <c r="D317" s="224" t="s">
        <v>137</v>
      </c>
      <c r="E317" s="239" t="s">
        <v>19</v>
      </c>
      <c r="F317" s="240" t="s">
        <v>171</v>
      </c>
      <c r="G317" s="238"/>
      <c r="H317" s="241">
        <v>1.4810000000000001</v>
      </c>
      <c r="I317" s="242"/>
      <c r="J317" s="238"/>
      <c r="K317" s="238"/>
      <c r="L317" s="243"/>
      <c r="M317" s="244"/>
      <c r="N317" s="245"/>
      <c r="O317" s="245"/>
      <c r="P317" s="245"/>
      <c r="Q317" s="245"/>
      <c r="R317" s="245"/>
      <c r="S317" s="245"/>
      <c r="T317" s="24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7" t="s">
        <v>137</v>
      </c>
      <c r="AU317" s="247" t="s">
        <v>83</v>
      </c>
      <c r="AV317" s="14" t="s">
        <v>131</v>
      </c>
      <c r="AW317" s="14" t="s">
        <v>35</v>
      </c>
      <c r="AX317" s="14" t="s">
        <v>81</v>
      </c>
      <c r="AY317" s="247" t="s">
        <v>124</v>
      </c>
    </row>
    <row r="318" s="2" customFormat="1" ht="16.5" customHeight="1">
      <c r="A318" s="40"/>
      <c r="B318" s="41"/>
      <c r="C318" s="206" t="s">
        <v>325</v>
      </c>
      <c r="D318" s="206" t="s">
        <v>126</v>
      </c>
      <c r="E318" s="207" t="s">
        <v>1208</v>
      </c>
      <c r="F318" s="208" t="s">
        <v>1209</v>
      </c>
      <c r="G318" s="209" t="s">
        <v>154</v>
      </c>
      <c r="H318" s="210">
        <v>34.764000000000003</v>
      </c>
      <c r="I318" s="211"/>
      <c r="J318" s="212">
        <f>ROUND(I318*H318,2)</f>
        <v>0</v>
      </c>
      <c r="K318" s="208" t="s">
        <v>130</v>
      </c>
      <c r="L318" s="46"/>
      <c r="M318" s="213" t="s">
        <v>19</v>
      </c>
      <c r="N318" s="214" t="s">
        <v>44</v>
      </c>
      <c r="O318" s="86"/>
      <c r="P318" s="215">
        <f>O318*H318</f>
        <v>0</v>
      </c>
      <c r="Q318" s="215">
        <v>2.0899999999999999</v>
      </c>
      <c r="R318" s="215">
        <f>Q318*H318</f>
        <v>72.656760000000006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131</v>
      </c>
      <c r="AT318" s="217" t="s">
        <v>126</v>
      </c>
      <c r="AU318" s="217" t="s">
        <v>83</v>
      </c>
      <c r="AY318" s="19" t="s">
        <v>124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81</v>
      </c>
      <c r="BK318" s="218">
        <f>ROUND(I318*H318,2)</f>
        <v>0</v>
      </c>
      <c r="BL318" s="19" t="s">
        <v>131</v>
      </c>
      <c r="BM318" s="217" t="s">
        <v>1210</v>
      </c>
    </row>
    <row r="319" s="2" customFormat="1">
      <c r="A319" s="40"/>
      <c r="B319" s="41"/>
      <c r="C319" s="42"/>
      <c r="D319" s="219" t="s">
        <v>133</v>
      </c>
      <c r="E319" s="42"/>
      <c r="F319" s="220" t="s">
        <v>1211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133</v>
      </c>
      <c r="AU319" s="19" t="s">
        <v>83</v>
      </c>
    </row>
    <row r="320" s="15" customFormat="1">
      <c r="A320" s="15"/>
      <c r="B320" s="258"/>
      <c r="C320" s="259"/>
      <c r="D320" s="224" t="s">
        <v>137</v>
      </c>
      <c r="E320" s="260" t="s">
        <v>19</v>
      </c>
      <c r="F320" s="261" t="s">
        <v>1212</v>
      </c>
      <c r="G320" s="259"/>
      <c r="H320" s="260" t="s">
        <v>19</v>
      </c>
      <c r="I320" s="262"/>
      <c r="J320" s="259"/>
      <c r="K320" s="259"/>
      <c r="L320" s="263"/>
      <c r="M320" s="264"/>
      <c r="N320" s="265"/>
      <c r="O320" s="265"/>
      <c r="P320" s="265"/>
      <c r="Q320" s="265"/>
      <c r="R320" s="265"/>
      <c r="S320" s="265"/>
      <c r="T320" s="266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7" t="s">
        <v>137</v>
      </c>
      <c r="AU320" s="267" t="s">
        <v>83</v>
      </c>
      <c r="AV320" s="15" t="s">
        <v>81</v>
      </c>
      <c r="AW320" s="15" t="s">
        <v>35</v>
      </c>
      <c r="AX320" s="15" t="s">
        <v>73</v>
      </c>
      <c r="AY320" s="267" t="s">
        <v>124</v>
      </c>
    </row>
    <row r="321" s="13" customFormat="1">
      <c r="A321" s="13"/>
      <c r="B321" s="226"/>
      <c r="C321" s="227"/>
      <c r="D321" s="224" t="s">
        <v>137</v>
      </c>
      <c r="E321" s="228" t="s">
        <v>19</v>
      </c>
      <c r="F321" s="229" t="s">
        <v>1213</v>
      </c>
      <c r="G321" s="227"/>
      <c r="H321" s="230">
        <v>16.446000000000002</v>
      </c>
      <c r="I321" s="231"/>
      <c r="J321" s="227"/>
      <c r="K321" s="227"/>
      <c r="L321" s="232"/>
      <c r="M321" s="233"/>
      <c r="N321" s="234"/>
      <c r="O321" s="234"/>
      <c r="P321" s="234"/>
      <c r="Q321" s="234"/>
      <c r="R321" s="234"/>
      <c r="S321" s="234"/>
      <c r="T321" s="23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6" t="s">
        <v>137</v>
      </c>
      <c r="AU321" s="236" t="s">
        <v>83</v>
      </c>
      <c r="AV321" s="13" t="s">
        <v>83</v>
      </c>
      <c r="AW321" s="13" t="s">
        <v>35</v>
      </c>
      <c r="AX321" s="13" t="s">
        <v>73</v>
      </c>
      <c r="AY321" s="236" t="s">
        <v>124</v>
      </c>
    </row>
    <row r="322" s="15" customFormat="1">
      <c r="A322" s="15"/>
      <c r="B322" s="258"/>
      <c r="C322" s="259"/>
      <c r="D322" s="224" t="s">
        <v>137</v>
      </c>
      <c r="E322" s="260" t="s">
        <v>19</v>
      </c>
      <c r="F322" s="261" t="s">
        <v>1214</v>
      </c>
      <c r="G322" s="259"/>
      <c r="H322" s="260" t="s">
        <v>19</v>
      </c>
      <c r="I322" s="262"/>
      <c r="J322" s="259"/>
      <c r="K322" s="259"/>
      <c r="L322" s="263"/>
      <c r="M322" s="264"/>
      <c r="N322" s="265"/>
      <c r="O322" s="265"/>
      <c r="P322" s="265"/>
      <c r="Q322" s="265"/>
      <c r="R322" s="265"/>
      <c r="S322" s="265"/>
      <c r="T322" s="266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7" t="s">
        <v>137</v>
      </c>
      <c r="AU322" s="267" t="s">
        <v>83</v>
      </c>
      <c r="AV322" s="15" t="s">
        <v>81</v>
      </c>
      <c r="AW322" s="15" t="s">
        <v>35</v>
      </c>
      <c r="AX322" s="15" t="s">
        <v>73</v>
      </c>
      <c r="AY322" s="267" t="s">
        <v>124</v>
      </c>
    </row>
    <row r="323" s="13" customFormat="1">
      <c r="A323" s="13"/>
      <c r="B323" s="226"/>
      <c r="C323" s="227"/>
      <c r="D323" s="224" t="s">
        <v>137</v>
      </c>
      <c r="E323" s="228" t="s">
        <v>19</v>
      </c>
      <c r="F323" s="229" t="s">
        <v>1215</v>
      </c>
      <c r="G323" s="227"/>
      <c r="H323" s="230">
        <v>18.318000000000001</v>
      </c>
      <c r="I323" s="231"/>
      <c r="J323" s="227"/>
      <c r="K323" s="227"/>
      <c r="L323" s="232"/>
      <c r="M323" s="233"/>
      <c r="N323" s="234"/>
      <c r="O323" s="234"/>
      <c r="P323" s="234"/>
      <c r="Q323" s="234"/>
      <c r="R323" s="234"/>
      <c r="S323" s="234"/>
      <c r="T323" s="23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6" t="s">
        <v>137</v>
      </c>
      <c r="AU323" s="236" t="s">
        <v>83</v>
      </c>
      <c r="AV323" s="13" t="s">
        <v>83</v>
      </c>
      <c r="AW323" s="13" t="s">
        <v>35</v>
      </c>
      <c r="AX323" s="13" t="s">
        <v>73</v>
      </c>
      <c r="AY323" s="236" t="s">
        <v>124</v>
      </c>
    </row>
    <row r="324" s="14" customFormat="1">
      <c r="A324" s="14"/>
      <c r="B324" s="237"/>
      <c r="C324" s="238"/>
      <c r="D324" s="224" t="s">
        <v>137</v>
      </c>
      <c r="E324" s="239" t="s">
        <v>19</v>
      </c>
      <c r="F324" s="240" t="s">
        <v>171</v>
      </c>
      <c r="G324" s="238"/>
      <c r="H324" s="241">
        <v>34.764000000000003</v>
      </c>
      <c r="I324" s="242"/>
      <c r="J324" s="238"/>
      <c r="K324" s="238"/>
      <c r="L324" s="243"/>
      <c r="M324" s="244"/>
      <c r="N324" s="245"/>
      <c r="O324" s="245"/>
      <c r="P324" s="245"/>
      <c r="Q324" s="245"/>
      <c r="R324" s="245"/>
      <c r="S324" s="245"/>
      <c r="T324" s="246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7" t="s">
        <v>137</v>
      </c>
      <c r="AU324" s="247" t="s">
        <v>83</v>
      </c>
      <c r="AV324" s="14" t="s">
        <v>131</v>
      </c>
      <c r="AW324" s="14" t="s">
        <v>35</v>
      </c>
      <c r="AX324" s="14" t="s">
        <v>81</v>
      </c>
      <c r="AY324" s="247" t="s">
        <v>124</v>
      </c>
    </row>
    <row r="325" s="12" customFormat="1" ht="22.8" customHeight="1">
      <c r="A325" s="12"/>
      <c r="B325" s="190"/>
      <c r="C325" s="191"/>
      <c r="D325" s="192" t="s">
        <v>72</v>
      </c>
      <c r="E325" s="204" t="s">
        <v>172</v>
      </c>
      <c r="F325" s="204" t="s">
        <v>1216</v>
      </c>
      <c r="G325" s="191"/>
      <c r="H325" s="191"/>
      <c r="I325" s="194"/>
      <c r="J325" s="205">
        <f>BK325</f>
        <v>0</v>
      </c>
      <c r="K325" s="191"/>
      <c r="L325" s="196"/>
      <c r="M325" s="197"/>
      <c r="N325" s="198"/>
      <c r="O325" s="198"/>
      <c r="P325" s="199">
        <f>SUM(P326:P337)</f>
        <v>0</v>
      </c>
      <c r="Q325" s="198"/>
      <c r="R325" s="199">
        <f>SUM(R326:R337)</f>
        <v>0.239984</v>
      </c>
      <c r="S325" s="198"/>
      <c r="T325" s="200">
        <f>SUM(T326:T337)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01" t="s">
        <v>81</v>
      </c>
      <c r="AT325" s="202" t="s">
        <v>72</v>
      </c>
      <c r="AU325" s="202" t="s">
        <v>81</v>
      </c>
      <c r="AY325" s="201" t="s">
        <v>124</v>
      </c>
      <c r="BK325" s="203">
        <f>SUM(BK326:BK337)</f>
        <v>0</v>
      </c>
    </row>
    <row r="326" s="2" customFormat="1" ht="16.5" customHeight="1">
      <c r="A326" s="40"/>
      <c r="B326" s="41"/>
      <c r="C326" s="206" t="s">
        <v>331</v>
      </c>
      <c r="D326" s="206" t="s">
        <v>126</v>
      </c>
      <c r="E326" s="207" t="s">
        <v>1217</v>
      </c>
      <c r="F326" s="208" t="s">
        <v>1218</v>
      </c>
      <c r="G326" s="209" t="s">
        <v>372</v>
      </c>
      <c r="H326" s="210">
        <v>2</v>
      </c>
      <c r="I326" s="211"/>
      <c r="J326" s="212">
        <f>ROUND(I326*H326,2)</f>
        <v>0</v>
      </c>
      <c r="K326" s="208" t="s">
        <v>130</v>
      </c>
      <c r="L326" s="46"/>
      <c r="M326" s="213" t="s">
        <v>19</v>
      </c>
      <c r="N326" s="214" t="s">
        <v>44</v>
      </c>
      <c r="O326" s="86"/>
      <c r="P326" s="215">
        <f>O326*H326</f>
        <v>0</v>
      </c>
      <c r="Q326" s="215">
        <v>0.081119999999999998</v>
      </c>
      <c r="R326" s="215">
        <f>Q326*H326</f>
        <v>0.16224</v>
      </c>
      <c r="S326" s="215">
        <v>0</v>
      </c>
      <c r="T326" s="216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7" t="s">
        <v>131</v>
      </c>
      <c r="AT326" s="217" t="s">
        <v>126</v>
      </c>
      <c r="AU326" s="217" t="s">
        <v>83</v>
      </c>
      <c r="AY326" s="19" t="s">
        <v>124</v>
      </c>
      <c r="BE326" s="218">
        <f>IF(N326="základní",J326,0)</f>
        <v>0</v>
      </c>
      <c r="BF326" s="218">
        <f>IF(N326="snížená",J326,0)</f>
        <v>0</v>
      </c>
      <c r="BG326" s="218">
        <f>IF(N326="zákl. přenesená",J326,0)</f>
        <v>0</v>
      </c>
      <c r="BH326" s="218">
        <f>IF(N326="sníž. přenesená",J326,0)</f>
        <v>0</v>
      </c>
      <c r="BI326" s="218">
        <f>IF(N326="nulová",J326,0)</f>
        <v>0</v>
      </c>
      <c r="BJ326" s="19" t="s">
        <v>81</v>
      </c>
      <c r="BK326" s="218">
        <f>ROUND(I326*H326,2)</f>
        <v>0</v>
      </c>
      <c r="BL326" s="19" t="s">
        <v>131</v>
      </c>
      <c r="BM326" s="217" t="s">
        <v>1219</v>
      </c>
    </row>
    <row r="327" s="2" customFormat="1">
      <c r="A327" s="40"/>
      <c r="B327" s="41"/>
      <c r="C327" s="42"/>
      <c r="D327" s="219" t="s">
        <v>133</v>
      </c>
      <c r="E327" s="42"/>
      <c r="F327" s="220" t="s">
        <v>1220</v>
      </c>
      <c r="G327" s="42"/>
      <c r="H327" s="42"/>
      <c r="I327" s="221"/>
      <c r="J327" s="42"/>
      <c r="K327" s="42"/>
      <c r="L327" s="46"/>
      <c r="M327" s="222"/>
      <c r="N327" s="223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133</v>
      </c>
      <c r="AU327" s="19" t="s">
        <v>83</v>
      </c>
    </row>
    <row r="328" s="15" customFormat="1">
      <c r="A328" s="15"/>
      <c r="B328" s="258"/>
      <c r="C328" s="259"/>
      <c r="D328" s="224" t="s">
        <v>137</v>
      </c>
      <c r="E328" s="260" t="s">
        <v>19</v>
      </c>
      <c r="F328" s="261" t="s">
        <v>1221</v>
      </c>
      <c r="G328" s="259"/>
      <c r="H328" s="260" t="s">
        <v>19</v>
      </c>
      <c r="I328" s="262"/>
      <c r="J328" s="259"/>
      <c r="K328" s="259"/>
      <c r="L328" s="263"/>
      <c r="M328" s="264"/>
      <c r="N328" s="265"/>
      <c r="O328" s="265"/>
      <c r="P328" s="265"/>
      <c r="Q328" s="265"/>
      <c r="R328" s="265"/>
      <c r="S328" s="265"/>
      <c r="T328" s="266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7" t="s">
        <v>137</v>
      </c>
      <c r="AU328" s="267" t="s">
        <v>83</v>
      </c>
      <c r="AV328" s="15" t="s">
        <v>81</v>
      </c>
      <c r="AW328" s="15" t="s">
        <v>35</v>
      </c>
      <c r="AX328" s="15" t="s">
        <v>73</v>
      </c>
      <c r="AY328" s="267" t="s">
        <v>124</v>
      </c>
    </row>
    <row r="329" s="13" customFormat="1">
      <c r="A329" s="13"/>
      <c r="B329" s="226"/>
      <c r="C329" s="227"/>
      <c r="D329" s="224" t="s">
        <v>137</v>
      </c>
      <c r="E329" s="228" t="s">
        <v>19</v>
      </c>
      <c r="F329" s="229" t="s">
        <v>83</v>
      </c>
      <c r="G329" s="227"/>
      <c r="H329" s="230">
        <v>2</v>
      </c>
      <c r="I329" s="231"/>
      <c r="J329" s="227"/>
      <c r="K329" s="227"/>
      <c r="L329" s="232"/>
      <c r="M329" s="233"/>
      <c r="N329" s="234"/>
      <c r="O329" s="234"/>
      <c r="P329" s="234"/>
      <c r="Q329" s="234"/>
      <c r="R329" s="234"/>
      <c r="S329" s="234"/>
      <c r="T329" s="23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6" t="s">
        <v>137</v>
      </c>
      <c r="AU329" s="236" t="s">
        <v>83</v>
      </c>
      <c r="AV329" s="13" t="s">
        <v>83</v>
      </c>
      <c r="AW329" s="13" t="s">
        <v>35</v>
      </c>
      <c r="AX329" s="13" t="s">
        <v>81</v>
      </c>
      <c r="AY329" s="236" t="s">
        <v>124</v>
      </c>
    </row>
    <row r="330" s="2" customFormat="1" ht="16.5" customHeight="1">
      <c r="A330" s="40"/>
      <c r="B330" s="41"/>
      <c r="C330" s="206" t="s">
        <v>339</v>
      </c>
      <c r="D330" s="206" t="s">
        <v>126</v>
      </c>
      <c r="E330" s="207" t="s">
        <v>1222</v>
      </c>
      <c r="F330" s="208" t="s">
        <v>1223</v>
      </c>
      <c r="G330" s="209" t="s">
        <v>188</v>
      </c>
      <c r="H330" s="210">
        <v>289.80000000000001</v>
      </c>
      <c r="I330" s="211"/>
      <c r="J330" s="212">
        <f>ROUND(I330*H330,2)</f>
        <v>0</v>
      </c>
      <c r="K330" s="208" t="s">
        <v>19</v>
      </c>
      <c r="L330" s="46"/>
      <c r="M330" s="213" t="s">
        <v>19</v>
      </c>
      <c r="N330" s="214" t="s">
        <v>44</v>
      </c>
      <c r="O330" s="86"/>
      <c r="P330" s="215">
        <f>O330*H330</f>
        <v>0</v>
      </c>
      <c r="Q330" s="215">
        <v>0.00023000000000000001</v>
      </c>
      <c r="R330" s="215">
        <f>Q330*H330</f>
        <v>0.066654000000000005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131</v>
      </c>
      <c r="AT330" s="217" t="s">
        <v>126</v>
      </c>
      <c r="AU330" s="217" t="s">
        <v>83</v>
      </c>
      <c r="AY330" s="19" t="s">
        <v>124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81</v>
      </c>
      <c r="BK330" s="218">
        <f>ROUND(I330*H330,2)</f>
        <v>0</v>
      </c>
      <c r="BL330" s="19" t="s">
        <v>131</v>
      </c>
      <c r="BM330" s="217" t="s">
        <v>1224</v>
      </c>
    </row>
    <row r="331" s="15" customFormat="1">
      <c r="A331" s="15"/>
      <c r="B331" s="258"/>
      <c r="C331" s="259"/>
      <c r="D331" s="224" t="s">
        <v>137</v>
      </c>
      <c r="E331" s="260" t="s">
        <v>19</v>
      </c>
      <c r="F331" s="261" t="s">
        <v>1225</v>
      </c>
      <c r="G331" s="259"/>
      <c r="H331" s="260" t="s">
        <v>19</v>
      </c>
      <c r="I331" s="262"/>
      <c r="J331" s="259"/>
      <c r="K331" s="259"/>
      <c r="L331" s="263"/>
      <c r="M331" s="264"/>
      <c r="N331" s="265"/>
      <c r="O331" s="265"/>
      <c r="P331" s="265"/>
      <c r="Q331" s="265"/>
      <c r="R331" s="265"/>
      <c r="S331" s="265"/>
      <c r="T331" s="266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7" t="s">
        <v>137</v>
      </c>
      <c r="AU331" s="267" t="s">
        <v>83</v>
      </c>
      <c r="AV331" s="15" t="s">
        <v>81</v>
      </c>
      <c r="AW331" s="15" t="s">
        <v>35</v>
      </c>
      <c r="AX331" s="15" t="s">
        <v>73</v>
      </c>
      <c r="AY331" s="267" t="s">
        <v>124</v>
      </c>
    </row>
    <row r="332" s="13" customFormat="1">
      <c r="A332" s="13"/>
      <c r="B332" s="226"/>
      <c r="C332" s="227"/>
      <c r="D332" s="224" t="s">
        <v>137</v>
      </c>
      <c r="E332" s="228" t="s">
        <v>19</v>
      </c>
      <c r="F332" s="229" t="s">
        <v>1226</v>
      </c>
      <c r="G332" s="227"/>
      <c r="H332" s="230">
        <v>289.80000000000001</v>
      </c>
      <c r="I332" s="231"/>
      <c r="J332" s="227"/>
      <c r="K332" s="227"/>
      <c r="L332" s="232"/>
      <c r="M332" s="233"/>
      <c r="N332" s="234"/>
      <c r="O332" s="234"/>
      <c r="P332" s="234"/>
      <c r="Q332" s="234"/>
      <c r="R332" s="234"/>
      <c r="S332" s="234"/>
      <c r="T332" s="23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6" t="s">
        <v>137</v>
      </c>
      <c r="AU332" s="236" t="s">
        <v>83</v>
      </c>
      <c r="AV332" s="13" t="s">
        <v>83</v>
      </c>
      <c r="AW332" s="13" t="s">
        <v>35</v>
      </c>
      <c r="AX332" s="13" t="s">
        <v>81</v>
      </c>
      <c r="AY332" s="236" t="s">
        <v>124</v>
      </c>
    </row>
    <row r="333" s="2" customFormat="1" ht="16.5" customHeight="1">
      <c r="A333" s="40"/>
      <c r="B333" s="41"/>
      <c r="C333" s="206" t="s">
        <v>345</v>
      </c>
      <c r="D333" s="206" t="s">
        <v>126</v>
      </c>
      <c r="E333" s="207" t="s">
        <v>1227</v>
      </c>
      <c r="F333" s="208" t="s">
        <v>1228</v>
      </c>
      <c r="G333" s="209" t="s">
        <v>188</v>
      </c>
      <c r="H333" s="210">
        <v>20</v>
      </c>
      <c r="I333" s="211"/>
      <c r="J333" s="212">
        <f>ROUND(I333*H333,2)</f>
        <v>0</v>
      </c>
      <c r="K333" s="208" t="s">
        <v>19</v>
      </c>
      <c r="L333" s="46"/>
      <c r="M333" s="213" t="s">
        <v>19</v>
      </c>
      <c r="N333" s="214" t="s">
        <v>44</v>
      </c>
      <c r="O333" s="86"/>
      <c r="P333" s="215">
        <f>O333*H333</f>
        <v>0</v>
      </c>
      <c r="Q333" s="215">
        <v>0.00023000000000000001</v>
      </c>
      <c r="R333" s="215">
        <f>Q333*H333</f>
        <v>0.0045999999999999999</v>
      </c>
      <c r="S333" s="215">
        <v>0</v>
      </c>
      <c r="T333" s="21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131</v>
      </c>
      <c r="AT333" s="217" t="s">
        <v>126</v>
      </c>
      <c r="AU333" s="217" t="s">
        <v>83</v>
      </c>
      <c r="AY333" s="19" t="s">
        <v>124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81</v>
      </c>
      <c r="BK333" s="218">
        <f>ROUND(I333*H333,2)</f>
        <v>0</v>
      </c>
      <c r="BL333" s="19" t="s">
        <v>131</v>
      </c>
      <c r="BM333" s="217" t="s">
        <v>1229</v>
      </c>
    </row>
    <row r="334" s="15" customFormat="1">
      <c r="A334" s="15"/>
      <c r="B334" s="258"/>
      <c r="C334" s="259"/>
      <c r="D334" s="224" t="s">
        <v>137</v>
      </c>
      <c r="E334" s="260" t="s">
        <v>19</v>
      </c>
      <c r="F334" s="261" t="s">
        <v>1230</v>
      </c>
      <c r="G334" s="259"/>
      <c r="H334" s="260" t="s">
        <v>19</v>
      </c>
      <c r="I334" s="262"/>
      <c r="J334" s="259"/>
      <c r="K334" s="259"/>
      <c r="L334" s="263"/>
      <c r="M334" s="264"/>
      <c r="N334" s="265"/>
      <c r="O334" s="265"/>
      <c r="P334" s="265"/>
      <c r="Q334" s="265"/>
      <c r="R334" s="265"/>
      <c r="S334" s="265"/>
      <c r="T334" s="266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7" t="s">
        <v>137</v>
      </c>
      <c r="AU334" s="267" t="s">
        <v>83</v>
      </c>
      <c r="AV334" s="15" t="s">
        <v>81</v>
      </c>
      <c r="AW334" s="15" t="s">
        <v>35</v>
      </c>
      <c r="AX334" s="15" t="s">
        <v>73</v>
      </c>
      <c r="AY334" s="267" t="s">
        <v>124</v>
      </c>
    </row>
    <row r="335" s="13" customFormat="1">
      <c r="A335" s="13"/>
      <c r="B335" s="226"/>
      <c r="C335" s="227"/>
      <c r="D335" s="224" t="s">
        <v>137</v>
      </c>
      <c r="E335" s="228" t="s">
        <v>19</v>
      </c>
      <c r="F335" s="229" t="s">
        <v>1231</v>
      </c>
      <c r="G335" s="227"/>
      <c r="H335" s="230">
        <v>20</v>
      </c>
      <c r="I335" s="231"/>
      <c r="J335" s="227"/>
      <c r="K335" s="227"/>
      <c r="L335" s="232"/>
      <c r="M335" s="233"/>
      <c r="N335" s="234"/>
      <c r="O335" s="234"/>
      <c r="P335" s="234"/>
      <c r="Q335" s="234"/>
      <c r="R335" s="234"/>
      <c r="S335" s="234"/>
      <c r="T335" s="23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6" t="s">
        <v>137</v>
      </c>
      <c r="AU335" s="236" t="s">
        <v>83</v>
      </c>
      <c r="AV335" s="13" t="s">
        <v>83</v>
      </c>
      <c r="AW335" s="13" t="s">
        <v>35</v>
      </c>
      <c r="AX335" s="13" t="s">
        <v>81</v>
      </c>
      <c r="AY335" s="236" t="s">
        <v>124</v>
      </c>
    </row>
    <row r="336" s="2" customFormat="1" ht="16.5" customHeight="1">
      <c r="A336" s="40"/>
      <c r="B336" s="41"/>
      <c r="C336" s="206" t="s">
        <v>351</v>
      </c>
      <c r="D336" s="206" t="s">
        <v>126</v>
      </c>
      <c r="E336" s="207" t="s">
        <v>1232</v>
      </c>
      <c r="F336" s="208" t="s">
        <v>1233</v>
      </c>
      <c r="G336" s="209" t="s">
        <v>372</v>
      </c>
      <c r="H336" s="210">
        <v>1</v>
      </c>
      <c r="I336" s="211"/>
      <c r="J336" s="212">
        <f>ROUND(I336*H336,2)</f>
        <v>0</v>
      </c>
      <c r="K336" s="208" t="s">
        <v>130</v>
      </c>
      <c r="L336" s="46"/>
      <c r="M336" s="213" t="s">
        <v>19</v>
      </c>
      <c r="N336" s="214" t="s">
        <v>44</v>
      </c>
      <c r="O336" s="86"/>
      <c r="P336" s="215">
        <f>O336*H336</f>
        <v>0</v>
      </c>
      <c r="Q336" s="215">
        <v>0.0064900000000000001</v>
      </c>
      <c r="R336" s="215">
        <f>Q336*H336</f>
        <v>0.0064900000000000001</v>
      </c>
      <c r="S336" s="215">
        <v>0</v>
      </c>
      <c r="T336" s="21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7" t="s">
        <v>131</v>
      </c>
      <c r="AT336" s="217" t="s">
        <v>126</v>
      </c>
      <c r="AU336" s="217" t="s">
        <v>83</v>
      </c>
      <c r="AY336" s="19" t="s">
        <v>124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9" t="s">
        <v>81</v>
      </c>
      <c r="BK336" s="218">
        <f>ROUND(I336*H336,2)</f>
        <v>0</v>
      </c>
      <c r="BL336" s="19" t="s">
        <v>131</v>
      </c>
      <c r="BM336" s="217" t="s">
        <v>1234</v>
      </c>
    </row>
    <row r="337" s="2" customFormat="1">
      <c r="A337" s="40"/>
      <c r="B337" s="41"/>
      <c r="C337" s="42"/>
      <c r="D337" s="219" t="s">
        <v>133</v>
      </c>
      <c r="E337" s="42"/>
      <c r="F337" s="220" t="s">
        <v>1235</v>
      </c>
      <c r="G337" s="42"/>
      <c r="H337" s="42"/>
      <c r="I337" s="221"/>
      <c r="J337" s="42"/>
      <c r="K337" s="42"/>
      <c r="L337" s="46"/>
      <c r="M337" s="222"/>
      <c r="N337" s="223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133</v>
      </c>
      <c r="AU337" s="19" t="s">
        <v>83</v>
      </c>
    </row>
    <row r="338" s="12" customFormat="1" ht="25.92" customHeight="1">
      <c r="A338" s="12"/>
      <c r="B338" s="190"/>
      <c r="C338" s="191"/>
      <c r="D338" s="192" t="s">
        <v>72</v>
      </c>
      <c r="E338" s="193" t="s">
        <v>1236</v>
      </c>
      <c r="F338" s="193" t="s">
        <v>1237</v>
      </c>
      <c r="G338" s="191"/>
      <c r="H338" s="191"/>
      <c r="I338" s="194"/>
      <c r="J338" s="195">
        <f>BK338</f>
        <v>0</v>
      </c>
      <c r="K338" s="191"/>
      <c r="L338" s="196"/>
      <c r="M338" s="197"/>
      <c r="N338" s="198"/>
      <c r="O338" s="198"/>
      <c r="P338" s="199">
        <f>P339+P370+P379</f>
        <v>0</v>
      </c>
      <c r="Q338" s="198"/>
      <c r="R338" s="199">
        <f>R339+R370+R379</f>
        <v>0.21754977000000003</v>
      </c>
      <c r="S338" s="198"/>
      <c r="T338" s="200">
        <f>T339+T370+T379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01" t="s">
        <v>83</v>
      </c>
      <c r="AT338" s="202" t="s">
        <v>72</v>
      </c>
      <c r="AU338" s="202" t="s">
        <v>73</v>
      </c>
      <c r="AY338" s="201" t="s">
        <v>124</v>
      </c>
      <c r="BK338" s="203">
        <f>BK339+BK370+BK379</f>
        <v>0</v>
      </c>
    </row>
    <row r="339" s="12" customFormat="1" ht="22.8" customHeight="1">
      <c r="A339" s="12"/>
      <c r="B339" s="190"/>
      <c r="C339" s="191"/>
      <c r="D339" s="192" t="s">
        <v>72</v>
      </c>
      <c r="E339" s="204" t="s">
        <v>1238</v>
      </c>
      <c r="F339" s="204" t="s">
        <v>1239</v>
      </c>
      <c r="G339" s="191"/>
      <c r="H339" s="191"/>
      <c r="I339" s="194"/>
      <c r="J339" s="205">
        <f>BK339</f>
        <v>0</v>
      </c>
      <c r="K339" s="191"/>
      <c r="L339" s="196"/>
      <c r="M339" s="197"/>
      <c r="N339" s="198"/>
      <c r="O339" s="198"/>
      <c r="P339" s="199">
        <f>SUM(P340:P369)</f>
        <v>0</v>
      </c>
      <c r="Q339" s="198"/>
      <c r="R339" s="199">
        <f>SUM(R340:R369)</f>
        <v>0.20119548000000001</v>
      </c>
      <c r="S339" s="198"/>
      <c r="T339" s="200">
        <f>SUM(T340:T369)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01" t="s">
        <v>83</v>
      </c>
      <c r="AT339" s="202" t="s">
        <v>72</v>
      </c>
      <c r="AU339" s="202" t="s">
        <v>81</v>
      </c>
      <c r="AY339" s="201" t="s">
        <v>124</v>
      </c>
      <c r="BK339" s="203">
        <f>SUM(BK340:BK369)</f>
        <v>0</v>
      </c>
    </row>
    <row r="340" s="2" customFormat="1" ht="21.75" customHeight="1">
      <c r="A340" s="40"/>
      <c r="B340" s="41"/>
      <c r="C340" s="206" t="s">
        <v>617</v>
      </c>
      <c r="D340" s="206" t="s">
        <v>126</v>
      </c>
      <c r="E340" s="207" t="s">
        <v>1240</v>
      </c>
      <c r="F340" s="208" t="s">
        <v>1241</v>
      </c>
      <c r="G340" s="209" t="s">
        <v>129</v>
      </c>
      <c r="H340" s="210">
        <v>56.648000000000003</v>
      </c>
      <c r="I340" s="211"/>
      <c r="J340" s="212">
        <f>ROUND(I340*H340,2)</f>
        <v>0</v>
      </c>
      <c r="K340" s="208" t="s">
        <v>130</v>
      </c>
      <c r="L340" s="46"/>
      <c r="M340" s="213" t="s">
        <v>19</v>
      </c>
      <c r="N340" s="214" t="s">
        <v>44</v>
      </c>
      <c r="O340" s="86"/>
      <c r="P340" s="215">
        <f>O340*H340</f>
        <v>0</v>
      </c>
      <c r="Q340" s="215">
        <v>0</v>
      </c>
      <c r="R340" s="215">
        <f>Q340*H340</f>
        <v>0</v>
      </c>
      <c r="S340" s="215">
        <v>0</v>
      </c>
      <c r="T340" s="216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7" t="s">
        <v>217</v>
      </c>
      <c r="AT340" s="217" t="s">
        <v>126</v>
      </c>
      <c r="AU340" s="217" t="s">
        <v>83</v>
      </c>
      <c r="AY340" s="19" t="s">
        <v>124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19" t="s">
        <v>81</v>
      </c>
      <c r="BK340" s="218">
        <f>ROUND(I340*H340,2)</f>
        <v>0</v>
      </c>
      <c r="BL340" s="19" t="s">
        <v>217</v>
      </c>
      <c r="BM340" s="217" t="s">
        <v>1242</v>
      </c>
    </row>
    <row r="341" s="2" customFormat="1">
      <c r="A341" s="40"/>
      <c r="B341" s="41"/>
      <c r="C341" s="42"/>
      <c r="D341" s="219" t="s">
        <v>133</v>
      </c>
      <c r="E341" s="42"/>
      <c r="F341" s="220" t="s">
        <v>1243</v>
      </c>
      <c r="G341" s="42"/>
      <c r="H341" s="42"/>
      <c r="I341" s="221"/>
      <c r="J341" s="42"/>
      <c r="K341" s="42"/>
      <c r="L341" s="46"/>
      <c r="M341" s="222"/>
      <c r="N341" s="22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133</v>
      </c>
      <c r="AU341" s="19" t="s">
        <v>83</v>
      </c>
    </row>
    <row r="342" s="15" customFormat="1">
      <c r="A342" s="15"/>
      <c r="B342" s="258"/>
      <c r="C342" s="259"/>
      <c r="D342" s="224" t="s">
        <v>137</v>
      </c>
      <c r="E342" s="260" t="s">
        <v>19</v>
      </c>
      <c r="F342" s="261" t="s">
        <v>1009</v>
      </c>
      <c r="G342" s="259"/>
      <c r="H342" s="260" t="s">
        <v>19</v>
      </c>
      <c r="I342" s="262"/>
      <c r="J342" s="259"/>
      <c r="K342" s="259"/>
      <c r="L342" s="263"/>
      <c r="M342" s="264"/>
      <c r="N342" s="265"/>
      <c r="O342" s="265"/>
      <c r="P342" s="265"/>
      <c r="Q342" s="265"/>
      <c r="R342" s="265"/>
      <c r="S342" s="265"/>
      <c r="T342" s="266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7" t="s">
        <v>137</v>
      </c>
      <c r="AU342" s="267" t="s">
        <v>83</v>
      </c>
      <c r="AV342" s="15" t="s">
        <v>81</v>
      </c>
      <c r="AW342" s="15" t="s">
        <v>35</v>
      </c>
      <c r="AX342" s="15" t="s">
        <v>73</v>
      </c>
      <c r="AY342" s="267" t="s">
        <v>124</v>
      </c>
    </row>
    <row r="343" s="13" customFormat="1">
      <c r="A343" s="13"/>
      <c r="B343" s="226"/>
      <c r="C343" s="227"/>
      <c r="D343" s="224" t="s">
        <v>137</v>
      </c>
      <c r="E343" s="228" t="s">
        <v>19</v>
      </c>
      <c r="F343" s="229" t="s">
        <v>1244</v>
      </c>
      <c r="G343" s="227"/>
      <c r="H343" s="230">
        <v>29.593</v>
      </c>
      <c r="I343" s="231"/>
      <c r="J343" s="227"/>
      <c r="K343" s="227"/>
      <c r="L343" s="232"/>
      <c r="M343" s="233"/>
      <c r="N343" s="234"/>
      <c r="O343" s="234"/>
      <c r="P343" s="234"/>
      <c r="Q343" s="234"/>
      <c r="R343" s="234"/>
      <c r="S343" s="234"/>
      <c r="T343" s="23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6" t="s">
        <v>137</v>
      </c>
      <c r="AU343" s="236" t="s">
        <v>83</v>
      </c>
      <c r="AV343" s="13" t="s">
        <v>83</v>
      </c>
      <c r="AW343" s="13" t="s">
        <v>35</v>
      </c>
      <c r="AX343" s="13" t="s">
        <v>73</v>
      </c>
      <c r="AY343" s="236" t="s">
        <v>124</v>
      </c>
    </row>
    <row r="344" s="15" customFormat="1">
      <c r="A344" s="15"/>
      <c r="B344" s="258"/>
      <c r="C344" s="259"/>
      <c r="D344" s="224" t="s">
        <v>137</v>
      </c>
      <c r="E344" s="260" t="s">
        <v>19</v>
      </c>
      <c r="F344" s="261" t="s">
        <v>1245</v>
      </c>
      <c r="G344" s="259"/>
      <c r="H344" s="260" t="s">
        <v>19</v>
      </c>
      <c r="I344" s="262"/>
      <c r="J344" s="259"/>
      <c r="K344" s="259"/>
      <c r="L344" s="263"/>
      <c r="M344" s="264"/>
      <c r="N344" s="265"/>
      <c r="O344" s="265"/>
      <c r="P344" s="265"/>
      <c r="Q344" s="265"/>
      <c r="R344" s="265"/>
      <c r="S344" s="265"/>
      <c r="T344" s="266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7" t="s">
        <v>137</v>
      </c>
      <c r="AU344" s="267" t="s">
        <v>83</v>
      </c>
      <c r="AV344" s="15" t="s">
        <v>81</v>
      </c>
      <c r="AW344" s="15" t="s">
        <v>35</v>
      </c>
      <c r="AX344" s="15" t="s">
        <v>73</v>
      </c>
      <c r="AY344" s="267" t="s">
        <v>124</v>
      </c>
    </row>
    <row r="345" s="13" customFormat="1">
      <c r="A345" s="13"/>
      <c r="B345" s="226"/>
      <c r="C345" s="227"/>
      <c r="D345" s="224" t="s">
        <v>137</v>
      </c>
      <c r="E345" s="228" t="s">
        <v>19</v>
      </c>
      <c r="F345" s="229" t="s">
        <v>1246</v>
      </c>
      <c r="G345" s="227"/>
      <c r="H345" s="230">
        <v>27.055</v>
      </c>
      <c r="I345" s="231"/>
      <c r="J345" s="227"/>
      <c r="K345" s="227"/>
      <c r="L345" s="232"/>
      <c r="M345" s="233"/>
      <c r="N345" s="234"/>
      <c r="O345" s="234"/>
      <c r="P345" s="234"/>
      <c r="Q345" s="234"/>
      <c r="R345" s="234"/>
      <c r="S345" s="234"/>
      <c r="T345" s="23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6" t="s">
        <v>137</v>
      </c>
      <c r="AU345" s="236" t="s">
        <v>83</v>
      </c>
      <c r="AV345" s="13" t="s">
        <v>83</v>
      </c>
      <c r="AW345" s="13" t="s">
        <v>35</v>
      </c>
      <c r="AX345" s="13" t="s">
        <v>73</v>
      </c>
      <c r="AY345" s="236" t="s">
        <v>124</v>
      </c>
    </row>
    <row r="346" s="14" customFormat="1">
      <c r="A346" s="14"/>
      <c r="B346" s="237"/>
      <c r="C346" s="238"/>
      <c r="D346" s="224" t="s">
        <v>137</v>
      </c>
      <c r="E346" s="239" t="s">
        <v>19</v>
      </c>
      <c r="F346" s="240" t="s">
        <v>171</v>
      </c>
      <c r="G346" s="238"/>
      <c r="H346" s="241">
        <v>56.648000000000003</v>
      </c>
      <c r="I346" s="242"/>
      <c r="J346" s="238"/>
      <c r="K346" s="238"/>
      <c r="L346" s="243"/>
      <c r="M346" s="244"/>
      <c r="N346" s="245"/>
      <c r="O346" s="245"/>
      <c r="P346" s="245"/>
      <c r="Q346" s="245"/>
      <c r="R346" s="245"/>
      <c r="S346" s="245"/>
      <c r="T346" s="24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7" t="s">
        <v>137</v>
      </c>
      <c r="AU346" s="247" t="s">
        <v>83</v>
      </c>
      <c r="AV346" s="14" t="s">
        <v>131</v>
      </c>
      <c r="AW346" s="14" t="s">
        <v>35</v>
      </c>
      <c r="AX346" s="14" t="s">
        <v>81</v>
      </c>
      <c r="AY346" s="247" t="s">
        <v>124</v>
      </c>
    </row>
    <row r="347" s="2" customFormat="1" ht="16.5" customHeight="1">
      <c r="A347" s="40"/>
      <c r="B347" s="41"/>
      <c r="C347" s="248" t="s">
        <v>363</v>
      </c>
      <c r="D347" s="248" t="s">
        <v>173</v>
      </c>
      <c r="E347" s="249" t="s">
        <v>1247</v>
      </c>
      <c r="F347" s="250" t="s">
        <v>1248</v>
      </c>
      <c r="G347" s="251" t="s">
        <v>188</v>
      </c>
      <c r="H347" s="252">
        <v>19.827000000000002</v>
      </c>
      <c r="I347" s="253"/>
      <c r="J347" s="254">
        <f>ROUND(I347*H347,2)</f>
        <v>0</v>
      </c>
      <c r="K347" s="250" t="s">
        <v>19</v>
      </c>
      <c r="L347" s="255"/>
      <c r="M347" s="256" t="s">
        <v>19</v>
      </c>
      <c r="N347" s="257" t="s">
        <v>44</v>
      </c>
      <c r="O347" s="86"/>
      <c r="P347" s="215">
        <f>O347*H347</f>
        <v>0</v>
      </c>
      <c r="Q347" s="215">
        <v>0.001</v>
      </c>
      <c r="R347" s="215">
        <f>Q347*H347</f>
        <v>0.019827000000000001</v>
      </c>
      <c r="S347" s="215">
        <v>0</v>
      </c>
      <c r="T347" s="21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7" t="s">
        <v>314</v>
      </c>
      <c r="AT347" s="217" t="s">
        <v>173</v>
      </c>
      <c r="AU347" s="217" t="s">
        <v>83</v>
      </c>
      <c r="AY347" s="19" t="s">
        <v>124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9" t="s">
        <v>81</v>
      </c>
      <c r="BK347" s="218">
        <f>ROUND(I347*H347,2)</f>
        <v>0</v>
      </c>
      <c r="BL347" s="19" t="s">
        <v>217</v>
      </c>
      <c r="BM347" s="217" t="s">
        <v>1249</v>
      </c>
    </row>
    <row r="348" s="2" customFormat="1" ht="21.75" customHeight="1">
      <c r="A348" s="40"/>
      <c r="B348" s="41"/>
      <c r="C348" s="206" t="s">
        <v>369</v>
      </c>
      <c r="D348" s="206" t="s">
        <v>126</v>
      </c>
      <c r="E348" s="207" t="s">
        <v>1250</v>
      </c>
      <c r="F348" s="208" t="s">
        <v>1251</v>
      </c>
      <c r="G348" s="209" t="s">
        <v>129</v>
      </c>
      <c r="H348" s="210">
        <v>56.648000000000003</v>
      </c>
      <c r="I348" s="211"/>
      <c r="J348" s="212">
        <f>ROUND(I348*H348,2)</f>
        <v>0</v>
      </c>
      <c r="K348" s="208" t="s">
        <v>130</v>
      </c>
      <c r="L348" s="46"/>
      <c r="M348" s="213" t="s">
        <v>19</v>
      </c>
      <c r="N348" s="214" t="s">
        <v>44</v>
      </c>
      <c r="O348" s="86"/>
      <c r="P348" s="215">
        <f>O348*H348</f>
        <v>0</v>
      </c>
      <c r="Q348" s="215">
        <v>3.0000000000000001E-05</v>
      </c>
      <c r="R348" s="215">
        <f>Q348*H348</f>
        <v>0.0016994400000000002</v>
      </c>
      <c r="S348" s="215">
        <v>0</v>
      </c>
      <c r="T348" s="216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7" t="s">
        <v>217</v>
      </c>
      <c r="AT348" s="217" t="s">
        <v>126</v>
      </c>
      <c r="AU348" s="217" t="s">
        <v>83</v>
      </c>
      <c r="AY348" s="19" t="s">
        <v>124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9" t="s">
        <v>81</v>
      </c>
      <c r="BK348" s="218">
        <f>ROUND(I348*H348,2)</f>
        <v>0</v>
      </c>
      <c r="BL348" s="19" t="s">
        <v>217</v>
      </c>
      <c r="BM348" s="217" t="s">
        <v>1252</v>
      </c>
    </row>
    <row r="349" s="2" customFormat="1">
      <c r="A349" s="40"/>
      <c r="B349" s="41"/>
      <c r="C349" s="42"/>
      <c r="D349" s="219" t="s">
        <v>133</v>
      </c>
      <c r="E349" s="42"/>
      <c r="F349" s="220" t="s">
        <v>1253</v>
      </c>
      <c r="G349" s="42"/>
      <c r="H349" s="42"/>
      <c r="I349" s="221"/>
      <c r="J349" s="42"/>
      <c r="K349" s="42"/>
      <c r="L349" s="46"/>
      <c r="M349" s="222"/>
      <c r="N349" s="223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133</v>
      </c>
      <c r="AU349" s="19" t="s">
        <v>83</v>
      </c>
    </row>
    <row r="350" s="15" customFormat="1">
      <c r="A350" s="15"/>
      <c r="B350" s="258"/>
      <c r="C350" s="259"/>
      <c r="D350" s="224" t="s">
        <v>137</v>
      </c>
      <c r="E350" s="260" t="s">
        <v>19</v>
      </c>
      <c r="F350" s="261" t="s">
        <v>1009</v>
      </c>
      <c r="G350" s="259"/>
      <c r="H350" s="260" t="s">
        <v>19</v>
      </c>
      <c r="I350" s="262"/>
      <c r="J350" s="259"/>
      <c r="K350" s="259"/>
      <c r="L350" s="263"/>
      <c r="M350" s="264"/>
      <c r="N350" s="265"/>
      <c r="O350" s="265"/>
      <c r="P350" s="265"/>
      <c r="Q350" s="265"/>
      <c r="R350" s="265"/>
      <c r="S350" s="265"/>
      <c r="T350" s="266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7" t="s">
        <v>137</v>
      </c>
      <c r="AU350" s="267" t="s">
        <v>83</v>
      </c>
      <c r="AV350" s="15" t="s">
        <v>81</v>
      </c>
      <c r="AW350" s="15" t="s">
        <v>35</v>
      </c>
      <c r="AX350" s="15" t="s">
        <v>73</v>
      </c>
      <c r="AY350" s="267" t="s">
        <v>124</v>
      </c>
    </row>
    <row r="351" s="13" customFormat="1">
      <c r="A351" s="13"/>
      <c r="B351" s="226"/>
      <c r="C351" s="227"/>
      <c r="D351" s="224" t="s">
        <v>137</v>
      </c>
      <c r="E351" s="228" t="s">
        <v>19</v>
      </c>
      <c r="F351" s="229" t="s">
        <v>1244</v>
      </c>
      <c r="G351" s="227"/>
      <c r="H351" s="230">
        <v>29.593</v>
      </c>
      <c r="I351" s="231"/>
      <c r="J351" s="227"/>
      <c r="K351" s="227"/>
      <c r="L351" s="232"/>
      <c r="M351" s="233"/>
      <c r="N351" s="234"/>
      <c r="O351" s="234"/>
      <c r="P351" s="234"/>
      <c r="Q351" s="234"/>
      <c r="R351" s="234"/>
      <c r="S351" s="234"/>
      <c r="T351" s="23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6" t="s">
        <v>137</v>
      </c>
      <c r="AU351" s="236" t="s">
        <v>83</v>
      </c>
      <c r="AV351" s="13" t="s">
        <v>83</v>
      </c>
      <c r="AW351" s="13" t="s">
        <v>35</v>
      </c>
      <c r="AX351" s="13" t="s">
        <v>73</v>
      </c>
      <c r="AY351" s="236" t="s">
        <v>124</v>
      </c>
    </row>
    <row r="352" s="15" customFormat="1">
      <c r="A352" s="15"/>
      <c r="B352" s="258"/>
      <c r="C352" s="259"/>
      <c r="D352" s="224" t="s">
        <v>137</v>
      </c>
      <c r="E352" s="260" t="s">
        <v>19</v>
      </c>
      <c r="F352" s="261" t="s">
        <v>1245</v>
      </c>
      <c r="G352" s="259"/>
      <c r="H352" s="260" t="s">
        <v>19</v>
      </c>
      <c r="I352" s="262"/>
      <c r="J352" s="259"/>
      <c r="K352" s="259"/>
      <c r="L352" s="263"/>
      <c r="M352" s="264"/>
      <c r="N352" s="265"/>
      <c r="O352" s="265"/>
      <c r="P352" s="265"/>
      <c r="Q352" s="265"/>
      <c r="R352" s="265"/>
      <c r="S352" s="265"/>
      <c r="T352" s="266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67" t="s">
        <v>137</v>
      </c>
      <c r="AU352" s="267" t="s">
        <v>83</v>
      </c>
      <c r="AV352" s="15" t="s">
        <v>81</v>
      </c>
      <c r="AW352" s="15" t="s">
        <v>35</v>
      </c>
      <c r="AX352" s="15" t="s">
        <v>73</v>
      </c>
      <c r="AY352" s="267" t="s">
        <v>124</v>
      </c>
    </row>
    <row r="353" s="13" customFormat="1">
      <c r="A353" s="13"/>
      <c r="B353" s="226"/>
      <c r="C353" s="227"/>
      <c r="D353" s="224" t="s">
        <v>137</v>
      </c>
      <c r="E353" s="228" t="s">
        <v>19</v>
      </c>
      <c r="F353" s="229" t="s">
        <v>1246</v>
      </c>
      <c r="G353" s="227"/>
      <c r="H353" s="230">
        <v>27.055</v>
      </c>
      <c r="I353" s="231"/>
      <c r="J353" s="227"/>
      <c r="K353" s="227"/>
      <c r="L353" s="232"/>
      <c r="M353" s="233"/>
      <c r="N353" s="234"/>
      <c r="O353" s="234"/>
      <c r="P353" s="234"/>
      <c r="Q353" s="234"/>
      <c r="R353" s="234"/>
      <c r="S353" s="234"/>
      <c r="T353" s="235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6" t="s">
        <v>137</v>
      </c>
      <c r="AU353" s="236" t="s">
        <v>83</v>
      </c>
      <c r="AV353" s="13" t="s">
        <v>83</v>
      </c>
      <c r="AW353" s="13" t="s">
        <v>35</v>
      </c>
      <c r="AX353" s="13" t="s">
        <v>73</v>
      </c>
      <c r="AY353" s="236" t="s">
        <v>124</v>
      </c>
    </row>
    <row r="354" s="14" customFormat="1">
      <c r="A354" s="14"/>
      <c r="B354" s="237"/>
      <c r="C354" s="238"/>
      <c r="D354" s="224" t="s">
        <v>137</v>
      </c>
      <c r="E354" s="239" t="s">
        <v>19</v>
      </c>
      <c r="F354" s="240" t="s">
        <v>171</v>
      </c>
      <c r="G354" s="238"/>
      <c r="H354" s="241">
        <v>56.648000000000003</v>
      </c>
      <c r="I354" s="242"/>
      <c r="J354" s="238"/>
      <c r="K354" s="238"/>
      <c r="L354" s="243"/>
      <c r="M354" s="244"/>
      <c r="N354" s="245"/>
      <c r="O354" s="245"/>
      <c r="P354" s="245"/>
      <c r="Q354" s="245"/>
      <c r="R354" s="245"/>
      <c r="S354" s="245"/>
      <c r="T354" s="246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7" t="s">
        <v>137</v>
      </c>
      <c r="AU354" s="247" t="s">
        <v>83</v>
      </c>
      <c r="AV354" s="14" t="s">
        <v>131</v>
      </c>
      <c r="AW354" s="14" t="s">
        <v>35</v>
      </c>
      <c r="AX354" s="14" t="s">
        <v>81</v>
      </c>
      <c r="AY354" s="247" t="s">
        <v>124</v>
      </c>
    </row>
    <row r="355" s="2" customFormat="1" ht="16.5" customHeight="1">
      <c r="A355" s="40"/>
      <c r="B355" s="41"/>
      <c r="C355" s="248" t="s">
        <v>375</v>
      </c>
      <c r="D355" s="248" t="s">
        <v>173</v>
      </c>
      <c r="E355" s="249" t="s">
        <v>1254</v>
      </c>
      <c r="F355" s="250" t="s">
        <v>1255</v>
      </c>
      <c r="G355" s="251" t="s">
        <v>176</v>
      </c>
      <c r="H355" s="252">
        <v>0.096000000000000002</v>
      </c>
      <c r="I355" s="253"/>
      <c r="J355" s="254">
        <f>ROUND(I355*H355,2)</f>
        <v>0</v>
      </c>
      <c r="K355" s="250" t="s">
        <v>19</v>
      </c>
      <c r="L355" s="255"/>
      <c r="M355" s="256" t="s">
        <v>19</v>
      </c>
      <c r="N355" s="257" t="s">
        <v>44</v>
      </c>
      <c r="O355" s="86"/>
      <c r="P355" s="215">
        <f>O355*H355</f>
        <v>0</v>
      </c>
      <c r="Q355" s="215">
        <v>1</v>
      </c>
      <c r="R355" s="215">
        <f>Q355*H355</f>
        <v>0.096000000000000002</v>
      </c>
      <c r="S355" s="215">
        <v>0</v>
      </c>
      <c r="T355" s="216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7" t="s">
        <v>314</v>
      </c>
      <c r="AT355" s="217" t="s">
        <v>173</v>
      </c>
      <c r="AU355" s="217" t="s">
        <v>83</v>
      </c>
      <c r="AY355" s="19" t="s">
        <v>124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9" t="s">
        <v>81</v>
      </c>
      <c r="BK355" s="218">
        <f>ROUND(I355*H355,2)</f>
        <v>0</v>
      </c>
      <c r="BL355" s="19" t="s">
        <v>217</v>
      </c>
      <c r="BM355" s="217" t="s">
        <v>1256</v>
      </c>
    </row>
    <row r="356" s="2" customFormat="1" ht="16.5" customHeight="1">
      <c r="A356" s="40"/>
      <c r="B356" s="41"/>
      <c r="C356" s="206" t="s">
        <v>379</v>
      </c>
      <c r="D356" s="206" t="s">
        <v>126</v>
      </c>
      <c r="E356" s="207" t="s">
        <v>1257</v>
      </c>
      <c r="F356" s="208" t="s">
        <v>1258</v>
      </c>
      <c r="G356" s="209" t="s">
        <v>129</v>
      </c>
      <c r="H356" s="210">
        <v>9.1850000000000005</v>
      </c>
      <c r="I356" s="211"/>
      <c r="J356" s="212">
        <f>ROUND(I356*H356,2)</f>
        <v>0</v>
      </c>
      <c r="K356" s="208" t="s">
        <v>130</v>
      </c>
      <c r="L356" s="46"/>
      <c r="M356" s="213" t="s">
        <v>19</v>
      </c>
      <c r="N356" s="214" t="s">
        <v>44</v>
      </c>
      <c r="O356" s="86"/>
      <c r="P356" s="215">
        <f>O356*H356</f>
        <v>0</v>
      </c>
      <c r="Q356" s="215">
        <v>0.00040000000000000002</v>
      </c>
      <c r="R356" s="215">
        <f>Q356*H356</f>
        <v>0.0036740000000000002</v>
      </c>
      <c r="S356" s="215">
        <v>0</v>
      </c>
      <c r="T356" s="216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7" t="s">
        <v>217</v>
      </c>
      <c r="AT356" s="217" t="s">
        <v>126</v>
      </c>
      <c r="AU356" s="217" t="s">
        <v>83</v>
      </c>
      <c r="AY356" s="19" t="s">
        <v>124</v>
      </c>
      <c r="BE356" s="218">
        <f>IF(N356="základní",J356,0)</f>
        <v>0</v>
      </c>
      <c r="BF356" s="218">
        <f>IF(N356="snížená",J356,0)</f>
        <v>0</v>
      </c>
      <c r="BG356" s="218">
        <f>IF(N356="zákl. přenesená",J356,0)</f>
        <v>0</v>
      </c>
      <c r="BH356" s="218">
        <f>IF(N356="sníž. přenesená",J356,0)</f>
        <v>0</v>
      </c>
      <c r="BI356" s="218">
        <f>IF(N356="nulová",J356,0)</f>
        <v>0</v>
      </c>
      <c r="BJ356" s="19" t="s">
        <v>81</v>
      </c>
      <c r="BK356" s="218">
        <f>ROUND(I356*H356,2)</f>
        <v>0</v>
      </c>
      <c r="BL356" s="19" t="s">
        <v>217</v>
      </c>
      <c r="BM356" s="217" t="s">
        <v>1259</v>
      </c>
    </row>
    <row r="357" s="2" customFormat="1">
      <c r="A357" s="40"/>
      <c r="B357" s="41"/>
      <c r="C357" s="42"/>
      <c r="D357" s="219" t="s">
        <v>133</v>
      </c>
      <c r="E357" s="42"/>
      <c r="F357" s="220" t="s">
        <v>1260</v>
      </c>
      <c r="G357" s="42"/>
      <c r="H357" s="42"/>
      <c r="I357" s="221"/>
      <c r="J357" s="42"/>
      <c r="K357" s="42"/>
      <c r="L357" s="46"/>
      <c r="M357" s="222"/>
      <c r="N357" s="223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133</v>
      </c>
      <c r="AU357" s="19" t="s">
        <v>83</v>
      </c>
    </row>
    <row r="358" s="15" customFormat="1">
      <c r="A358" s="15"/>
      <c r="B358" s="258"/>
      <c r="C358" s="259"/>
      <c r="D358" s="224" t="s">
        <v>137</v>
      </c>
      <c r="E358" s="260" t="s">
        <v>19</v>
      </c>
      <c r="F358" s="261" t="s">
        <v>1261</v>
      </c>
      <c r="G358" s="259"/>
      <c r="H358" s="260" t="s">
        <v>19</v>
      </c>
      <c r="I358" s="262"/>
      <c r="J358" s="259"/>
      <c r="K358" s="259"/>
      <c r="L358" s="263"/>
      <c r="M358" s="264"/>
      <c r="N358" s="265"/>
      <c r="O358" s="265"/>
      <c r="P358" s="265"/>
      <c r="Q358" s="265"/>
      <c r="R358" s="265"/>
      <c r="S358" s="265"/>
      <c r="T358" s="266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7" t="s">
        <v>137</v>
      </c>
      <c r="AU358" s="267" t="s">
        <v>83</v>
      </c>
      <c r="AV358" s="15" t="s">
        <v>81</v>
      </c>
      <c r="AW358" s="15" t="s">
        <v>35</v>
      </c>
      <c r="AX358" s="15" t="s">
        <v>73</v>
      </c>
      <c r="AY358" s="267" t="s">
        <v>124</v>
      </c>
    </row>
    <row r="359" s="13" customFormat="1">
      <c r="A359" s="13"/>
      <c r="B359" s="226"/>
      <c r="C359" s="227"/>
      <c r="D359" s="224" t="s">
        <v>137</v>
      </c>
      <c r="E359" s="228" t="s">
        <v>19</v>
      </c>
      <c r="F359" s="229" t="s">
        <v>1262</v>
      </c>
      <c r="G359" s="227"/>
      <c r="H359" s="230">
        <v>9.1850000000000005</v>
      </c>
      <c r="I359" s="231"/>
      <c r="J359" s="227"/>
      <c r="K359" s="227"/>
      <c r="L359" s="232"/>
      <c r="M359" s="233"/>
      <c r="N359" s="234"/>
      <c r="O359" s="234"/>
      <c r="P359" s="234"/>
      <c r="Q359" s="234"/>
      <c r="R359" s="234"/>
      <c r="S359" s="234"/>
      <c r="T359" s="23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6" t="s">
        <v>137</v>
      </c>
      <c r="AU359" s="236" t="s">
        <v>83</v>
      </c>
      <c r="AV359" s="13" t="s">
        <v>83</v>
      </c>
      <c r="AW359" s="13" t="s">
        <v>35</v>
      </c>
      <c r="AX359" s="13" t="s">
        <v>81</v>
      </c>
      <c r="AY359" s="236" t="s">
        <v>124</v>
      </c>
    </row>
    <row r="360" s="2" customFormat="1" ht="16.5" customHeight="1">
      <c r="A360" s="40"/>
      <c r="B360" s="41"/>
      <c r="C360" s="248" t="s">
        <v>384</v>
      </c>
      <c r="D360" s="248" t="s">
        <v>173</v>
      </c>
      <c r="E360" s="249" t="s">
        <v>1263</v>
      </c>
      <c r="F360" s="250" t="s">
        <v>1264</v>
      </c>
      <c r="G360" s="251" t="s">
        <v>129</v>
      </c>
      <c r="H360" s="252">
        <v>11.022</v>
      </c>
      <c r="I360" s="253"/>
      <c r="J360" s="254">
        <f>ROUND(I360*H360,2)</f>
        <v>0</v>
      </c>
      <c r="K360" s="250" t="s">
        <v>19</v>
      </c>
      <c r="L360" s="255"/>
      <c r="M360" s="256" t="s">
        <v>19</v>
      </c>
      <c r="N360" s="257" t="s">
        <v>44</v>
      </c>
      <c r="O360" s="86"/>
      <c r="P360" s="215">
        <f>O360*H360</f>
        <v>0</v>
      </c>
      <c r="Q360" s="215">
        <v>0.0038999999999999998</v>
      </c>
      <c r="R360" s="215">
        <f>Q360*H360</f>
        <v>0.042985799999999998</v>
      </c>
      <c r="S360" s="215">
        <v>0</v>
      </c>
      <c r="T360" s="216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7" t="s">
        <v>314</v>
      </c>
      <c r="AT360" s="217" t="s">
        <v>173</v>
      </c>
      <c r="AU360" s="217" t="s">
        <v>83</v>
      </c>
      <c r="AY360" s="19" t="s">
        <v>124</v>
      </c>
      <c r="BE360" s="218">
        <f>IF(N360="základní",J360,0)</f>
        <v>0</v>
      </c>
      <c r="BF360" s="218">
        <f>IF(N360="snížená",J360,0)</f>
        <v>0</v>
      </c>
      <c r="BG360" s="218">
        <f>IF(N360="zákl. přenesená",J360,0)</f>
        <v>0</v>
      </c>
      <c r="BH360" s="218">
        <f>IF(N360="sníž. přenesená",J360,0)</f>
        <v>0</v>
      </c>
      <c r="BI360" s="218">
        <f>IF(N360="nulová",J360,0)</f>
        <v>0</v>
      </c>
      <c r="BJ360" s="19" t="s">
        <v>81</v>
      </c>
      <c r="BK360" s="218">
        <f>ROUND(I360*H360,2)</f>
        <v>0</v>
      </c>
      <c r="BL360" s="19" t="s">
        <v>217</v>
      </c>
      <c r="BM360" s="217" t="s">
        <v>1265</v>
      </c>
    </row>
    <row r="361" s="2" customFormat="1" ht="16.5" customHeight="1">
      <c r="A361" s="40"/>
      <c r="B361" s="41"/>
      <c r="C361" s="206" t="s">
        <v>388</v>
      </c>
      <c r="D361" s="206" t="s">
        <v>126</v>
      </c>
      <c r="E361" s="207" t="s">
        <v>1266</v>
      </c>
      <c r="F361" s="208" t="s">
        <v>1267</v>
      </c>
      <c r="G361" s="209" t="s">
        <v>129</v>
      </c>
      <c r="H361" s="210">
        <v>9.1850000000000005</v>
      </c>
      <c r="I361" s="211"/>
      <c r="J361" s="212">
        <f>ROUND(I361*H361,2)</f>
        <v>0</v>
      </c>
      <c r="K361" s="208" t="s">
        <v>130</v>
      </c>
      <c r="L361" s="46"/>
      <c r="M361" s="213" t="s">
        <v>19</v>
      </c>
      <c r="N361" s="214" t="s">
        <v>44</v>
      </c>
      <c r="O361" s="86"/>
      <c r="P361" s="215">
        <f>O361*H361</f>
        <v>0</v>
      </c>
      <c r="Q361" s="215">
        <v>0</v>
      </c>
      <c r="R361" s="215">
        <f>Q361*H361</f>
        <v>0</v>
      </c>
      <c r="S361" s="215">
        <v>0</v>
      </c>
      <c r="T361" s="216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7" t="s">
        <v>217</v>
      </c>
      <c r="AT361" s="217" t="s">
        <v>126</v>
      </c>
      <c r="AU361" s="217" t="s">
        <v>83</v>
      </c>
      <c r="AY361" s="19" t="s">
        <v>124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9" t="s">
        <v>81</v>
      </c>
      <c r="BK361" s="218">
        <f>ROUND(I361*H361,2)</f>
        <v>0</v>
      </c>
      <c r="BL361" s="19" t="s">
        <v>217</v>
      </c>
      <c r="BM361" s="217" t="s">
        <v>1268</v>
      </c>
    </row>
    <row r="362" s="2" customFormat="1">
      <c r="A362" s="40"/>
      <c r="B362" s="41"/>
      <c r="C362" s="42"/>
      <c r="D362" s="219" t="s">
        <v>133</v>
      </c>
      <c r="E362" s="42"/>
      <c r="F362" s="220" t="s">
        <v>1269</v>
      </c>
      <c r="G362" s="42"/>
      <c r="H362" s="42"/>
      <c r="I362" s="221"/>
      <c r="J362" s="42"/>
      <c r="K362" s="42"/>
      <c r="L362" s="46"/>
      <c r="M362" s="222"/>
      <c r="N362" s="223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133</v>
      </c>
      <c r="AU362" s="19" t="s">
        <v>83</v>
      </c>
    </row>
    <row r="363" s="15" customFormat="1">
      <c r="A363" s="15"/>
      <c r="B363" s="258"/>
      <c r="C363" s="259"/>
      <c r="D363" s="224" t="s">
        <v>137</v>
      </c>
      <c r="E363" s="260" t="s">
        <v>19</v>
      </c>
      <c r="F363" s="261" t="s">
        <v>1261</v>
      </c>
      <c r="G363" s="259"/>
      <c r="H363" s="260" t="s">
        <v>19</v>
      </c>
      <c r="I363" s="262"/>
      <c r="J363" s="259"/>
      <c r="K363" s="259"/>
      <c r="L363" s="263"/>
      <c r="M363" s="264"/>
      <c r="N363" s="265"/>
      <c r="O363" s="265"/>
      <c r="P363" s="265"/>
      <c r="Q363" s="265"/>
      <c r="R363" s="265"/>
      <c r="S363" s="265"/>
      <c r="T363" s="266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67" t="s">
        <v>137</v>
      </c>
      <c r="AU363" s="267" t="s">
        <v>83</v>
      </c>
      <c r="AV363" s="15" t="s">
        <v>81</v>
      </c>
      <c r="AW363" s="15" t="s">
        <v>35</v>
      </c>
      <c r="AX363" s="15" t="s">
        <v>73</v>
      </c>
      <c r="AY363" s="267" t="s">
        <v>124</v>
      </c>
    </row>
    <row r="364" s="13" customFormat="1">
      <c r="A364" s="13"/>
      <c r="B364" s="226"/>
      <c r="C364" s="227"/>
      <c r="D364" s="224" t="s">
        <v>137</v>
      </c>
      <c r="E364" s="228" t="s">
        <v>19</v>
      </c>
      <c r="F364" s="229" t="s">
        <v>1262</v>
      </c>
      <c r="G364" s="227"/>
      <c r="H364" s="230">
        <v>9.1850000000000005</v>
      </c>
      <c r="I364" s="231"/>
      <c r="J364" s="227"/>
      <c r="K364" s="227"/>
      <c r="L364" s="232"/>
      <c r="M364" s="233"/>
      <c r="N364" s="234"/>
      <c r="O364" s="234"/>
      <c r="P364" s="234"/>
      <c r="Q364" s="234"/>
      <c r="R364" s="234"/>
      <c r="S364" s="234"/>
      <c r="T364" s="23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6" t="s">
        <v>137</v>
      </c>
      <c r="AU364" s="236" t="s">
        <v>83</v>
      </c>
      <c r="AV364" s="13" t="s">
        <v>83</v>
      </c>
      <c r="AW364" s="13" t="s">
        <v>35</v>
      </c>
      <c r="AX364" s="13" t="s">
        <v>81</v>
      </c>
      <c r="AY364" s="236" t="s">
        <v>124</v>
      </c>
    </row>
    <row r="365" s="2" customFormat="1" ht="16.5" customHeight="1">
      <c r="A365" s="40"/>
      <c r="B365" s="41"/>
      <c r="C365" s="248" t="s">
        <v>392</v>
      </c>
      <c r="D365" s="248" t="s">
        <v>173</v>
      </c>
      <c r="E365" s="249" t="s">
        <v>1270</v>
      </c>
      <c r="F365" s="250" t="s">
        <v>1271</v>
      </c>
      <c r="G365" s="251" t="s">
        <v>129</v>
      </c>
      <c r="H365" s="252">
        <v>10.563000000000001</v>
      </c>
      <c r="I365" s="253"/>
      <c r="J365" s="254">
        <f>ROUND(I365*H365,2)</f>
        <v>0</v>
      </c>
      <c r="K365" s="250" t="s">
        <v>19</v>
      </c>
      <c r="L365" s="255"/>
      <c r="M365" s="256" t="s">
        <v>19</v>
      </c>
      <c r="N365" s="257" t="s">
        <v>44</v>
      </c>
      <c r="O365" s="86"/>
      <c r="P365" s="215">
        <f>O365*H365</f>
        <v>0</v>
      </c>
      <c r="Q365" s="215">
        <v>0.002</v>
      </c>
      <c r="R365" s="215">
        <f>Q365*H365</f>
        <v>0.021126000000000002</v>
      </c>
      <c r="S365" s="215">
        <v>0</v>
      </c>
      <c r="T365" s="216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7" t="s">
        <v>314</v>
      </c>
      <c r="AT365" s="217" t="s">
        <v>173</v>
      </c>
      <c r="AU365" s="217" t="s">
        <v>83</v>
      </c>
      <c r="AY365" s="19" t="s">
        <v>124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9" t="s">
        <v>81</v>
      </c>
      <c r="BK365" s="218">
        <f>ROUND(I365*H365,2)</f>
        <v>0</v>
      </c>
      <c r="BL365" s="19" t="s">
        <v>217</v>
      </c>
      <c r="BM365" s="217" t="s">
        <v>1272</v>
      </c>
    </row>
    <row r="366" s="2" customFormat="1" ht="16.5" customHeight="1">
      <c r="A366" s="40"/>
      <c r="B366" s="41"/>
      <c r="C366" s="206" t="s">
        <v>397</v>
      </c>
      <c r="D366" s="206" t="s">
        <v>126</v>
      </c>
      <c r="E366" s="207" t="s">
        <v>1273</v>
      </c>
      <c r="F366" s="208" t="s">
        <v>1274</v>
      </c>
      <c r="G366" s="209" t="s">
        <v>129</v>
      </c>
      <c r="H366" s="210">
        <v>41.798000000000002</v>
      </c>
      <c r="I366" s="211"/>
      <c r="J366" s="212">
        <f>ROUND(I366*H366,2)</f>
        <v>0</v>
      </c>
      <c r="K366" s="208" t="s">
        <v>19</v>
      </c>
      <c r="L366" s="46"/>
      <c r="M366" s="213" t="s">
        <v>19</v>
      </c>
      <c r="N366" s="214" t="s">
        <v>44</v>
      </c>
      <c r="O366" s="86"/>
      <c r="P366" s="215">
        <f>O366*H366</f>
        <v>0</v>
      </c>
      <c r="Q366" s="215">
        <v>0.00038000000000000002</v>
      </c>
      <c r="R366" s="215">
        <f>Q366*H366</f>
        <v>0.01588324</v>
      </c>
      <c r="S366" s="215">
        <v>0</v>
      </c>
      <c r="T366" s="216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7" t="s">
        <v>217</v>
      </c>
      <c r="AT366" s="217" t="s">
        <v>126</v>
      </c>
      <c r="AU366" s="217" t="s">
        <v>83</v>
      </c>
      <c r="AY366" s="19" t="s">
        <v>124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19" t="s">
        <v>81</v>
      </c>
      <c r="BK366" s="218">
        <f>ROUND(I366*H366,2)</f>
        <v>0</v>
      </c>
      <c r="BL366" s="19" t="s">
        <v>217</v>
      </c>
      <c r="BM366" s="217" t="s">
        <v>1275</v>
      </c>
    </row>
    <row r="367" s="15" customFormat="1">
      <c r="A367" s="15"/>
      <c r="B367" s="258"/>
      <c r="C367" s="259"/>
      <c r="D367" s="224" t="s">
        <v>137</v>
      </c>
      <c r="E367" s="260" t="s">
        <v>19</v>
      </c>
      <c r="F367" s="261" t="s">
        <v>1276</v>
      </c>
      <c r="G367" s="259"/>
      <c r="H367" s="260" t="s">
        <v>19</v>
      </c>
      <c r="I367" s="262"/>
      <c r="J367" s="259"/>
      <c r="K367" s="259"/>
      <c r="L367" s="263"/>
      <c r="M367" s="264"/>
      <c r="N367" s="265"/>
      <c r="O367" s="265"/>
      <c r="P367" s="265"/>
      <c r="Q367" s="265"/>
      <c r="R367" s="265"/>
      <c r="S367" s="265"/>
      <c r="T367" s="266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7" t="s">
        <v>137</v>
      </c>
      <c r="AU367" s="267" t="s">
        <v>83</v>
      </c>
      <c r="AV367" s="15" t="s">
        <v>81</v>
      </c>
      <c r="AW367" s="15" t="s">
        <v>35</v>
      </c>
      <c r="AX367" s="15" t="s">
        <v>73</v>
      </c>
      <c r="AY367" s="267" t="s">
        <v>124</v>
      </c>
    </row>
    <row r="368" s="15" customFormat="1">
      <c r="A368" s="15"/>
      <c r="B368" s="258"/>
      <c r="C368" s="259"/>
      <c r="D368" s="224" t="s">
        <v>137</v>
      </c>
      <c r="E368" s="260" t="s">
        <v>19</v>
      </c>
      <c r="F368" s="261" t="s">
        <v>1277</v>
      </c>
      <c r="G368" s="259"/>
      <c r="H368" s="260" t="s">
        <v>19</v>
      </c>
      <c r="I368" s="262"/>
      <c r="J368" s="259"/>
      <c r="K368" s="259"/>
      <c r="L368" s="263"/>
      <c r="M368" s="264"/>
      <c r="N368" s="265"/>
      <c r="O368" s="265"/>
      <c r="P368" s="265"/>
      <c r="Q368" s="265"/>
      <c r="R368" s="265"/>
      <c r="S368" s="265"/>
      <c r="T368" s="266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67" t="s">
        <v>137</v>
      </c>
      <c r="AU368" s="267" t="s">
        <v>83</v>
      </c>
      <c r="AV368" s="15" t="s">
        <v>81</v>
      </c>
      <c r="AW368" s="15" t="s">
        <v>35</v>
      </c>
      <c r="AX368" s="15" t="s">
        <v>73</v>
      </c>
      <c r="AY368" s="267" t="s">
        <v>124</v>
      </c>
    </row>
    <row r="369" s="13" customFormat="1">
      <c r="A369" s="13"/>
      <c r="B369" s="226"/>
      <c r="C369" s="227"/>
      <c r="D369" s="224" t="s">
        <v>137</v>
      </c>
      <c r="E369" s="228" t="s">
        <v>19</v>
      </c>
      <c r="F369" s="229" t="s">
        <v>1278</v>
      </c>
      <c r="G369" s="227"/>
      <c r="H369" s="230">
        <v>41.798000000000002</v>
      </c>
      <c r="I369" s="231"/>
      <c r="J369" s="227"/>
      <c r="K369" s="227"/>
      <c r="L369" s="232"/>
      <c r="M369" s="233"/>
      <c r="N369" s="234"/>
      <c r="O369" s="234"/>
      <c r="P369" s="234"/>
      <c r="Q369" s="234"/>
      <c r="R369" s="234"/>
      <c r="S369" s="234"/>
      <c r="T369" s="23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6" t="s">
        <v>137</v>
      </c>
      <c r="AU369" s="236" t="s">
        <v>83</v>
      </c>
      <c r="AV369" s="13" t="s">
        <v>83</v>
      </c>
      <c r="AW369" s="13" t="s">
        <v>35</v>
      </c>
      <c r="AX369" s="13" t="s">
        <v>81</v>
      </c>
      <c r="AY369" s="236" t="s">
        <v>124</v>
      </c>
    </row>
    <row r="370" s="12" customFormat="1" ht="22.8" customHeight="1">
      <c r="A370" s="12"/>
      <c r="B370" s="190"/>
      <c r="C370" s="191"/>
      <c r="D370" s="192" t="s">
        <v>72</v>
      </c>
      <c r="E370" s="204" t="s">
        <v>1279</v>
      </c>
      <c r="F370" s="204" t="s">
        <v>1280</v>
      </c>
      <c r="G370" s="191"/>
      <c r="H370" s="191"/>
      <c r="I370" s="194"/>
      <c r="J370" s="205">
        <f>BK370</f>
        <v>0</v>
      </c>
      <c r="K370" s="191"/>
      <c r="L370" s="196"/>
      <c r="M370" s="197"/>
      <c r="N370" s="198"/>
      <c r="O370" s="198"/>
      <c r="P370" s="199">
        <f>SUM(P371:P378)</f>
        <v>0</v>
      </c>
      <c r="Q370" s="198"/>
      <c r="R370" s="199">
        <f>SUM(R371:R378)</f>
        <v>0.0022542</v>
      </c>
      <c r="S370" s="198"/>
      <c r="T370" s="200">
        <f>SUM(T371:T378)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01" t="s">
        <v>83</v>
      </c>
      <c r="AT370" s="202" t="s">
        <v>72</v>
      </c>
      <c r="AU370" s="202" t="s">
        <v>81</v>
      </c>
      <c r="AY370" s="201" t="s">
        <v>124</v>
      </c>
      <c r="BK370" s="203">
        <f>SUM(BK371:BK378)</f>
        <v>0</v>
      </c>
    </row>
    <row r="371" s="2" customFormat="1" ht="16.5" customHeight="1">
      <c r="A371" s="40"/>
      <c r="B371" s="41"/>
      <c r="C371" s="206" t="s">
        <v>402</v>
      </c>
      <c r="D371" s="206" t="s">
        <v>126</v>
      </c>
      <c r="E371" s="207" t="s">
        <v>1281</v>
      </c>
      <c r="F371" s="208" t="s">
        <v>1282</v>
      </c>
      <c r="G371" s="209" t="s">
        <v>278</v>
      </c>
      <c r="H371" s="210">
        <v>37.57</v>
      </c>
      <c r="I371" s="211"/>
      <c r="J371" s="212">
        <f>ROUND(I371*H371,2)</f>
        <v>0</v>
      </c>
      <c r="K371" s="208" t="s">
        <v>19</v>
      </c>
      <c r="L371" s="46"/>
      <c r="M371" s="213" t="s">
        <v>19</v>
      </c>
      <c r="N371" s="214" t="s">
        <v>44</v>
      </c>
      <c r="O371" s="86"/>
      <c r="P371" s="215">
        <f>O371*H371</f>
        <v>0</v>
      </c>
      <c r="Q371" s="215">
        <v>6.0000000000000002E-05</v>
      </c>
      <c r="R371" s="215">
        <f>Q371*H371</f>
        <v>0.0022542</v>
      </c>
      <c r="S371" s="215">
        <v>0</v>
      </c>
      <c r="T371" s="216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7" t="s">
        <v>217</v>
      </c>
      <c r="AT371" s="217" t="s">
        <v>126</v>
      </c>
      <c r="AU371" s="217" t="s">
        <v>83</v>
      </c>
      <c r="AY371" s="19" t="s">
        <v>124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9" t="s">
        <v>81</v>
      </c>
      <c r="BK371" s="218">
        <f>ROUND(I371*H371,2)</f>
        <v>0</v>
      </c>
      <c r="BL371" s="19" t="s">
        <v>217</v>
      </c>
      <c r="BM371" s="217" t="s">
        <v>1283</v>
      </c>
    </row>
    <row r="372" s="15" customFormat="1">
      <c r="A372" s="15"/>
      <c r="B372" s="258"/>
      <c r="C372" s="259"/>
      <c r="D372" s="224" t="s">
        <v>137</v>
      </c>
      <c r="E372" s="260" t="s">
        <v>19</v>
      </c>
      <c r="F372" s="261" t="s">
        <v>1284</v>
      </c>
      <c r="G372" s="259"/>
      <c r="H372" s="260" t="s">
        <v>19</v>
      </c>
      <c r="I372" s="262"/>
      <c r="J372" s="259"/>
      <c r="K372" s="259"/>
      <c r="L372" s="263"/>
      <c r="M372" s="264"/>
      <c r="N372" s="265"/>
      <c r="O372" s="265"/>
      <c r="P372" s="265"/>
      <c r="Q372" s="265"/>
      <c r="R372" s="265"/>
      <c r="S372" s="265"/>
      <c r="T372" s="266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7" t="s">
        <v>137</v>
      </c>
      <c r="AU372" s="267" t="s">
        <v>83</v>
      </c>
      <c r="AV372" s="15" t="s">
        <v>81</v>
      </c>
      <c r="AW372" s="15" t="s">
        <v>35</v>
      </c>
      <c r="AX372" s="15" t="s">
        <v>73</v>
      </c>
      <c r="AY372" s="267" t="s">
        <v>124</v>
      </c>
    </row>
    <row r="373" s="15" customFormat="1">
      <c r="A373" s="15"/>
      <c r="B373" s="258"/>
      <c r="C373" s="259"/>
      <c r="D373" s="224" t="s">
        <v>137</v>
      </c>
      <c r="E373" s="260" t="s">
        <v>19</v>
      </c>
      <c r="F373" s="261" t="s">
        <v>1285</v>
      </c>
      <c r="G373" s="259"/>
      <c r="H373" s="260" t="s">
        <v>19</v>
      </c>
      <c r="I373" s="262"/>
      <c r="J373" s="259"/>
      <c r="K373" s="259"/>
      <c r="L373" s="263"/>
      <c r="M373" s="264"/>
      <c r="N373" s="265"/>
      <c r="O373" s="265"/>
      <c r="P373" s="265"/>
      <c r="Q373" s="265"/>
      <c r="R373" s="265"/>
      <c r="S373" s="265"/>
      <c r="T373" s="266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7" t="s">
        <v>137</v>
      </c>
      <c r="AU373" s="267" t="s">
        <v>83</v>
      </c>
      <c r="AV373" s="15" t="s">
        <v>81</v>
      </c>
      <c r="AW373" s="15" t="s">
        <v>35</v>
      </c>
      <c r="AX373" s="15" t="s">
        <v>73</v>
      </c>
      <c r="AY373" s="267" t="s">
        <v>124</v>
      </c>
    </row>
    <row r="374" s="15" customFormat="1">
      <c r="A374" s="15"/>
      <c r="B374" s="258"/>
      <c r="C374" s="259"/>
      <c r="D374" s="224" t="s">
        <v>137</v>
      </c>
      <c r="E374" s="260" t="s">
        <v>19</v>
      </c>
      <c r="F374" s="261" t="s">
        <v>1286</v>
      </c>
      <c r="G374" s="259"/>
      <c r="H374" s="260" t="s">
        <v>19</v>
      </c>
      <c r="I374" s="262"/>
      <c r="J374" s="259"/>
      <c r="K374" s="259"/>
      <c r="L374" s="263"/>
      <c r="M374" s="264"/>
      <c r="N374" s="265"/>
      <c r="O374" s="265"/>
      <c r="P374" s="265"/>
      <c r="Q374" s="265"/>
      <c r="R374" s="265"/>
      <c r="S374" s="265"/>
      <c r="T374" s="266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7" t="s">
        <v>137</v>
      </c>
      <c r="AU374" s="267" t="s">
        <v>83</v>
      </c>
      <c r="AV374" s="15" t="s">
        <v>81</v>
      </c>
      <c r="AW374" s="15" t="s">
        <v>35</v>
      </c>
      <c r="AX374" s="15" t="s">
        <v>73</v>
      </c>
      <c r="AY374" s="267" t="s">
        <v>124</v>
      </c>
    </row>
    <row r="375" s="13" customFormat="1">
      <c r="A375" s="13"/>
      <c r="B375" s="226"/>
      <c r="C375" s="227"/>
      <c r="D375" s="224" t="s">
        <v>137</v>
      </c>
      <c r="E375" s="228" t="s">
        <v>19</v>
      </c>
      <c r="F375" s="229" t="s">
        <v>1287</v>
      </c>
      <c r="G375" s="227"/>
      <c r="H375" s="230">
        <v>13.65</v>
      </c>
      <c r="I375" s="231"/>
      <c r="J375" s="227"/>
      <c r="K375" s="227"/>
      <c r="L375" s="232"/>
      <c r="M375" s="233"/>
      <c r="N375" s="234"/>
      <c r="O375" s="234"/>
      <c r="P375" s="234"/>
      <c r="Q375" s="234"/>
      <c r="R375" s="234"/>
      <c r="S375" s="234"/>
      <c r="T375" s="23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6" t="s">
        <v>137</v>
      </c>
      <c r="AU375" s="236" t="s">
        <v>83</v>
      </c>
      <c r="AV375" s="13" t="s">
        <v>83</v>
      </c>
      <c r="AW375" s="13" t="s">
        <v>35</v>
      </c>
      <c r="AX375" s="13" t="s">
        <v>73</v>
      </c>
      <c r="AY375" s="236" t="s">
        <v>124</v>
      </c>
    </row>
    <row r="376" s="15" customFormat="1">
      <c r="A376" s="15"/>
      <c r="B376" s="258"/>
      <c r="C376" s="259"/>
      <c r="D376" s="224" t="s">
        <v>137</v>
      </c>
      <c r="E376" s="260" t="s">
        <v>19</v>
      </c>
      <c r="F376" s="261" t="s">
        <v>1288</v>
      </c>
      <c r="G376" s="259"/>
      <c r="H376" s="260" t="s">
        <v>19</v>
      </c>
      <c r="I376" s="262"/>
      <c r="J376" s="259"/>
      <c r="K376" s="259"/>
      <c r="L376" s="263"/>
      <c r="M376" s="264"/>
      <c r="N376" s="265"/>
      <c r="O376" s="265"/>
      <c r="P376" s="265"/>
      <c r="Q376" s="265"/>
      <c r="R376" s="265"/>
      <c r="S376" s="265"/>
      <c r="T376" s="266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7" t="s">
        <v>137</v>
      </c>
      <c r="AU376" s="267" t="s">
        <v>83</v>
      </c>
      <c r="AV376" s="15" t="s">
        <v>81</v>
      </c>
      <c r="AW376" s="15" t="s">
        <v>35</v>
      </c>
      <c r="AX376" s="15" t="s">
        <v>73</v>
      </c>
      <c r="AY376" s="267" t="s">
        <v>124</v>
      </c>
    </row>
    <row r="377" s="13" customFormat="1">
      <c r="A377" s="13"/>
      <c r="B377" s="226"/>
      <c r="C377" s="227"/>
      <c r="D377" s="224" t="s">
        <v>137</v>
      </c>
      <c r="E377" s="228" t="s">
        <v>19</v>
      </c>
      <c r="F377" s="229" t="s">
        <v>1289</v>
      </c>
      <c r="G377" s="227"/>
      <c r="H377" s="230">
        <v>23.920000000000002</v>
      </c>
      <c r="I377" s="231"/>
      <c r="J377" s="227"/>
      <c r="K377" s="227"/>
      <c r="L377" s="232"/>
      <c r="M377" s="233"/>
      <c r="N377" s="234"/>
      <c r="O377" s="234"/>
      <c r="P377" s="234"/>
      <c r="Q377" s="234"/>
      <c r="R377" s="234"/>
      <c r="S377" s="234"/>
      <c r="T377" s="235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6" t="s">
        <v>137</v>
      </c>
      <c r="AU377" s="236" t="s">
        <v>83</v>
      </c>
      <c r="AV377" s="13" t="s">
        <v>83</v>
      </c>
      <c r="AW377" s="13" t="s">
        <v>35</v>
      </c>
      <c r="AX377" s="13" t="s">
        <v>73</v>
      </c>
      <c r="AY377" s="236" t="s">
        <v>124</v>
      </c>
    </row>
    <row r="378" s="14" customFormat="1">
      <c r="A378" s="14"/>
      <c r="B378" s="237"/>
      <c r="C378" s="238"/>
      <c r="D378" s="224" t="s">
        <v>137</v>
      </c>
      <c r="E378" s="239" t="s">
        <v>19</v>
      </c>
      <c r="F378" s="240" t="s">
        <v>171</v>
      </c>
      <c r="G378" s="238"/>
      <c r="H378" s="241">
        <v>37.57</v>
      </c>
      <c r="I378" s="242"/>
      <c r="J378" s="238"/>
      <c r="K378" s="238"/>
      <c r="L378" s="243"/>
      <c r="M378" s="244"/>
      <c r="N378" s="245"/>
      <c r="O378" s="245"/>
      <c r="P378" s="245"/>
      <c r="Q378" s="245"/>
      <c r="R378" s="245"/>
      <c r="S378" s="245"/>
      <c r="T378" s="246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7" t="s">
        <v>137</v>
      </c>
      <c r="AU378" s="247" t="s">
        <v>83</v>
      </c>
      <c r="AV378" s="14" t="s">
        <v>131</v>
      </c>
      <c r="AW378" s="14" t="s">
        <v>35</v>
      </c>
      <c r="AX378" s="14" t="s">
        <v>81</v>
      </c>
      <c r="AY378" s="247" t="s">
        <v>124</v>
      </c>
    </row>
    <row r="379" s="12" customFormat="1" ht="22.8" customHeight="1">
      <c r="A379" s="12"/>
      <c r="B379" s="190"/>
      <c r="C379" s="191"/>
      <c r="D379" s="192" t="s">
        <v>72</v>
      </c>
      <c r="E379" s="204" t="s">
        <v>1290</v>
      </c>
      <c r="F379" s="204" t="s">
        <v>1291</v>
      </c>
      <c r="G379" s="191"/>
      <c r="H379" s="191"/>
      <c r="I379" s="194"/>
      <c r="J379" s="205">
        <f>BK379</f>
        <v>0</v>
      </c>
      <c r="K379" s="191"/>
      <c r="L379" s="196"/>
      <c r="M379" s="197"/>
      <c r="N379" s="198"/>
      <c r="O379" s="198"/>
      <c r="P379" s="199">
        <f>SUM(P380:P396)</f>
        <v>0</v>
      </c>
      <c r="Q379" s="198"/>
      <c r="R379" s="199">
        <f>SUM(R380:R396)</f>
        <v>0.014100090000000001</v>
      </c>
      <c r="S379" s="198"/>
      <c r="T379" s="200">
        <f>SUM(T380:T396)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01" t="s">
        <v>83</v>
      </c>
      <c r="AT379" s="202" t="s">
        <v>72</v>
      </c>
      <c r="AU379" s="202" t="s">
        <v>81</v>
      </c>
      <c r="AY379" s="201" t="s">
        <v>124</v>
      </c>
      <c r="BK379" s="203">
        <f>SUM(BK380:BK396)</f>
        <v>0</v>
      </c>
    </row>
    <row r="380" s="2" customFormat="1" ht="24.15" customHeight="1">
      <c r="A380" s="40"/>
      <c r="B380" s="41"/>
      <c r="C380" s="206" t="s">
        <v>281</v>
      </c>
      <c r="D380" s="206" t="s">
        <v>126</v>
      </c>
      <c r="E380" s="207" t="s">
        <v>1292</v>
      </c>
      <c r="F380" s="208" t="s">
        <v>1293</v>
      </c>
      <c r="G380" s="209" t="s">
        <v>129</v>
      </c>
      <c r="H380" s="210">
        <v>68.265000000000001</v>
      </c>
      <c r="I380" s="211"/>
      <c r="J380" s="212">
        <f>ROUND(I380*H380,2)</f>
        <v>0</v>
      </c>
      <c r="K380" s="208" t="s">
        <v>19</v>
      </c>
      <c r="L380" s="46"/>
      <c r="M380" s="213" t="s">
        <v>19</v>
      </c>
      <c r="N380" s="214" t="s">
        <v>44</v>
      </c>
      <c r="O380" s="86"/>
      <c r="P380" s="215">
        <f>O380*H380</f>
        <v>0</v>
      </c>
      <c r="Q380" s="215">
        <v>0.00017000000000000001</v>
      </c>
      <c r="R380" s="215">
        <f>Q380*H380</f>
        <v>0.01160505</v>
      </c>
      <c r="S380" s="215">
        <v>0</v>
      </c>
      <c r="T380" s="216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7" t="s">
        <v>217</v>
      </c>
      <c r="AT380" s="217" t="s">
        <v>126</v>
      </c>
      <c r="AU380" s="217" t="s">
        <v>83</v>
      </c>
      <c r="AY380" s="19" t="s">
        <v>124</v>
      </c>
      <c r="BE380" s="218">
        <f>IF(N380="základní",J380,0)</f>
        <v>0</v>
      </c>
      <c r="BF380" s="218">
        <f>IF(N380="snížená",J380,0)</f>
        <v>0</v>
      </c>
      <c r="BG380" s="218">
        <f>IF(N380="zákl. přenesená",J380,0)</f>
        <v>0</v>
      </c>
      <c r="BH380" s="218">
        <f>IF(N380="sníž. přenesená",J380,0)</f>
        <v>0</v>
      </c>
      <c r="BI380" s="218">
        <f>IF(N380="nulová",J380,0)</f>
        <v>0</v>
      </c>
      <c r="BJ380" s="19" t="s">
        <v>81</v>
      </c>
      <c r="BK380" s="218">
        <f>ROUND(I380*H380,2)</f>
        <v>0</v>
      </c>
      <c r="BL380" s="19" t="s">
        <v>217</v>
      </c>
      <c r="BM380" s="217" t="s">
        <v>1294</v>
      </c>
    </row>
    <row r="381" s="15" customFormat="1">
      <c r="A381" s="15"/>
      <c r="B381" s="258"/>
      <c r="C381" s="259"/>
      <c r="D381" s="224" t="s">
        <v>137</v>
      </c>
      <c r="E381" s="260" t="s">
        <v>19</v>
      </c>
      <c r="F381" s="261" t="s">
        <v>1295</v>
      </c>
      <c r="G381" s="259"/>
      <c r="H381" s="260" t="s">
        <v>19</v>
      </c>
      <c r="I381" s="262"/>
      <c r="J381" s="259"/>
      <c r="K381" s="259"/>
      <c r="L381" s="263"/>
      <c r="M381" s="264"/>
      <c r="N381" s="265"/>
      <c r="O381" s="265"/>
      <c r="P381" s="265"/>
      <c r="Q381" s="265"/>
      <c r="R381" s="265"/>
      <c r="S381" s="265"/>
      <c r="T381" s="266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67" t="s">
        <v>137</v>
      </c>
      <c r="AU381" s="267" t="s">
        <v>83</v>
      </c>
      <c r="AV381" s="15" t="s">
        <v>81</v>
      </c>
      <c r="AW381" s="15" t="s">
        <v>35</v>
      </c>
      <c r="AX381" s="15" t="s">
        <v>73</v>
      </c>
      <c r="AY381" s="267" t="s">
        <v>124</v>
      </c>
    </row>
    <row r="382" s="15" customFormat="1">
      <c r="A382" s="15"/>
      <c r="B382" s="258"/>
      <c r="C382" s="259"/>
      <c r="D382" s="224" t="s">
        <v>137</v>
      </c>
      <c r="E382" s="260" t="s">
        <v>19</v>
      </c>
      <c r="F382" s="261" t="s">
        <v>1296</v>
      </c>
      <c r="G382" s="259"/>
      <c r="H382" s="260" t="s">
        <v>19</v>
      </c>
      <c r="I382" s="262"/>
      <c r="J382" s="259"/>
      <c r="K382" s="259"/>
      <c r="L382" s="263"/>
      <c r="M382" s="264"/>
      <c r="N382" s="265"/>
      <c r="O382" s="265"/>
      <c r="P382" s="265"/>
      <c r="Q382" s="265"/>
      <c r="R382" s="265"/>
      <c r="S382" s="265"/>
      <c r="T382" s="266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67" t="s">
        <v>137</v>
      </c>
      <c r="AU382" s="267" t="s">
        <v>83</v>
      </c>
      <c r="AV382" s="15" t="s">
        <v>81</v>
      </c>
      <c r="AW382" s="15" t="s">
        <v>35</v>
      </c>
      <c r="AX382" s="15" t="s">
        <v>73</v>
      </c>
      <c r="AY382" s="267" t="s">
        <v>124</v>
      </c>
    </row>
    <row r="383" s="13" customFormat="1">
      <c r="A383" s="13"/>
      <c r="B383" s="226"/>
      <c r="C383" s="227"/>
      <c r="D383" s="224" t="s">
        <v>137</v>
      </c>
      <c r="E383" s="228" t="s">
        <v>19</v>
      </c>
      <c r="F383" s="229" t="s">
        <v>1297</v>
      </c>
      <c r="G383" s="227"/>
      <c r="H383" s="230">
        <v>57.103000000000002</v>
      </c>
      <c r="I383" s="231"/>
      <c r="J383" s="227"/>
      <c r="K383" s="227"/>
      <c r="L383" s="232"/>
      <c r="M383" s="233"/>
      <c r="N383" s="234"/>
      <c r="O383" s="234"/>
      <c r="P383" s="234"/>
      <c r="Q383" s="234"/>
      <c r="R383" s="234"/>
      <c r="S383" s="234"/>
      <c r="T383" s="23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6" t="s">
        <v>137</v>
      </c>
      <c r="AU383" s="236" t="s">
        <v>83</v>
      </c>
      <c r="AV383" s="13" t="s">
        <v>83</v>
      </c>
      <c r="AW383" s="13" t="s">
        <v>35</v>
      </c>
      <c r="AX383" s="13" t="s">
        <v>73</v>
      </c>
      <c r="AY383" s="236" t="s">
        <v>124</v>
      </c>
    </row>
    <row r="384" s="15" customFormat="1">
      <c r="A384" s="15"/>
      <c r="B384" s="258"/>
      <c r="C384" s="259"/>
      <c r="D384" s="224" t="s">
        <v>137</v>
      </c>
      <c r="E384" s="260" t="s">
        <v>19</v>
      </c>
      <c r="F384" s="261" t="s">
        <v>1298</v>
      </c>
      <c r="G384" s="259"/>
      <c r="H384" s="260" t="s">
        <v>19</v>
      </c>
      <c r="I384" s="262"/>
      <c r="J384" s="259"/>
      <c r="K384" s="259"/>
      <c r="L384" s="263"/>
      <c r="M384" s="264"/>
      <c r="N384" s="265"/>
      <c r="O384" s="265"/>
      <c r="P384" s="265"/>
      <c r="Q384" s="265"/>
      <c r="R384" s="265"/>
      <c r="S384" s="265"/>
      <c r="T384" s="266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67" t="s">
        <v>137</v>
      </c>
      <c r="AU384" s="267" t="s">
        <v>83</v>
      </c>
      <c r="AV384" s="15" t="s">
        <v>81</v>
      </c>
      <c r="AW384" s="15" t="s">
        <v>35</v>
      </c>
      <c r="AX384" s="15" t="s">
        <v>73</v>
      </c>
      <c r="AY384" s="267" t="s">
        <v>124</v>
      </c>
    </row>
    <row r="385" s="13" customFormat="1">
      <c r="A385" s="13"/>
      <c r="B385" s="226"/>
      <c r="C385" s="227"/>
      <c r="D385" s="224" t="s">
        <v>137</v>
      </c>
      <c r="E385" s="228" t="s">
        <v>19</v>
      </c>
      <c r="F385" s="229" t="s">
        <v>1299</v>
      </c>
      <c r="G385" s="227"/>
      <c r="H385" s="230">
        <v>0.54600000000000004</v>
      </c>
      <c r="I385" s="231"/>
      <c r="J385" s="227"/>
      <c r="K385" s="227"/>
      <c r="L385" s="232"/>
      <c r="M385" s="233"/>
      <c r="N385" s="234"/>
      <c r="O385" s="234"/>
      <c r="P385" s="234"/>
      <c r="Q385" s="234"/>
      <c r="R385" s="234"/>
      <c r="S385" s="234"/>
      <c r="T385" s="23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6" t="s">
        <v>137</v>
      </c>
      <c r="AU385" s="236" t="s">
        <v>83</v>
      </c>
      <c r="AV385" s="13" t="s">
        <v>83</v>
      </c>
      <c r="AW385" s="13" t="s">
        <v>35</v>
      </c>
      <c r="AX385" s="13" t="s">
        <v>73</v>
      </c>
      <c r="AY385" s="236" t="s">
        <v>124</v>
      </c>
    </row>
    <row r="386" s="15" customFormat="1">
      <c r="A386" s="15"/>
      <c r="B386" s="258"/>
      <c r="C386" s="259"/>
      <c r="D386" s="224" t="s">
        <v>137</v>
      </c>
      <c r="E386" s="260" t="s">
        <v>19</v>
      </c>
      <c r="F386" s="261" t="s">
        <v>1300</v>
      </c>
      <c r="G386" s="259"/>
      <c r="H386" s="260" t="s">
        <v>19</v>
      </c>
      <c r="I386" s="262"/>
      <c r="J386" s="259"/>
      <c r="K386" s="259"/>
      <c r="L386" s="263"/>
      <c r="M386" s="264"/>
      <c r="N386" s="265"/>
      <c r="O386" s="265"/>
      <c r="P386" s="265"/>
      <c r="Q386" s="265"/>
      <c r="R386" s="265"/>
      <c r="S386" s="265"/>
      <c r="T386" s="266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67" t="s">
        <v>137</v>
      </c>
      <c r="AU386" s="267" t="s">
        <v>83</v>
      </c>
      <c r="AV386" s="15" t="s">
        <v>81</v>
      </c>
      <c r="AW386" s="15" t="s">
        <v>35</v>
      </c>
      <c r="AX386" s="15" t="s">
        <v>73</v>
      </c>
      <c r="AY386" s="267" t="s">
        <v>124</v>
      </c>
    </row>
    <row r="387" s="13" customFormat="1">
      <c r="A387" s="13"/>
      <c r="B387" s="226"/>
      <c r="C387" s="227"/>
      <c r="D387" s="224" t="s">
        <v>137</v>
      </c>
      <c r="E387" s="228" t="s">
        <v>19</v>
      </c>
      <c r="F387" s="229" t="s">
        <v>1301</v>
      </c>
      <c r="G387" s="227"/>
      <c r="H387" s="230">
        <v>10.616</v>
      </c>
      <c r="I387" s="231"/>
      <c r="J387" s="227"/>
      <c r="K387" s="227"/>
      <c r="L387" s="232"/>
      <c r="M387" s="233"/>
      <c r="N387" s="234"/>
      <c r="O387" s="234"/>
      <c r="P387" s="234"/>
      <c r="Q387" s="234"/>
      <c r="R387" s="234"/>
      <c r="S387" s="234"/>
      <c r="T387" s="235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6" t="s">
        <v>137</v>
      </c>
      <c r="AU387" s="236" t="s">
        <v>83</v>
      </c>
      <c r="AV387" s="13" t="s">
        <v>83</v>
      </c>
      <c r="AW387" s="13" t="s">
        <v>35</v>
      </c>
      <c r="AX387" s="13" t="s">
        <v>73</v>
      </c>
      <c r="AY387" s="236" t="s">
        <v>124</v>
      </c>
    </row>
    <row r="388" s="14" customFormat="1">
      <c r="A388" s="14"/>
      <c r="B388" s="237"/>
      <c r="C388" s="238"/>
      <c r="D388" s="224" t="s">
        <v>137</v>
      </c>
      <c r="E388" s="239" t="s">
        <v>19</v>
      </c>
      <c r="F388" s="240" t="s">
        <v>171</v>
      </c>
      <c r="G388" s="238"/>
      <c r="H388" s="241">
        <v>68.265000000000001</v>
      </c>
      <c r="I388" s="242"/>
      <c r="J388" s="238"/>
      <c r="K388" s="238"/>
      <c r="L388" s="243"/>
      <c r="M388" s="244"/>
      <c r="N388" s="245"/>
      <c r="O388" s="245"/>
      <c r="P388" s="245"/>
      <c r="Q388" s="245"/>
      <c r="R388" s="245"/>
      <c r="S388" s="245"/>
      <c r="T388" s="246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7" t="s">
        <v>137</v>
      </c>
      <c r="AU388" s="247" t="s">
        <v>83</v>
      </c>
      <c r="AV388" s="14" t="s">
        <v>131</v>
      </c>
      <c r="AW388" s="14" t="s">
        <v>35</v>
      </c>
      <c r="AX388" s="14" t="s">
        <v>81</v>
      </c>
      <c r="AY388" s="247" t="s">
        <v>124</v>
      </c>
    </row>
    <row r="389" s="2" customFormat="1" ht="16.5" customHeight="1">
      <c r="A389" s="40"/>
      <c r="B389" s="41"/>
      <c r="C389" s="206" t="s">
        <v>191</v>
      </c>
      <c r="D389" s="206" t="s">
        <v>126</v>
      </c>
      <c r="E389" s="207" t="s">
        <v>1302</v>
      </c>
      <c r="F389" s="208" t="s">
        <v>1303</v>
      </c>
      <c r="G389" s="209" t="s">
        <v>129</v>
      </c>
      <c r="H389" s="210">
        <v>10.396000000000001</v>
      </c>
      <c r="I389" s="211"/>
      <c r="J389" s="212">
        <f>ROUND(I389*H389,2)</f>
        <v>0</v>
      </c>
      <c r="K389" s="208" t="s">
        <v>19</v>
      </c>
      <c r="L389" s="46"/>
      <c r="M389" s="213" t="s">
        <v>19</v>
      </c>
      <c r="N389" s="214" t="s">
        <v>44</v>
      </c>
      <c r="O389" s="86"/>
      <c r="P389" s="215">
        <f>O389*H389</f>
        <v>0</v>
      </c>
      <c r="Q389" s="215">
        <v>0.00024000000000000001</v>
      </c>
      <c r="R389" s="215">
        <f>Q389*H389</f>
        <v>0.0024950400000000005</v>
      </c>
      <c r="S389" s="215">
        <v>0</v>
      </c>
      <c r="T389" s="216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7" t="s">
        <v>217</v>
      </c>
      <c r="AT389" s="217" t="s">
        <v>126</v>
      </c>
      <c r="AU389" s="217" t="s">
        <v>83</v>
      </c>
      <c r="AY389" s="19" t="s">
        <v>124</v>
      </c>
      <c r="BE389" s="218">
        <f>IF(N389="základní",J389,0)</f>
        <v>0</v>
      </c>
      <c r="BF389" s="218">
        <f>IF(N389="snížená",J389,0)</f>
        <v>0</v>
      </c>
      <c r="BG389" s="218">
        <f>IF(N389="zákl. přenesená",J389,0)</f>
        <v>0</v>
      </c>
      <c r="BH389" s="218">
        <f>IF(N389="sníž. přenesená",J389,0)</f>
        <v>0</v>
      </c>
      <c r="BI389" s="218">
        <f>IF(N389="nulová",J389,0)</f>
        <v>0</v>
      </c>
      <c r="BJ389" s="19" t="s">
        <v>81</v>
      </c>
      <c r="BK389" s="218">
        <f>ROUND(I389*H389,2)</f>
        <v>0</v>
      </c>
      <c r="BL389" s="19" t="s">
        <v>217</v>
      </c>
      <c r="BM389" s="217" t="s">
        <v>1304</v>
      </c>
    </row>
    <row r="390" s="15" customFormat="1">
      <c r="A390" s="15"/>
      <c r="B390" s="258"/>
      <c r="C390" s="259"/>
      <c r="D390" s="224" t="s">
        <v>137</v>
      </c>
      <c r="E390" s="260" t="s">
        <v>19</v>
      </c>
      <c r="F390" s="261" t="s">
        <v>1305</v>
      </c>
      <c r="G390" s="259"/>
      <c r="H390" s="260" t="s">
        <v>19</v>
      </c>
      <c r="I390" s="262"/>
      <c r="J390" s="259"/>
      <c r="K390" s="259"/>
      <c r="L390" s="263"/>
      <c r="M390" s="264"/>
      <c r="N390" s="265"/>
      <c r="O390" s="265"/>
      <c r="P390" s="265"/>
      <c r="Q390" s="265"/>
      <c r="R390" s="265"/>
      <c r="S390" s="265"/>
      <c r="T390" s="266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7" t="s">
        <v>137</v>
      </c>
      <c r="AU390" s="267" t="s">
        <v>83</v>
      </c>
      <c r="AV390" s="15" t="s">
        <v>81</v>
      </c>
      <c r="AW390" s="15" t="s">
        <v>35</v>
      </c>
      <c r="AX390" s="15" t="s">
        <v>73</v>
      </c>
      <c r="AY390" s="267" t="s">
        <v>124</v>
      </c>
    </row>
    <row r="391" s="13" customFormat="1">
      <c r="A391" s="13"/>
      <c r="B391" s="226"/>
      <c r="C391" s="227"/>
      <c r="D391" s="224" t="s">
        <v>137</v>
      </c>
      <c r="E391" s="228" t="s">
        <v>19</v>
      </c>
      <c r="F391" s="229" t="s">
        <v>1306</v>
      </c>
      <c r="G391" s="227"/>
      <c r="H391" s="230">
        <v>7.46</v>
      </c>
      <c r="I391" s="231"/>
      <c r="J391" s="227"/>
      <c r="K391" s="227"/>
      <c r="L391" s="232"/>
      <c r="M391" s="233"/>
      <c r="N391" s="234"/>
      <c r="O391" s="234"/>
      <c r="P391" s="234"/>
      <c r="Q391" s="234"/>
      <c r="R391" s="234"/>
      <c r="S391" s="234"/>
      <c r="T391" s="23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6" t="s">
        <v>137</v>
      </c>
      <c r="AU391" s="236" t="s">
        <v>83</v>
      </c>
      <c r="AV391" s="13" t="s">
        <v>83</v>
      </c>
      <c r="AW391" s="13" t="s">
        <v>35</v>
      </c>
      <c r="AX391" s="13" t="s">
        <v>73</v>
      </c>
      <c r="AY391" s="236" t="s">
        <v>124</v>
      </c>
    </row>
    <row r="392" s="15" customFormat="1">
      <c r="A392" s="15"/>
      <c r="B392" s="258"/>
      <c r="C392" s="259"/>
      <c r="D392" s="224" t="s">
        <v>137</v>
      </c>
      <c r="E392" s="260" t="s">
        <v>19</v>
      </c>
      <c r="F392" s="261" t="s">
        <v>1307</v>
      </c>
      <c r="G392" s="259"/>
      <c r="H392" s="260" t="s">
        <v>19</v>
      </c>
      <c r="I392" s="262"/>
      <c r="J392" s="259"/>
      <c r="K392" s="259"/>
      <c r="L392" s="263"/>
      <c r="M392" s="264"/>
      <c r="N392" s="265"/>
      <c r="O392" s="265"/>
      <c r="P392" s="265"/>
      <c r="Q392" s="265"/>
      <c r="R392" s="265"/>
      <c r="S392" s="265"/>
      <c r="T392" s="266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67" t="s">
        <v>137</v>
      </c>
      <c r="AU392" s="267" t="s">
        <v>83</v>
      </c>
      <c r="AV392" s="15" t="s">
        <v>81</v>
      </c>
      <c r="AW392" s="15" t="s">
        <v>35</v>
      </c>
      <c r="AX392" s="15" t="s">
        <v>73</v>
      </c>
      <c r="AY392" s="267" t="s">
        <v>124</v>
      </c>
    </row>
    <row r="393" s="13" customFormat="1">
      <c r="A393" s="13"/>
      <c r="B393" s="226"/>
      <c r="C393" s="227"/>
      <c r="D393" s="224" t="s">
        <v>137</v>
      </c>
      <c r="E393" s="228" t="s">
        <v>19</v>
      </c>
      <c r="F393" s="229" t="s">
        <v>1308</v>
      </c>
      <c r="G393" s="227"/>
      <c r="H393" s="230">
        <v>2.048</v>
      </c>
      <c r="I393" s="231"/>
      <c r="J393" s="227"/>
      <c r="K393" s="227"/>
      <c r="L393" s="232"/>
      <c r="M393" s="233"/>
      <c r="N393" s="234"/>
      <c r="O393" s="234"/>
      <c r="P393" s="234"/>
      <c r="Q393" s="234"/>
      <c r="R393" s="234"/>
      <c r="S393" s="234"/>
      <c r="T393" s="23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6" t="s">
        <v>137</v>
      </c>
      <c r="AU393" s="236" t="s">
        <v>83</v>
      </c>
      <c r="AV393" s="13" t="s">
        <v>83</v>
      </c>
      <c r="AW393" s="13" t="s">
        <v>35</v>
      </c>
      <c r="AX393" s="13" t="s">
        <v>73</v>
      </c>
      <c r="AY393" s="236" t="s">
        <v>124</v>
      </c>
    </row>
    <row r="394" s="15" customFormat="1">
      <c r="A394" s="15"/>
      <c r="B394" s="258"/>
      <c r="C394" s="259"/>
      <c r="D394" s="224" t="s">
        <v>137</v>
      </c>
      <c r="E394" s="260" t="s">
        <v>19</v>
      </c>
      <c r="F394" s="261" t="s">
        <v>1309</v>
      </c>
      <c r="G394" s="259"/>
      <c r="H394" s="260" t="s">
        <v>19</v>
      </c>
      <c r="I394" s="262"/>
      <c r="J394" s="259"/>
      <c r="K394" s="259"/>
      <c r="L394" s="263"/>
      <c r="M394" s="264"/>
      <c r="N394" s="265"/>
      <c r="O394" s="265"/>
      <c r="P394" s="265"/>
      <c r="Q394" s="265"/>
      <c r="R394" s="265"/>
      <c r="S394" s="265"/>
      <c r="T394" s="266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67" t="s">
        <v>137</v>
      </c>
      <c r="AU394" s="267" t="s">
        <v>83</v>
      </c>
      <c r="AV394" s="15" t="s">
        <v>81</v>
      </c>
      <c r="AW394" s="15" t="s">
        <v>35</v>
      </c>
      <c r="AX394" s="15" t="s">
        <v>73</v>
      </c>
      <c r="AY394" s="267" t="s">
        <v>124</v>
      </c>
    </row>
    <row r="395" s="13" customFormat="1">
      <c r="A395" s="13"/>
      <c r="B395" s="226"/>
      <c r="C395" s="227"/>
      <c r="D395" s="224" t="s">
        <v>137</v>
      </c>
      <c r="E395" s="228" t="s">
        <v>19</v>
      </c>
      <c r="F395" s="229" t="s">
        <v>1310</v>
      </c>
      <c r="G395" s="227"/>
      <c r="H395" s="230">
        <v>0.88800000000000001</v>
      </c>
      <c r="I395" s="231"/>
      <c r="J395" s="227"/>
      <c r="K395" s="227"/>
      <c r="L395" s="232"/>
      <c r="M395" s="233"/>
      <c r="N395" s="234"/>
      <c r="O395" s="234"/>
      <c r="P395" s="234"/>
      <c r="Q395" s="234"/>
      <c r="R395" s="234"/>
      <c r="S395" s="234"/>
      <c r="T395" s="235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6" t="s">
        <v>137</v>
      </c>
      <c r="AU395" s="236" t="s">
        <v>83</v>
      </c>
      <c r="AV395" s="13" t="s">
        <v>83</v>
      </c>
      <c r="AW395" s="13" t="s">
        <v>35</v>
      </c>
      <c r="AX395" s="13" t="s">
        <v>73</v>
      </c>
      <c r="AY395" s="236" t="s">
        <v>124</v>
      </c>
    </row>
    <row r="396" s="14" customFormat="1">
      <c r="A396" s="14"/>
      <c r="B396" s="237"/>
      <c r="C396" s="238"/>
      <c r="D396" s="224" t="s">
        <v>137</v>
      </c>
      <c r="E396" s="239" t="s">
        <v>19</v>
      </c>
      <c r="F396" s="240" t="s">
        <v>171</v>
      </c>
      <c r="G396" s="238"/>
      <c r="H396" s="241">
        <v>10.396000000000001</v>
      </c>
      <c r="I396" s="242"/>
      <c r="J396" s="238"/>
      <c r="K396" s="238"/>
      <c r="L396" s="243"/>
      <c r="M396" s="244"/>
      <c r="N396" s="245"/>
      <c r="O396" s="245"/>
      <c r="P396" s="245"/>
      <c r="Q396" s="245"/>
      <c r="R396" s="245"/>
      <c r="S396" s="245"/>
      <c r="T396" s="246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7" t="s">
        <v>137</v>
      </c>
      <c r="AU396" s="247" t="s">
        <v>83</v>
      </c>
      <c r="AV396" s="14" t="s">
        <v>131</v>
      </c>
      <c r="AW396" s="14" t="s">
        <v>35</v>
      </c>
      <c r="AX396" s="14" t="s">
        <v>81</v>
      </c>
      <c r="AY396" s="247" t="s">
        <v>124</v>
      </c>
    </row>
    <row r="397" s="12" customFormat="1" ht="25.92" customHeight="1">
      <c r="A397" s="12"/>
      <c r="B397" s="190"/>
      <c r="C397" s="191"/>
      <c r="D397" s="192" t="s">
        <v>72</v>
      </c>
      <c r="E397" s="193" t="s">
        <v>839</v>
      </c>
      <c r="F397" s="193" t="s">
        <v>840</v>
      </c>
      <c r="G397" s="191"/>
      <c r="H397" s="191"/>
      <c r="I397" s="194"/>
      <c r="J397" s="195">
        <f>BK397</f>
        <v>0</v>
      </c>
      <c r="K397" s="191"/>
      <c r="L397" s="196"/>
      <c r="M397" s="197"/>
      <c r="N397" s="198"/>
      <c r="O397" s="198"/>
      <c r="P397" s="199">
        <f>P398</f>
        <v>0</v>
      </c>
      <c r="Q397" s="198"/>
      <c r="R397" s="199">
        <f>R398</f>
        <v>0</v>
      </c>
      <c r="S397" s="198"/>
      <c r="T397" s="200">
        <f>T398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01" t="s">
        <v>215</v>
      </c>
      <c r="AT397" s="202" t="s">
        <v>72</v>
      </c>
      <c r="AU397" s="202" t="s">
        <v>73</v>
      </c>
      <c r="AY397" s="201" t="s">
        <v>124</v>
      </c>
      <c r="BK397" s="203">
        <f>BK398</f>
        <v>0</v>
      </c>
    </row>
    <row r="398" s="12" customFormat="1" ht="22.8" customHeight="1">
      <c r="A398" s="12"/>
      <c r="B398" s="190"/>
      <c r="C398" s="191"/>
      <c r="D398" s="192" t="s">
        <v>72</v>
      </c>
      <c r="E398" s="204" t="s">
        <v>73</v>
      </c>
      <c r="F398" s="204" t="s">
        <v>1311</v>
      </c>
      <c r="G398" s="191"/>
      <c r="H398" s="191"/>
      <c r="I398" s="194"/>
      <c r="J398" s="205">
        <f>BK398</f>
        <v>0</v>
      </c>
      <c r="K398" s="191"/>
      <c r="L398" s="196"/>
      <c r="M398" s="197"/>
      <c r="N398" s="198"/>
      <c r="O398" s="198"/>
      <c r="P398" s="199">
        <f>SUM(P399:P452)</f>
        <v>0</v>
      </c>
      <c r="Q398" s="198"/>
      <c r="R398" s="199">
        <f>SUM(R399:R452)</f>
        <v>0</v>
      </c>
      <c r="S398" s="198"/>
      <c r="T398" s="200">
        <f>SUM(T399:T452)</f>
        <v>0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201" t="s">
        <v>131</v>
      </c>
      <c r="AT398" s="202" t="s">
        <v>72</v>
      </c>
      <c r="AU398" s="202" t="s">
        <v>81</v>
      </c>
      <c r="AY398" s="201" t="s">
        <v>124</v>
      </c>
      <c r="BK398" s="203">
        <f>SUM(BK399:BK452)</f>
        <v>0</v>
      </c>
    </row>
    <row r="399" s="2" customFormat="1" ht="16.5" customHeight="1">
      <c r="A399" s="40"/>
      <c r="B399" s="41"/>
      <c r="C399" s="206" t="s">
        <v>196</v>
      </c>
      <c r="D399" s="206" t="s">
        <v>126</v>
      </c>
      <c r="E399" s="207" t="s">
        <v>1312</v>
      </c>
      <c r="F399" s="208" t="s">
        <v>1313</v>
      </c>
      <c r="G399" s="209" t="s">
        <v>154</v>
      </c>
      <c r="H399" s="210">
        <v>56.055999999999997</v>
      </c>
      <c r="I399" s="211"/>
      <c r="J399" s="212">
        <f>ROUND(I399*H399,2)</f>
        <v>0</v>
      </c>
      <c r="K399" s="208" t="s">
        <v>19</v>
      </c>
      <c r="L399" s="46"/>
      <c r="M399" s="213" t="s">
        <v>19</v>
      </c>
      <c r="N399" s="214" t="s">
        <v>44</v>
      </c>
      <c r="O399" s="86"/>
      <c r="P399" s="215">
        <f>O399*H399</f>
        <v>0</v>
      </c>
      <c r="Q399" s="215">
        <v>0</v>
      </c>
      <c r="R399" s="215">
        <f>Q399*H399</f>
        <v>0</v>
      </c>
      <c r="S399" s="215">
        <v>0</v>
      </c>
      <c r="T399" s="216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17" t="s">
        <v>1314</v>
      </c>
      <c r="AT399" s="217" t="s">
        <v>126</v>
      </c>
      <c r="AU399" s="217" t="s">
        <v>83</v>
      </c>
      <c r="AY399" s="19" t="s">
        <v>124</v>
      </c>
      <c r="BE399" s="218">
        <f>IF(N399="základní",J399,0)</f>
        <v>0</v>
      </c>
      <c r="BF399" s="218">
        <f>IF(N399="snížená",J399,0)</f>
        <v>0</v>
      </c>
      <c r="BG399" s="218">
        <f>IF(N399="zákl. přenesená",J399,0)</f>
        <v>0</v>
      </c>
      <c r="BH399" s="218">
        <f>IF(N399="sníž. přenesená",J399,0)</f>
        <v>0</v>
      </c>
      <c r="BI399" s="218">
        <f>IF(N399="nulová",J399,0)</f>
        <v>0</v>
      </c>
      <c r="BJ399" s="19" t="s">
        <v>81</v>
      </c>
      <c r="BK399" s="218">
        <f>ROUND(I399*H399,2)</f>
        <v>0</v>
      </c>
      <c r="BL399" s="19" t="s">
        <v>1314</v>
      </c>
      <c r="BM399" s="217" t="s">
        <v>1315</v>
      </c>
    </row>
    <row r="400" s="15" customFormat="1">
      <c r="A400" s="15"/>
      <c r="B400" s="258"/>
      <c r="C400" s="259"/>
      <c r="D400" s="224" t="s">
        <v>137</v>
      </c>
      <c r="E400" s="260" t="s">
        <v>19</v>
      </c>
      <c r="F400" s="261" t="s">
        <v>1316</v>
      </c>
      <c r="G400" s="259"/>
      <c r="H400" s="260" t="s">
        <v>19</v>
      </c>
      <c r="I400" s="262"/>
      <c r="J400" s="259"/>
      <c r="K400" s="259"/>
      <c r="L400" s="263"/>
      <c r="M400" s="264"/>
      <c r="N400" s="265"/>
      <c r="O400" s="265"/>
      <c r="P400" s="265"/>
      <c r="Q400" s="265"/>
      <c r="R400" s="265"/>
      <c r="S400" s="265"/>
      <c r="T400" s="266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7" t="s">
        <v>137</v>
      </c>
      <c r="AU400" s="267" t="s">
        <v>83</v>
      </c>
      <c r="AV400" s="15" t="s">
        <v>81</v>
      </c>
      <c r="AW400" s="15" t="s">
        <v>35</v>
      </c>
      <c r="AX400" s="15" t="s">
        <v>73</v>
      </c>
      <c r="AY400" s="267" t="s">
        <v>124</v>
      </c>
    </row>
    <row r="401" s="13" customFormat="1">
      <c r="A401" s="13"/>
      <c r="B401" s="226"/>
      <c r="C401" s="227"/>
      <c r="D401" s="224" t="s">
        <v>137</v>
      </c>
      <c r="E401" s="228" t="s">
        <v>19</v>
      </c>
      <c r="F401" s="229" t="s">
        <v>1317</v>
      </c>
      <c r="G401" s="227"/>
      <c r="H401" s="230">
        <v>100.485</v>
      </c>
      <c r="I401" s="231"/>
      <c r="J401" s="227"/>
      <c r="K401" s="227"/>
      <c r="L401" s="232"/>
      <c r="M401" s="233"/>
      <c r="N401" s="234"/>
      <c r="O401" s="234"/>
      <c r="P401" s="234"/>
      <c r="Q401" s="234"/>
      <c r="R401" s="234"/>
      <c r="S401" s="234"/>
      <c r="T401" s="23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6" t="s">
        <v>137</v>
      </c>
      <c r="AU401" s="236" t="s">
        <v>83</v>
      </c>
      <c r="AV401" s="13" t="s">
        <v>83</v>
      </c>
      <c r="AW401" s="13" t="s">
        <v>35</v>
      </c>
      <c r="AX401" s="13" t="s">
        <v>73</v>
      </c>
      <c r="AY401" s="236" t="s">
        <v>124</v>
      </c>
    </row>
    <row r="402" s="13" customFormat="1">
      <c r="A402" s="13"/>
      <c r="B402" s="226"/>
      <c r="C402" s="227"/>
      <c r="D402" s="224" t="s">
        <v>137</v>
      </c>
      <c r="E402" s="228" t="s">
        <v>19</v>
      </c>
      <c r="F402" s="229" t="s">
        <v>1318</v>
      </c>
      <c r="G402" s="227"/>
      <c r="H402" s="230">
        <v>-44.429000000000002</v>
      </c>
      <c r="I402" s="231"/>
      <c r="J402" s="227"/>
      <c r="K402" s="227"/>
      <c r="L402" s="232"/>
      <c r="M402" s="233"/>
      <c r="N402" s="234"/>
      <c r="O402" s="234"/>
      <c r="P402" s="234"/>
      <c r="Q402" s="234"/>
      <c r="R402" s="234"/>
      <c r="S402" s="234"/>
      <c r="T402" s="23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6" t="s">
        <v>137</v>
      </c>
      <c r="AU402" s="236" t="s">
        <v>83</v>
      </c>
      <c r="AV402" s="13" t="s">
        <v>83</v>
      </c>
      <c r="AW402" s="13" t="s">
        <v>35</v>
      </c>
      <c r="AX402" s="13" t="s">
        <v>73</v>
      </c>
      <c r="AY402" s="236" t="s">
        <v>124</v>
      </c>
    </row>
    <row r="403" s="14" customFormat="1">
      <c r="A403" s="14"/>
      <c r="B403" s="237"/>
      <c r="C403" s="238"/>
      <c r="D403" s="224" t="s">
        <v>137</v>
      </c>
      <c r="E403" s="239" t="s">
        <v>19</v>
      </c>
      <c r="F403" s="240" t="s">
        <v>171</v>
      </c>
      <c r="G403" s="238"/>
      <c r="H403" s="241">
        <v>56.055999999999997</v>
      </c>
      <c r="I403" s="242"/>
      <c r="J403" s="238"/>
      <c r="K403" s="238"/>
      <c r="L403" s="243"/>
      <c r="M403" s="244"/>
      <c r="N403" s="245"/>
      <c r="O403" s="245"/>
      <c r="P403" s="245"/>
      <c r="Q403" s="245"/>
      <c r="R403" s="245"/>
      <c r="S403" s="245"/>
      <c r="T403" s="246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7" t="s">
        <v>137</v>
      </c>
      <c r="AU403" s="247" t="s">
        <v>83</v>
      </c>
      <c r="AV403" s="14" t="s">
        <v>131</v>
      </c>
      <c r="AW403" s="14" t="s">
        <v>35</v>
      </c>
      <c r="AX403" s="14" t="s">
        <v>81</v>
      </c>
      <c r="AY403" s="247" t="s">
        <v>124</v>
      </c>
    </row>
    <row r="404" s="2" customFormat="1" ht="16.5" customHeight="1">
      <c r="A404" s="40"/>
      <c r="B404" s="41"/>
      <c r="C404" s="206" t="s">
        <v>356</v>
      </c>
      <c r="D404" s="206" t="s">
        <v>126</v>
      </c>
      <c r="E404" s="207" t="s">
        <v>1319</v>
      </c>
      <c r="F404" s="208" t="s">
        <v>1320</v>
      </c>
      <c r="G404" s="209" t="s">
        <v>400</v>
      </c>
      <c r="H404" s="210">
        <v>1</v>
      </c>
      <c r="I404" s="211"/>
      <c r="J404" s="212">
        <f>ROUND(I404*H404,2)</f>
        <v>0</v>
      </c>
      <c r="K404" s="208" t="s">
        <v>19</v>
      </c>
      <c r="L404" s="46"/>
      <c r="M404" s="213" t="s">
        <v>19</v>
      </c>
      <c r="N404" s="214" t="s">
        <v>44</v>
      </c>
      <c r="O404" s="86"/>
      <c r="P404" s="215">
        <f>O404*H404</f>
        <v>0</v>
      </c>
      <c r="Q404" s="215">
        <v>0</v>
      </c>
      <c r="R404" s="215">
        <f>Q404*H404</f>
        <v>0</v>
      </c>
      <c r="S404" s="215">
        <v>0</v>
      </c>
      <c r="T404" s="216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17" t="s">
        <v>1314</v>
      </c>
      <c r="AT404" s="217" t="s">
        <v>126</v>
      </c>
      <c r="AU404" s="217" t="s">
        <v>83</v>
      </c>
      <c r="AY404" s="19" t="s">
        <v>124</v>
      </c>
      <c r="BE404" s="218">
        <f>IF(N404="základní",J404,0)</f>
        <v>0</v>
      </c>
      <c r="BF404" s="218">
        <f>IF(N404="snížená",J404,0)</f>
        <v>0</v>
      </c>
      <c r="BG404" s="218">
        <f>IF(N404="zákl. přenesená",J404,0)</f>
        <v>0</v>
      </c>
      <c r="BH404" s="218">
        <f>IF(N404="sníž. přenesená",J404,0)</f>
        <v>0</v>
      </c>
      <c r="BI404" s="218">
        <f>IF(N404="nulová",J404,0)</f>
        <v>0</v>
      </c>
      <c r="BJ404" s="19" t="s">
        <v>81</v>
      </c>
      <c r="BK404" s="218">
        <f>ROUND(I404*H404,2)</f>
        <v>0</v>
      </c>
      <c r="BL404" s="19" t="s">
        <v>1314</v>
      </c>
      <c r="BM404" s="217" t="s">
        <v>1321</v>
      </c>
    </row>
    <row r="405" s="15" customFormat="1">
      <c r="A405" s="15"/>
      <c r="B405" s="258"/>
      <c r="C405" s="259"/>
      <c r="D405" s="224" t="s">
        <v>137</v>
      </c>
      <c r="E405" s="260" t="s">
        <v>19</v>
      </c>
      <c r="F405" s="261" t="s">
        <v>1322</v>
      </c>
      <c r="G405" s="259"/>
      <c r="H405" s="260" t="s">
        <v>19</v>
      </c>
      <c r="I405" s="262"/>
      <c r="J405" s="259"/>
      <c r="K405" s="259"/>
      <c r="L405" s="263"/>
      <c r="M405" s="264"/>
      <c r="N405" s="265"/>
      <c r="O405" s="265"/>
      <c r="P405" s="265"/>
      <c r="Q405" s="265"/>
      <c r="R405" s="265"/>
      <c r="S405" s="265"/>
      <c r="T405" s="266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67" t="s">
        <v>137</v>
      </c>
      <c r="AU405" s="267" t="s">
        <v>83</v>
      </c>
      <c r="AV405" s="15" t="s">
        <v>81</v>
      </c>
      <c r="AW405" s="15" t="s">
        <v>35</v>
      </c>
      <c r="AX405" s="15" t="s">
        <v>73</v>
      </c>
      <c r="AY405" s="267" t="s">
        <v>124</v>
      </c>
    </row>
    <row r="406" s="15" customFormat="1">
      <c r="A406" s="15"/>
      <c r="B406" s="258"/>
      <c r="C406" s="259"/>
      <c r="D406" s="224" t="s">
        <v>137</v>
      </c>
      <c r="E406" s="260" t="s">
        <v>19</v>
      </c>
      <c r="F406" s="261" t="s">
        <v>1323</v>
      </c>
      <c r="G406" s="259"/>
      <c r="H406" s="260" t="s">
        <v>19</v>
      </c>
      <c r="I406" s="262"/>
      <c r="J406" s="259"/>
      <c r="K406" s="259"/>
      <c r="L406" s="263"/>
      <c r="M406" s="264"/>
      <c r="N406" s="265"/>
      <c r="O406" s="265"/>
      <c r="P406" s="265"/>
      <c r="Q406" s="265"/>
      <c r="R406" s="265"/>
      <c r="S406" s="265"/>
      <c r="T406" s="266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67" t="s">
        <v>137</v>
      </c>
      <c r="AU406" s="267" t="s">
        <v>83</v>
      </c>
      <c r="AV406" s="15" t="s">
        <v>81</v>
      </c>
      <c r="AW406" s="15" t="s">
        <v>35</v>
      </c>
      <c r="AX406" s="15" t="s">
        <v>73</v>
      </c>
      <c r="AY406" s="267" t="s">
        <v>124</v>
      </c>
    </row>
    <row r="407" s="13" customFormat="1">
      <c r="A407" s="13"/>
      <c r="B407" s="226"/>
      <c r="C407" s="227"/>
      <c r="D407" s="224" t="s">
        <v>137</v>
      </c>
      <c r="E407" s="228" t="s">
        <v>19</v>
      </c>
      <c r="F407" s="229" t="s">
        <v>81</v>
      </c>
      <c r="G407" s="227"/>
      <c r="H407" s="230">
        <v>1</v>
      </c>
      <c r="I407" s="231"/>
      <c r="J407" s="227"/>
      <c r="K407" s="227"/>
      <c r="L407" s="232"/>
      <c r="M407" s="233"/>
      <c r="N407" s="234"/>
      <c r="O407" s="234"/>
      <c r="P407" s="234"/>
      <c r="Q407" s="234"/>
      <c r="R407" s="234"/>
      <c r="S407" s="234"/>
      <c r="T407" s="235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6" t="s">
        <v>137</v>
      </c>
      <c r="AU407" s="236" t="s">
        <v>83</v>
      </c>
      <c r="AV407" s="13" t="s">
        <v>83</v>
      </c>
      <c r="AW407" s="13" t="s">
        <v>35</v>
      </c>
      <c r="AX407" s="13" t="s">
        <v>81</v>
      </c>
      <c r="AY407" s="236" t="s">
        <v>124</v>
      </c>
    </row>
    <row r="408" s="2" customFormat="1" ht="16.5" customHeight="1">
      <c r="A408" s="40"/>
      <c r="B408" s="41"/>
      <c r="C408" s="206" t="s">
        <v>151</v>
      </c>
      <c r="D408" s="206" t="s">
        <v>126</v>
      </c>
      <c r="E408" s="207" t="s">
        <v>1324</v>
      </c>
      <c r="F408" s="208" t="s">
        <v>1325</v>
      </c>
      <c r="G408" s="209" t="s">
        <v>400</v>
      </c>
      <c r="H408" s="210">
        <v>1</v>
      </c>
      <c r="I408" s="211"/>
      <c r="J408" s="212">
        <f>ROUND(I408*H408,2)</f>
        <v>0</v>
      </c>
      <c r="K408" s="208" t="s">
        <v>19</v>
      </c>
      <c r="L408" s="46"/>
      <c r="M408" s="213" t="s">
        <v>19</v>
      </c>
      <c r="N408" s="214" t="s">
        <v>44</v>
      </c>
      <c r="O408" s="86"/>
      <c r="P408" s="215">
        <f>O408*H408</f>
        <v>0</v>
      </c>
      <c r="Q408" s="215">
        <v>0</v>
      </c>
      <c r="R408" s="215">
        <f>Q408*H408</f>
        <v>0</v>
      </c>
      <c r="S408" s="215">
        <v>0</v>
      </c>
      <c r="T408" s="216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7" t="s">
        <v>1314</v>
      </c>
      <c r="AT408" s="217" t="s">
        <v>126</v>
      </c>
      <c r="AU408" s="217" t="s">
        <v>83</v>
      </c>
      <c r="AY408" s="19" t="s">
        <v>124</v>
      </c>
      <c r="BE408" s="218">
        <f>IF(N408="základní",J408,0)</f>
        <v>0</v>
      </c>
      <c r="BF408" s="218">
        <f>IF(N408="snížená",J408,0)</f>
        <v>0</v>
      </c>
      <c r="BG408" s="218">
        <f>IF(N408="zákl. přenesená",J408,0)</f>
        <v>0</v>
      </c>
      <c r="BH408" s="218">
        <f>IF(N408="sníž. přenesená",J408,0)</f>
        <v>0</v>
      </c>
      <c r="BI408" s="218">
        <f>IF(N408="nulová",J408,0)</f>
        <v>0</v>
      </c>
      <c r="BJ408" s="19" t="s">
        <v>81</v>
      </c>
      <c r="BK408" s="218">
        <f>ROUND(I408*H408,2)</f>
        <v>0</v>
      </c>
      <c r="BL408" s="19" t="s">
        <v>1314</v>
      </c>
      <c r="BM408" s="217" t="s">
        <v>1326</v>
      </c>
    </row>
    <row r="409" s="15" customFormat="1">
      <c r="A409" s="15"/>
      <c r="B409" s="258"/>
      <c r="C409" s="259"/>
      <c r="D409" s="224" t="s">
        <v>137</v>
      </c>
      <c r="E409" s="260" t="s">
        <v>19</v>
      </c>
      <c r="F409" s="261" t="s">
        <v>1327</v>
      </c>
      <c r="G409" s="259"/>
      <c r="H409" s="260" t="s">
        <v>19</v>
      </c>
      <c r="I409" s="262"/>
      <c r="J409" s="259"/>
      <c r="K409" s="259"/>
      <c r="L409" s="263"/>
      <c r="M409" s="264"/>
      <c r="N409" s="265"/>
      <c r="O409" s="265"/>
      <c r="P409" s="265"/>
      <c r="Q409" s="265"/>
      <c r="R409" s="265"/>
      <c r="S409" s="265"/>
      <c r="T409" s="266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67" t="s">
        <v>137</v>
      </c>
      <c r="AU409" s="267" t="s">
        <v>83</v>
      </c>
      <c r="AV409" s="15" t="s">
        <v>81</v>
      </c>
      <c r="AW409" s="15" t="s">
        <v>35</v>
      </c>
      <c r="AX409" s="15" t="s">
        <v>73</v>
      </c>
      <c r="AY409" s="267" t="s">
        <v>124</v>
      </c>
    </row>
    <row r="410" s="15" customFormat="1">
      <c r="A410" s="15"/>
      <c r="B410" s="258"/>
      <c r="C410" s="259"/>
      <c r="D410" s="224" t="s">
        <v>137</v>
      </c>
      <c r="E410" s="260" t="s">
        <v>19</v>
      </c>
      <c r="F410" s="261" t="s">
        <v>1328</v>
      </c>
      <c r="G410" s="259"/>
      <c r="H410" s="260" t="s">
        <v>19</v>
      </c>
      <c r="I410" s="262"/>
      <c r="J410" s="259"/>
      <c r="K410" s="259"/>
      <c r="L410" s="263"/>
      <c r="M410" s="264"/>
      <c r="N410" s="265"/>
      <c r="O410" s="265"/>
      <c r="P410" s="265"/>
      <c r="Q410" s="265"/>
      <c r="R410" s="265"/>
      <c r="S410" s="265"/>
      <c r="T410" s="266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67" t="s">
        <v>137</v>
      </c>
      <c r="AU410" s="267" t="s">
        <v>83</v>
      </c>
      <c r="AV410" s="15" t="s">
        <v>81</v>
      </c>
      <c r="AW410" s="15" t="s">
        <v>35</v>
      </c>
      <c r="AX410" s="15" t="s">
        <v>73</v>
      </c>
      <c r="AY410" s="267" t="s">
        <v>124</v>
      </c>
    </row>
    <row r="411" s="13" customFormat="1">
      <c r="A411" s="13"/>
      <c r="B411" s="226"/>
      <c r="C411" s="227"/>
      <c r="D411" s="224" t="s">
        <v>137</v>
      </c>
      <c r="E411" s="228" t="s">
        <v>19</v>
      </c>
      <c r="F411" s="229" t="s">
        <v>81</v>
      </c>
      <c r="G411" s="227"/>
      <c r="H411" s="230">
        <v>1</v>
      </c>
      <c r="I411" s="231"/>
      <c r="J411" s="227"/>
      <c r="K411" s="227"/>
      <c r="L411" s="232"/>
      <c r="M411" s="233"/>
      <c r="N411" s="234"/>
      <c r="O411" s="234"/>
      <c r="P411" s="234"/>
      <c r="Q411" s="234"/>
      <c r="R411" s="234"/>
      <c r="S411" s="234"/>
      <c r="T411" s="235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6" t="s">
        <v>137</v>
      </c>
      <c r="AU411" s="236" t="s">
        <v>83</v>
      </c>
      <c r="AV411" s="13" t="s">
        <v>83</v>
      </c>
      <c r="AW411" s="13" t="s">
        <v>35</v>
      </c>
      <c r="AX411" s="13" t="s">
        <v>81</v>
      </c>
      <c r="AY411" s="236" t="s">
        <v>124</v>
      </c>
    </row>
    <row r="412" s="2" customFormat="1" ht="16.5" customHeight="1">
      <c r="A412" s="40"/>
      <c r="B412" s="41"/>
      <c r="C412" s="206" t="s">
        <v>158</v>
      </c>
      <c r="D412" s="206" t="s">
        <v>126</v>
      </c>
      <c r="E412" s="207" t="s">
        <v>1329</v>
      </c>
      <c r="F412" s="208" t="s">
        <v>1330</v>
      </c>
      <c r="G412" s="209" t="s">
        <v>400</v>
      </c>
      <c r="H412" s="210">
        <v>1</v>
      </c>
      <c r="I412" s="211"/>
      <c r="J412" s="212">
        <f>ROUND(I412*H412,2)</f>
        <v>0</v>
      </c>
      <c r="K412" s="208" t="s">
        <v>19</v>
      </c>
      <c r="L412" s="46"/>
      <c r="M412" s="213" t="s">
        <v>19</v>
      </c>
      <c r="N412" s="214" t="s">
        <v>44</v>
      </c>
      <c r="O412" s="86"/>
      <c r="P412" s="215">
        <f>O412*H412</f>
        <v>0</v>
      </c>
      <c r="Q412" s="215">
        <v>0</v>
      </c>
      <c r="R412" s="215">
        <f>Q412*H412</f>
        <v>0</v>
      </c>
      <c r="S412" s="215">
        <v>0</v>
      </c>
      <c r="T412" s="216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17" t="s">
        <v>1314</v>
      </c>
      <c r="AT412" s="217" t="s">
        <v>126</v>
      </c>
      <c r="AU412" s="217" t="s">
        <v>83</v>
      </c>
      <c r="AY412" s="19" t="s">
        <v>124</v>
      </c>
      <c r="BE412" s="218">
        <f>IF(N412="základní",J412,0)</f>
        <v>0</v>
      </c>
      <c r="BF412" s="218">
        <f>IF(N412="snížená",J412,0)</f>
        <v>0</v>
      </c>
      <c r="BG412" s="218">
        <f>IF(N412="zákl. přenesená",J412,0)</f>
        <v>0</v>
      </c>
      <c r="BH412" s="218">
        <f>IF(N412="sníž. přenesená",J412,0)</f>
        <v>0</v>
      </c>
      <c r="BI412" s="218">
        <f>IF(N412="nulová",J412,0)</f>
        <v>0</v>
      </c>
      <c r="BJ412" s="19" t="s">
        <v>81</v>
      </c>
      <c r="BK412" s="218">
        <f>ROUND(I412*H412,2)</f>
        <v>0</v>
      </c>
      <c r="BL412" s="19" t="s">
        <v>1314</v>
      </c>
      <c r="BM412" s="217" t="s">
        <v>1331</v>
      </c>
    </row>
    <row r="413" s="15" customFormat="1">
      <c r="A413" s="15"/>
      <c r="B413" s="258"/>
      <c r="C413" s="259"/>
      <c r="D413" s="224" t="s">
        <v>137</v>
      </c>
      <c r="E413" s="260" t="s">
        <v>19</v>
      </c>
      <c r="F413" s="261" t="s">
        <v>1332</v>
      </c>
      <c r="G413" s="259"/>
      <c r="H413" s="260" t="s">
        <v>19</v>
      </c>
      <c r="I413" s="262"/>
      <c r="J413" s="259"/>
      <c r="K413" s="259"/>
      <c r="L413" s="263"/>
      <c r="M413" s="264"/>
      <c r="N413" s="265"/>
      <c r="O413" s="265"/>
      <c r="P413" s="265"/>
      <c r="Q413" s="265"/>
      <c r="R413" s="265"/>
      <c r="S413" s="265"/>
      <c r="T413" s="266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67" t="s">
        <v>137</v>
      </c>
      <c r="AU413" s="267" t="s">
        <v>83</v>
      </c>
      <c r="AV413" s="15" t="s">
        <v>81</v>
      </c>
      <c r="AW413" s="15" t="s">
        <v>35</v>
      </c>
      <c r="AX413" s="15" t="s">
        <v>73</v>
      </c>
      <c r="AY413" s="267" t="s">
        <v>124</v>
      </c>
    </row>
    <row r="414" s="15" customFormat="1">
      <c r="A414" s="15"/>
      <c r="B414" s="258"/>
      <c r="C414" s="259"/>
      <c r="D414" s="224" t="s">
        <v>137</v>
      </c>
      <c r="E414" s="260" t="s">
        <v>19</v>
      </c>
      <c r="F414" s="261" t="s">
        <v>1333</v>
      </c>
      <c r="G414" s="259"/>
      <c r="H414" s="260" t="s">
        <v>19</v>
      </c>
      <c r="I414" s="262"/>
      <c r="J414" s="259"/>
      <c r="K414" s="259"/>
      <c r="L414" s="263"/>
      <c r="M414" s="264"/>
      <c r="N414" s="265"/>
      <c r="O414" s="265"/>
      <c r="P414" s="265"/>
      <c r="Q414" s="265"/>
      <c r="R414" s="265"/>
      <c r="S414" s="265"/>
      <c r="T414" s="266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67" t="s">
        <v>137</v>
      </c>
      <c r="AU414" s="267" t="s">
        <v>83</v>
      </c>
      <c r="AV414" s="15" t="s">
        <v>81</v>
      </c>
      <c r="AW414" s="15" t="s">
        <v>35</v>
      </c>
      <c r="AX414" s="15" t="s">
        <v>73</v>
      </c>
      <c r="AY414" s="267" t="s">
        <v>124</v>
      </c>
    </row>
    <row r="415" s="13" customFormat="1">
      <c r="A415" s="13"/>
      <c r="B415" s="226"/>
      <c r="C415" s="227"/>
      <c r="D415" s="224" t="s">
        <v>137</v>
      </c>
      <c r="E415" s="228" t="s">
        <v>19</v>
      </c>
      <c r="F415" s="229" t="s">
        <v>81</v>
      </c>
      <c r="G415" s="227"/>
      <c r="H415" s="230">
        <v>1</v>
      </c>
      <c r="I415" s="231"/>
      <c r="J415" s="227"/>
      <c r="K415" s="227"/>
      <c r="L415" s="232"/>
      <c r="M415" s="233"/>
      <c r="N415" s="234"/>
      <c r="O415" s="234"/>
      <c r="P415" s="234"/>
      <c r="Q415" s="234"/>
      <c r="R415" s="234"/>
      <c r="S415" s="234"/>
      <c r="T415" s="235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6" t="s">
        <v>137</v>
      </c>
      <c r="AU415" s="236" t="s">
        <v>83</v>
      </c>
      <c r="AV415" s="13" t="s">
        <v>83</v>
      </c>
      <c r="AW415" s="13" t="s">
        <v>35</v>
      </c>
      <c r="AX415" s="13" t="s">
        <v>81</v>
      </c>
      <c r="AY415" s="236" t="s">
        <v>124</v>
      </c>
    </row>
    <row r="416" s="2" customFormat="1" ht="16.5" customHeight="1">
      <c r="A416" s="40"/>
      <c r="B416" s="41"/>
      <c r="C416" s="206" t="s">
        <v>164</v>
      </c>
      <c r="D416" s="206" t="s">
        <v>126</v>
      </c>
      <c r="E416" s="207" t="s">
        <v>1334</v>
      </c>
      <c r="F416" s="208" t="s">
        <v>1335</v>
      </c>
      <c r="G416" s="209" t="s">
        <v>400</v>
      </c>
      <c r="H416" s="210">
        <v>1</v>
      </c>
      <c r="I416" s="211"/>
      <c r="J416" s="212">
        <f>ROUND(I416*H416,2)</f>
        <v>0</v>
      </c>
      <c r="K416" s="208" t="s">
        <v>19</v>
      </c>
      <c r="L416" s="46"/>
      <c r="M416" s="213" t="s">
        <v>19</v>
      </c>
      <c r="N416" s="214" t="s">
        <v>44</v>
      </c>
      <c r="O416" s="86"/>
      <c r="P416" s="215">
        <f>O416*H416</f>
        <v>0</v>
      </c>
      <c r="Q416" s="215">
        <v>0</v>
      </c>
      <c r="R416" s="215">
        <f>Q416*H416</f>
        <v>0</v>
      </c>
      <c r="S416" s="215">
        <v>0</v>
      </c>
      <c r="T416" s="216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7" t="s">
        <v>1314</v>
      </c>
      <c r="AT416" s="217" t="s">
        <v>126</v>
      </c>
      <c r="AU416" s="217" t="s">
        <v>83</v>
      </c>
      <c r="AY416" s="19" t="s">
        <v>124</v>
      </c>
      <c r="BE416" s="218">
        <f>IF(N416="základní",J416,0)</f>
        <v>0</v>
      </c>
      <c r="BF416" s="218">
        <f>IF(N416="snížená",J416,0)</f>
        <v>0</v>
      </c>
      <c r="BG416" s="218">
        <f>IF(N416="zákl. přenesená",J416,0)</f>
        <v>0</v>
      </c>
      <c r="BH416" s="218">
        <f>IF(N416="sníž. přenesená",J416,0)</f>
        <v>0</v>
      </c>
      <c r="BI416" s="218">
        <f>IF(N416="nulová",J416,0)</f>
        <v>0</v>
      </c>
      <c r="BJ416" s="19" t="s">
        <v>81</v>
      </c>
      <c r="BK416" s="218">
        <f>ROUND(I416*H416,2)</f>
        <v>0</v>
      </c>
      <c r="BL416" s="19" t="s">
        <v>1314</v>
      </c>
      <c r="BM416" s="217" t="s">
        <v>1336</v>
      </c>
    </row>
    <row r="417" s="15" customFormat="1">
      <c r="A417" s="15"/>
      <c r="B417" s="258"/>
      <c r="C417" s="259"/>
      <c r="D417" s="224" t="s">
        <v>137</v>
      </c>
      <c r="E417" s="260" t="s">
        <v>19</v>
      </c>
      <c r="F417" s="261" t="s">
        <v>1337</v>
      </c>
      <c r="G417" s="259"/>
      <c r="H417" s="260" t="s">
        <v>19</v>
      </c>
      <c r="I417" s="262"/>
      <c r="J417" s="259"/>
      <c r="K417" s="259"/>
      <c r="L417" s="263"/>
      <c r="M417" s="264"/>
      <c r="N417" s="265"/>
      <c r="O417" s="265"/>
      <c r="P417" s="265"/>
      <c r="Q417" s="265"/>
      <c r="R417" s="265"/>
      <c r="S417" s="265"/>
      <c r="T417" s="266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67" t="s">
        <v>137</v>
      </c>
      <c r="AU417" s="267" t="s">
        <v>83</v>
      </c>
      <c r="AV417" s="15" t="s">
        <v>81</v>
      </c>
      <c r="AW417" s="15" t="s">
        <v>35</v>
      </c>
      <c r="AX417" s="15" t="s">
        <v>73</v>
      </c>
      <c r="AY417" s="267" t="s">
        <v>124</v>
      </c>
    </row>
    <row r="418" s="15" customFormat="1">
      <c r="A418" s="15"/>
      <c r="B418" s="258"/>
      <c r="C418" s="259"/>
      <c r="D418" s="224" t="s">
        <v>137</v>
      </c>
      <c r="E418" s="260" t="s">
        <v>19</v>
      </c>
      <c r="F418" s="261" t="s">
        <v>1338</v>
      </c>
      <c r="G418" s="259"/>
      <c r="H418" s="260" t="s">
        <v>19</v>
      </c>
      <c r="I418" s="262"/>
      <c r="J418" s="259"/>
      <c r="K418" s="259"/>
      <c r="L418" s="263"/>
      <c r="M418" s="264"/>
      <c r="N418" s="265"/>
      <c r="O418" s="265"/>
      <c r="P418" s="265"/>
      <c r="Q418" s="265"/>
      <c r="R418" s="265"/>
      <c r="S418" s="265"/>
      <c r="T418" s="266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67" t="s">
        <v>137</v>
      </c>
      <c r="AU418" s="267" t="s">
        <v>83</v>
      </c>
      <c r="AV418" s="15" t="s">
        <v>81</v>
      </c>
      <c r="AW418" s="15" t="s">
        <v>35</v>
      </c>
      <c r="AX418" s="15" t="s">
        <v>73</v>
      </c>
      <c r="AY418" s="267" t="s">
        <v>124</v>
      </c>
    </row>
    <row r="419" s="15" customFormat="1">
      <c r="A419" s="15"/>
      <c r="B419" s="258"/>
      <c r="C419" s="259"/>
      <c r="D419" s="224" t="s">
        <v>137</v>
      </c>
      <c r="E419" s="260" t="s">
        <v>19</v>
      </c>
      <c r="F419" s="261" t="s">
        <v>1339</v>
      </c>
      <c r="G419" s="259"/>
      <c r="H419" s="260" t="s">
        <v>19</v>
      </c>
      <c r="I419" s="262"/>
      <c r="J419" s="259"/>
      <c r="K419" s="259"/>
      <c r="L419" s="263"/>
      <c r="M419" s="264"/>
      <c r="N419" s="265"/>
      <c r="O419" s="265"/>
      <c r="P419" s="265"/>
      <c r="Q419" s="265"/>
      <c r="R419" s="265"/>
      <c r="S419" s="265"/>
      <c r="T419" s="266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67" t="s">
        <v>137</v>
      </c>
      <c r="AU419" s="267" t="s">
        <v>83</v>
      </c>
      <c r="AV419" s="15" t="s">
        <v>81</v>
      </c>
      <c r="AW419" s="15" t="s">
        <v>35</v>
      </c>
      <c r="AX419" s="15" t="s">
        <v>73</v>
      </c>
      <c r="AY419" s="267" t="s">
        <v>124</v>
      </c>
    </row>
    <row r="420" s="13" customFormat="1">
      <c r="A420" s="13"/>
      <c r="B420" s="226"/>
      <c r="C420" s="227"/>
      <c r="D420" s="224" t="s">
        <v>137</v>
      </c>
      <c r="E420" s="228" t="s">
        <v>19</v>
      </c>
      <c r="F420" s="229" t="s">
        <v>81</v>
      </c>
      <c r="G420" s="227"/>
      <c r="H420" s="230">
        <v>1</v>
      </c>
      <c r="I420" s="231"/>
      <c r="J420" s="227"/>
      <c r="K420" s="227"/>
      <c r="L420" s="232"/>
      <c r="M420" s="233"/>
      <c r="N420" s="234"/>
      <c r="O420" s="234"/>
      <c r="P420" s="234"/>
      <c r="Q420" s="234"/>
      <c r="R420" s="234"/>
      <c r="S420" s="234"/>
      <c r="T420" s="235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6" t="s">
        <v>137</v>
      </c>
      <c r="AU420" s="236" t="s">
        <v>83</v>
      </c>
      <c r="AV420" s="13" t="s">
        <v>83</v>
      </c>
      <c r="AW420" s="13" t="s">
        <v>35</v>
      </c>
      <c r="AX420" s="13" t="s">
        <v>81</v>
      </c>
      <c r="AY420" s="236" t="s">
        <v>124</v>
      </c>
    </row>
    <row r="421" s="2" customFormat="1" ht="16.5" customHeight="1">
      <c r="A421" s="40"/>
      <c r="B421" s="41"/>
      <c r="C421" s="206" t="s">
        <v>224</v>
      </c>
      <c r="D421" s="206" t="s">
        <v>126</v>
      </c>
      <c r="E421" s="207" t="s">
        <v>1340</v>
      </c>
      <c r="F421" s="208" t="s">
        <v>1341</v>
      </c>
      <c r="G421" s="209" t="s">
        <v>400</v>
      </c>
      <c r="H421" s="210">
        <v>1</v>
      </c>
      <c r="I421" s="211"/>
      <c r="J421" s="212">
        <f>ROUND(I421*H421,2)</f>
        <v>0</v>
      </c>
      <c r="K421" s="208" t="s">
        <v>19</v>
      </c>
      <c r="L421" s="46"/>
      <c r="M421" s="213" t="s">
        <v>19</v>
      </c>
      <c r="N421" s="214" t="s">
        <v>44</v>
      </c>
      <c r="O421" s="86"/>
      <c r="P421" s="215">
        <f>O421*H421</f>
        <v>0</v>
      </c>
      <c r="Q421" s="215">
        <v>0</v>
      </c>
      <c r="R421" s="215">
        <f>Q421*H421</f>
        <v>0</v>
      </c>
      <c r="S421" s="215">
        <v>0</v>
      </c>
      <c r="T421" s="216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17" t="s">
        <v>1314</v>
      </c>
      <c r="AT421" s="217" t="s">
        <v>126</v>
      </c>
      <c r="AU421" s="217" t="s">
        <v>83</v>
      </c>
      <c r="AY421" s="19" t="s">
        <v>124</v>
      </c>
      <c r="BE421" s="218">
        <f>IF(N421="základní",J421,0)</f>
        <v>0</v>
      </c>
      <c r="BF421" s="218">
        <f>IF(N421="snížená",J421,0)</f>
        <v>0</v>
      </c>
      <c r="BG421" s="218">
        <f>IF(N421="zákl. přenesená",J421,0)</f>
        <v>0</v>
      </c>
      <c r="BH421" s="218">
        <f>IF(N421="sníž. přenesená",J421,0)</f>
        <v>0</v>
      </c>
      <c r="BI421" s="218">
        <f>IF(N421="nulová",J421,0)</f>
        <v>0</v>
      </c>
      <c r="BJ421" s="19" t="s">
        <v>81</v>
      </c>
      <c r="BK421" s="218">
        <f>ROUND(I421*H421,2)</f>
        <v>0</v>
      </c>
      <c r="BL421" s="19" t="s">
        <v>1314</v>
      </c>
      <c r="BM421" s="217" t="s">
        <v>1342</v>
      </c>
    </row>
    <row r="422" s="15" customFormat="1">
      <c r="A422" s="15"/>
      <c r="B422" s="258"/>
      <c r="C422" s="259"/>
      <c r="D422" s="224" t="s">
        <v>137</v>
      </c>
      <c r="E422" s="260" t="s">
        <v>19</v>
      </c>
      <c r="F422" s="261" t="s">
        <v>1343</v>
      </c>
      <c r="G422" s="259"/>
      <c r="H422" s="260" t="s">
        <v>19</v>
      </c>
      <c r="I422" s="262"/>
      <c r="J422" s="259"/>
      <c r="K422" s="259"/>
      <c r="L422" s="263"/>
      <c r="M422" s="264"/>
      <c r="N422" s="265"/>
      <c r="O422" s="265"/>
      <c r="P422" s="265"/>
      <c r="Q422" s="265"/>
      <c r="R422" s="265"/>
      <c r="S422" s="265"/>
      <c r="T422" s="266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67" t="s">
        <v>137</v>
      </c>
      <c r="AU422" s="267" t="s">
        <v>83</v>
      </c>
      <c r="AV422" s="15" t="s">
        <v>81</v>
      </c>
      <c r="AW422" s="15" t="s">
        <v>35</v>
      </c>
      <c r="AX422" s="15" t="s">
        <v>73</v>
      </c>
      <c r="AY422" s="267" t="s">
        <v>124</v>
      </c>
    </row>
    <row r="423" s="15" customFormat="1">
      <c r="A423" s="15"/>
      <c r="B423" s="258"/>
      <c r="C423" s="259"/>
      <c r="D423" s="224" t="s">
        <v>137</v>
      </c>
      <c r="E423" s="260" t="s">
        <v>19</v>
      </c>
      <c r="F423" s="261" t="s">
        <v>1344</v>
      </c>
      <c r="G423" s="259"/>
      <c r="H423" s="260" t="s">
        <v>19</v>
      </c>
      <c r="I423" s="262"/>
      <c r="J423" s="259"/>
      <c r="K423" s="259"/>
      <c r="L423" s="263"/>
      <c r="M423" s="264"/>
      <c r="N423" s="265"/>
      <c r="O423" s="265"/>
      <c r="P423" s="265"/>
      <c r="Q423" s="265"/>
      <c r="R423" s="265"/>
      <c r="S423" s="265"/>
      <c r="T423" s="266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67" t="s">
        <v>137</v>
      </c>
      <c r="AU423" s="267" t="s">
        <v>83</v>
      </c>
      <c r="AV423" s="15" t="s">
        <v>81</v>
      </c>
      <c r="AW423" s="15" t="s">
        <v>35</v>
      </c>
      <c r="AX423" s="15" t="s">
        <v>73</v>
      </c>
      <c r="AY423" s="267" t="s">
        <v>124</v>
      </c>
    </row>
    <row r="424" s="15" customFormat="1">
      <c r="A424" s="15"/>
      <c r="B424" s="258"/>
      <c r="C424" s="259"/>
      <c r="D424" s="224" t="s">
        <v>137</v>
      </c>
      <c r="E424" s="260" t="s">
        <v>19</v>
      </c>
      <c r="F424" s="261" t="s">
        <v>1345</v>
      </c>
      <c r="G424" s="259"/>
      <c r="H424" s="260" t="s">
        <v>19</v>
      </c>
      <c r="I424" s="262"/>
      <c r="J424" s="259"/>
      <c r="K424" s="259"/>
      <c r="L424" s="263"/>
      <c r="M424" s="264"/>
      <c r="N424" s="265"/>
      <c r="O424" s="265"/>
      <c r="P424" s="265"/>
      <c r="Q424" s="265"/>
      <c r="R424" s="265"/>
      <c r="S424" s="265"/>
      <c r="T424" s="266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67" t="s">
        <v>137</v>
      </c>
      <c r="AU424" s="267" t="s">
        <v>83</v>
      </c>
      <c r="AV424" s="15" t="s">
        <v>81</v>
      </c>
      <c r="AW424" s="15" t="s">
        <v>35</v>
      </c>
      <c r="AX424" s="15" t="s">
        <v>73</v>
      </c>
      <c r="AY424" s="267" t="s">
        <v>124</v>
      </c>
    </row>
    <row r="425" s="13" customFormat="1">
      <c r="A425" s="13"/>
      <c r="B425" s="226"/>
      <c r="C425" s="227"/>
      <c r="D425" s="224" t="s">
        <v>137</v>
      </c>
      <c r="E425" s="228" t="s">
        <v>19</v>
      </c>
      <c r="F425" s="229" t="s">
        <v>81</v>
      </c>
      <c r="G425" s="227"/>
      <c r="H425" s="230">
        <v>1</v>
      </c>
      <c r="I425" s="231"/>
      <c r="J425" s="227"/>
      <c r="K425" s="227"/>
      <c r="L425" s="232"/>
      <c r="M425" s="233"/>
      <c r="N425" s="234"/>
      <c r="O425" s="234"/>
      <c r="P425" s="234"/>
      <c r="Q425" s="234"/>
      <c r="R425" s="234"/>
      <c r="S425" s="234"/>
      <c r="T425" s="235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6" t="s">
        <v>137</v>
      </c>
      <c r="AU425" s="236" t="s">
        <v>83</v>
      </c>
      <c r="AV425" s="13" t="s">
        <v>83</v>
      </c>
      <c r="AW425" s="13" t="s">
        <v>35</v>
      </c>
      <c r="AX425" s="13" t="s">
        <v>81</v>
      </c>
      <c r="AY425" s="236" t="s">
        <v>124</v>
      </c>
    </row>
    <row r="426" s="2" customFormat="1" ht="16.5" customHeight="1">
      <c r="A426" s="40"/>
      <c r="B426" s="41"/>
      <c r="C426" s="206" t="s">
        <v>684</v>
      </c>
      <c r="D426" s="206" t="s">
        <v>126</v>
      </c>
      <c r="E426" s="207" t="s">
        <v>1346</v>
      </c>
      <c r="F426" s="208" t="s">
        <v>1347</v>
      </c>
      <c r="G426" s="209" t="s">
        <v>400</v>
      </c>
      <c r="H426" s="210">
        <v>1</v>
      </c>
      <c r="I426" s="211"/>
      <c r="J426" s="212">
        <f>ROUND(I426*H426,2)</f>
        <v>0</v>
      </c>
      <c r="K426" s="208" t="s">
        <v>19</v>
      </c>
      <c r="L426" s="46"/>
      <c r="M426" s="213" t="s">
        <v>19</v>
      </c>
      <c r="N426" s="214" t="s">
        <v>44</v>
      </c>
      <c r="O426" s="86"/>
      <c r="P426" s="215">
        <f>O426*H426</f>
        <v>0</v>
      </c>
      <c r="Q426" s="215">
        <v>0</v>
      </c>
      <c r="R426" s="215">
        <f>Q426*H426</f>
        <v>0</v>
      </c>
      <c r="S426" s="215">
        <v>0</v>
      </c>
      <c r="T426" s="216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17" t="s">
        <v>1314</v>
      </c>
      <c r="AT426" s="217" t="s">
        <v>126</v>
      </c>
      <c r="AU426" s="217" t="s">
        <v>83</v>
      </c>
      <c r="AY426" s="19" t="s">
        <v>124</v>
      </c>
      <c r="BE426" s="218">
        <f>IF(N426="základní",J426,0)</f>
        <v>0</v>
      </c>
      <c r="BF426" s="218">
        <f>IF(N426="snížená",J426,0)</f>
        <v>0</v>
      </c>
      <c r="BG426" s="218">
        <f>IF(N426="zákl. přenesená",J426,0)</f>
        <v>0</v>
      </c>
      <c r="BH426" s="218">
        <f>IF(N426="sníž. přenesená",J426,0)</f>
        <v>0</v>
      </c>
      <c r="BI426" s="218">
        <f>IF(N426="nulová",J426,0)</f>
        <v>0</v>
      </c>
      <c r="BJ426" s="19" t="s">
        <v>81</v>
      </c>
      <c r="BK426" s="218">
        <f>ROUND(I426*H426,2)</f>
        <v>0</v>
      </c>
      <c r="BL426" s="19" t="s">
        <v>1314</v>
      </c>
      <c r="BM426" s="217" t="s">
        <v>1348</v>
      </c>
    </row>
    <row r="427" s="15" customFormat="1">
      <c r="A427" s="15"/>
      <c r="B427" s="258"/>
      <c r="C427" s="259"/>
      <c r="D427" s="224" t="s">
        <v>137</v>
      </c>
      <c r="E427" s="260" t="s">
        <v>19</v>
      </c>
      <c r="F427" s="261" t="s">
        <v>1349</v>
      </c>
      <c r="G427" s="259"/>
      <c r="H427" s="260" t="s">
        <v>19</v>
      </c>
      <c r="I427" s="262"/>
      <c r="J427" s="259"/>
      <c r="K427" s="259"/>
      <c r="L427" s="263"/>
      <c r="M427" s="264"/>
      <c r="N427" s="265"/>
      <c r="O427" s="265"/>
      <c r="P427" s="265"/>
      <c r="Q427" s="265"/>
      <c r="R427" s="265"/>
      <c r="S427" s="265"/>
      <c r="T427" s="266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67" t="s">
        <v>137</v>
      </c>
      <c r="AU427" s="267" t="s">
        <v>83</v>
      </c>
      <c r="AV427" s="15" t="s">
        <v>81</v>
      </c>
      <c r="AW427" s="15" t="s">
        <v>35</v>
      </c>
      <c r="AX427" s="15" t="s">
        <v>73</v>
      </c>
      <c r="AY427" s="267" t="s">
        <v>124</v>
      </c>
    </row>
    <row r="428" s="15" customFormat="1">
      <c r="A428" s="15"/>
      <c r="B428" s="258"/>
      <c r="C428" s="259"/>
      <c r="D428" s="224" t="s">
        <v>137</v>
      </c>
      <c r="E428" s="260" t="s">
        <v>19</v>
      </c>
      <c r="F428" s="261" t="s">
        <v>1350</v>
      </c>
      <c r="G428" s="259"/>
      <c r="H428" s="260" t="s">
        <v>19</v>
      </c>
      <c r="I428" s="262"/>
      <c r="J428" s="259"/>
      <c r="K428" s="259"/>
      <c r="L428" s="263"/>
      <c r="M428" s="264"/>
      <c r="N428" s="265"/>
      <c r="O428" s="265"/>
      <c r="P428" s="265"/>
      <c r="Q428" s="265"/>
      <c r="R428" s="265"/>
      <c r="S428" s="265"/>
      <c r="T428" s="266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67" t="s">
        <v>137</v>
      </c>
      <c r="AU428" s="267" t="s">
        <v>83</v>
      </c>
      <c r="AV428" s="15" t="s">
        <v>81</v>
      </c>
      <c r="AW428" s="15" t="s">
        <v>35</v>
      </c>
      <c r="AX428" s="15" t="s">
        <v>73</v>
      </c>
      <c r="AY428" s="267" t="s">
        <v>124</v>
      </c>
    </row>
    <row r="429" s="13" customFormat="1">
      <c r="A429" s="13"/>
      <c r="B429" s="226"/>
      <c r="C429" s="227"/>
      <c r="D429" s="224" t="s">
        <v>137</v>
      </c>
      <c r="E429" s="228" t="s">
        <v>19</v>
      </c>
      <c r="F429" s="229" t="s">
        <v>81</v>
      </c>
      <c r="G429" s="227"/>
      <c r="H429" s="230">
        <v>1</v>
      </c>
      <c r="I429" s="231"/>
      <c r="J429" s="227"/>
      <c r="K429" s="227"/>
      <c r="L429" s="232"/>
      <c r="M429" s="233"/>
      <c r="N429" s="234"/>
      <c r="O429" s="234"/>
      <c r="P429" s="234"/>
      <c r="Q429" s="234"/>
      <c r="R429" s="234"/>
      <c r="S429" s="234"/>
      <c r="T429" s="235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6" t="s">
        <v>137</v>
      </c>
      <c r="AU429" s="236" t="s">
        <v>83</v>
      </c>
      <c r="AV429" s="13" t="s">
        <v>83</v>
      </c>
      <c r="AW429" s="13" t="s">
        <v>35</v>
      </c>
      <c r="AX429" s="13" t="s">
        <v>81</v>
      </c>
      <c r="AY429" s="236" t="s">
        <v>124</v>
      </c>
    </row>
    <row r="430" s="2" customFormat="1" ht="16.5" customHeight="1">
      <c r="A430" s="40"/>
      <c r="B430" s="41"/>
      <c r="C430" s="206" t="s">
        <v>689</v>
      </c>
      <c r="D430" s="206" t="s">
        <v>126</v>
      </c>
      <c r="E430" s="207" t="s">
        <v>1351</v>
      </c>
      <c r="F430" s="208" t="s">
        <v>1352</v>
      </c>
      <c r="G430" s="209" t="s">
        <v>400</v>
      </c>
      <c r="H430" s="210">
        <v>1</v>
      </c>
      <c r="I430" s="211"/>
      <c r="J430" s="212">
        <f>ROUND(I430*H430,2)</f>
        <v>0</v>
      </c>
      <c r="K430" s="208" t="s">
        <v>19</v>
      </c>
      <c r="L430" s="46"/>
      <c r="M430" s="213" t="s">
        <v>19</v>
      </c>
      <c r="N430" s="214" t="s">
        <v>44</v>
      </c>
      <c r="O430" s="86"/>
      <c r="P430" s="215">
        <f>O430*H430</f>
        <v>0</v>
      </c>
      <c r="Q430" s="215">
        <v>0</v>
      </c>
      <c r="R430" s="215">
        <f>Q430*H430</f>
        <v>0</v>
      </c>
      <c r="S430" s="215">
        <v>0</v>
      </c>
      <c r="T430" s="216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7" t="s">
        <v>1314</v>
      </c>
      <c r="AT430" s="217" t="s">
        <v>126</v>
      </c>
      <c r="AU430" s="217" t="s">
        <v>83</v>
      </c>
      <c r="AY430" s="19" t="s">
        <v>124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9" t="s">
        <v>81</v>
      </c>
      <c r="BK430" s="218">
        <f>ROUND(I430*H430,2)</f>
        <v>0</v>
      </c>
      <c r="BL430" s="19" t="s">
        <v>1314</v>
      </c>
      <c r="BM430" s="217" t="s">
        <v>1353</v>
      </c>
    </row>
    <row r="431" s="15" customFormat="1">
      <c r="A431" s="15"/>
      <c r="B431" s="258"/>
      <c r="C431" s="259"/>
      <c r="D431" s="224" t="s">
        <v>137</v>
      </c>
      <c r="E431" s="260" t="s">
        <v>19</v>
      </c>
      <c r="F431" s="261" t="s">
        <v>1349</v>
      </c>
      <c r="G431" s="259"/>
      <c r="H431" s="260" t="s">
        <v>19</v>
      </c>
      <c r="I431" s="262"/>
      <c r="J431" s="259"/>
      <c r="K431" s="259"/>
      <c r="L431" s="263"/>
      <c r="M431" s="264"/>
      <c r="N431" s="265"/>
      <c r="O431" s="265"/>
      <c r="P431" s="265"/>
      <c r="Q431" s="265"/>
      <c r="R431" s="265"/>
      <c r="S431" s="265"/>
      <c r="T431" s="266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67" t="s">
        <v>137</v>
      </c>
      <c r="AU431" s="267" t="s">
        <v>83</v>
      </c>
      <c r="AV431" s="15" t="s">
        <v>81</v>
      </c>
      <c r="AW431" s="15" t="s">
        <v>35</v>
      </c>
      <c r="AX431" s="15" t="s">
        <v>73</v>
      </c>
      <c r="AY431" s="267" t="s">
        <v>124</v>
      </c>
    </row>
    <row r="432" s="15" customFormat="1">
      <c r="A432" s="15"/>
      <c r="B432" s="258"/>
      <c r="C432" s="259"/>
      <c r="D432" s="224" t="s">
        <v>137</v>
      </c>
      <c r="E432" s="260" t="s">
        <v>19</v>
      </c>
      <c r="F432" s="261" t="s">
        <v>1354</v>
      </c>
      <c r="G432" s="259"/>
      <c r="H432" s="260" t="s">
        <v>19</v>
      </c>
      <c r="I432" s="262"/>
      <c r="J432" s="259"/>
      <c r="K432" s="259"/>
      <c r="L432" s="263"/>
      <c r="M432" s="264"/>
      <c r="N432" s="265"/>
      <c r="O432" s="265"/>
      <c r="P432" s="265"/>
      <c r="Q432" s="265"/>
      <c r="R432" s="265"/>
      <c r="S432" s="265"/>
      <c r="T432" s="266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67" t="s">
        <v>137</v>
      </c>
      <c r="AU432" s="267" t="s">
        <v>83</v>
      </c>
      <c r="AV432" s="15" t="s">
        <v>81</v>
      </c>
      <c r="AW432" s="15" t="s">
        <v>35</v>
      </c>
      <c r="AX432" s="15" t="s">
        <v>73</v>
      </c>
      <c r="AY432" s="267" t="s">
        <v>124</v>
      </c>
    </row>
    <row r="433" s="13" customFormat="1">
      <c r="A433" s="13"/>
      <c r="B433" s="226"/>
      <c r="C433" s="227"/>
      <c r="D433" s="224" t="s">
        <v>137</v>
      </c>
      <c r="E433" s="228" t="s">
        <v>19</v>
      </c>
      <c r="F433" s="229" t="s">
        <v>81</v>
      </c>
      <c r="G433" s="227"/>
      <c r="H433" s="230">
        <v>1</v>
      </c>
      <c r="I433" s="231"/>
      <c r="J433" s="227"/>
      <c r="K433" s="227"/>
      <c r="L433" s="232"/>
      <c r="M433" s="233"/>
      <c r="N433" s="234"/>
      <c r="O433" s="234"/>
      <c r="P433" s="234"/>
      <c r="Q433" s="234"/>
      <c r="R433" s="234"/>
      <c r="S433" s="234"/>
      <c r="T433" s="235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6" t="s">
        <v>137</v>
      </c>
      <c r="AU433" s="236" t="s">
        <v>83</v>
      </c>
      <c r="AV433" s="13" t="s">
        <v>83</v>
      </c>
      <c r="AW433" s="13" t="s">
        <v>35</v>
      </c>
      <c r="AX433" s="13" t="s">
        <v>81</v>
      </c>
      <c r="AY433" s="236" t="s">
        <v>124</v>
      </c>
    </row>
    <row r="434" s="2" customFormat="1" ht="16.5" customHeight="1">
      <c r="A434" s="40"/>
      <c r="B434" s="41"/>
      <c r="C434" s="206" t="s">
        <v>693</v>
      </c>
      <c r="D434" s="206" t="s">
        <v>126</v>
      </c>
      <c r="E434" s="207" t="s">
        <v>1355</v>
      </c>
      <c r="F434" s="208" t="s">
        <v>1356</v>
      </c>
      <c r="G434" s="209" t="s">
        <v>400</v>
      </c>
      <c r="H434" s="210">
        <v>1</v>
      </c>
      <c r="I434" s="211"/>
      <c r="J434" s="212">
        <f>ROUND(I434*H434,2)</f>
        <v>0</v>
      </c>
      <c r="K434" s="208" t="s">
        <v>19</v>
      </c>
      <c r="L434" s="46"/>
      <c r="M434" s="213" t="s">
        <v>19</v>
      </c>
      <c r="N434" s="214" t="s">
        <v>44</v>
      </c>
      <c r="O434" s="86"/>
      <c r="P434" s="215">
        <f>O434*H434</f>
        <v>0</v>
      </c>
      <c r="Q434" s="215">
        <v>0</v>
      </c>
      <c r="R434" s="215">
        <f>Q434*H434</f>
        <v>0</v>
      </c>
      <c r="S434" s="215">
        <v>0</v>
      </c>
      <c r="T434" s="216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17" t="s">
        <v>1314</v>
      </c>
      <c r="AT434" s="217" t="s">
        <v>126</v>
      </c>
      <c r="AU434" s="217" t="s">
        <v>83</v>
      </c>
      <c r="AY434" s="19" t="s">
        <v>124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19" t="s">
        <v>81</v>
      </c>
      <c r="BK434" s="218">
        <f>ROUND(I434*H434,2)</f>
        <v>0</v>
      </c>
      <c r="BL434" s="19" t="s">
        <v>1314</v>
      </c>
      <c r="BM434" s="217" t="s">
        <v>1357</v>
      </c>
    </row>
    <row r="435" s="15" customFormat="1">
      <c r="A435" s="15"/>
      <c r="B435" s="258"/>
      <c r="C435" s="259"/>
      <c r="D435" s="224" t="s">
        <v>137</v>
      </c>
      <c r="E435" s="260" t="s">
        <v>19</v>
      </c>
      <c r="F435" s="261" t="s">
        <v>1358</v>
      </c>
      <c r="G435" s="259"/>
      <c r="H435" s="260" t="s">
        <v>19</v>
      </c>
      <c r="I435" s="262"/>
      <c r="J435" s="259"/>
      <c r="K435" s="259"/>
      <c r="L435" s="263"/>
      <c r="M435" s="264"/>
      <c r="N435" s="265"/>
      <c r="O435" s="265"/>
      <c r="P435" s="265"/>
      <c r="Q435" s="265"/>
      <c r="R435" s="265"/>
      <c r="S435" s="265"/>
      <c r="T435" s="266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67" t="s">
        <v>137</v>
      </c>
      <c r="AU435" s="267" t="s">
        <v>83</v>
      </c>
      <c r="AV435" s="15" t="s">
        <v>81</v>
      </c>
      <c r="AW435" s="15" t="s">
        <v>35</v>
      </c>
      <c r="AX435" s="15" t="s">
        <v>73</v>
      </c>
      <c r="AY435" s="267" t="s">
        <v>124</v>
      </c>
    </row>
    <row r="436" s="15" customFormat="1">
      <c r="A436" s="15"/>
      <c r="B436" s="258"/>
      <c r="C436" s="259"/>
      <c r="D436" s="224" t="s">
        <v>137</v>
      </c>
      <c r="E436" s="260" t="s">
        <v>19</v>
      </c>
      <c r="F436" s="261" t="s">
        <v>1359</v>
      </c>
      <c r="G436" s="259"/>
      <c r="H436" s="260" t="s">
        <v>19</v>
      </c>
      <c r="I436" s="262"/>
      <c r="J436" s="259"/>
      <c r="K436" s="259"/>
      <c r="L436" s="263"/>
      <c r="M436" s="264"/>
      <c r="N436" s="265"/>
      <c r="O436" s="265"/>
      <c r="P436" s="265"/>
      <c r="Q436" s="265"/>
      <c r="R436" s="265"/>
      <c r="S436" s="265"/>
      <c r="T436" s="266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67" t="s">
        <v>137</v>
      </c>
      <c r="AU436" s="267" t="s">
        <v>83</v>
      </c>
      <c r="AV436" s="15" t="s">
        <v>81</v>
      </c>
      <c r="AW436" s="15" t="s">
        <v>35</v>
      </c>
      <c r="AX436" s="15" t="s">
        <v>73</v>
      </c>
      <c r="AY436" s="267" t="s">
        <v>124</v>
      </c>
    </row>
    <row r="437" s="15" customFormat="1">
      <c r="A437" s="15"/>
      <c r="B437" s="258"/>
      <c r="C437" s="259"/>
      <c r="D437" s="224" t="s">
        <v>137</v>
      </c>
      <c r="E437" s="260" t="s">
        <v>19</v>
      </c>
      <c r="F437" s="261" t="s">
        <v>1360</v>
      </c>
      <c r="G437" s="259"/>
      <c r="H437" s="260" t="s">
        <v>19</v>
      </c>
      <c r="I437" s="262"/>
      <c r="J437" s="259"/>
      <c r="K437" s="259"/>
      <c r="L437" s="263"/>
      <c r="M437" s="264"/>
      <c r="N437" s="265"/>
      <c r="O437" s="265"/>
      <c r="P437" s="265"/>
      <c r="Q437" s="265"/>
      <c r="R437" s="265"/>
      <c r="S437" s="265"/>
      <c r="T437" s="266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67" t="s">
        <v>137</v>
      </c>
      <c r="AU437" s="267" t="s">
        <v>83</v>
      </c>
      <c r="AV437" s="15" t="s">
        <v>81</v>
      </c>
      <c r="AW437" s="15" t="s">
        <v>35</v>
      </c>
      <c r="AX437" s="15" t="s">
        <v>73</v>
      </c>
      <c r="AY437" s="267" t="s">
        <v>124</v>
      </c>
    </row>
    <row r="438" s="15" customFormat="1">
      <c r="A438" s="15"/>
      <c r="B438" s="258"/>
      <c r="C438" s="259"/>
      <c r="D438" s="224" t="s">
        <v>137</v>
      </c>
      <c r="E438" s="260" t="s">
        <v>19</v>
      </c>
      <c r="F438" s="261" t="s">
        <v>1361</v>
      </c>
      <c r="G438" s="259"/>
      <c r="H438" s="260" t="s">
        <v>19</v>
      </c>
      <c r="I438" s="262"/>
      <c r="J438" s="259"/>
      <c r="K438" s="259"/>
      <c r="L438" s="263"/>
      <c r="M438" s="264"/>
      <c r="N438" s="265"/>
      <c r="O438" s="265"/>
      <c r="P438" s="265"/>
      <c r="Q438" s="265"/>
      <c r="R438" s="265"/>
      <c r="S438" s="265"/>
      <c r="T438" s="266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67" t="s">
        <v>137</v>
      </c>
      <c r="AU438" s="267" t="s">
        <v>83</v>
      </c>
      <c r="AV438" s="15" t="s">
        <v>81</v>
      </c>
      <c r="AW438" s="15" t="s">
        <v>35</v>
      </c>
      <c r="AX438" s="15" t="s">
        <v>73</v>
      </c>
      <c r="AY438" s="267" t="s">
        <v>124</v>
      </c>
    </row>
    <row r="439" s="13" customFormat="1">
      <c r="A439" s="13"/>
      <c r="B439" s="226"/>
      <c r="C439" s="227"/>
      <c r="D439" s="224" t="s">
        <v>137</v>
      </c>
      <c r="E439" s="228" t="s">
        <v>19</v>
      </c>
      <c r="F439" s="229" t="s">
        <v>81</v>
      </c>
      <c r="G439" s="227"/>
      <c r="H439" s="230">
        <v>1</v>
      </c>
      <c r="I439" s="231"/>
      <c r="J439" s="227"/>
      <c r="K439" s="227"/>
      <c r="L439" s="232"/>
      <c r="M439" s="233"/>
      <c r="N439" s="234"/>
      <c r="O439" s="234"/>
      <c r="P439" s="234"/>
      <c r="Q439" s="234"/>
      <c r="R439" s="234"/>
      <c r="S439" s="234"/>
      <c r="T439" s="235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6" t="s">
        <v>137</v>
      </c>
      <c r="AU439" s="236" t="s">
        <v>83</v>
      </c>
      <c r="AV439" s="13" t="s">
        <v>83</v>
      </c>
      <c r="AW439" s="13" t="s">
        <v>35</v>
      </c>
      <c r="AX439" s="13" t="s">
        <v>81</v>
      </c>
      <c r="AY439" s="236" t="s">
        <v>124</v>
      </c>
    </row>
    <row r="440" s="2" customFormat="1" ht="16.5" customHeight="1">
      <c r="A440" s="40"/>
      <c r="B440" s="41"/>
      <c r="C440" s="206" t="s">
        <v>698</v>
      </c>
      <c r="D440" s="206" t="s">
        <v>126</v>
      </c>
      <c r="E440" s="207" t="s">
        <v>1362</v>
      </c>
      <c r="F440" s="208" t="s">
        <v>1363</v>
      </c>
      <c r="G440" s="209" t="s">
        <v>400</v>
      </c>
      <c r="H440" s="210">
        <v>1</v>
      </c>
      <c r="I440" s="211"/>
      <c r="J440" s="212">
        <f>ROUND(I440*H440,2)</f>
        <v>0</v>
      </c>
      <c r="K440" s="208" t="s">
        <v>19</v>
      </c>
      <c r="L440" s="46"/>
      <c r="M440" s="213" t="s">
        <v>19</v>
      </c>
      <c r="N440" s="214" t="s">
        <v>44</v>
      </c>
      <c r="O440" s="86"/>
      <c r="P440" s="215">
        <f>O440*H440</f>
        <v>0</v>
      </c>
      <c r="Q440" s="215">
        <v>0</v>
      </c>
      <c r="R440" s="215">
        <f>Q440*H440</f>
        <v>0</v>
      </c>
      <c r="S440" s="215">
        <v>0</v>
      </c>
      <c r="T440" s="216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17" t="s">
        <v>1314</v>
      </c>
      <c r="AT440" s="217" t="s">
        <v>126</v>
      </c>
      <c r="AU440" s="217" t="s">
        <v>83</v>
      </c>
      <c r="AY440" s="19" t="s">
        <v>124</v>
      </c>
      <c r="BE440" s="218">
        <f>IF(N440="základní",J440,0)</f>
        <v>0</v>
      </c>
      <c r="BF440" s="218">
        <f>IF(N440="snížená",J440,0)</f>
        <v>0</v>
      </c>
      <c r="BG440" s="218">
        <f>IF(N440="zákl. přenesená",J440,0)</f>
        <v>0</v>
      </c>
      <c r="BH440" s="218">
        <f>IF(N440="sníž. přenesená",J440,0)</f>
        <v>0</v>
      </c>
      <c r="BI440" s="218">
        <f>IF(N440="nulová",J440,0)</f>
        <v>0</v>
      </c>
      <c r="BJ440" s="19" t="s">
        <v>81</v>
      </c>
      <c r="BK440" s="218">
        <f>ROUND(I440*H440,2)</f>
        <v>0</v>
      </c>
      <c r="BL440" s="19" t="s">
        <v>1314</v>
      </c>
      <c r="BM440" s="217" t="s">
        <v>1364</v>
      </c>
    </row>
    <row r="441" s="15" customFormat="1">
      <c r="A441" s="15"/>
      <c r="B441" s="258"/>
      <c r="C441" s="259"/>
      <c r="D441" s="224" t="s">
        <v>137</v>
      </c>
      <c r="E441" s="260" t="s">
        <v>19</v>
      </c>
      <c r="F441" s="261" t="s">
        <v>1365</v>
      </c>
      <c r="G441" s="259"/>
      <c r="H441" s="260" t="s">
        <v>19</v>
      </c>
      <c r="I441" s="262"/>
      <c r="J441" s="259"/>
      <c r="K441" s="259"/>
      <c r="L441" s="263"/>
      <c r="M441" s="264"/>
      <c r="N441" s="265"/>
      <c r="O441" s="265"/>
      <c r="P441" s="265"/>
      <c r="Q441" s="265"/>
      <c r="R441" s="265"/>
      <c r="S441" s="265"/>
      <c r="T441" s="266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67" t="s">
        <v>137</v>
      </c>
      <c r="AU441" s="267" t="s">
        <v>83</v>
      </c>
      <c r="AV441" s="15" t="s">
        <v>81</v>
      </c>
      <c r="AW441" s="15" t="s">
        <v>35</v>
      </c>
      <c r="AX441" s="15" t="s">
        <v>73</v>
      </c>
      <c r="AY441" s="267" t="s">
        <v>124</v>
      </c>
    </row>
    <row r="442" s="15" customFormat="1">
      <c r="A442" s="15"/>
      <c r="B442" s="258"/>
      <c r="C442" s="259"/>
      <c r="D442" s="224" t="s">
        <v>137</v>
      </c>
      <c r="E442" s="260" t="s">
        <v>19</v>
      </c>
      <c r="F442" s="261" t="s">
        <v>1366</v>
      </c>
      <c r="G442" s="259"/>
      <c r="H442" s="260" t="s">
        <v>19</v>
      </c>
      <c r="I442" s="262"/>
      <c r="J442" s="259"/>
      <c r="K442" s="259"/>
      <c r="L442" s="263"/>
      <c r="M442" s="264"/>
      <c r="N442" s="265"/>
      <c r="O442" s="265"/>
      <c r="P442" s="265"/>
      <c r="Q442" s="265"/>
      <c r="R442" s="265"/>
      <c r="S442" s="265"/>
      <c r="T442" s="266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67" t="s">
        <v>137</v>
      </c>
      <c r="AU442" s="267" t="s">
        <v>83</v>
      </c>
      <c r="AV442" s="15" t="s">
        <v>81</v>
      </c>
      <c r="AW442" s="15" t="s">
        <v>35</v>
      </c>
      <c r="AX442" s="15" t="s">
        <v>73</v>
      </c>
      <c r="AY442" s="267" t="s">
        <v>124</v>
      </c>
    </row>
    <row r="443" s="13" customFormat="1">
      <c r="A443" s="13"/>
      <c r="B443" s="226"/>
      <c r="C443" s="227"/>
      <c r="D443" s="224" t="s">
        <v>137</v>
      </c>
      <c r="E443" s="228" t="s">
        <v>19</v>
      </c>
      <c r="F443" s="229" t="s">
        <v>81</v>
      </c>
      <c r="G443" s="227"/>
      <c r="H443" s="230">
        <v>1</v>
      </c>
      <c r="I443" s="231"/>
      <c r="J443" s="227"/>
      <c r="K443" s="227"/>
      <c r="L443" s="232"/>
      <c r="M443" s="233"/>
      <c r="N443" s="234"/>
      <c r="O443" s="234"/>
      <c r="P443" s="234"/>
      <c r="Q443" s="234"/>
      <c r="R443" s="234"/>
      <c r="S443" s="234"/>
      <c r="T443" s="235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6" t="s">
        <v>137</v>
      </c>
      <c r="AU443" s="236" t="s">
        <v>83</v>
      </c>
      <c r="AV443" s="13" t="s">
        <v>83</v>
      </c>
      <c r="AW443" s="13" t="s">
        <v>35</v>
      </c>
      <c r="AX443" s="13" t="s">
        <v>81</v>
      </c>
      <c r="AY443" s="236" t="s">
        <v>124</v>
      </c>
    </row>
    <row r="444" s="2" customFormat="1" ht="16.5" customHeight="1">
      <c r="A444" s="40"/>
      <c r="B444" s="41"/>
      <c r="C444" s="206" t="s">
        <v>703</v>
      </c>
      <c r="D444" s="206" t="s">
        <v>126</v>
      </c>
      <c r="E444" s="207" t="s">
        <v>1367</v>
      </c>
      <c r="F444" s="208" t="s">
        <v>1368</v>
      </c>
      <c r="G444" s="209" t="s">
        <v>400</v>
      </c>
      <c r="H444" s="210">
        <v>1</v>
      </c>
      <c r="I444" s="211"/>
      <c r="J444" s="212">
        <f>ROUND(I444*H444,2)</f>
        <v>0</v>
      </c>
      <c r="K444" s="208" t="s">
        <v>19</v>
      </c>
      <c r="L444" s="46"/>
      <c r="M444" s="213" t="s">
        <v>19</v>
      </c>
      <c r="N444" s="214" t="s">
        <v>44</v>
      </c>
      <c r="O444" s="86"/>
      <c r="P444" s="215">
        <f>O444*H444</f>
        <v>0</v>
      </c>
      <c r="Q444" s="215">
        <v>0</v>
      </c>
      <c r="R444" s="215">
        <f>Q444*H444</f>
        <v>0</v>
      </c>
      <c r="S444" s="215">
        <v>0</v>
      </c>
      <c r="T444" s="216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17" t="s">
        <v>1314</v>
      </c>
      <c r="AT444" s="217" t="s">
        <v>126</v>
      </c>
      <c r="AU444" s="217" t="s">
        <v>83</v>
      </c>
      <c r="AY444" s="19" t="s">
        <v>124</v>
      </c>
      <c r="BE444" s="218">
        <f>IF(N444="základní",J444,0)</f>
        <v>0</v>
      </c>
      <c r="BF444" s="218">
        <f>IF(N444="snížená",J444,0)</f>
        <v>0</v>
      </c>
      <c r="BG444" s="218">
        <f>IF(N444="zákl. přenesená",J444,0)</f>
        <v>0</v>
      </c>
      <c r="BH444" s="218">
        <f>IF(N444="sníž. přenesená",J444,0)</f>
        <v>0</v>
      </c>
      <c r="BI444" s="218">
        <f>IF(N444="nulová",J444,0)</f>
        <v>0</v>
      </c>
      <c r="BJ444" s="19" t="s">
        <v>81</v>
      </c>
      <c r="BK444" s="218">
        <f>ROUND(I444*H444,2)</f>
        <v>0</v>
      </c>
      <c r="BL444" s="19" t="s">
        <v>1314</v>
      </c>
      <c r="BM444" s="217" t="s">
        <v>1369</v>
      </c>
    </row>
    <row r="445" s="15" customFormat="1">
      <c r="A445" s="15"/>
      <c r="B445" s="258"/>
      <c r="C445" s="259"/>
      <c r="D445" s="224" t="s">
        <v>137</v>
      </c>
      <c r="E445" s="260" t="s">
        <v>19</v>
      </c>
      <c r="F445" s="261" t="s">
        <v>1370</v>
      </c>
      <c r="G445" s="259"/>
      <c r="H445" s="260" t="s">
        <v>19</v>
      </c>
      <c r="I445" s="262"/>
      <c r="J445" s="259"/>
      <c r="K445" s="259"/>
      <c r="L445" s="263"/>
      <c r="M445" s="264"/>
      <c r="N445" s="265"/>
      <c r="O445" s="265"/>
      <c r="P445" s="265"/>
      <c r="Q445" s="265"/>
      <c r="R445" s="265"/>
      <c r="S445" s="265"/>
      <c r="T445" s="266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67" t="s">
        <v>137</v>
      </c>
      <c r="AU445" s="267" t="s">
        <v>83</v>
      </c>
      <c r="AV445" s="15" t="s">
        <v>81</v>
      </c>
      <c r="AW445" s="15" t="s">
        <v>35</v>
      </c>
      <c r="AX445" s="15" t="s">
        <v>73</v>
      </c>
      <c r="AY445" s="267" t="s">
        <v>124</v>
      </c>
    </row>
    <row r="446" s="15" customFormat="1">
      <c r="A446" s="15"/>
      <c r="B446" s="258"/>
      <c r="C446" s="259"/>
      <c r="D446" s="224" t="s">
        <v>137</v>
      </c>
      <c r="E446" s="260" t="s">
        <v>19</v>
      </c>
      <c r="F446" s="261" t="s">
        <v>1344</v>
      </c>
      <c r="G446" s="259"/>
      <c r="H446" s="260" t="s">
        <v>19</v>
      </c>
      <c r="I446" s="262"/>
      <c r="J446" s="259"/>
      <c r="K446" s="259"/>
      <c r="L446" s="263"/>
      <c r="M446" s="264"/>
      <c r="N446" s="265"/>
      <c r="O446" s="265"/>
      <c r="P446" s="265"/>
      <c r="Q446" s="265"/>
      <c r="R446" s="265"/>
      <c r="S446" s="265"/>
      <c r="T446" s="266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67" t="s">
        <v>137</v>
      </c>
      <c r="AU446" s="267" t="s">
        <v>83</v>
      </c>
      <c r="AV446" s="15" t="s">
        <v>81</v>
      </c>
      <c r="AW446" s="15" t="s">
        <v>35</v>
      </c>
      <c r="AX446" s="15" t="s">
        <v>73</v>
      </c>
      <c r="AY446" s="267" t="s">
        <v>124</v>
      </c>
    </row>
    <row r="447" s="15" customFormat="1">
      <c r="A447" s="15"/>
      <c r="B447" s="258"/>
      <c r="C447" s="259"/>
      <c r="D447" s="224" t="s">
        <v>137</v>
      </c>
      <c r="E447" s="260" t="s">
        <v>19</v>
      </c>
      <c r="F447" s="261" t="s">
        <v>1345</v>
      </c>
      <c r="G447" s="259"/>
      <c r="H447" s="260" t="s">
        <v>19</v>
      </c>
      <c r="I447" s="262"/>
      <c r="J447" s="259"/>
      <c r="K447" s="259"/>
      <c r="L447" s="263"/>
      <c r="M447" s="264"/>
      <c r="N447" s="265"/>
      <c r="O447" s="265"/>
      <c r="P447" s="265"/>
      <c r="Q447" s="265"/>
      <c r="R447" s="265"/>
      <c r="S447" s="265"/>
      <c r="T447" s="266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67" t="s">
        <v>137</v>
      </c>
      <c r="AU447" s="267" t="s">
        <v>83</v>
      </c>
      <c r="AV447" s="15" t="s">
        <v>81</v>
      </c>
      <c r="AW447" s="15" t="s">
        <v>35</v>
      </c>
      <c r="AX447" s="15" t="s">
        <v>73</v>
      </c>
      <c r="AY447" s="267" t="s">
        <v>124</v>
      </c>
    </row>
    <row r="448" s="13" customFormat="1">
      <c r="A448" s="13"/>
      <c r="B448" s="226"/>
      <c r="C448" s="227"/>
      <c r="D448" s="224" t="s">
        <v>137</v>
      </c>
      <c r="E448" s="228" t="s">
        <v>19</v>
      </c>
      <c r="F448" s="229" t="s">
        <v>81</v>
      </c>
      <c r="G448" s="227"/>
      <c r="H448" s="230">
        <v>1</v>
      </c>
      <c r="I448" s="231"/>
      <c r="J448" s="227"/>
      <c r="K448" s="227"/>
      <c r="L448" s="232"/>
      <c r="M448" s="233"/>
      <c r="N448" s="234"/>
      <c r="O448" s="234"/>
      <c r="P448" s="234"/>
      <c r="Q448" s="234"/>
      <c r="R448" s="234"/>
      <c r="S448" s="234"/>
      <c r="T448" s="23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6" t="s">
        <v>137</v>
      </c>
      <c r="AU448" s="236" t="s">
        <v>83</v>
      </c>
      <c r="AV448" s="13" t="s">
        <v>83</v>
      </c>
      <c r="AW448" s="13" t="s">
        <v>35</v>
      </c>
      <c r="AX448" s="13" t="s">
        <v>81</v>
      </c>
      <c r="AY448" s="236" t="s">
        <v>124</v>
      </c>
    </row>
    <row r="449" s="2" customFormat="1" ht="16.5" customHeight="1">
      <c r="A449" s="40"/>
      <c r="B449" s="41"/>
      <c r="C449" s="206" t="s">
        <v>708</v>
      </c>
      <c r="D449" s="206" t="s">
        <v>126</v>
      </c>
      <c r="E449" s="207" t="s">
        <v>1371</v>
      </c>
      <c r="F449" s="208" t="s">
        <v>1372</v>
      </c>
      <c r="G449" s="209" t="s">
        <v>400</v>
      </c>
      <c r="H449" s="210">
        <v>1</v>
      </c>
      <c r="I449" s="211"/>
      <c r="J449" s="212">
        <f>ROUND(I449*H449,2)</f>
        <v>0</v>
      </c>
      <c r="K449" s="208" t="s">
        <v>19</v>
      </c>
      <c r="L449" s="46"/>
      <c r="M449" s="213" t="s">
        <v>19</v>
      </c>
      <c r="N449" s="214" t="s">
        <v>44</v>
      </c>
      <c r="O449" s="86"/>
      <c r="P449" s="215">
        <f>O449*H449</f>
        <v>0</v>
      </c>
      <c r="Q449" s="215">
        <v>0</v>
      </c>
      <c r="R449" s="215">
        <f>Q449*H449</f>
        <v>0</v>
      </c>
      <c r="S449" s="215">
        <v>0</v>
      </c>
      <c r="T449" s="216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17" t="s">
        <v>1314</v>
      </c>
      <c r="AT449" s="217" t="s">
        <v>126</v>
      </c>
      <c r="AU449" s="217" t="s">
        <v>83</v>
      </c>
      <c r="AY449" s="19" t="s">
        <v>124</v>
      </c>
      <c r="BE449" s="218">
        <f>IF(N449="základní",J449,0)</f>
        <v>0</v>
      </c>
      <c r="BF449" s="218">
        <f>IF(N449="snížená",J449,0)</f>
        <v>0</v>
      </c>
      <c r="BG449" s="218">
        <f>IF(N449="zákl. přenesená",J449,0)</f>
        <v>0</v>
      </c>
      <c r="BH449" s="218">
        <f>IF(N449="sníž. přenesená",J449,0)</f>
        <v>0</v>
      </c>
      <c r="BI449" s="218">
        <f>IF(N449="nulová",J449,0)</f>
        <v>0</v>
      </c>
      <c r="BJ449" s="19" t="s">
        <v>81</v>
      </c>
      <c r="BK449" s="218">
        <f>ROUND(I449*H449,2)</f>
        <v>0</v>
      </c>
      <c r="BL449" s="19" t="s">
        <v>1314</v>
      </c>
      <c r="BM449" s="217" t="s">
        <v>1373</v>
      </c>
    </row>
    <row r="450" s="15" customFormat="1">
      <c r="A450" s="15"/>
      <c r="B450" s="258"/>
      <c r="C450" s="259"/>
      <c r="D450" s="224" t="s">
        <v>137</v>
      </c>
      <c r="E450" s="260" t="s">
        <v>19</v>
      </c>
      <c r="F450" s="261" t="s">
        <v>1374</v>
      </c>
      <c r="G450" s="259"/>
      <c r="H450" s="260" t="s">
        <v>19</v>
      </c>
      <c r="I450" s="262"/>
      <c r="J450" s="259"/>
      <c r="K450" s="259"/>
      <c r="L450" s="263"/>
      <c r="M450" s="264"/>
      <c r="N450" s="265"/>
      <c r="O450" s="265"/>
      <c r="P450" s="265"/>
      <c r="Q450" s="265"/>
      <c r="R450" s="265"/>
      <c r="S450" s="265"/>
      <c r="T450" s="266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7" t="s">
        <v>137</v>
      </c>
      <c r="AU450" s="267" t="s">
        <v>83</v>
      </c>
      <c r="AV450" s="15" t="s">
        <v>81</v>
      </c>
      <c r="AW450" s="15" t="s">
        <v>35</v>
      </c>
      <c r="AX450" s="15" t="s">
        <v>73</v>
      </c>
      <c r="AY450" s="267" t="s">
        <v>124</v>
      </c>
    </row>
    <row r="451" s="15" customFormat="1">
      <c r="A451" s="15"/>
      <c r="B451" s="258"/>
      <c r="C451" s="259"/>
      <c r="D451" s="224" t="s">
        <v>137</v>
      </c>
      <c r="E451" s="260" t="s">
        <v>19</v>
      </c>
      <c r="F451" s="261" t="s">
        <v>1375</v>
      </c>
      <c r="G451" s="259"/>
      <c r="H451" s="260" t="s">
        <v>19</v>
      </c>
      <c r="I451" s="262"/>
      <c r="J451" s="259"/>
      <c r="K451" s="259"/>
      <c r="L451" s="263"/>
      <c r="M451" s="264"/>
      <c r="N451" s="265"/>
      <c r="O451" s="265"/>
      <c r="P451" s="265"/>
      <c r="Q451" s="265"/>
      <c r="R451" s="265"/>
      <c r="S451" s="265"/>
      <c r="T451" s="266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67" t="s">
        <v>137</v>
      </c>
      <c r="AU451" s="267" t="s">
        <v>83</v>
      </c>
      <c r="AV451" s="15" t="s">
        <v>81</v>
      </c>
      <c r="AW451" s="15" t="s">
        <v>35</v>
      </c>
      <c r="AX451" s="15" t="s">
        <v>73</v>
      </c>
      <c r="AY451" s="267" t="s">
        <v>124</v>
      </c>
    </row>
    <row r="452" s="13" customFormat="1">
      <c r="A452" s="13"/>
      <c r="B452" s="226"/>
      <c r="C452" s="227"/>
      <c r="D452" s="224" t="s">
        <v>137</v>
      </c>
      <c r="E452" s="228" t="s">
        <v>19</v>
      </c>
      <c r="F452" s="229" t="s">
        <v>81</v>
      </c>
      <c r="G452" s="227"/>
      <c r="H452" s="230">
        <v>1</v>
      </c>
      <c r="I452" s="231"/>
      <c r="J452" s="227"/>
      <c r="K452" s="227"/>
      <c r="L452" s="232"/>
      <c r="M452" s="284"/>
      <c r="N452" s="285"/>
      <c r="O452" s="285"/>
      <c r="P452" s="285"/>
      <c r="Q452" s="285"/>
      <c r="R452" s="285"/>
      <c r="S452" s="285"/>
      <c r="T452" s="286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6" t="s">
        <v>137</v>
      </c>
      <c r="AU452" s="236" t="s">
        <v>83</v>
      </c>
      <c r="AV452" s="13" t="s">
        <v>83</v>
      </c>
      <c r="AW452" s="13" t="s">
        <v>35</v>
      </c>
      <c r="AX452" s="13" t="s">
        <v>81</v>
      </c>
      <c r="AY452" s="236" t="s">
        <v>124</v>
      </c>
    </row>
    <row r="453" s="2" customFormat="1" ht="6.96" customHeight="1">
      <c r="A453" s="40"/>
      <c r="B453" s="61"/>
      <c r="C453" s="62"/>
      <c r="D453" s="62"/>
      <c r="E453" s="62"/>
      <c r="F453" s="62"/>
      <c r="G453" s="62"/>
      <c r="H453" s="62"/>
      <c r="I453" s="62"/>
      <c r="J453" s="62"/>
      <c r="K453" s="62"/>
      <c r="L453" s="46"/>
      <c r="M453" s="40"/>
      <c r="O453" s="40"/>
      <c r="P453" s="40"/>
      <c r="Q453" s="40"/>
      <c r="R453" s="40"/>
      <c r="S453" s="40"/>
      <c r="T453" s="40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</row>
  </sheetData>
  <sheetProtection sheet="1" autoFilter="0" formatColumns="0" formatRows="0" objects="1" scenarios="1" spinCount="100000" saltValue="v0N51mxfUUI86TQjxFR+nV4dSrVv+5NNM4MYAtRz7vP7SFAETlv0GqP0BvPemQHDqnAWs9E8IcqDsKRwjGZ4Eg==" hashValue="JbX51it28FhAQQp3RkLBXOxBCkVfHjYXBFqhoFjXeQ9nmgeWwn4zirWi/KpX3RrGiMjAAO/z7oLfrMJMFrWI0Q==" algorithmName="SHA-512" password="CC35"/>
  <autoFilter ref="C90:K452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3_01/111111321"/>
    <hyperlink ref="F102" r:id="rId2" display="https://podminky.urs.cz/item/CS_URS_2023_01/121103112"/>
    <hyperlink ref="F109" r:id="rId3" display="https://podminky.urs.cz/item/CS_URS_2023_01/122151402"/>
    <hyperlink ref="F129" r:id="rId4" display="https://podminky.urs.cz/item/CS_URS_2023_01/131151102"/>
    <hyperlink ref="F136" r:id="rId5" display="https://podminky.urs.cz/item/CS_URS_2023_01/162751117"/>
    <hyperlink ref="F146" r:id="rId6" display="https://podminky.urs.cz/item/CS_URS_2023_01/162751119"/>
    <hyperlink ref="F149" r:id="rId7" display="https://podminky.urs.cz/item/CS_URS_2023_01/171152111"/>
    <hyperlink ref="F156" r:id="rId8" display="https://podminky.urs.cz/item/CS_URS_2023_01/171251201"/>
    <hyperlink ref="F171" r:id="rId9" display="https://podminky.urs.cz/item/CS_URS_2023_01/181152302"/>
    <hyperlink ref="F180" r:id="rId10" display="https://podminky.urs.cz/item/CS_URS_2023_01/181351004"/>
    <hyperlink ref="F187" r:id="rId11" display="https://podminky.urs.cz/item/CS_URS_2023_01/181411121"/>
    <hyperlink ref="F191" r:id="rId12" display="https://podminky.urs.cz/item/CS_URS_2023_01/182351023"/>
    <hyperlink ref="F200" r:id="rId13" display="https://podminky.urs.cz/item/CS_URS_2023_01/184818231"/>
    <hyperlink ref="F204" r:id="rId14" display="https://podminky.urs.cz/item/CS_URS_2023_01/185803111"/>
    <hyperlink ref="F208" r:id="rId15" display="https://podminky.urs.cz/item/CS_URS_2023_01/225211114"/>
    <hyperlink ref="F216" r:id="rId16" display="https://podminky.urs.cz/item/CS_URS_2023_01/226112214"/>
    <hyperlink ref="F224" r:id="rId17" display="https://podminky.urs.cz/item/CS_URS_2023_01/231212112"/>
    <hyperlink ref="F233" r:id="rId18" display="https://podminky.urs.cz/item/CS_URS_2023_01/231611114"/>
    <hyperlink ref="F239" r:id="rId19" display="https://podminky.urs.cz/item/CS_URS_2023_01/334323118"/>
    <hyperlink ref="F251" r:id="rId20" display="https://podminky.urs.cz/item/CS_URS_2023_01/334351112"/>
    <hyperlink ref="F262" r:id="rId21" display="https://podminky.urs.cz/item/CS_URS_2023_01/334351211"/>
    <hyperlink ref="F264" r:id="rId22" display="https://podminky.urs.cz/item/CS_URS_2023_01/334361216"/>
    <hyperlink ref="F269" r:id="rId23" display="https://podminky.urs.cz/item/CS_URS_2023_01/421321107"/>
    <hyperlink ref="F276" r:id="rId24" display="https://podminky.urs.cz/item/CS_URS_2023_01/421321128"/>
    <hyperlink ref="F280" r:id="rId25" display="https://podminky.urs.cz/item/CS_URS_2023_01/421361226"/>
    <hyperlink ref="F296" r:id="rId26" display="https://podminky.urs.cz/item/CS_URS_2023_01/423357112"/>
    <hyperlink ref="F303" r:id="rId27" display="https://podminky.urs.cz/item/CS_URS_2023_01/451315134"/>
    <hyperlink ref="F310" r:id="rId28" display="https://podminky.urs.cz/item/CS_URS_2023_01/451475121"/>
    <hyperlink ref="F319" r:id="rId29" display="https://podminky.urs.cz/item/CS_URS_2023_01/458501111"/>
    <hyperlink ref="F327" r:id="rId30" display="https://podminky.urs.cz/item/CS_URS_2023_01/914112111"/>
    <hyperlink ref="F337" r:id="rId31" display="https://podminky.urs.cz/item/CS_URS_2023_01/936942211"/>
    <hyperlink ref="F341" r:id="rId32" display="https://podminky.urs.cz/item/CS_URS_2023_01/711112001"/>
    <hyperlink ref="F349" r:id="rId33" display="https://podminky.urs.cz/item/CS_URS_2023_01/711122131"/>
    <hyperlink ref="F357" r:id="rId34" display="https://podminky.urs.cz/item/CS_URS_2023_01/711142559"/>
    <hyperlink ref="F362" r:id="rId35" display="https://podminky.urs.cz/item/CS_URS_2023_01/71133138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7" customWidth="1"/>
    <col min="2" max="2" width="1.667969" style="287" customWidth="1"/>
    <col min="3" max="4" width="5" style="287" customWidth="1"/>
    <col min="5" max="5" width="11.66016" style="287" customWidth="1"/>
    <col min="6" max="6" width="9.160156" style="287" customWidth="1"/>
    <col min="7" max="7" width="5" style="287" customWidth="1"/>
    <col min="8" max="8" width="77.83203" style="287" customWidth="1"/>
    <col min="9" max="10" width="20" style="287" customWidth="1"/>
    <col min="11" max="11" width="1.667969" style="287" customWidth="1"/>
  </cols>
  <sheetData>
    <row r="1" s="1" customFormat="1" ht="37.5" customHeight="1"/>
    <row r="2" s="1" customFormat="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7" customFormat="1" ht="45" customHeight="1">
      <c r="B3" s="291"/>
      <c r="C3" s="292" t="s">
        <v>1376</v>
      </c>
      <c r="D3" s="292"/>
      <c r="E3" s="292"/>
      <c r="F3" s="292"/>
      <c r="G3" s="292"/>
      <c r="H3" s="292"/>
      <c r="I3" s="292"/>
      <c r="J3" s="292"/>
      <c r="K3" s="293"/>
    </row>
    <row r="4" s="1" customFormat="1" ht="25.5" customHeight="1">
      <c r="B4" s="294"/>
      <c r="C4" s="295" t="s">
        <v>1377</v>
      </c>
      <c r="D4" s="295"/>
      <c r="E4" s="295"/>
      <c r="F4" s="295"/>
      <c r="G4" s="295"/>
      <c r="H4" s="295"/>
      <c r="I4" s="295"/>
      <c r="J4" s="295"/>
      <c r="K4" s="296"/>
    </row>
    <row r="5" s="1" customFormat="1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s="1" customFormat="1" ht="15" customHeight="1">
      <c r="B6" s="294"/>
      <c r="C6" s="298" t="s">
        <v>1378</v>
      </c>
      <c r="D6" s="298"/>
      <c r="E6" s="298"/>
      <c r="F6" s="298"/>
      <c r="G6" s="298"/>
      <c r="H6" s="298"/>
      <c r="I6" s="298"/>
      <c r="J6" s="298"/>
      <c r="K6" s="296"/>
    </row>
    <row r="7" s="1" customFormat="1" ht="15" customHeight="1">
      <c r="B7" s="299"/>
      <c r="C7" s="298" t="s">
        <v>1379</v>
      </c>
      <c r="D7" s="298"/>
      <c r="E7" s="298"/>
      <c r="F7" s="298"/>
      <c r="G7" s="298"/>
      <c r="H7" s="298"/>
      <c r="I7" s="298"/>
      <c r="J7" s="298"/>
      <c r="K7" s="296"/>
    </row>
    <row r="8" s="1" customFormat="1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s="1" customFormat="1" ht="15" customHeight="1">
      <c r="B9" s="299"/>
      <c r="C9" s="298" t="s">
        <v>1380</v>
      </c>
      <c r="D9" s="298"/>
      <c r="E9" s="298"/>
      <c r="F9" s="298"/>
      <c r="G9" s="298"/>
      <c r="H9" s="298"/>
      <c r="I9" s="298"/>
      <c r="J9" s="298"/>
      <c r="K9" s="296"/>
    </row>
    <row r="10" s="1" customFormat="1" ht="15" customHeight="1">
      <c r="B10" s="299"/>
      <c r="C10" s="298"/>
      <c r="D10" s="298" t="s">
        <v>1381</v>
      </c>
      <c r="E10" s="298"/>
      <c r="F10" s="298"/>
      <c r="G10" s="298"/>
      <c r="H10" s="298"/>
      <c r="I10" s="298"/>
      <c r="J10" s="298"/>
      <c r="K10" s="296"/>
    </row>
    <row r="11" s="1" customFormat="1" ht="15" customHeight="1">
      <c r="B11" s="299"/>
      <c r="C11" s="300"/>
      <c r="D11" s="298" t="s">
        <v>1382</v>
      </c>
      <c r="E11" s="298"/>
      <c r="F11" s="298"/>
      <c r="G11" s="298"/>
      <c r="H11" s="298"/>
      <c r="I11" s="298"/>
      <c r="J11" s="298"/>
      <c r="K11" s="296"/>
    </row>
    <row r="12" s="1" customFormat="1" ht="15" customHeight="1">
      <c r="B12" s="299"/>
      <c r="C12" s="300"/>
      <c r="D12" s="298"/>
      <c r="E12" s="298"/>
      <c r="F12" s="298"/>
      <c r="G12" s="298"/>
      <c r="H12" s="298"/>
      <c r="I12" s="298"/>
      <c r="J12" s="298"/>
      <c r="K12" s="296"/>
    </row>
    <row r="13" s="1" customFormat="1" ht="15" customHeight="1">
      <c r="B13" s="299"/>
      <c r="C13" s="300"/>
      <c r="D13" s="301" t="s">
        <v>1383</v>
      </c>
      <c r="E13" s="298"/>
      <c r="F13" s="298"/>
      <c r="G13" s="298"/>
      <c r="H13" s="298"/>
      <c r="I13" s="298"/>
      <c r="J13" s="298"/>
      <c r="K13" s="296"/>
    </row>
    <row r="14" s="1" customFormat="1" ht="12.75" customHeight="1">
      <c r="B14" s="299"/>
      <c r="C14" s="300"/>
      <c r="D14" s="300"/>
      <c r="E14" s="300"/>
      <c r="F14" s="300"/>
      <c r="G14" s="300"/>
      <c r="H14" s="300"/>
      <c r="I14" s="300"/>
      <c r="J14" s="300"/>
      <c r="K14" s="296"/>
    </row>
    <row r="15" s="1" customFormat="1" ht="15" customHeight="1">
      <c r="B15" s="299"/>
      <c r="C15" s="300"/>
      <c r="D15" s="298" t="s">
        <v>1384</v>
      </c>
      <c r="E15" s="298"/>
      <c r="F15" s="298"/>
      <c r="G15" s="298"/>
      <c r="H15" s="298"/>
      <c r="I15" s="298"/>
      <c r="J15" s="298"/>
      <c r="K15" s="296"/>
    </row>
    <row r="16" s="1" customFormat="1" ht="15" customHeight="1">
      <c r="B16" s="299"/>
      <c r="C16" s="300"/>
      <c r="D16" s="298" t="s">
        <v>1385</v>
      </c>
      <c r="E16" s="298"/>
      <c r="F16" s="298"/>
      <c r="G16" s="298"/>
      <c r="H16" s="298"/>
      <c r="I16" s="298"/>
      <c r="J16" s="298"/>
      <c r="K16" s="296"/>
    </row>
    <row r="17" s="1" customFormat="1" ht="15" customHeight="1">
      <c r="B17" s="299"/>
      <c r="C17" s="300"/>
      <c r="D17" s="298" t="s">
        <v>1386</v>
      </c>
      <c r="E17" s="298"/>
      <c r="F17" s="298"/>
      <c r="G17" s="298"/>
      <c r="H17" s="298"/>
      <c r="I17" s="298"/>
      <c r="J17" s="298"/>
      <c r="K17" s="296"/>
    </row>
    <row r="18" s="1" customFormat="1" ht="15" customHeight="1">
      <c r="B18" s="299"/>
      <c r="C18" s="300"/>
      <c r="D18" s="300"/>
      <c r="E18" s="302" t="s">
        <v>80</v>
      </c>
      <c r="F18" s="298" t="s">
        <v>1387</v>
      </c>
      <c r="G18" s="298"/>
      <c r="H18" s="298"/>
      <c r="I18" s="298"/>
      <c r="J18" s="298"/>
      <c r="K18" s="296"/>
    </row>
    <row r="19" s="1" customFormat="1" ht="15" customHeight="1">
      <c r="B19" s="299"/>
      <c r="C19" s="300"/>
      <c r="D19" s="300"/>
      <c r="E19" s="302" t="s">
        <v>1388</v>
      </c>
      <c r="F19" s="298" t="s">
        <v>1389</v>
      </c>
      <c r="G19" s="298"/>
      <c r="H19" s="298"/>
      <c r="I19" s="298"/>
      <c r="J19" s="298"/>
      <c r="K19" s="296"/>
    </row>
    <row r="20" s="1" customFormat="1" ht="15" customHeight="1">
      <c r="B20" s="299"/>
      <c r="C20" s="300"/>
      <c r="D20" s="300"/>
      <c r="E20" s="302" t="s">
        <v>1390</v>
      </c>
      <c r="F20" s="298" t="s">
        <v>1391</v>
      </c>
      <c r="G20" s="298"/>
      <c r="H20" s="298"/>
      <c r="I20" s="298"/>
      <c r="J20" s="298"/>
      <c r="K20" s="296"/>
    </row>
    <row r="21" s="1" customFormat="1" ht="15" customHeight="1">
      <c r="B21" s="299"/>
      <c r="C21" s="300"/>
      <c r="D21" s="300"/>
      <c r="E21" s="302" t="s">
        <v>1392</v>
      </c>
      <c r="F21" s="298" t="s">
        <v>1393</v>
      </c>
      <c r="G21" s="298"/>
      <c r="H21" s="298"/>
      <c r="I21" s="298"/>
      <c r="J21" s="298"/>
      <c r="K21" s="296"/>
    </row>
    <row r="22" s="1" customFormat="1" ht="15" customHeight="1">
      <c r="B22" s="299"/>
      <c r="C22" s="300"/>
      <c r="D22" s="300"/>
      <c r="E22" s="302" t="s">
        <v>1394</v>
      </c>
      <c r="F22" s="298" t="s">
        <v>1395</v>
      </c>
      <c r="G22" s="298"/>
      <c r="H22" s="298"/>
      <c r="I22" s="298"/>
      <c r="J22" s="298"/>
      <c r="K22" s="296"/>
    </row>
    <row r="23" s="1" customFormat="1" ht="15" customHeight="1">
      <c r="B23" s="299"/>
      <c r="C23" s="300"/>
      <c r="D23" s="300"/>
      <c r="E23" s="302" t="s">
        <v>1396</v>
      </c>
      <c r="F23" s="298" t="s">
        <v>1397</v>
      </c>
      <c r="G23" s="298"/>
      <c r="H23" s="298"/>
      <c r="I23" s="298"/>
      <c r="J23" s="298"/>
      <c r="K23" s="296"/>
    </row>
    <row r="24" s="1" customFormat="1" ht="12.75" customHeight="1">
      <c r="B24" s="299"/>
      <c r="C24" s="300"/>
      <c r="D24" s="300"/>
      <c r="E24" s="300"/>
      <c r="F24" s="300"/>
      <c r="G24" s="300"/>
      <c r="H24" s="300"/>
      <c r="I24" s="300"/>
      <c r="J24" s="300"/>
      <c r="K24" s="296"/>
    </row>
    <row r="25" s="1" customFormat="1" ht="15" customHeight="1">
      <c r="B25" s="299"/>
      <c r="C25" s="298" t="s">
        <v>1398</v>
      </c>
      <c r="D25" s="298"/>
      <c r="E25" s="298"/>
      <c r="F25" s="298"/>
      <c r="G25" s="298"/>
      <c r="H25" s="298"/>
      <c r="I25" s="298"/>
      <c r="J25" s="298"/>
      <c r="K25" s="296"/>
    </row>
    <row r="26" s="1" customFormat="1" ht="15" customHeight="1">
      <c r="B26" s="299"/>
      <c r="C26" s="298" t="s">
        <v>1399</v>
      </c>
      <c r="D26" s="298"/>
      <c r="E26" s="298"/>
      <c r="F26" s="298"/>
      <c r="G26" s="298"/>
      <c r="H26" s="298"/>
      <c r="I26" s="298"/>
      <c r="J26" s="298"/>
      <c r="K26" s="296"/>
    </row>
    <row r="27" s="1" customFormat="1" ht="15" customHeight="1">
      <c r="B27" s="299"/>
      <c r="C27" s="298"/>
      <c r="D27" s="298" t="s">
        <v>1400</v>
      </c>
      <c r="E27" s="298"/>
      <c r="F27" s="298"/>
      <c r="G27" s="298"/>
      <c r="H27" s="298"/>
      <c r="I27" s="298"/>
      <c r="J27" s="298"/>
      <c r="K27" s="296"/>
    </row>
    <row r="28" s="1" customFormat="1" ht="15" customHeight="1">
      <c r="B28" s="299"/>
      <c r="C28" s="300"/>
      <c r="D28" s="298" t="s">
        <v>1401</v>
      </c>
      <c r="E28" s="298"/>
      <c r="F28" s="298"/>
      <c r="G28" s="298"/>
      <c r="H28" s="298"/>
      <c r="I28" s="298"/>
      <c r="J28" s="298"/>
      <c r="K28" s="296"/>
    </row>
    <row r="29" s="1" customFormat="1" ht="12.75" customHeight="1">
      <c r="B29" s="299"/>
      <c r="C29" s="300"/>
      <c r="D29" s="300"/>
      <c r="E29" s="300"/>
      <c r="F29" s="300"/>
      <c r="G29" s="300"/>
      <c r="H29" s="300"/>
      <c r="I29" s="300"/>
      <c r="J29" s="300"/>
      <c r="K29" s="296"/>
    </row>
    <row r="30" s="1" customFormat="1" ht="15" customHeight="1">
      <c r="B30" s="299"/>
      <c r="C30" s="300"/>
      <c r="D30" s="298" t="s">
        <v>1402</v>
      </c>
      <c r="E30" s="298"/>
      <c r="F30" s="298"/>
      <c r="G30" s="298"/>
      <c r="H30" s="298"/>
      <c r="I30" s="298"/>
      <c r="J30" s="298"/>
      <c r="K30" s="296"/>
    </row>
    <row r="31" s="1" customFormat="1" ht="15" customHeight="1">
      <c r="B31" s="299"/>
      <c r="C31" s="300"/>
      <c r="D31" s="298" t="s">
        <v>1403</v>
      </c>
      <c r="E31" s="298"/>
      <c r="F31" s="298"/>
      <c r="G31" s="298"/>
      <c r="H31" s="298"/>
      <c r="I31" s="298"/>
      <c r="J31" s="298"/>
      <c r="K31" s="296"/>
    </row>
    <row r="32" s="1" customFormat="1" ht="12.75" customHeight="1">
      <c r="B32" s="299"/>
      <c r="C32" s="300"/>
      <c r="D32" s="300"/>
      <c r="E32" s="300"/>
      <c r="F32" s="300"/>
      <c r="G32" s="300"/>
      <c r="H32" s="300"/>
      <c r="I32" s="300"/>
      <c r="J32" s="300"/>
      <c r="K32" s="296"/>
    </row>
    <row r="33" s="1" customFormat="1" ht="15" customHeight="1">
      <c r="B33" s="299"/>
      <c r="C33" s="300"/>
      <c r="D33" s="298" t="s">
        <v>1404</v>
      </c>
      <c r="E33" s="298"/>
      <c r="F33" s="298"/>
      <c r="G33" s="298"/>
      <c r="H33" s="298"/>
      <c r="I33" s="298"/>
      <c r="J33" s="298"/>
      <c r="K33" s="296"/>
    </row>
    <row r="34" s="1" customFormat="1" ht="15" customHeight="1">
      <c r="B34" s="299"/>
      <c r="C34" s="300"/>
      <c r="D34" s="298" t="s">
        <v>1405</v>
      </c>
      <c r="E34" s="298"/>
      <c r="F34" s="298"/>
      <c r="G34" s="298"/>
      <c r="H34" s="298"/>
      <c r="I34" s="298"/>
      <c r="J34" s="298"/>
      <c r="K34" s="296"/>
    </row>
    <row r="35" s="1" customFormat="1" ht="15" customHeight="1">
      <c r="B35" s="299"/>
      <c r="C35" s="300"/>
      <c r="D35" s="298" t="s">
        <v>1406</v>
      </c>
      <c r="E35" s="298"/>
      <c r="F35" s="298"/>
      <c r="G35" s="298"/>
      <c r="H35" s="298"/>
      <c r="I35" s="298"/>
      <c r="J35" s="298"/>
      <c r="K35" s="296"/>
    </row>
    <row r="36" s="1" customFormat="1" ht="15" customHeight="1">
      <c r="B36" s="299"/>
      <c r="C36" s="300"/>
      <c r="D36" s="298"/>
      <c r="E36" s="301" t="s">
        <v>110</v>
      </c>
      <c r="F36" s="298"/>
      <c r="G36" s="298" t="s">
        <v>1407</v>
      </c>
      <c r="H36" s="298"/>
      <c r="I36" s="298"/>
      <c r="J36" s="298"/>
      <c r="K36" s="296"/>
    </row>
    <row r="37" s="1" customFormat="1" ht="30.75" customHeight="1">
      <c r="B37" s="299"/>
      <c r="C37" s="300"/>
      <c r="D37" s="298"/>
      <c r="E37" s="301" t="s">
        <v>1408</v>
      </c>
      <c r="F37" s="298"/>
      <c r="G37" s="298" t="s">
        <v>1409</v>
      </c>
      <c r="H37" s="298"/>
      <c r="I37" s="298"/>
      <c r="J37" s="298"/>
      <c r="K37" s="296"/>
    </row>
    <row r="38" s="1" customFormat="1" ht="15" customHeight="1">
      <c r="B38" s="299"/>
      <c r="C38" s="300"/>
      <c r="D38" s="298"/>
      <c r="E38" s="301" t="s">
        <v>54</v>
      </c>
      <c r="F38" s="298"/>
      <c r="G38" s="298" t="s">
        <v>1410</v>
      </c>
      <c r="H38" s="298"/>
      <c r="I38" s="298"/>
      <c r="J38" s="298"/>
      <c r="K38" s="296"/>
    </row>
    <row r="39" s="1" customFormat="1" ht="15" customHeight="1">
      <c r="B39" s="299"/>
      <c r="C39" s="300"/>
      <c r="D39" s="298"/>
      <c r="E39" s="301" t="s">
        <v>55</v>
      </c>
      <c r="F39" s="298"/>
      <c r="G39" s="298" t="s">
        <v>1411</v>
      </c>
      <c r="H39" s="298"/>
      <c r="I39" s="298"/>
      <c r="J39" s="298"/>
      <c r="K39" s="296"/>
    </row>
    <row r="40" s="1" customFormat="1" ht="15" customHeight="1">
      <c r="B40" s="299"/>
      <c r="C40" s="300"/>
      <c r="D40" s="298"/>
      <c r="E40" s="301" t="s">
        <v>111</v>
      </c>
      <c r="F40" s="298"/>
      <c r="G40" s="298" t="s">
        <v>1412</v>
      </c>
      <c r="H40" s="298"/>
      <c r="I40" s="298"/>
      <c r="J40" s="298"/>
      <c r="K40" s="296"/>
    </row>
    <row r="41" s="1" customFormat="1" ht="15" customHeight="1">
      <c r="B41" s="299"/>
      <c r="C41" s="300"/>
      <c r="D41" s="298"/>
      <c r="E41" s="301" t="s">
        <v>112</v>
      </c>
      <c r="F41" s="298"/>
      <c r="G41" s="298" t="s">
        <v>1413</v>
      </c>
      <c r="H41" s="298"/>
      <c r="I41" s="298"/>
      <c r="J41" s="298"/>
      <c r="K41" s="296"/>
    </row>
    <row r="42" s="1" customFormat="1" ht="15" customHeight="1">
      <c r="B42" s="299"/>
      <c r="C42" s="300"/>
      <c r="D42" s="298"/>
      <c r="E42" s="301" t="s">
        <v>1414</v>
      </c>
      <c r="F42" s="298"/>
      <c r="G42" s="298" t="s">
        <v>1415</v>
      </c>
      <c r="H42" s="298"/>
      <c r="I42" s="298"/>
      <c r="J42" s="298"/>
      <c r="K42" s="296"/>
    </row>
    <row r="43" s="1" customFormat="1" ht="15" customHeight="1">
      <c r="B43" s="299"/>
      <c r="C43" s="300"/>
      <c r="D43" s="298"/>
      <c r="E43" s="301"/>
      <c r="F43" s="298"/>
      <c r="G43" s="298" t="s">
        <v>1416</v>
      </c>
      <c r="H43" s="298"/>
      <c r="I43" s="298"/>
      <c r="J43" s="298"/>
      <c r="K43" s="296"/>
    </row>
    <row r="44" s="1" customFormat="1" ht="15" customHeight="1">
      <c r="B44" s="299"/>
      <c r="C44" s="300"/>
      <c r="D44" s="298"/>
      <c r="E44" s="301" t="s">
        <v>1417</v>
      </c>
      <c r="F44" s="298"/>
      <c r="G44" s="298" t="s">
        <v>1418</v>
      </c>
      <c r="H44" s="298"/>
      <c r="I44" s="298"/>
      <c r="J44" s="298"/>
      <c r="K44" s="296"/>
    </row>
    <row r="45" s="1" customFormat="1" ht="15" customHeight="1">
      <c r="B45" s="299"/>
      <c r="C45" s="300"/>
      <c r="D45" s="298"/>
      <c r="E45" s="301" t="s">
        <v>114</v>
      </c>
      <c r="F45" s="298"/>
      <c r="G45" s="298" t="s">
        <v>1419</v>
      </c>
      <c r="H45" s="298"/>
      <c r="I45" s="298"/>
      <c r="J45" s="298"/>
      <c r="K45" s="296"/>
    </row>
    <row r="46" s="1" customFormat="1" ht="12.75" customHeight="1">
      <c r="B46" s="299"/>
      <c r="C46" s="300"/>
      <c r="D46" s="298"/>
      <c r="E46" s="298"/>
      <c r="F46" s="298"/>
      <c r="G46" s="298"/>
      <c r="H46" s="298"/>
      <c r="I46" s="298"/>
      <c r="J46" s="298"/>
      <c r="K46" s="296"/>
    </row>
    <row r="47" s="1" customFormat="1" ht="15" customHeight="1">
      <c r="B47" s="299"/>
      <c r="C47" s="300"/>
      <c r="D47" s="298" t="s">
        <v>1420</v>
      </c>
      <c r="E47" s="298"/>
      <c r="F47" s="298"/>
      <c r="G47" s="298"/>
      <c r="H47" s="298"/>
      <c r="I47" s="298"/>
      <c r="J47" s="298"/>
      <c r="K47" s="296"/>
    </row>
    <row r="48" s="1" customFormat="1" ht="15" customHeight="1">
      <c r="B48" s="299"/>
      <c r="C48" s="300"/>
      <c r="D48" s="300"/>
      <c r="E48" s="298" t="s">
        <v>1421</v>
      </c>
      <c r="F48" s="298"/>
      <c r="G48" s="298"/>
      <c r="H48" s="298"/>
      <c r="I48" s="298"/>
      <c r="J48" s="298"/>
      <c r="K48" s="296"/>
    </row>
    <row r="49" s="1" customFormat="1" ht="15" customHeight="1">
      <c r="B49" s="299"/>
      <c r="C49" s="300"/>
      <c r="D49" s="300"/>
      <c r="E49" s="298" t="s">
        <v>1422</v>
      </c>
      <c r="F49" s="298"/>
      <c r="G49" s="298"/>
      <c r="H49" s="298"/>
      <c r="I49" s="298"/>
      <c r="J49" s="298"/>
      <c r="K49" s="296"/>
    </row>
    <row r="50" s="1" customFormat="1" ht="15" customHeight="1">
      <c r="B50" s="299"/>
      <c r="C50" s="300"/>
      <c r="D50" s="300"/>
      <c r="E50" s="298" t="s">
        <v>1423</v>
      </c>
      <c r="F50" s="298"/>
      <c r="G50" s="298"/>
      <c r="H50" s="298"/>
      <c r="I50" s="298"/>
      <c r="J50" s="298"/>
      <c r="K50" s="296"/>
    </row>
    <row r="51" s="1" customFormat="1" ht="15" customHeight="1">
      <c r="B51" s="299"/>
      <c r="C51" s="300"/>
      <c r="D51" s="298" t="s">
        <v>1424</v>
      </c>
      <c r="E51" s="298"/>
      <c r="F51" s="298"/>
      <c r="G51" s="298"/>
      <c r="H51" s="298"/>
      <c r="I51" s="298"/>
      <c r="J51" s="298"/>
      <c r="K51" s="296"/>
    </row>
    <row r="52" s="1" customFormat="1" ht="25.5" customHeight="1">
      <c r="B52" s="294"/>
      <c r="C52" s="295" t="s">
        <v>1425</v>
      </c>
      <c r="D52" s="295"/>
      <c r="E52" s="295"/>
      <c r="F52" s="295"/>
      <c r="G52" s="295"/>
      <c r="H52" s="295"/>
      <c r="I52" s="295"/>
      <c r="J52" s="295"/>
      <c r="K52" s="296"/>
    </row>
    <row r="53" s="1" customFormat="1" ht="5.25" customHeight="1">
      <c r="B53" s="294"/>
      <c r="C53" s="297"/>
      <c r="D53" s="297"/>
      <c r="E53" s="297"/>
      <c r="F53" s="297"/>
      <c r="G53" s="297"/>
      <c r="H53" s="297"/>
      <c r="I53" s="297"/>
      <c r="J53" s="297"/>
      <c r="K53" s="296"/>
    </row>
    <row r="54" s="1" customFormat="1" ht="15" customHeight="1">
      <c r="B54" s="294"/>
      <c r="C54" s="298" t="s">
        <v>1426</v>
      </c>
      <c r="D54" s="298"/>
      <c r="E54" s="298"/>
      <c r="F54" s="298"/>
      <c r="G54" s="298"/>
      <c r="H54" s="298"/>
      <c r="I54" s="298"/>
      <c r="J54" s="298"/>
      <c r="K54" s="296"/>
    </row>
    <row r="55" s="1" customFormat="1" ht="15" customHeight="1">
      <c r="B55" s="294"/>
      <c r="C55" s="298" t="s">
        <v>1427</v>
      </c>
      <c r="D55" s="298"/>
      <c r="E55" s="298"/>
      <c r="F55" s="298"/>
      <c r="G55" s="298"/>
      <c r="H55" s="298"/>
      <c r="I55" s="298"/>
      <c r="J55" s="298"/>
      <c r="K55" s="296"/>
    </row>
    <row r="56" s="1" customFormat="1" ht="12.75" customHeight="1">
      <c r="B56" s="294"/>
      <c r="C56" s="298"/>
      <c r="D56" s="298"/>
      <c r="E56" s="298"/>
      <c r="F56" s="298"/>
      <c r="G56" s="298"/>
      <c r="H56" s="298"/>
      <c r="I56" s="298"/>
      <c r="J56" s="298"/>
      <c r="K56" s="296"/>
    </row>
    <row r="57" s="1" customFormat="1" ht="15" customHeight="1">
      <c r="B57" s="294"/>
      <c r="C57" s="298" t="s">
        <v>1428</v>
      </c>
      <c r="D57" s="298"/>
      <c r="E57" s="298"/>
      <c r="F57" s="298"/>
      <c r="G57" s="298"/>
      <c r="H57" s="298"/>
      <c r="I57" s="298"/>
      <c r="J57" s="298"/>
      <c r="K57" s="296"/>
    </row>
    <row r="58" s="1" customFormat="1" ht="15" customHeight="1">
      <c r="B58" s="294"/>
      <c r="C58" s="300"/>
      <c r="D58" s="298" t="s">
        <v>1429</v>
      </c>
      <c r="E58" s="298"/>
      <c r="F58" s="298"/>
      <c r="G58" s="298"/>
      <c r="H58" s="298"/>
      <c r="I58" s="298"/>
      <c r="J58" s="298"/>
      <c r="K58" s="296"/>
    </row>
    <row r="59" s="1" customFormat="1" ht="15" customHeight="1">
      <c r="B59" s="294"/>
      <c r="C59" s="300"/>
      <c r="D59" s="298" t="s">
        <v>1430</v>
      </c>
      <c r="E59" s="298"/>
      <c r="F59" s="298"/>
      <c r="G59" s="298"/>
      <c r="H59" s="298"/>
      <c r="I59" s="298"/>
      <c r="J59" s="298"/>
      <c r="K59" s="296"/>
    </row>
    <row r="60" s="1" customFormat="1" ht="15" customHeight="1">
      <c r="B60" s="294"/>
      <c r="C60" s="300"/>
      <c r="D60" s="298" t="s">
        <v>1431</v>
      </c>
      <c r="E60" s="298"/>
      <c r="F60" s="298"/>
      <c r="G60" s="298"/>
      <c r="H60" s="298"/>
      <c r="I60" s="298"/>
      <c r="J60" s="298"/>
      <c r="K60" s="296"/>
    </row>
    <row r="61" s="1" customFormat="1" ht="15" customHeight="1">
      <c r="B61" s="294"/>
      <c r="C61" s="300"/>
      <c r="D61" s="298" t="s">
        <v>1432</v>
      </c>
      <c r="E61" s="298"/>
      <c r="F61" s="298"/>
      <c r="G61" s="298"/>
      <c r="H61" s="298"/>
      <c r="I61" s="298"/>
      <c r="J61" s="298"/>
      <c r="K61" s="296"/>
    </row>
    <row r="62" s="1" customFormat="1" ht="15" customHeight="1">
      <c r="B62" s="294"/>
      <c r="C62" s="300"/>
      <c r="D62" s="303" t="s">
        <v>1433</v>
      </c>
      <c r="E62" s="303"/>
      <c r="F62" s="303"/>
      <c r="G62" s="303"/>
      <c r="H62" s="303"/>
      <c r="I62" s="303"/>
      <c r="J62" s="303"/>
      <c r="K62" s="296"/>
    </row>
    <row r="63" s="1" customFormat="1" ht="15" customHeight="1">
      <c r="B63" s="294"/>
      <c r="C63" s="300"/>
      <c r="D63" s="298" t="s">
        <v>1434</v>
      </c>
      <c r="E63" s="298"/>
      <c r="F63" s="298"/>
      <c r="G63" s="298"/>
      <c r="H63" s="298"/>
      <c r="I63" s="298"/>
      <c r="J63" s="298"/>
      <c r="K63" s="296"/>
    </row>
    <row r="64" s="1" customFormat="1" ht="12.75" customHeight="1">
      <c r="B64" s="294"/>
      <c r="C64" s="300"/>
      <c r="D64" s="300"/>
      <c r="E64" s="304"/>
      <c r="F64" s="300"/>
      <c r="G64" s="300"/>
      <c r="H64" s="300"/>
      <c r="I64" s="300"/>
      <c r="J64" s="300"/>
      <c r="K64" s="296"/>
    </row>
    <row r="65" s="1" customFormat="1" ht="15" customHeight="1">
      <c r="B65" s="294"/>
      <c r="C65" s="300"/>
      <c r="D65" s="298" t="s">
        <v>1435</v>
      </c>
      <c r="E65" s="298"/>
      <c r="F65" s="298"/>
      <c r="G65" s="298"/>
      <c r="H65" s="298"/>
      <c r="I65" s="298"/>
      <c r="J65" s="298"/>
      <c r="K65" s="296"/>
    </row>
    <row r="66" s="1" customFormat="1" ht="15" customHeight="1">
      <c r="B66" s="294"/>
      <c r="C66" s="300"/>
      <c r="D66" s="303" t="s">
        <v>1436</v>
      </c>
      <c r="E66" s="303"/>
      <c r="F66" s="303"/>
      <c r="G66" s="303"/>
      <c r="H66" s="303"/>
      <c r="I66" s="303"/>
      <c r="J66" s="303"/>
      <c r="K66" s="296"/>
    </row>
    <row r="67" s="1" customFormat="1" ht="15" customHeight="1">
      <c r="B67" s="294"/>
      <c r="C67" s="300"/>
      <c r="D67" s="298" t="s">
        <v>1437</v>
      </c>
      <c r="E67" s="298"/>
      <c r="F67" s="298"/>
      <c r="G67" s="298"/>
      <c r="H67" s="298"/>
      <c r="I67" s="298"/>
      <c r="J67" s="298"/>
      <c r="K67" s="296"/>
    </row>
    <row r="68" s="1" customFormat="1" ht="15" customHeight="1">
      <c r="B68" s="294"/>
      <c r="C68" s="300"/>
      <c r="D68" s="298" t="s">
        <v>1438</v>
      </c>
      <c r="E68" s="298"/>
      <c r="F68" s="298"/>
      <c r="G68" s="298"/>
      <c r="H68" s="298"/>
      <c r="I68" s="298"/>
      <c r="J68" s="298"/>
      <c r="K68" s="296"/>
    </row>
    <row r="69" s="1" customFormat="1" ht="15" customHeight="1">
      <c r="B69" s="294"/>
      <c r="C69" s="300"/>
      <c r="D69" s="298" t="s">
        <v>1439</v>
      </c>
      <c r="E69" s="298"/>
      <c r="F69" s="298"/>
      <c r="G69" s="298"/>
      <c r="H69" s="298"/>
      <c r="I69" s="298"/>
      <c r="J69" s="298"/>
      <c r="K69" s="296"/>
    </row>
    <row r="70" s="1" customFormat="1" ht="15" customHeight="1">
      <c r="B70" s="294"/>
      <c r="C70" s="300"/>
      <c r="D70" s="298" t="s">
        <v>1440</v>
      </c>
      <c r="E70" s="298"/>
      <c r="F70" s="298"/>
      <c r="G70" s="298"/>
      <c r="H70" s="298"/>
      <c r="I70" s="298"/>
      <c r="J70" s="298"/>
      <c r="K70" s="296"/>
    </row>
    <row r="71" s="1" customFormat="1" ht="12.75" customHeight="1">
      <c r="B71" s="305"/>
      <c r="C71" s="306"/>
      <c r="D71" s="306"/>
      <c r="E71" s="306"/>
      <c r="F71" s="306"/>
      <c r="G71" s="306"/>
      <c r="H71" s="306"/>
      <c r="I71" s="306"/>
      <c r="J71" s="306"/>
      <c r="K71" s="307"/>
    </row>
    <row r="72" s="1" customFormat="1" ht="18.75" customHeight="1">
      <c r="B72" s="308"/>
      <c r="C72" s="308"/>
      <c r="D72" s="308"/>
      <c r="E72" s="308"/>
      <c r="F72" s="308"/>
      <c r="G72" s="308"/>
      <c r="H72" s="308"/>
      <c r="I72" s="308"/>
      <c r="J72" s="308"/>
      <c r="K72" s="309"/>
    </row>
    <row r="73" s="1" customFormat="1" ht="18.75" customHeight="1">
      <c r="B73" s="309"/>
      <c r="C73" s="309"/>
      <c r="D73" s="309"/>
      <c r="E73" s="309"/>
      <c r="F73" s="309"/>
      <c r="G73" s="309"/>
      <c r="H73" s="309"/>
      <c r="I73" s="309"/>
      <c r="J73" s="309"/>
      <c r="K73" s="309"/>
    </row>
    <row r="74" s="1" customFormat="1" ht="7.5" customHeight="1">
      <c r="B74" s="310"/>
      <c r="C74" s="311"/>
      <c r="D74" s="311"/>
      <c r="E74" s="311"/>
      <c r="F74" s="311"/>
      <c r="G74" s="311"/>
      <c r="H74" s="311"/>
      <c r="I74" s="311"/>
      <c r="J74" s="311"/>
      <c r="K74" s="312"/>
    </row>
    <row r="75" s="1" customFormat="1" ht="45" customHeight="1">
      <c r="B75" s="313"/>
      <c r="C75" s="314" t="s">
        <v>1441</v>
      </c>
      <c r="D75" s="314"/>
      <c r="E75" s="314"/>
      <c r="F75" s="314"/>
      <c r="G75" s="314"/>
      <c r="H75" s="314"/>
      <c r="I75" s="314"/>
      <c r="J75" s="314"/>
      <c r="K75" s="315"/>
    </row>
    <row r="76" s="1" customFormat="1" ht="17.25" customHeight="1">
      <c r="B76" s="313"/>
      <c r="C76" s="316" t="s">
        <v>1442</v>
      </c>
      <c r="D76" s="316"/>
      <c r="E76" s="316"/>
      <c r="F76" s="316" t="s">
        <v>1443</v>
      </c>
      <c r="G76" s="317"/>
      <c r="H76" s="316" t="s">
        <v>55</v>
      </c>
      <c r="I76" s="316" t="s">
        <v>58</v>
      </c>
      <c r="J76" s="316" t="s">
        <v>1444</v>
      </c>
      <c r="K76" s="315"/>
    </row>
    <row r="77" s="1" customFormat="1" ht="17.25" customHeight="1">
      <c r="B77" s="313"/>
      <c r="C77" s="318" t="s">
        <v>1445</v>
      </c>
      <c r="D77" s="318"/>
      <c r="E77" s="318"/>
      <c r="F77" s="319" t="s">
        <v>1446</v>
      </c>
      <c r="G77" s="320"/>
      <c r="H77" s="318"/>
      <c r="I77" s="318"/>
      <c r="J77" s="318" t="s">
        <v>1447</v>
      </c>
      <c r="K77" s="315"/>
    </row>
    <row r="78" s="1" customFormat="1" ht="5.25" customHeight="1">
      <c r="B78" s="313"/>
      <c r="C78" s="321"/>
      <c r="D78" s="321"/>
      <c r="E78" s="321"/>
      <c r="F78" s="321"/>
      <c r="G78" s="322"/>
      <c r="H78" s="321"/>
      <c r="I78" s="321"/>
      <c r="J78" s="321"/>
      <c r="K78" s="315"/>
    </row>
    <row r="79" s="1" customFormat="1" ht="15" customHeight="1">
      <c r="B79" s="313"/>
      <c r="C79" s="301" t="s">
        <v>54</v>
      </c>
      <c r="D79" s="323"/>
      <c r="E79" s="323"/>
      <c r="F79" s="324" t="s">
        <v>1448</v>
      </c>
      <c r="G79" s="325"/>
      <c r="H79" s="301" t="s">
        <v>1449</v>
      </c>
      <c r="I79" s="301" t="s">
        <v>1450</v>
      </c>
      <c r="J79" s="301">
        <v>20</v>
      </c>
      <c r="K79" s="315"/>
    </row>
    <row r="80" s="1" customFormat="1" ht="15" customHeight="1">
      <c r="B80" s="313"/>
      <c r="C80" s="301" t="s">
        <v>1451</v>
      </c>
      <c r="D80" s="301"/>
      <c r="E80" s="301"/>
      <c r="F80" s="324" t="s">
        <v>1448</v>
      </c>
      <c r="G80" s="325"/>
      <c r="H80" s="301" t="s">
        <v>1452</v>
      </c>
      <c r="I80" s="301" t="s">
        <v>1450</v>
      </c>
      <c r="J80" s="301">
        <v>120</v>
      </c>
      <c r="K80" s="315"/>
    </row>
    <row r="81" s="1" customFormat="1" ht="15" customHeight="1">
      <c r="B81" s="326"/>
      <c r="C81" s="301" t="s">
        <v>1453</v>
      </c>
      <c r="D81" s="301"/>
      <c r="E81" s="301"/>
      <c r="F81" s="324" t="s">
        <v>1454</v>
      </c>
      <c r="G81" s="325"/>
      <c r="H81" s="301" t="s">
        <v>1455</v>
      </c>
      <c r="I81" s="301" t="s">
        <v>1450</v>
      </c>
      <c r="J81" s="301">
        <v>50</v>
      </c>
      <c r="K81" s="315"/>
    </row>
    <row r="82" s="1" customFormat="1" ht="15" customHeight="1">
      <c r="B82" s="326"/>
      <c r="C82" s="301" t="s">
        <v>1456</v>
      </c>
      <c r="D82" s="301"/>
      <c r="E82" s="301"/>
      <c r="F82" s="324" t="s">
        <v>1448</v>
      </c>
      <c r="G82" s="325"/>
      <c r="H82" s="301" t="s">
        <v>1457</v>
      </c>
      <c r="I82" s="301" t="s">
        <v>1458</v>
      </c>
      <c r="J82" s="301"/>
      <c r="K82" s="315"/>
    </row>
    <row r="83" s="1" customFormat="1" ht="15" customHeight="1">
      <c r="B83" s="326"/>
      <c r="C83" s="327" t="s">
        <v>1459</v>
      </c>
      <c r="D83" s="327"/>
      <c r="E83" s="327"/>
      <c r="F83" s="328" t="s">
        <v>1454</v>
      </c>
      <c r="G83" s="327"/>
      <c r="H83" s="327" t="s">
        <v>1460</v>
      </c>
      <c r="I83" s="327" t="s">
        <v>1450</v>
      </c>
      <c r="J83" s="327">
        <v>15</v>
      </c>
      <c r="K83" s="315"/>
    </row>
    <row r="84" s="1" customFormat="1" ht="15" customHeight="1">
      <c r="B84" s="326"/>
      <c r="C84" s="327" t="s">
        <v>1461</v>
      </c>
      <c r="D84" s="327"/>
      <c r="E84" s="327"/>
      <c r="F84" s="328" t="s">
        <v>1454</v>
      </c>
      <c r="G84" s="327"/>
      <c r="H84" s="327" t="s">
        <v>1462</v>
      </c>
      <c r="I84" s="327" t="s">
        <v>1450</v>
      </c>
      <c r="J84" s="327">
        <v>15</v>
      </c>
      <c r="K84" s="315"/>
    </row>
    <row r="85" s="1" customFormat="1" ht="15" customHeight="1">
      <c r="B85" s="326"/>
      <c r="C85" s="327" t="s">
        <v>1463</v>
      </c>
      <c r="D85" s="327"/>
      <c r="E85" s="327"/>
      <c r="F85" s="328" t="s">
        <v>1454</v>
      </c>
      <c r="G85" s="327"/>
      <c r="H85" s="327" t="s">
        <v>1464</v>
      </c>
      <c r="I85" s="327" t="s">
        <v>1450</v>
      </c>
      <c r="J85" s="327">
        <v>20</v>
      </c>
      <c r="K85" s="315"/>
    </row>
    <row r="86" s="1" customFormat="1" ht="15" customHeight="1">
      <c r="B86" s="326"/>
      <c r="C86" s="327" t="s">
        <v>1465</v>
      </c>
      <c r="D86" s="327"/>
      <c r="E86" s="327"/>
      <c r="F86" s="328" t="s">
        <v>1454</v>
      </c>
      <c r="G86" s="327"/>
      <c r="H86" s="327" t="s">
        <v>1466</v>
      </c>
      <c r="I86" s="327" t="s">
        <v>1450</v>
      </c>
      <c r="J86" s="327">
        <v>20</v>
      </c>
      <c r="K86" s="315"/>
    </row>
    <row r="87" s="1" customFormat="1" ht="15" customHeight="1">
      <c r="B87" s="326"/>
      <c r="C87" s="301" t="s">
        <v>1467</v>
      </c>
      <c r="D87" s="301"/>
      <c r="E87" s="301"/>
      <c r="F87" s="324" t="s">
        <v>1454</v>
      </c>
      <c r="G87" s="325"/>
      <c r="H87" s="301" t="s">
        <v>1468</v>
      </c>
      <c r="I87" s="301" t="s">
        <v>1450</v>
      </c>
      <c r="J87" s="301">
        <v>50</v>
      </c>
      <c r="K87" s="315"/>
    </row>
    <row r="88" s="1" customFormat="1" ht="15" customHeight="1">
      <c r="B88" s="326"/>
      <c r="C88" s="301" t="s">
        <v>1469</v>
      </c>
      <c r="D88" s="301"/>
      <c r="E88" s="301"/>
      <c r="F88" s="324" t="s">
        <v>1454</v>
      </c>
      <c r="G88" s="325"/>
      <c r="H88" s="301" t="s">
        <v>1470</v>
      </c>
      <c r="I88" s="301" t="s">
        <v>1450</v>
      </c>
      <c r="J88" s="301">
        <v>20</v>
      </c>
      <c r="K88" s="315"/>
    </row>
    <row r="89" s="1" customFormat="1" ht="15" customHeight="1">
      <c r="B89" s="326"/>
      <c r="C89" s="301" t="s">
        <v>1471</v>
      </c>
      <c r="D89" s="301"/>
      <c r="E89" s="301"/>
      <c r="F89" s="324" t="s">
        <v>1454</v>
      </c>
      <c r="G89" s="325"/>
      <c r="H89" s="301" t="s">
        <v>1472</v>
      </c>
      <c r="I89" s="301" t="s">
        <v>1450</v>
      </c>
      <c r="J89" s="301">
        <v>20</v>
      </c>
      <c r="K89" s="315"/>
    </row>
    <row r="90" s="1" customFormat="1" ht="15" customHeight="1">
      <c r="B90" s="326"/>
      <c r="C90" s="301" t="s">
        <v>1473</v>
      </c>
      <c r="D90" s="301"/>
      <c r="E90" s="301"/>
      <c r="F90" s="324" t="s">
        <v>1454</v>
      </c>
      <c r="G90" s="325"/>
      <c r="H90" s="301" t="s">
        <v>1474</v>
      </c>
      <c r="I90" s="301" t="s">
        <v>1450</v>
      </c>
      <c r="J90" s="301">
        <v>50</v>
      </c>
      <c r="K90" s="315"/>
    </row>
    <row r="91" s="1" customFormat="1" ht="15" customHeight="1">
      <c r="B91" s="326"/>
      <c r="C91" s="301" t="s">
        <v>1475</v>
      </c>
      <c r="D91" s="301"/>
      <c r="E91" s="301"/>
      <c r="F91" s="324" t="s">
        <v>1454</v>
      </c>
      <c r="G91" s="325"/>
      <c r="H91" s="301" t="s">
        <v>1475</v>
      </c>
      <c r="I91" s="301" t="s">
        <v>1450</v>
      </c>
      <c r="J91" s="301">
        <v>50</v>
      </c>
      <c r="K91" s="315"/>
    </row>
    <row r="92" s="1" customFormat="1" ht="15" customHeight="1">
      <c r="B92" s="326"/>
      <c r="C92" s="301" t="s">
        <v>1476</v>
      </c>
      <c r="D92" s="301"/>
      <c r="E92" s="301"/>
      <c r="F92" s="324" t="s">
        <v>1454</v>
      </c>
      <c r="G92" s="325"/>
      <c r="H92" s="301" t="s">
        <v>1477</v>
      </c>
      <c r="I92" s="301" t="s">
        <v>1450</v>
      </c>
      <c r="J92" s="301">
        <v>255</v>
      </c>
      <c r="K92" s="315"/>
    </row>
    <row r="93" s="1" customFormat="1" ht="15" customHeight="1">
      <c r="B93" s="326"/>
      <c r="C93" s="301" t="s">
        <v>1478</v>
      </c>
      <c r="D93" s="301"/>
      <c r="E93" s="301"/>
      <c r="F93" s="324" t="s">
        <v>1448</v>
      </c>
      <c r="G93" s="325"/>
      <c r="H93" s="301" t="s">
        <v>1479</v>
      </c>
      <c r="I93" s="301" t="s">
        <v>1480</v>
      </c>
      <c r="J93" s="301"/>
      <c r="K93" s="315"/>
    </row>
    <row r="94" s="1" customFormat="1" ht="15" customHeight="1">
      <c r="B94" s="326"/>
      <c r="C94" s="301" t="s">
        <v>1481</v>
      </c>
      <c r="D94" s="301"/>
      <c r="E94" s="301"/>
      <c r="F94" s="324" t="s">
        <v>1448</v>
      </c>
      <c r="G94" s="325"/>
      <c r="H94" s="301" t="s">
        <v>1482</v>
      </c>
      <c r="I94" s="301" t="s">
        <v>1483</v>
      </c>
      <c r="J94" s="301"/>
      <c r="K94" s="315"/>
    </row>
    <row r="95" s="1" customFormat="1" ht="15" customHeight="1">
      <c r="B95" s="326"/>
      <c r="C95" s="301" t="s">
        <v>1484</v>
      </c>
      <c r="D95" s="301"/>
      <c r="E95" s="301"/>
      <c r="F95" s="324" t="s">
        <v>1448</v>
      </c>
      <c r="G95" s="325"/>
      <c r="H95" s="301" t="s">
        <v>1484</v>
      </c>
      <c r="I95" s="301" t="s">
        <v>1483</v>
      </c>
      <c r="J95" s="301"/>
      <c r="K95" s="315"/>
    </row>
    <row r="96" s="1" customFormat="1" ht="15" customHeight="1">
      <c r="B96" s="326"/>
      <c r="C96" s="301" t="s">
        <v>39</v>
      </c>
      <c r="D96" s="301"/>
      <c r="E96" s="301"/>
      <c r="F96" s="324" t="s">
        <v>1448</v>
      </c>
      <c r="G96" s="325"/>
      <c r="H96" s="301" t="s">
        <v>1485</v>
      </c>
      <c r="I96" s="301" t="s">
        <v>1483</v>
      </c>
      <c r="J96" s="301"/>
      <c r="K96" s="315"/>
    </row>
    <row r="97" s="1" customFormat="1" ht="15" customHeight="1">
      <c r="B97" s="326"/>
      <c r="C97" s="301" t="s">
        <v>49</v>
      </c>
      <c r="D97" s="301"/>
      <c r="E97" s="301"/>
      <c r="F97" s="324" t="s">
        <v>1448</v>
      </c>
      <c r="G97" s="325"/>
      <c r="H97" s="301" t="s">
        <v>1486</v>
      </c>
      <c r="I97" s="301" t="s">
        <v>1483</v>
      </c>
      <c r="J97" s="301"/>
      <c r="K97" s="315"/>
    </row>
    <row r="98" s="1" customFormat="1" ht="15" customHeight="1">
      <c r="B98" s="329"/>
      <c r="C98" s="330"/>
      <c r="D98" s="330"/>
      <c r="E98" s="330"/>
      <c r="F98" s="330"/>
      <c r="G98" s="330"/>
      <c r="H98" s="330"/>
      <c r="I98" s="330"/>
      <c r="J98" s="330"/>
      <c r="K98" s="331"/>
    </row>
    <row r="99" s="1" customFormat="1" ht="18.75" customHeight="1">
      <c r="B99" s="332"/>
      <c r="C99" s="333"/>
      <c r="D99" s="333"/>
      <c r="E99" s="333"/>
      <c r="F99" s="333"/>
      <c r="G99" s="333"/>
      <c r="H99" s="333"/>
      <c r="I99" s="333"/>
      <c r="J99" s="333"/>
      <c r="K99" s="332"/>
    </row>
    <row r="100" s="1" customFormat="1" ht="18.75" customHeight="1"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</row>
    <row r="101" s="1" customFormat="1" ht="7.5" customHeight="1">
      <c r="B101" s="310"/>
      <c r="C101" s="311"/>
      <c r="D101" s="311"/>
      <c r="E101" s="311"/>
      <c r="F101" s="311"/>
      <c r="G101" s="311"/>
      <c r="H101" s="311"/>
      <c r="I101" s="311"/>
      <c r="J101" s="311"/>
      <c r="K101" s="312"/>
    </row>
    <row r="102" s="1" customFormat="1" ht="45" customHeight="1">
      <c r="B102" s="313"/>
      <c r="C102" s="314" t="s">
        <v>1487</v>
      </c>
      <c r="D102" s="314"/>
      <c r="E102" s="314"/>
      <c r="F102" s="314"/>
      <c r="G102" s="314"/>
      <c r="H102" s="314"/>
      <c r="I102" s="314"/>
      <c r="J102" s="314"/>
      <c r="K102" s="315"/>
    </row>
    <row r="103" s="1" customFormat="1" ht="17.25" customHeight="1">
      <c r="B103" s="313"/>
      <c r="C103" s="316" t="s">
        <v>1442</v>
      </c>
      <c r="D103" s="316"/>
      <c r="E103" s="316"/>
      <c r="F103" s="316" t="s">
        <v>1443</v>
      </c>
      <c r="G103" s="317"/>
      <c r="H103" s="316" t="s">
        <v>55</v>
      </c>
      <c r="I103" s="316" t="s">
        <v>58</v>
      </c>
      <c r="J103" s="316" t="s">
        <v>1444</v>
      </c>
      <c r="K103" s="315"/>
    </row>
    <row r="104" s="1" customFormat="1" ht="17.25" customHeight="1">
      <c r="B104" s="313"/>
      <c r="C104" s="318" t="s">
        <v>1445</v>
      </c>
      <c r="D104" s="318"/>
      <c r="E104" s="318"/>
      <c r="F104" s="319" t="s">
        <v>1446</v>
      </c>
      <c r="G104" s="320"/>
      <c r="H104" s="318"/>
      <c r="I104" s="318"/>
      <c r="J104" s="318" t="s">
        <v>1447</v>
      </c>
      <c r="K104" s="315"/>
    </row>
    <row r="105" s="1" customFormat="1" ht="5.25" customHeight="1">
      <c r="B105" s="313"/>
      <c r="C105" s="316"/>
      <c r="D105" s="316"/>
      <c r="E105" s="316"/>
      <c r="F105" s="316"/>
      <c r="G105" s="334"/>
      <c r="H105" s="316"/>
      <c r="I105" s="316"/>
      <c r="J105" s="316"/>
      <c r="K105" s="315"/>
    </row>
    <row r="106" s="1" customFormat="1" ht="15" customHeight="1">
      <c r="B106" s="313"/>
      <c r="C106" s="301" t="s">
        <v>54</v>
      </c>
      <c r="D106" s="323"/>
      <c r="E106" s="323"/>
      <c r="F106" s="324" t="s">
        <v>1448</v>
      </c>
      <c r="G106" s="301"/>
      <c r="H106" s="301" t="s">
        <v>1488</v>
      </c>
      <c r="I106" s="301" t="s">
        <v>1450</v>
      </c>
      <c r="J106" s="301">
        <v>20</v>
      </c>
      <c r="K106" s="315"/>
    </row>
    <row r="107" s="1" customFormat="1" ht="15" customHeight="1">
      <c r="B107" s="313"/>
      <c r="C107" s="301" t="s">
        <v>1451</v>
      </c>
      <c r="D107" s="301"/>
      <c r="E107" s="301"/>
      <c r="F107" s="324" t="s">
        <v>1448</v>
      </c>
      <c r="G107" s="301"/>
      <c r="H107" s="301" t="s">
        <v>1488</v>
      </c>
      <c r="I107" s="301" t="s">
        <v>1450</v>
      </c>
      <c r="J107" s="301">
        <v>120</v>
      </c>
      <c r="K107" s="315"/>
    </row>
    <row r="108" s="1" customFormat="1" ht="15" customHeight="1">
      <c r="B108" s="326"/>
      <c r="C108" s="301" t="s">
        <v>1453</v>
      </c>
      <c r="D108" s="301"/>
      <c r="E108" s="301"/>
      <c r="F108" s="324" t="s">
        <v>1454</v>
      </c>
      <c r="G108" s="301"/>
      <c r="H108" s="301" t="s">
        <v>1488</v>
      </c>
      <c r="I108" s="301" t="s">
        <v>1450</v>
      </c>
      <c r="J108" s="301">
        <v>50</v>
      </c>
      <c r="K108" s="315"/>
    </row>
    <row r="109" s="1" customFormat="1" ht="15" customHeight="1">
      <c r="B109" s="326"/>
      <c r="C109" s="301" t="s">
        <v>1456</v>
      </c>
      <c r="D109" s="301"/>
      <c r="E109" s="301"/>
      <c r="F109" s="324" t="s">
        <v>1448</v>
      </c>
      <c r="G109" s="301"/>
      <c r="H109" s="301" t="s">
        <v>1488</v>
      </c>
      <c r="I109" s="301" t="s">
        <v>1458</v>
      </c>
      <c r="J109" s="301"/>
      <c r="K109" s="315"/>
    </row>
    <row r="110" s="1" customFormat="1" ht="15" customHeight="1">
      <c r="B110" s="326"/>
      <c r="C110" s="301" t="s">
        <v>1467</v>
      </c>
      <c r="D110" s="301"/>
      <c r="E110" s="301"/>
      <c r="F110" s="324" t="s">
        <v>1454</v>
      </c>
      <c r="G110" s="301"/>
      <c r="H110" s="301" t="s">
        <v>1488</v>
      </c>
      <c r="I110" s="301" t="s">
        <v>1450</v>
      </c>
      <c r="J110" s="301">
        <v>50</v>
      </c>
      <c r="K110" s="315"/>
    </row>
    <row r="111" s="1" customFormat="1" ht="15" customHeight="1">
      <c r="B111" s="326"/>
      <c r="C111" s="301" t="s">
        <v>1475</v>
      </c>
      <c r="D111" s="301"/>
      <c r="E111" s="301"/>
      <c r="F111" s="324" t="s">
        <v>1454</v>
      </c>
      <c r="G111" s="301"/>
      <c r="H111" s="301" t="s">
        <v>1488</v>
      </c>
      <c r="I111" s="301" t="s">
        <v>1450</v>
      </c>
      <c r="J111" s="301">
        <v>50</v>
      </c>
      <c r="K111" s="315"/>
    </row>
    <row r="112" s="1" customFormat="1" ht="15" customHeight="1">
      <c r="B112" s="326"/>
      <c r="C112" s="301" t="s">
        <v>1473</v>
      </c>
      <c r="D112" s="301"/>
      <c r="E112" s="301"/>
      <c r="F112" s="324" t="s">
        <v>1454</v>
      </c>
      <c r="G112" s="301"/>
      <c r="H112" s="301" t="s">
        <v>1488</v>
      </c>
      <c r="I112" s="301" t="s">
        <v>1450</v>
      </c>
      <c r="J112" s="301">
        <v>50</v>
      </c>
      <c r="K112" s="315"/>
    </row>
    <row r="113" s="1" customFormat="1" ht="15" customHeight="1">
      <c r="B113" s="326"/>
      <c r="C113" s="301" t="s">
        <v>54</v>
      </c>
      <c r="D113" s="301"/>
      <c r="E113" s="301"/>
      <c r="F113" s="324" t="s">
        <v>1448</v>
      </c>
      <c r="G113" s="301"/>
      <c r="H113" s="301" t="s">
        <v>1489</v>
      </c>
      <c r="I113" s="301" t="s">
        <v>1450</v>
      </c>
      <c r="J113" s="301">
        <v>20</v>
      </c>
      <c r="K113" s="315"/>
    </row>
    <row r="114" s="1" customFormat="1" ht="15" customHeight="1">
      <c r="B114" s="326"/>
      <c r="C114" s="301" t="s">
        <v>1490</v>
      </c>
      <c r="D114" s="301"/>
      <c r="E114" s="301"/>
      <c r="F114" s="324" t="s">
        <v>1448</v>
      </c>
      <c r="G114" s="301"/>
      <c r="H114" s="301" t="s">
        <v>1491</v>
      </c>
      <c r="I114" s="301" t="s">
        <v>1450</v>
      </c>
      <c r="J114" s="301">
        <v>120</v>
      </c>
      <c r="K114" s="315"/>
    </row>
    <row r="115" s="1" customFormat="1" ht="15" customHeight="1">
      <c r="B115" s="326"/>
      <c r="C115" s="301" t="s">
        <v>39</v>
      </c>
      <c r="D115" s="301"/>
      <c r="E115" s="301"/>
      <c r="F115" s="324" t="s">
        <v>1448</v>
      </c>
      <c r="G115" s="301"/>
      <c r="H115" s="301" t="s">
        <v>1492</v>
      </c>
      <c r="I115" s="301" t="s">
        <v>1483</v>
      </c>
      <c r="J115" s="301"/>
      <c r="K115" s="315"/>
    </row>
    <row r="116" s="1" customFormat="1" ht="15" customHeight="1">
      <c r="B116" s="326"/>
      <c r="C116" s="301" t="s">
        <v>49</v>
      </c>
      <c r="D116" s="301"/>
      <c r="E116" s="301"/>
      <c r="F116" s="324" t="s">
        <v>1448</v>
      </c>
      <c r="G116" s="301"/>
      <c r="H116" s="301" t="s">
        <v>1493</v>
      </c>
      <c r="I116" s="301" t="s">
        <v>1483</v>
      </c>
      <c r="J116" s="301"/>
      <c r="K116" s="315"/>
    </row>
    <row r="117" s="1" customFormat="1" ht="15" customHeight="1">
      <c r="B117" s="326"/>
      <c r="C117" s="301" t="s">
        <v>58</v>
      </c>
      <c r="D117" s="301"/>
      <c r="E117" s="301"/>
      <c r="F117" s="324" t="s">
        <v>1448</v>
      </c>
      <c r="G117" s="301"/>
      <c r="H117" s="301" t="s">
        <v>1494</v>
      </c>
      <c r="I117" s="301" t="s">
        <v>1495</v>
      </c>
      <c r="J117" s="301"/>
      <c r="K117" s="315"/>
    </row>
    <row r="118" s="1" customFormat="1" ht="15" customHeight="1">
      <c r="B118" s="329"/>
      <c r="C118" s="335"/>
      <c r="D118" s="335"/>
      <c r="E118" s="335"/>
      <c r="F118" s="335"/>
      <c r="G118" s="335"/>
      <c r="H118" s="335"/>
      <c r="I118" s="335"/>
      <c r="J118" s="335"/>
      <c r="K118" s="331"/>
    </row>
    <row r="119" s="1" customFormat="1" ht="18.75" customHeight="1">
      <c r="B119" s="336"/>
      <c r="C119" s="337"/>
      <c r="D119" s="337"/>
      <c r="E119" s="337"/>
      <c r="F119" s="338"/>
      <c r="G119" s="337"/>
      <c r="H119" s="337"/>
      <c r="I119" s="337"/>
      <c r="J119" s="337"/>
      <c r="K119" s="336"/>
    </row>
    <row r="120" s="1" customFormat="1" ht="18.75" customHeight="1"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</row>
    <row r="121" s="1" customFormat="1" ht="7.5" customHeight="1">
      <c r="B121" s="339"/>
      <c r="C121" s="340"/>
      <c r="D121" s="340"/>
      <c r="E121" s="340"/>
      <c r="F121" s="340"/>
      <c r="G121" s="340"/>
      <c r="H121" s="340"/>
      <c r="I121" s="340"/>
      <c r="J121" s="340"/>
      <c r="K121" s="341"/>
    </row>
    <row r="122" s="1" customFormat="1" ht="45" customHeight="1">
      <c r="B122" s="342"/>
      <c r="C122" s="292" t="s">
        <v>1496</v>
      </c>
      <c r="D122" s="292"/>
      <c r="E122" s="292"/>
      <c r="F122" s="292"/>
      <c r="G122" s="292"/>
      <c r="H122" s="292"/>
      <c r="I122" s="292"/>
      <c r="J122" s="292"/>
      <c r="K122" s="343"/>
    </row>
    <row r="123" s="1" customFormat="1" ht="17.25" customHeight="1">
      <c r="B123" s="344"/>
      <c r="C123" s="316" t="s">
        <v>1442</v>
      </c>
      <c r="D123" s="316"/>
      <c r="E123" s="316"/>
      <c r="F123" s="316" t="s">
        <v>1443</v>
      </c>
      <c r="G123" s="317"/>
      <c r="H123" s="316" t="s">
        <v>55</v>
      </c>
      <c r="I123" s="316" t="s">
        <v>58</v>
      </c>
      <c r="J123" s="316" t="s">
        <v>1444</v>
      </c>
      <c r="K123" s="345"/>
    </row>
    <row r="124" s="1" customFormat="1" ht="17.25" customHeight="1">
      <c r="B124" s="344"/>
      <c r="C124" s="318" t="s">
        <v>1445</v>
      </c>
      <c r="D124" s="318"/>
      <c r="E124" s="318"/>
      <c r="F124" s="319" t="s">
        <v>1446</v>
      </c>
      <c r="G124" s="320"/>
      <c r="H124" s="318"/>
      <c r="I124" s="318"/>
      <c r="J124" s="318" t="s">
        <v>1447</v>
      </c>
      <c r="K124" s="345"/>
    </row>
    <row r="125" s="1" customFormat="1" ht="5.25" customHeight="1">
      <c r="B125" s="346"/>
      <c r="C125" s="321"/>
      <c r="D125" s="321"/>
      <c r="E125" s="321"/>
      <c r="F125" s="321"/>
      <c r="G125" s="347"/>
      <c r="H125" s="321"/>
      <c r="I125" s="321"/>
      <c r="J125" s="321"/>
      <c r="K125" s="348"/>
    </row>
    <row r="126" s="1" customFormat="1" ht="15" customHeight="1">
      <c r="B126" s="346"/>
      <c r="C126" s="301" t="s">
        <v>1451</v>
      </c>
      <c r="D126" s="323"/>
      <c r="E126" s="323"/>
      <c r="F126" s="324" t="s">
        <v>1448</v>
      </c>
      <c r="G126" s="301"/>
      <c r="H126" s="301" t="s">
        <v>1488</v>
      </c>
      <c r="I126" s="301" t="s">
        <v>1450</v>
      </c>
      <c r="J126" s="301">
        <v>120</v>
      </c>
      <c r="K126" s="349"/>
    </row>
    <row r="127" s="1" customFormat="1" ht="15" customHeight="1">
      <c r="B127" s="346"/>
      <c r="C127" s="301" t="s">
        <v>1497</v>
      </c>
      <c r="D127" s="301"/>
      <c r="E127" s="301"/>
      <c r="F127" s="324" t="s">
        <v>1448</v>
      </c>
      <c r="G127" s="301"/>
      <c r="H127" s="301" t="s">
        <v>1498</v>
      </c>
      <c r="I127" s="301" t="s">
        <v>1450</v>
      </c>
      <c r="J127" s="301" t="s">
        <v>1499</v>
      </c>
      <c r="K127" s="349"/>
    </row>
    <row r="128" s="1" customFormat="1" ht="15" customHeight="1">
      <c r="B128" s="346"/>
      <c r="C128" s="301" t="s">
        <v>1396</v>
      </c>
      <c r="D128" s="301"/>
      <c r="E128" s="301"/>
      <c r="F128" s="324" t="s">
        <v>1448</v>
      </c>
      <c r="G128" s="301"/>
      <c r="H128" s="301" t="s">
        <v>1500</v>
      </c>
      <c r="I128" s="301" t="s">
        <v>1450</v>
      </c>
      <c r="J128" s="301" t="s">
        <v>1499</v>
      </c>
      <c r="K128" s="349"/>
    </row>
    <row r="129" s="1" customFormat="1" ht="15" customHeight="1">
      <c r="B129" s="346"/>
      <c r="C129" s="301" t="s">
        <v>1459</v>
      </c>
      <c r="D129" s="301"/>
      <c r="E129" s="301"/>
      <c r="F129" s="324" t="s">
        <v>1454</v>
      </c>
      <c r="G129" s="301"/>
      <c r="H129" s="301" t="s">
        <v>1460</v>
      </c>
      <c r="I129" s="301" t="s">
        <v>1450</v>
      </c>
      <c r="J129" s="301">
        <v>15</v>
      </c>
      <c r="K129" s="349"/>
    </row>
    <row r="130" s="1" customFormat="1" ht="15" customHeight="1">
      <c r="B130" s="346"/>
      <c r="C130" s="327" t="s">
        <v>1461</v>
      </c>
      <c r="D130" s="327"/>
      <c r="E130" s="327"/>
      <c r="F130" s="328" t="s">
        <v>1454</v>
      </c>
      <c r="G130" s="327"/>
      <c r="H130" s="327" t="s">
        <v>1462</v>
      </c>
      <c r="I130" s="327" t="s">
        <v>1450</v>
      </c>
      <c r="J130" s="327">
        <v>15</v>
      </c>
      <c r="K130" s="349"/>
    </row>
    <row r="131" s="1" customFormat="1" ht="15" customHeight="1">
      <c r="B131" s="346"/>
      <c r="C131" s="327" t="s">
        <v>1463</v>
      </c>
      <c r="D131" s="327"/>
      <c r="E131" s="327"/>
      <c r="F131" s="328" t="s">
        <v>1454</v>
      </c>
      <c r="G131" s="327"/>
      <c r="H131" s="327" t="s">
        <v>1464</v>
      </c>
      <c r="I131" s="327" t="s">
        <v>1450</v>
      </c>
      <c r="J131" s="327">
        <v>20</v>
      </c>
      <c r="K131" s="349"/>
    </row>
    <row r="132" s="1" customFormat="1" ht="15" customHeight="1">
      <c r="B132" s="346"/>
      <c r="C132" s="327" t="s">
        <v>1465</v>
      </c>
      <c r="D132" s="327"/>
      <c r="E132" s="327"/>
      <c r="F132" s="328" t="s">
        <v>1454</v>
      </c>
      <c r="G132" s="327"/>
      <c r="H132" s="327" t="s">
        <v>1466</v>
      </c>
      <c r="I132" s="327" t="s">
        <v>1450</v>
      </c>
      <c r="J132" s="327">
        <v>20</v>
      </c>
      <c r="K132" s="349"/>
    </row>
    <row r="133" s="1" customFormat="1" ht="15" customHeight="1">
      <c r="B133" s="346"/>
      <c r="C133" s="301" t="s">
        <v>1453</v>
      </c>
      <c r="D133" s="301"/>
      <c r="E133" s="301"/>
      <c r="F133" s="324" t="s">
        <v>1454</v>
      </c>
      <c r="G133" s="301"/>
      <c r="H133" s="301" t="s">
        <v>1488</v>
      </c>
      <c r="I133" s="301" t="s">
        <v>1450</v>
      </c>
      <c r="J133" s="301">
        <v>50</v>
      </c>
      <c r="K133" s="349"/>
    </row>
    <row r="134" s="1" customFormat="1" ht="15" customHeight="1">
      <c r="B134" s="346"/>
      <c r="C134" s="301" t="s">
        <v>1467</v>
      </c>
      <c r="D134" s="301"/>
      <c r="E134" s="301"/>
      <c r="F134" s="324" t="s">
        <v>1454</v>
      </c>
      <c r="G134" s="301"/>
      <c r="H134" s="301" t="s">
        <v>1488</v>
      </c>
      <c r="I134" s="301" t="s">
        <v>1450</v>
      </c>
      <c r="J134" s="301">
        <v>50</v>
      </c>
      <c r="K134" s="349"/>
    </row>
    <row r="135" s="1" customFormat="1" ht="15" customHeight="1">
      <c r="B135" s="346"/>
      <c r="C135" s="301" t="s">
        <v>1473</v>
      </c>
      <c r="D135" s="301"/>
      <c r="E135" s="301"/>
      <c r="F135" s="324" t="s">
        <v>1454</v>
      </c>
      <c r="G135" s="301"/>
      <c r="H135" s="301" t="s">
        <v>1488</v>
      </c>
      <c r="I135" s="301" t="s">
        <v>1450</v>
      </c>
      <c r="J135" s="301">
        <v>50</v>
      </c>
      <c r="K135" s="349"/>
    </row>
    <row r="136" s="1" customFormat="1" ht="15" customHeight="1">
      <c r="B136" s="346"/>
      <c r="C136" s="301" t="s">
        <v>1475</v>
      </c>
      <c r="D136" s="301"/>
      <c r="E136" s="301"/>
      <c r="F136" s="324" t="s">
        <v>1454</v>
      </c>
      <c r="G136" s="301"/>
      <c r="H136" s="301" t="s">
        <v>1488</v>
      </c>
      <c r="I136" s="301" t="s">
        <v>1450</v>
      </c>
      <c r="J136" s="301">
        <v>50</v>
      </c>
      <c r="K136" s="349"/>
    </row>
    <row r="137" s="1" customFormat="1" ht="15" customHeight="1">
      <c r="B137" s="346"/>
      <c r="C137" s="301" t="s">
        <v>1476</v>
      </c>
      <c r="D137" s="301"/>
      <c r="E137" s="301"/>
      <c r="F137" s="324" t="s">
        <v>1454</v>
      </c>
      <c r="G137" s="301"/>
      <c r="H137" s="301" t="s">
        <v>1501</v>
      </c>
      <c r="I137" s="301" t="s">
        <v>1450</v>
      </c>
      <c r="J137" s="301">
        <v>255</v>
      </c>
      <c r="K137" s="349"/>
    </row>
    <row r="138" s="1" customFormat="1" ht="15" customHeight="1">
      <c r="B138" s="346"/>
      <c r="C138" s="301" t="s">
        <v>1478</v>
      </c>
      <c r="D138" s="301"/>
      <c r="E138" s="301"/>
      <c r="F138" s="324" t="s">
        <v>1448</v>
      </c>
      <c r="G138" s="301"/>
      <c r="H138" s="301" t="s">
        <v>1502</v>
      </c>
      <c r="I138" s="301" t="s">
        <v>1480</v>
      </c>
      <c r="J138" s="301"/>
      <c r="K138" s="349"/>
    </row>
    <row r="139" s="1" customFormat="1" ht="15" customHeight="1">
      <c r="B139" s="346"/>
      <c r="C139" s="301" t="s">
        <v>1481</v>
      </c>
      <c r="D139" s="301"/>
      <c r="E139" s="301"/>
      <c r="F139" s="324" t="s">
        <v>1448</v>
      </c>
      <c r="G139" s="301"/>
      <c r="H139" s="301" t="s">
        <v>1503</v>
      </c>
      <c r="I139" s="301" t="s">
        <v>1483</v>
      </c>
      <c r="J139" s="301"/>
      <c r="K139" s="349"/>
    </row>
    <row r="140" s="1" customFormat="1" ht="15" customHeight="1">
      <c r="B140" s="346"/>
      <c r="C140" s="301" t="s">
        <v>1484</v>
      </c>
      <c r="D140" s="301"/>
      <c r="E140" s="301"/>
      <c r="F140" s="324" t="s">
        <v>1448</v>
      </c>
      <c r="G140" s="301"/>
      <c r="H140" s="301" t="s">
        <v>1484</v>
      </c>
      <c r="I140" s="301" t="s">
        <v>1483</v>
      </c>
      <c r="J140" s="301"/>
      <c r="K140" s="349"/>
    </row>
    <row r="141" s="1" customFormat="1" ht="15" customHeight="1">
      <c r="B141" s="346"/>
      <c r="C141" s="301" t="s">
        <v>39</v>
      </c>
      <c r="D141" s="301"/>
      <c r="E141" s="301"/>
      <c r="F141" s="324" t="s">
        <v>1448</v>
      </c>
      <c r="G141" s="301"/>
      <c r="H141" s="301" t="s">
        <v>1504</v>
      </c>
      <c r="I141" s="301" t="s">
        <v>1483</v>
      </c>
      <c r="J141" s="301"/>
      <c r="K141" s="349"/>
    </row>
    <row r="142" s="1" customFormat="1" ht="15" customHeight="1">
      <c r="B142" s="346"/>
      <c r="C142" s="301" t="s">
        <v>1505</v>
      </c>
      <c r="D142" s="301"/>
      <c r="E142" s="301"/>
      <c r="F142" s="324" t="s">
        <v>1448</v>
      </c>
      <c r="G142" s="301"/>
      <c r="H142" s="301" t="s">
        <v>1506</v>
      </c>
      <c r="I142" s="301" t="s">
        <v>1483</v>
      </c>
      <c r="J142" s="301"/>
      <c r="K142" s="349"/>
    </row>
    <row r="143" s="1" customFormat="1" ht="15" customHeight="1">
      <c r="B143" s="350"/>
      <c r="C143" s="351"/>
      <c r="D143" s="351"/>
      <c r="E143" s="351"/>
      <c r="F143" s="351"/>
      <c r="G143" s="351"/>
      <c r="H143" s="351"/>
      <c r="I143" s="351"/>
      <c r="J143" s="351"/>
      <c r="K143" s="352"/>
    </row>
    <row r="144" s="1" customFormat="1" ht="18.75" customHeight="1">
      <c r="B144" s="337"/>
      <c r="C144" s="337"/>
      <c r="D144" s="337"/>
      <c r="E144" s="337"/>
      <c r="F144" s="338"/>
      <c r="G144" s="337"/>
      <c r="H144" s="337"/>
      <c r="I144" s="337"/>
      <c r="J144" s="337"/>
      <c r="K144" s="337"/>
    </row>
    <row r="145" s="1" customFormat="1" ht="18.75" customHeight="1"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</row>
    <row r="146" s="1" customFormat="1" ht="7.5" customHeight="1">
      <c r="B146" s="310"/>
      <c r="C146" s="311"/>
      <c r="D146" s="311"/>
      <c r="E146" s="311"/>
      <c r="F146" s="311"/>
      <c r="G146" s="311"/>
      <c r="H146" s="311"/>
      <c r="I146" s="311"/>
      <c r="J146" s="311"/>
      <c r="K146" s="312"/>
    </row>
    <row r="147" s="1" customFormat="1" ht="45" customHeight="1">
      <c r="B147" s="313"/>
      <c r="C147" s="314" t="s">
        <v>1507</v>
      </c>
      <c r="D147" s="314"/>
      <c r="E147" s="314"/>
      <c r="F147" s="314"/>
      <c r="G147" s="314"/>
      <c r="H147" s="314"/>
      <c r="I147" s="314"/>
      <c r="J147" s="314"/>
      <c r="K147" s="315"/>
    </row>
    <row r="148" s="1" customFormat="1" ht="17.25" customHeight="1">
      <c r="B148" s="313"/>
      <c r="C148" s="316" t="s">
        <v>1442</v>
      </c>
      <c r="D148" s="316"/>
      <c r="E148" s="316"/>
      <c r="F148" s="316" t="s">
        <v>1443</v>
      </c>
      <c r="G148" s="317"/>
      <c r="H148" s="316" t="s">
        <v>55</v>
      </c>
      <c r="I148" s="316" t="s">
        <v>58</v>
      </c>
      <c r="J148" s="316" t="s">
        <v>1444</v>
      </c>
      <c r="K148" s="315"/>
    </row>
    <row r="149" s="1" customFormat="1" ht="17.25" customHeight="1">
      <c r="B149" s="313"/>
      <c r="C149" s="318" t="s">
        <v>1445</v>
      </c>
      <c r="D149" s="318"/>
      <c r="E149" s="318"/>
      <c r="F149" s="319" t="s">
        <v>1446</v>
      </c>
      <c r="G149" s="320"/>
      <c r="H149" s="318"/>
      <c r="I149" s="318"/>
      <c r="J149" s="318" t="s">
        <v>1447</v>
      </c>
      <c r="K149" s="315"/>
    </row>
    <row r="150" s="1" customFormat="1" ht="5.25" customHeight="1">
      <c r="B150" s="326"/>
      <c r="C150" s="321"/>
      <c r="D150" s="321"/>
      <c r="E150" s="321"/>
      <c r="F150" s="321"/>
      <c r="G150" s="322"/>
      <c r="H150" s="321"/>
      <c r="I150" s="321"/>
      <c r="J150" s="321"/>
      <c r="K150" s="349"/>
    </row>
    <row r="151" s="1" customFormat="1" ht="15" customHeight="1">
      <c r="B151" s="326"/>
      <c r="C151" s="353" t="s">
        <v>1451</v>
      </c>
      <c r="D151" s="301"/>
      <c r="E151" s="301"/>
      <c r="F151" s="354" t="s">
        <v>1448</v>
      </c>
      <c r="G151" s="301"/>
      <c r="H151" s="353" t="s">
        <v>1488</v>
      </c>
      <c r="I151" s="353" t="s">
        <v>1450</v>
      </c>
      <c r="J151" s="353">
        <v>120</v>
      </c>
      <c r="K151" s="349"/>
    </row>
    <row r="152" s="1" customFormat="1" ht="15" customHeight="1">
      <c r="B152" s="326"/>
      <c r="C152" s="353" t="s">
        <v>1497</v>
      </c>
      <c r="D152" s="301"/>
      <c r="E152" s="301"/>
      <c r="F152" s="354" t="s">
        <v>1448</v>
      </c>
      <c r="G152" s="301"/>
      <c r="H152" s="353" t="s">
        <v>1508</v>
      </c>
      <c r="I152" s="353" t="s">
        <v>1450</v>
      </c>
      <c r="J152" s="353" t="s">
        <v>1499</v>
      </c>
      <c r="K152" s="349"/>
    </row>
    <row r="153" s="1" customFormat="1" ht="15" customHeight="1">
      <c r="B153" s="326"/>
      <c r="C153" s="353" t="s">
        <v>1396</v>
      </c>
      <c r="D153" s="301"/>
      <c r="E153" s="301"/>
      <c r="F153" s="354" t="s">
        <v>1448</v>
      </c>
      <c r="G153" s="301"/>
      <c r="H153" s="353" t="s">
        <v>1509</v>
      </c>
      <c r="I153" s="353" t="s">
        <v>1450</v>
      </c>
      <c r="J153" s="353" t="s">
        <v>1499</v>
      </c>
      <c r="K153" s="349"/>
    </row>
    <row r="154" s="1" customFormat="1" ht="15" customHeight="1">
      <c r="B154" s="326"/>
      <c r="C154" s="353" t="s">
        <v>1453</v>
      </c>
      <c r="D154" s="301"/>
      <c r="E154" s="301"/>
      <c r="F154" s="354" t="s">
        <v>1454</v>
      </c>
      <c r="G154" s="301"/>
      <c r="H154" s="353" t="s">
        <v>1488</v>
      </c>
      <c r="I154" s="353" t="s">
        <v>1450</v>
      </c>
      <c r="J154" s="353">
        <v>50</v>
      </c>
      <c r="K154" s="349"/>
    </row>
    <row r="155" s="1" customFormat="1" ht="15" customHeight="1">
      <c r="B155" s="326"/>
      <c r="C155" s="353" t="s">
        <v>1456</v>
      </c>
      <c r="D155" s="301"/>
      <c r="E155" s="301"/>
      <c r="F155" s="354" t="s">
        <v>1448</v>
      </c>
      <c r="G155" s="301"/>
      <c r="H155" s="353" t="s">
        <v>1488</v>
      </c>
      <c r="I155" s="353" t="s">
        <v>1458</v>
      </c>
      <c r="J155" s="353"/>
      <c r="K155" s="349"/>
    </row>
    <row r="156" s="1" customFormat="1" ht="15" customHeight="1">
      <c r="B156" s="326"/>
      <c r="C156" s="353" t="s">
        <v>1467</v>
      </c>
      <c r="D156" s="301"/>
      <c r="E156" s="301"/>
      <c r="F156" s="354" t="s">
        <v>1454</v>
      </c>
      <c r="G156" s="301"/>
      <c r="H156" s="353" t="s">
        <v>1488</v>
      </c>
      <c r="I156" s="353" t="s">
        <v>1450</v>
      </c>
      <c r="J156" s="353">
        <v>50</v>
      </c>
      <c r="K156" s="349"/>
    </row>
    <row r="157" s="1" customFormat="1" ht="15" customHeight="1">
      <c r="B157" s="326"/>
      <c r="C157" s="353" t="s">
        <v>1475</v>
      </c>
      <c r="D157" s="301"/>
      <c r="E157" s="301"/>
      <c r="F157" s="354" t="s">
        <v>1454</v>
      </c>
      <c r="G157" s="301"/>
      <c r="H157" s="353" t="s">
        <v>1488</v>
      </c>
      <c r="I157" s="353" t="s">
        <v>1450</v>
      </c>
      <c r="J157" s="353">
        <v>50</v>
      </c>
      <c r="K157" s="349"/>
    </row>
    <row r="158" s="1" customFormat="1" ht="15" customHeight="1">
      <c r="B158" s="326"/>
      <c r="C158" s="353" t="s">
        <v>1473</v>
      </c>
      <c r="D158" s="301"/>
      <c r="E158" s="301"/>
      <c r="F158" s="354" t="s">
        <v>1454</v>
      </c>
      <c r="G158" s="301"/>
      <c r="H158" s="353" t="s">
        <v>1488</v>
      </c>
      <c r="I158" s="353" t="s">
        <v>1450</v>
      </c>
      <c r="J158" s="353">
        <v>50</v>
      </c>
      <c r="K158" s="349"/>
    </row>
    <row r="159" s="1" customFormat="1" ht="15" customHeight="1">
      <c r="B159" s="326"/>
      <c r="C159" s="353" t="s">
        <v>97</v>
      </c>
      <c r="D159" s="301"/>
      <c r="E159" s="301"/>
      <c r="F159" s="354" t="s">
        <v>1448</v>
      </c>
      <c r="G159" s="301"/>
      <c r="H159" s="353" t="s">
        <v>1510</v>
      </c>
      <c r="I159" s="353" t="s">
        <v>1450</v>
      </c>
      <c r="J159" s="353" t="s">
        <v>1511</v>
      </c>
      <c r="K159" s="349"/>
    </row>
    <row r="160" s="1" customFormat="1" ht="15" customHeight="1">
      <c r="B160" s="326"/>
      <c r="C160" s="353" t="s">
        <v>1512</v>
      </c>
      <c r="D160" s="301"/>
      <c r="E160" s="301"/>
      <c r="F160" s="354" t="s">
        <v>1448</v>
      </c>
      <c r="G160" s="301"/>
      <c r="H160" s="353" t="s">
        <v>1513</v>
      </c>
      <c r="I160" s="353" t="s">
        <v>1483</v>
      </c>
      <c r="J160" s="353"/>
      <c r="K160" s="349"/>
    </row>
    <row r="161" s="1" customFormat="1" ht="15" customHeight="1">
      <c r="B161" s="355"/>
      <c r="C161" s="335"/>
      <c r="D161" s="335"/>
      <c r="E161" s="335"/>
      <c r="F161" s="335"/>
      <c r="G161" s="335"/>
      <c r="H161" s="335"/>
      <c r="I161" s="335"/>
      <c r="J161" s="335"/>
      <c r="K161" s="356"/>
    </row>
    <row r="162" s="1" customFormat="1" ht="18.75" customHeight="1">
      <c r="B162" s="337"/>
      <c r="C162" s="347"/>
      <c r="D162" s="347"/>
      <c r="E162" s="347"/>
      <c r="F162" s="357"/>
      <c r="G162" s="347"/>
      <c r="H162" s="347"/>
      <c r="I162" s="347"/>
      <c r="J162" s="347"/>
      <c r="K162" s="337"/>
    </row>
    <row r="163" s="1" customFormat="1" ht="18.75" customHeight="1"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</row>
    <row r="164" s="1" customFormat="1" ht="7.5" customHeight="1">
      <c r="B164" s="288"/>
      <c r="C164" s="289"/>
      <c r="D164" s="289"/>
      <c r="E164" s="289"/>
      <c r="F164" s="289"/>
      <c r="G164" s="289"/>
      <c r="H164" s="289"/>
      <c r="I164" s="289"/>
      <c r="J164" s="289"/>
      <c r="K164" s="290"/>
    </row>
    <row r="165" s="1" customFormat="1" ht="45" customHeight="1">
      <c r="B165" s="291"/>
      <c r="C165" s="292" t="s">
        <v>1514</v>
      </c>
      <c r="D165" s="292"/>
      <c r="E165" s="292"/>
      <c r="F165" s="292"/>
      <c r="G165" s="292"/>
      <c r="H165" s="292"/>
      <c r="I165" s="292"/>
      <c r="J165" s="292"/>
      <c r="K165" s="293"/>
    </row>
    <row r="166" s="1" customFormat="1" ht="17.25" customHeight="1">
      <c r="B166" s="291"/>
      <c r="C166" s="316" t="s">
        <v>1442</v>
      </c>
      <c r="D166" s="316"/>
      <c r="E166" s="316"/>
      <c r="F166" s="316" t="s">
        <v>1443</v>
      </c>
      <c r="G166" s="358"/>
      <c r="H166" s="359" t="s">
        <v>55</v>
      </c>
      <c r="I166" s="359" t="s">
        <v>58</v>
      </c>
      <c r="J166" s="316" t="s">
        <v>1444</v>
      </c>
      <c r="K166" s="293"/>
    </row>
    <row r="167" s="1" customFormat="1" ht="17.25" customHeight="1">
      <c r="B167" s="294"/>
      <c r="C167" s="318" t="s">
        <v>1445</v>
      </c>
      <c r="D167" s="318"/>
      <c r="E167" s="318"/>
      <c r="F167" s="319" t="s">
        <v>1446</v>
      </c>
      <c r="G167" s="360"/>
      <c r="H167" s="361"/>
      <c r="I167" s="361"/>
      <c r="J167" s="318" t="s">
        <v>1447</v>
      </c>
      <c r="K167" s="296"/>
    </row>
    <row r="168" s="1" customFormat="1" ht="5.25" customHeight="1">
      <c r="B168" s="326"/>
      <c r="C168" s="321"/>
      <c r="D168" s="321"/>
      <c r="E168" s="321"/>
      <c r="F168" s="321"/>
      <c r="G168" s="322"/>
      <c r="H168" s="321"/>
      <c r="I168" s="321"/>
      <c r="J168" s="321"/>
      <c r="K168" s="349"/>
    </row>
    <row r="169" s="1" customFormat="1" ht="15" customHeight="1">
      <c r="B169" s="326"/>
      <c r="C169" s="301" t="s">
        <v>1451</v>
      </c>
      <c r="D169" s="301"/>
      <c r="E169" s="301"/>
      <c r="F169" s="324" t="s">
        <v>1448</v>
      </c>
      <c r="G169" s="301"/>
      <c r="H169" s="301" t="s">
        <v>1488</v>
      </c>
      <c r="I169" s="301" t="s">
        <v>1450</v>
      </c>
      <c r="J169" s="301">
        <v>120</v>
      </c>
      <c r="K169" s="349"/>
    </row>
    <row r="170" s="1" customFormat="1" ht="15" customHeight="1">
      <c r="B170" s="326"/>
      <c r="C170" s="301" t="s">
        <v>1497</v>
      </c>
      <c r="D170" s="301"/>
      <c r="E170" s="301"/>
      <c r="F170" s="324" t="s">
        <v>1448</v>
      </c>
      <c r="G170" s="301"/>
      <c r="H170" s="301" t="s">
        <v>1498</v>
      </c>
      <c r="I170" s="301" t="s">
        <v>1450</v>
      </c>
      <c r="J170" s="301" t="s">
        <v>1499</v>
      </c>
      <c r="K170" s="349"/>
    </row>
    <row r="171" s="1" customFormat="1" ht="15" customHeight="1">
      <c r="B171" s="326"/>
      <c r="C171" s="301" t="s">
        <v>1396</v>
      </c>
      <c r="D171" s="301"/>
      <c r="E171" s="301"/>
      <c r="F171" s="324" t="s">
        <v>1448</v>
      </c>
      <c r="G171" s="301"/>
      <c r="H171" s="301" t="s">
        <v>1515</v>
      </c>
      <c r="I171" s="301" t="s">
        <v>1450</v>
      </c>
      <c r="J171" s="301" t="s">
        <v>1499</v>
      </c>
      <c r="K171" s="349"/>
    </row>
    <row r="172" s="1" customFormat="1" ht="15" customHeight="1">
      <c r="B172" s="326"/>
      <c r="C172" s="301" t="s">
        <v>1453</v>
      </c>
      <c r="D172" s="301"/>
      <c r="E172" s="301"/>
      <c r="F172" s="324" t="s">
        <v>1454</v>
      </c>
      <c r="G172" s="301"/>
      <c r="H172" s="301" t="s">
        <v>1515</v>
      </c>
      <c r="I172" s="301" t="s">
        <v>1450</v>
      </c>
      <c r="J172" s="301">
        <v>50</v>
      </c>
      <c r="K172" s="349"/>
    </row>
    <row r="173" s="1" customFormat="1" ht="15" customHeight="1">
      <c r="B173" s="326"/>
      <c r="C173" s="301" t="s">
        <v>1456</v>
      </c>
      <c r="D173" s="301"/>
      <c r="E173" s="301"/>
      <c r="F173" s="324" t="s">
        <v>1448</v>
      </c>
      <c r="G173" s="301"/>
      <c r="H173" s="301" t="s">
        <v>1515</v>
      </c>
      <c r="I173" s="301" t="s">
        <v>1458</v>
      </c>
      <c r="J173" s="301"/>
      <c r="K173" s="349"/>
    </row>
    <row r="174" s="1" customFormat="1" ht="15" customHeight="1">
      <c r="B174" s="326"/>
      <c r="C174" s="301" t="s">
        <v>1467</v>
      </c>
      <c r="D174" s="301"/>
      <c r="E174" s="301"/>
      <c r="F174" s="324" t="s">
        <v>1454</v>
      </c>
      <c r="G174" s="301"/>
      <c r="H174" s="301" t="s">
        <v>1515</v>
      </c>
      <c r="I174" s="301" t="s">
        <v>1450</v>
      </c>
      <c r="J174" s="301">
        <v>50</v>
      </c>
      <c r="K174" s="349"/>
    </row>
    <row r="175" s="1" customFormat="1" ht="15" customHeight="1">
      <c r="B175" s="326"/>
      <c r="C175" s="301" t="s">
        <v>1475</v>
      </c>
      <c r="D175" s="301"/>
      <c r="E175" s="301"/>
      <c r="F175" s="324" t="s">
        <v>1454</v>
      </c>
      <c r="G175" s="301"/>
      <c r="H175" s="301" t="s">
        <v>1515</v>
      </c>
      <c r="I175" s="301" t="s">
        <v>1450</v>
      </c>
      <c r="J175" s="301">
        <v>50</v>
      </c>
      <c r="K175" s="349"/>
    </row>
    <row r="176" s="1" customFormat="1" ht="15" customHeight="1">
      <c r="B176" s="326"/>
      <c r="C176" s="301" t="s">
        <v>1473</v>
      </c>
      <c r="D176" s="301"/>
      <c r="E176" s="301"/>
      <c r="F176" s="324" t="s">
        <v>1454</v>
      </c>
      <c r="G176" s="301"/>
      <c r="H176" s="301" t="s">
        <v>1515</v>
      </c>
      <c r="I176" s="301" t="s">
        <v>1450</v>
      </c>
      <c r="J176" s="301">
        <v>50</v>
      </c>
      <c r="K176" s="349"/>
    </row>
    <row r="177" s="1" customFormat="1" ht="15" customHeight="1">
      <c r="B177" s="326"/>
      <c r="C177" s="301" t="s">
        <v>110</v>
      </c>
      <c r="D177" s="301"/>
      <c r="E177" s="301"/>
      <c r="F177" s="324" t="s">
        <v>1448</v>
      </c>
      <c r="G177" s="301"/>
      <c r="H177" s="301" t="s">
        <v>1516</v>
      </c>
      <c r="I177" s="301" t="s">
        <v>1517</v>
      </c>
      <c r="J177" s="301"/>
      <c r="K177" s="349"/>
    </row>
    <row r="178" s="1" customFormat="1" ht="15" customHeight="1">
      <c r="B178" s="326"/>
      <c r="C178" s="301" t="s">
        <v>58</v>
      </c>
      <c r="D178" s="301"/>
      <c r="E178" s="301"/>
      <c r="F178" s="324" t="s">
        <v>1448</v>
      </c>
      <c r="G178" s="301"/>
      <c r="H178" s="301" t="s">
        <v>1518</v>
      </c>
      <c r="I178" s="301" t="s">
        <v>1519</v>
      </c>
      <c r="J178" s="301">
        <v>1</v>
      </c>
      <c r="K178" s="349"/>
    </row>
    <row r="179" s="1" customFormat="1" ht="15" customHeight="1">
      <c r="B179" s="326"/>
      <c r="C179" s="301" t="s">
        <v>54</v>
      </c>
      <c r="D179" s="301"/>
      <c r="E179" s="301"/>
      <c r="F179" s="324" t="s">
        <v>1448</v>
      </c>
      <c r="G179" s="301"/>
      <c r="H179" s="301" t="s">
        <v>1520</v>
      </c>
      <c r="I179" s="301" t="s">
        <v>1450</v>
      </c>
      <c r="J179" s="301">
        <v>20</v>
      </c>
      <c r="K179" s="349"/>
    </row>
    <row r="180" s="1" customFormat="1" ht="15" customHeight="1">
      <c r="B180" s="326"/>
      <c r="C180" s="301" t="s">
        <v>55</v>
      </c>
      <c r="D180" s="301"/>
      <c r="E180" s="301"/>
      <c r="F180" s="324" t="s">
        <v>1448</v>
      </c>
      <c r="G180" s="301"/>
      <c r="H180" s="301" t="s">
        <v>1521</v>
      </c>
      <c r="I180" s="301" t="s">
        <v>1450</v>
      </c>
      <c r="J180" s="301">
        <v>255</v>
      </c>
      <c r="K180" s="349"/>
    </row>
    <row r="181" s="1" customFormat="1" ht="15" customHeight="1">
      <c r="B181" s="326"/>
      <c r="C181" s="301" t="s">
        <v>111</v>
      </c>
      <c r="D181" s="301"/>
      <c r="E181" s="301"/>
      <c r="F181" s="324" t="s">
        <v>1448</v>
      </c>
      <c r="G181" s="301"/>
      <c r="H181" s="301" t="s">
        <v>1412</v>
      </c>
      <c r="I181" s="301" t="s">
        <v>1450</v>
      </c>
      <c r="J181" s="301">
        <v>10</v>
      </c>
      <c r="K181" s="349"/>
    </row>
    <row r="182" s="1" customFormat="1" ht="15" customHeight="1">
      <c r="B182" s="326"/>
      <c r="C182" s="301" t="s">
        <v>112</v>
      </c>
      <c r="D182" s="301"/>
      <c r="E182" s="301"/>
      <c r="F182" s="324" t="s">
        <v>1448</v>
      </c>
      <c r="G182" s="301"/>
      <c r="H182" s="301" t="s">
        <v>1522</v>
      </c>
      <c r="I182" s="301" t="s">
        <v>1483</v>
      </c>
      <c r="J182" s="301"/>
      <c r="K182" s="349"/>
    </row>
    <row r="183" s="1" customFormat="1" ht="15" customHeight="1">
      <c r="B183" s="326"/>
      <c r="C183" s="301" t="s">
        <v>1523</v>
      </c>
      <c r="D183" s="301"/>
      <c r="E183" s="301"/>
      <c r="F183" s="324" t="s">
        <v>1448</v>
      </c>
      <c r="G183" s="301"/>
      <c r="H183" s="301" t="s">
        <v>1524</v>
      </c>
      <c r="I183" s="301" t="s">
        <v>1483</v>
      </c>
      <c r="J183" s="301"/>
      <c r="K183" s="349"/>
    </row>
    <row r="184" s="1" customFormat="1" ht="15" customHeight="1">
      <c r="B184" s="326"/>
      <c r="C184" s="301" t="s">
        <v>1512</v>
      </c>
      <c r="D184" s="301"/>
      <c r="E184" s="301"/>
      <c r="F184" s="324" t="s">
        <v>1448</v>
      </c>
      <c r="G184" s="301"/>
      <c r="H184" s="301" t="s">
        <v>1525</v>
      </c>
      <c r="I184" s="301" t="s">
        <v>1483</v>
      </c>
      <c r="J184" s="301"/>
      <c r="K184" s="349"/>
    </row>
    <row r="185" s="1" customFormat="1" ht="15" customHeight="1">
      <c r="B185" s="326"/>
      <c r="C185" s="301" t="s">
        <v>114</v>
      </c>
      <c r="D185" s="301"/>
      <c r="E185" s="301"/>
      <c r="F185" s="324" t="s">
        <v>1454</v>
      </c>
      <c r="G185" s="301"/>
      <c r="H185" s="301" t="s">
        <v>1526</v>
      </c>
      <c r="I185" s="301" t="s">
        <v>1450</v>
      </c>
      <c r="J185" s="301">
        <v>50</v>
      </c>
      <c r="K185" s="349"/>
    </row>
    <row r="186" s="1" customFormat="1" ht="15" customHeight="1">
      <c r="B186" s="326"/>
      <c r="C186" s="301" t="s">
        <v>1527</v>
      </c>
      <c r="D186" s="301"/>
      <c r="E186" s="301"/>
      <c r="F186" s="324" t="s">
        <v>1454</v>
      </c>
      <c r="G186" s="301"/>
      <c r="H186" s="301" t="s">
        <v>1528</v>
      </c>
      <c r="I186" s="301" t="s">
        <v>1529</v>
      </c>
      <c r="J186" s="301"/>
      <c r="K186" s="349"/>
    </row>
    <row r="187" s="1" customFormat="1" ht="15" customHeight="1">
      <c r="B187" s="326"/>
      <c r="C187" s="301" t="s">
        <v>1530</v>
      </c>
      <c r="D187" s="301"/>
      <c r="E187" s="301"/>
      <c r="F187" s="324" t="s">
        <v>1454</v>
      </c>
      <c r="G187" s="301"/>
      <c r="H187" s="301" t="s">
        <v>1531</v>
      </c>
      <c r="I187" s="301" t="s">
        <v>1529</v>
      </c>
      <c r="J187" s="301"/>
      <c r="K187" s="349"/>
    </row>
    <row r="188" s="1" customFormat="1" ht="15" customHeight="1">
      <c r="B188" s="326"/>
      <c r="C188" s="301" t="s">
        <v>1532</v>
      </c>
      <c r="D188" s="301"/>
      <c r="E188" s="301"/>
      <c r="F188" s="324" t="s">
        <v>1454</v>
      </c>
      <c r="G188" s="301"/>
      <c r="H188" s="301" t="s">
        <v>1533</v>
      </c>
      <c r="I188" s="301" t="s">
        <v>1529</v>
      </c>
      <c r="J188" s="301"/>
      <c r="K188" s="349"/>
    </row>
    <row r="189" s="1" customFormat="1" ht="15" customHeight="1">
      <c r="B189" s="326"/>
      <c r="C189" s="362" t="s">
        <v>1534</v>
      </c>
      <c r="D189" s="301"/>
      <c r="E189" s="301"/>
      <c r="F189" s="324" t="s">
        <v>1454</v>
      </c>
      <c r="G189" s="301"/>
      <c r="H189" s="301" t="s">
        <v>1535</v>
      </c>
      <c r="I189" s="301" t="s">
        <v>1536</v>
      </c>
      <c r="J189" s="363" t="s">
        <v>1537</v>
      </c>
      <c r="K189" s="349"/>
    </row>
    <row r="190" s="1" customFormat="1" ht="15" customHeight="1">
      <c r="B190" s="326"/>
      <c r="C190" s="362" t="s">
        <v>43</v>
      </c>
      <c r="D190" s="301"/>
      <c r="E190" s="301"/>
      <c r="F190" s="324" t="s">
        <v>1448</v>
      </c>
      <c r="G190" s="301"/>
      <c r="H190" s="298" t="s">
        <v>1538</v>
      </c>
      <c r="I190" s="301" t="s">
        <v>1539</v>
      </c>
      <c r="J190" s="301"/>
      <c r="K190" s="349"/>
    </row>
    <row r="191" s="1" customFormat="1" ht="15" customHeight="1">
      <c r="B191" s="326"/>
      <c r="C191" s="362" t="s">
        <v>1540</v>
      </c>
      <c r="D191" s="301"/>
      <c r="E191" s="301"/>
      <c r="F191" s="324" t="s">
        <v>1448</v>
      </c>
      <c r="G191" s="301"/>
      <c r="H191" s="301" t="s">
        <v>1541</v>
      </c>
      <c r="I191" s="301" t="s">
        <v>1483</v>
      </c>
      <c r="J191" s="301"/>
      <c r="K191" s="349"/>
    </row>
    <row r="192" s="1" customFormat="1" ht="15" customHeight="1">
      <c r="B192" s="326"/>
      <c r="C192" s="362" t="s">
        <v>1542</v>
      </c>
      <c r="D192" s="301"/>
      <c r="E192" s="301"/>
      <c r="F192" s="324" t="s">
        <v>1448</v>
      </c>
      <c r="G192" s="301"/>
      <c r="H192" s="301" t="s">
        <v>1543</v>
      </c>
      <c r="I192" s="301" t="s">
        <v>1483</v>
      </c>
      <c r="J192" s="301"/>
      <c r="K192" s="349"/>
    </row>
    <row r="193" s="1" customFormat="1" ht="15" customHeight="1">
      <c r="B193" s="326"/>
      <c r="C193" s="362" t="s">
        <v>1544</v>
      </c>
      <c r="D193" s="301"/>
      <c r="E193" s="301"/>
      <c r="F193" s="324" t="s">
        <v>1454</v>
      </c>
      <c r="G193" s="301"/>
      <c r="H193" s="301" t="s">
        <v>1545</v>
      </c>
      <c r="I193" s="301" t="s">
        <v>1483</v>
      </c>
      <c r="J193" s="301"/>
      <c r="K193" s="349"/>
    </row>
    <row r="194" s="1" customFormat="1" ht="15" customHeight="1">
      <c r="B194" s="355"/>
      <c r="C194" s="364"/>
      <c r="D194" s="335"/>
      <c r="E194" s="335"/>
      <c r="F194" s="335"/>
      <c r="G194" s="335"/>
      <c r="H194" s="335"/>
      <c r="I194" s="335"/>
      <c r="J194" s="335"/>
      <c r="K194" s="356"/>
    </row>
    <row r="195" s="1" customFormat="1" ht="18.75" customHeight="1">
      <c r="B195" s="337"/>
      <c r="C195" s="347"/>
      <c r="D195" s="347"/>
      <c r="E195" s="347"/>
      <c r="F195" s="357"/>
      <c r="G195" s="347"/>
      <c r="H195" s="347"/>
      <c r="I195" s="347"/>
      <c r="J195" s="347"/>
      <c r="K195" s="337"/>
    </row>
    <row r="196" s="1" customFormat="1" ht="18.75" customHeight="1">
      <c r="B196" s="337"/>
      <c r="C196" s="347"/>
      <c r="D196" s="347"/>
      <c r="E196" s="347"/>
      <c r="F196" s="357"/>
      <c r="G196" s="347"/>
      <c r="H196" s="347"/>
      <c r="I196" s="347"/>
      <c r="J196" s="347"/>
      <c r="K196" s="337"/>
    </row>
    <row r="197" s="1" customFormat="1" ht="18.75" customHeight="1">
      <c r="B197" s="309"/>
      <c r="C197" s="309"/>
      <c r="D197" s="309"/>
      <c r="E197" s="309"/>
      <c r="F197" s="309"/>
      <c r="G197" s="309"/>
      <c r="H197" s="309"/>
      <c r="I197" s="309"/>
      <c r="J197" s="309"/>
      <c r="K197" s="309"/>
    </row>
    <row r="198" s="1" customFormat="1" ht="13.5">
      <c r="B198" s="288"/>
      <c r="C198" s="289"/>
      <c r="D198" s="289"/>
      <c r="E198" s="289"/>
      <c r="F198" s="289"/>
      <c r="G198" s="289"/>
      <c r="H198" s="289"/>
      <c r="I198" s="289"/>
      <c r="J198" s="289"/>
      <c r="K198" s="290"/>
    </row>
    <row r="199" s="1" customFormat="1" ht="21">
      <c r="B199" s="291"/>
      <c r="C199" s="292" t="s">
        <v>1546</v>
      </c>
      <c r="D199" s="292"/>
      <c r="E199" s="292"/>
      <c r="F199" s="292"/>
      <c r="G199" s="292"/>
      <c r="H199" s="292"/>
      <c r="I199" s="292"/>
      <c r="J199" s="292"/>
      <c r="K199" s="293"/>
    </row>
    <row r="200" s="1" customFormat="1" ht="25.5" customHeight="1">
      <c r="B200" s="291"/>
      <c r="C200" s="365" t="s">
        <v>1547</v>
      </c>
      <c r="D200" s="365"/>
      <c r="E200" s="365"/>
      <c r="F200" s="365" t="s">
        <v>1548</v>
      </c>
      <c r="G200" s="366"/>
      <c r="H200" s="365" t="s">
        <v>1549</v>
      </c>
      <c r="I200" s="365"/>
      <c r="J200" s="365"/>
      <c r="K200" s="293"/>
    </row>
    <row r="201" s="1" customFormat="1" ht="5.25" customHeight="1">
      <c r="B201" s="326"/>
      <c r="C201" s="321"/>
      <c r="D201" s="321"/>
      <c r="E201" s="321"/>
      <c r="F201" s="321"/>
      <c r="G201" s="347"/>
      <c r="H201" s="321"/>
      <c r="I201" s="321"/>
      <c r="J201" s="321"/>
      <c r="K201" s="349"/>
    </row>
    <row r="202" s="1" customFormat="1" ht="15" customHeight="1">
      <c r="B202" s="326"/>
      <c r="C202" s="301" t="s">
        <v>1539</v>
      </c>
      <c r="D202" s="301"/>
      <c r="E202" s="301"/>
      <c r="F202" s="324" t="s">
        <v>44</v>
      </c>
      <c r="G202" s="301"/>
      <c r="H202" s="301" t="s">
        <v>1550</v>
      </c>
      <c r="I202" s="301"/>
      <c r="J202" s="301"/>
      <c r="K202" s="349"/>
    </row>
    <row r="203" s="1" customFormat="1" ht="15" customHeight="1">
      <c r="B203" s="326"/>
      <c r="C203" s="301"/>
      <c r="D203" s="301"/>
      <c r="E203" s="301"/>
      <c r="F203" s="324" t="s">
        <v>45</v>
      </c>
      <c r="G203" s="301"/>
      <c r="H203" s="301" t="s">
        <v>1551</v>
      </c>
      <c r="I203" s="301"/>
      <c r="J203" s="301"/>
      <c r="K203" s="349"/>
    </row>
    <row r="204" s="1" customFormat="1" ht="15" customHeight="1">
      <c r="B204" s="326"/>
      <c r="C204" s="301"/>
      <c r="D204" s="301"/>
      <c r="E204" s="301"/>
      <c r="F204" s="324" t="s">
        <v>48</v>
      </c>
      <c r="G204" s="301"/>
      <c r="H204" s="301" t="s">
        <v>1552</v>
      </c>
      <c r="I204" s="301"/>
      <c r="J204" s="301"/>
      <c r="K204" s="349"/>
    </row>
    <row r="205" s="1" customFormat="1" ht="15" customHeight="1">
      <c r="B205" s="326"/>
      <c r="C205" s="301"/>
      <c r="D205" s="301"/>
      <c r="E205" s="301"/>
      <c r="F205" s="324" t="s">
        <v>46</v>
      </c>
      <c r="G205" s="301"/>
      <c r="H205" s="301" t="s">
        <v>1553</v>
      </c>
      <c r="I205" s="301"/>
      <c r="J205" s="301"/>
      <c r="K205" s="349"/>
    </row>
    <row r="206" s="1" customFormat="1" ht="15" customHeight="1">
      <c r="B206" s="326"/>
      <c r="C206" s="301"/>
      <c r="D206" s="301"/>
      <c r="E206" s="301"/>
      <c r="F206" s="324" t="s">
        <v>47</v>
      </c>
      <c r="G206" s="301"/>
      <c r="H206" s="301" t="s">
        <v>1554</v>
      </c>
      <c r="I206" s="301"/>
      <c r="J206" s="301"/>
      <c r="K206" s="349"/>
    </row>
    <row r="207" s="1" customFormat="1" ht="15" customHeight="1">
      <c r="B207" s="326"/>
      <c r="C207" s="301"/>
      <c r="D207" s="301"/>
      <c r="E207" s="301"/>
      <c r="F207" s="324"/>
      <c r="G207" s="301"/>
      <c r="H207" s="301"/>
      <c r="I207" s="301"/>
      <c r="J207" s="301"/>
      <c r="K207" s="349"/>
    </row>
    <row r="208" s="1" customFormat="1" ht="15" customHeight="1">
      <c r="B208" s="326"/>
      <c r="C208" s="301" t="s">
        <v>1495</v>
      </c>
      <c r="D208" s="301"/>
      <c r="E208" s="301"/>
      <c r="F208" s="324" t="s">
        <v>80</v>
      </c>
      <c r="G208" s="301"/>
      <c r="H208" s="301" t="s">
        <v>1555</v>
      </c>
      <c r="I208" s="301"/>
      <c r="J208" s="301"/>
      <c r="K208" s="349"/>
    </row>
    <row r="209" s="1" customFormat="1" ht="15" customHeight="1">
      <c r="B209" s="326"/>
      <c r="C209" s="301"/>
      <c r="D209" s="301"/>
      <c r="E209" s="301"/>
      <c r="F209" s="324" t="s">
        <v>1390</v>
      </c>
      <c r="G209" s="301"/>
      <c r="H209" s="301" t="s">
        <v>1391</v>
      </c>
      <c r="I209" s="301"/>
      <c r="J209" s="301"/>
      <c r="K209" s="349"/>
    </row>
    <row r="210" s="1" customFormat="1" ht="15" customHeight="1">
      <c r="B210" s="326"/>
      <c r="C210" s="301"/>
      <c r="D210" s="301"/>
      <c r="E210" s="301"/>
      <c r="F210" s="324" t="s">
        <v>1388</v>
      </c>
      <c r="G210" s="301"/>
      <c r="H210" s="301" t="s">
        <v>1556</v>
      </c>
      <c r="I210" s="301"/>
      <c r="J210" s="301"/>
      <c r="K210" s="349"/>
    </row>
    <row r="211" s="1" customFormat="1" ht="15" customHeight="1">
      <c r="B211" s="367"/>
      <c r="C211" s="301"/>
      <c r="D211" s="301"/>
      <c r="E211" s="301"/>
      <c r="F211" s="324" t="s">
        <v>1392</v>
      </c>
      <c r="G211" s="362"/>
      <c r="H211" s="353" t="s">
        <v>1393</v>
      </c>
      <c r="I211" s="353"/>
      <c r="J211" s="353"/>
      <c r="K211" s="368"/>
    </row>
    <row r="212" s="1" customFormat="1" ht="15" customHeight="1">
      <c r="B212" s="367"/>
      <c r="C212" s="301"/>
      <c r="D212" s="301"/>
      <c r="E212" s="301"/>
      <c r="F212" s="324" t="s">
        <v>1394</v>
      </c>
      <c r="G212" s="362"/>
      <c r="H212" s="353" t="s">
        <v>1557</v>
      </c>
      <c r="I212" s="353"/>
      <c r="J212" s="353"/>
      <c r="K212" s="368"/>
    </row>
    <row r="213" s="1" customFormat="1" ht="15" customHeight="1">
      <c r="B213" s="367"/>
      <c r="C213" s="301"/>
      <c r="D213" s="301"/>
      <c r="E213" s="301"/>
      <c r="F213" s="324"/>
      <c r="G213" s="362"/>
      <c r="H213" s="353"/>
      <c r="I213" s="353"/>
      <c r="J213" s="353"/>
      <c r="K213" s="368"/>
    </row>
    <row r="214" s="1" customFormat="1" ht="15" customHeight="1">
      <c r="B214" s="367"/>
      <c r="C214" s="301" t="s">
        <v>1519</v>
      </c>
      <c r="D214" s="301"/>
      <c r="E214" s="301"/>
      <c r="F214" s="324">
        <v>1</v>
      </c>
      <c r="G214" s="362"/>
      <c r="H214" s="353" t="s">
        <v>1558</v>
      </c>
      <c r="I214" s="353"/>
      <c r="J214" s="353"/>
      <c r="K214" s="368"/>
    </row>
    <row r="215" s="1" customFormat="1" ht="15" customHeight="1">
      <c r="B215" s="367"/>
      <c r="C215" s="301"/>
      <c r="D215" s="301"/>
      <c r="E215" s="301"/>
      <c r="F215" s="324">
        <v>2</v>
      </c>
      <c r="G215" s="362"/>
      <c r="H215" s="353" t="s">
        <v>1559</v>
      </c>
      <c r="I215" s="353"/>
      <c r="J215" s="353"/>
      <c r="K215" s="368"/>
    </row>
    <row r="216" s="1" customFormat="1" ht="15" customHeight="1">
      <c r="B216" s="367"/>
      <c r="C216" s="301"/>
      <c r="D216" s="301"/>
      <c r="E216" s="301"/>
      <c r="F216" s="324">
        <v>3</v>
      </c>
      <c r="G216" s="362"/>
      <c r="H216" s="353" t="s">
        <v>1560</v>
      </c>
      <c r="I216" s="353"/>
      <c r="J216" s="353"/>
      <c r="K216" s="368"/>
    </row>
    <row r="217" s="1" customFormat="1" ht="15" customHeight="1">
      <c r="B217" s="367"/>
      <c r="C217" s="301"/>
      <c r="D217" s="301"/>
      <c r="E217" s="301"/>
      <c r="F217" s="324">
        <v>4</v>
      </c>
      <c r="G217" s="362"/>
      <c r="H217" s="353" t="s">
        <v>1561</v>
      </c>
      <c r="I217" s="353"/>
      <c r="J217" s="353"/>
      <c r="K217" s="368"/>
    </row>
    <row r="218" s="1" customFormat="1" ht="12.75" customHeight="1">
      <c r="B218" s="369"/>
      <c r="C218" s="370"/>
      <c r="D218" s="370"/>
      <c r="E218" s="370"/>
      <c r="F218" s="370"/>
      <c r="G218" s="370"/>
      <c r="H218" s="370"/>
      <c r="I218" s="370"/>
      <c r="J218" s="370"/>
      <c r="K218" s="37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NB</dc:creator>
  <cp:lastModifiedBy>NB</cp:lastModifiedBy>
  <dcterms:created xsi:type="dcterms:W3CDTF">2023-05-15T09:26:59Z</dcterms:created>
  <dcterms:modified xsi:type="dcterms:W3CDTF">2023-05-15T09:27:05Z</dcterms:modified>
</cp:coreProperties>
</file>