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FLEŠKA NESAHAT!!!!\Zakázky\2022\VDI\22-57 Kanalizace u Račanského rybníka\"/>
    </mc:Choice>
  </mc:AlternateContent>
  <bookViews>
    <workbookView xWindow="0" yWindow="0" windowWidth="0" windowHeight="0"/>
  </bookViews>
  <sheets>
    <sheet name="Rekapitulace stavby" sheetId="1" r:id="rId1"/>
    <sheet name="SO 01 - Splašková kanalizace" sheetId="2" r:id="rId2"/>
    <sheet name="SO 02 - Přípojky splaškov..." sheetId="3" r:id="rId3"/>
    <sheet name="VON - Vedlejší a ostatní ...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Splašková kanalizace'!$C$125:$K$302</definedName>
    <definedName name="_xlnm.Print_Area" localSheetId="1">'SO 01 - Splašková kanalizace'!$C$4:$J$76,'SO 01 - Splašková kanalizace'!$C$82:$J$107,'SO 01 - Splašková kanalizace'!$C$113:$J$302</definedName>
    <definedName name="_xlnm.Print_Titles" localSheetId="1">'SO 01 - Splašková kanalizace'!$125:$125</definedName>
    <definedName name="_xlnm._FilterDatabase" localSheetId="2" hidden="1">'SO 02 - Přípojky splaškov...'!$C$124:$K$241</definedName>
    <definedName name="_xlnm.Print_Area" localSheetId="2">'SO 02 - Přípojky splaškov...'!$C$4:$J$76,'SO 02 - Přípojky splaškov...'!$C$82:$J$106,'SO 02 - Přípojky splaškov...'!$C$112:$J$241</definedName>
    <definedName name="_xlnm.Print_Titles" localSheetId="2">'SO 02 - Přípojky splaškov...'!$124:$124</definedName>
    <definedName name="_xlnm._FilterDatabase" localSheetId="3" hidden="1">'VON - Vedlejší a ostatní ...'!$C$119:$K$136</definedName>
    <definedName name="_xlnm.Print_Area" localSheetId="3">'VON - Vedlejší a ostatní ...'!$C$4:$J$76,'VON - Vedlejší a ostatní ...'!$C$82:$J$101,'VON - Vedlejší a ostatní ...'!$C$107:$J$136</definedName>
    <definedName name="_xlnm.Print_Titles" localSheetId="3">'VON - Vedlejší a ostatní ...'!$119:$119</definedName>
    <definedName name="_xlnm.Print_Area" localSheetId="4">'Seznam figur'!$C$4:$G$169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3" r="J37"/>
  <c r="J36"/>
  <c i="1" r="AY96"/>
  <c i="3" r="J35"/>
  <c i="1" r="AX96"/>
  <c i="3"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89"/>
  <c r="E7"/>
  <c r="E115"/>
  <c i="2" r="J37"/>
  <c r="J36"/>
  <c i="1" r="AY95"/>
  <c i="2" r="J35"/>
  <c i="1" r="AX95"/>
  <c i="2" r="BI302"/>
  <c r="BH302"/>
  <c r="BG302"/>
  <c r="BF302"/>
  <c r="T302"/>
  <c r="T301"/>
  <c r="R302"/>
  <c r="R301"/>
  <c r="P302"/>
  <c r="P301"/>
  <c r="BI299"/>
  <c r="BH299"/>
  <c r="BG299"/>
  <c r="BF299"/>
  <c r="T299"/>
  <c r="R299"/>
  <c r="P299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85"/>
  <c i="1" r="L90"/>
  <c r="AM90"/>
  <c r="AM89"/>
  <c r="L89"/>
  <c r="AM87"/>
  <c r="L87"/>
  <c r="L85"/>
  <c r="L84"/>
  <c i="2" r="J302"/>
  <c r="J297"/>
  <c r="BK291"/>
  <c r="J285"/>
  <c r="BK278"/>
  <c r="BK272"/>
  <c r="BK269"/>
  <c r="BK266"/>
  <c r="J262"/>
  <c r="BK259"/>
  <c r="BK256"/>
  <c r="BK253"/>
  <c r="J249"/>
  <c r="J248"/>
  <c r="J241"/>
  <c r="J237"/>
  <c r="J232"/>
  <c r="BK228"/>
  <c r="J213"/>
  <c r="J201"/>
  <c r="J182"/>
  <c r="BK180"/>
  <c r="BK174"/>
  <c r="J163"/>
  <c r="BK158"/>
  <c r="BK145"/>
  <c r="BK137"/>
  <c i="1" r="AS94"/>
  <c i="2" r="BK218"/>
  <c r="BK208"/>
  <c r="BK198"/>
  <c r="J190"/>
  <c r="BK182"/>
  <c r="J174"/>
  <c r="BK147"/>
  <c r="J129"/>
  <c r="J293"/>
  <c r="BK285"/>
  <c r="BK276"/>
  <c r="J269"/>
  <c r="J265"/>
  <c r="J260"/>
  <c r="BK254"/>
  <c r="BK249"/>
  <c r="BK244"/>
  <c r="J228"/>
  <c r="J218"/>
  <c r="J210"/>
  <c r="BK190"/>
  <c r="J169"/>
  <c r="BK156"/>
  <c r="J147"/>
  <c r="J208"/>
  <c r="BK186"/>
  <c r="J172"/>
  <c r="BK163"/>
  <c r="BK154"/>
  <c r="J141"/>
  <c r="BK131"/>
  <c i="3" r="J241"/>
  <c r="J232"/>
  <c r="BK219"/>
  <c r="BK213"/>
  <c r="BK209"/>
  <c r="BK198"/>
  <c r="J182"/>
  <c r="J169"/>
  <c r="BK158"/>
  <c r="BK148"/>
  <c r="BK128"/>
  <c r="BK232"/>
  <c r="J213"/>
  <c r="J198"/>
  <c r="BK182"/>
  <c r="BK169"/>
  <c r="BK161"/>
  <c r="J154"/>
  <c r="BK143"/>
  <c r="BK134"/>
  <c r="BK210"/>
  <c r="BK203"/>
  <c r="BK196"/>
  <c r="BK187"/>
  <c r="BK184"/>
  <c r="J173"/>
  <c r="J152"/>
  <c r="J147"/>
  <c r="J143"/>
  <c r="BK138"/>
  <c r="J134"/>
  <c r="BK130"/>
  <c r="BK238"/>
  <c r="BK230"/>
  <c r="BK221"/>
  <c r="BK217"/>
  <c r="J211"/>
  <c r="J196"/>
  <c r="J187"/>
  <c r="J179"/>
  <c r="BK173"/>
  <c r="BK165"/>
  <c r="J161"/>
  <c r="BK150"/>
  <c i="4" r="BK129"/>
  <c r="BK125"/>
  <c r="BK123"/>
  <c r="BK136"/>
  <c r="BK132"/>
  <c r="J126"/>
  <c r="BK131"/>
  <c r="BK130"/>
  <c r="J123"/>
  <c r="J132"/>
  <c r="BK128"/>
  <c i="2" r="J244"/>
  <c r="BK232"/>
  <c r="J224"/>
  <c r="BK212"/>
  <c r="J206"/>
  <c r="BK193"/>
  <c r="J186"/>
  <c r="BK178"/>
  <c r="BK169"/>
  <c r="J145"/>
  <c r="J131"/>
  <c r="BK297"/>
  <c r="BK287"/>
  <c r="J278"/>
  <c r="J272"/>
  <c r="J268"/>
  <c r="BK263"/>
  <c r="J259"/>
  <c r="J256"/>
  <c r="BK251"/>
  <c r="J246"/>
  <c r="BK237"/>
  <c r="BK224"/>
  <c r="BK213"/>
  <c r="BK201"/>
  <c r="BK195"/>
  <c r="J180"/>
  <c r="BK161"/>
  <c r="BK149"/>
  <c r="J135"/>
  <c r="J212"/>
  <c r="J193"/>
  <c r="J184"/>
  <c r="J167"/>
  <c r="J161"/>
  <c r="J149"/>
  <c r="BK139"/>
  <c r="BK135"/>
  <c i="3" r="J238"/>
  <c r="BK228"/>
  <c r="J217"/>
  <c r="BK212"/>
  <c r="J207"/>
  <c r="BK200"/>
  <c r="J184"/>
  <c r="BK171"/>
  <c r="J163"/>
  <c r="J150"/>
  <c r="BK132"/>
  <c r="J236"/>
  <c r="J234"/>
  <c r="J224"/>
  <c r="J212"/>
  <c r="J209"/>
  <c r="J177"/>
  <c r="J167"/>
  <c r="J158"/>
  <c r="BK147"/>
  <c i="4" r="BK133"/>
  <c r="BK135"/>
  <c r="J125"/>
  <c r="J133"/>
  <c r="J130"/>
  <c r="J124"/>
  <c i="2" r="BK302"/>
  <c r="J299"/>
  <c r="BK293"/>
  <c r="J287"/>
  <c r="J281"/>
  <c r="J276"/>
  <c r="BK274"/>
  <c r="BK268"/>
  <c r="BK265"/>
  <c r="J263"/>
  <c r="BK260"/>
  <c r="BK257"/>
  <c r="J254"/>
  <c r="J251"/>
  <c r="BK246"/>
  <c r="BK243"/>
  <c r="J239"/>
  <c r="J234"/>
  <c r="J230"/>
  <c r="J215"/>
  <c r="BK205"/>
  <c r="J198"/>
  <c r="BK176"/>
  <c r="BK172"/>
  <c r="BK165"/>
  <c r="BK159"/>
  <c r="J154"/>
  <c r="J139"/>
  <c r="J243"/>
  <c r="BK239"/>
  <c r="BK234"/>
  <c r="BK230"/>
  <c r="BK226"/>
  <c r="J222"/>
  <c r="BK210"/>
  <c r="J205"/>
  <c r="J195"/>
  <c r="BK188"/>
  <c r="J176"/>
  <c r="J156"/>
  <c r="BK143"/>
  <c r="BK299"/>
  <c r="J291"/>
  <c r="BK281"/>
  <c r="J274"/>
  <c r="J266"/>
  <c r="BK262"/>
  <c r="J257"/>
  <c r="J253"/>
  <c r="BK248"/>
  <c r="BK241"/>
  <c r="J226"/>
  <c r="BK215"/>
  <c r="BK206"/>
  <c r="BK184"/>
  <c r="BK167"/>
  <c r="J159"/>
  <c r="BK141"/>
  <c r="BK222"/>
  <c r="J188"/>
  <c r="J178"/>
  <c r="J165"/>
  <c r="J158"/>
  <c r="J143"/>
  <c r="J137"/>
  <c r="BK129"/>
  <c i="3" r="BK236"/>
  <c r="J221"/>
  <c r="BK214"/>
  <c r="J210"/>
  <c r="BK205"/>
  <c r="J192"/>
  <c r="BK179"/>
  <c r="BK167"/>
  <c r="BK152"/>
  <c r="BK145"/>
  <c r="BK241"/>
  <c r="J230"/>
  <c r="J214"/>
  <c r="BK211"/>
  <c r="J194"/>
  <c r="BK175"/>
  <c r="J165"/>
  <c r="BK156"/>
  <c r="J138"/>
  <c r="J136"/>
  <c r="J130"/>
  <c r="BK207"/>
  <c r="J200"/>
  <c r="BK192"/>
  <c r="BK177"/>
  <c r="BK154"/>
  <c r="J148"/>
  <c r="J145"/>
  <c r="BK136"/>
  <c r="J132"/>
  <c r="J128"/>
  <c r="BK234"/>
  <c r="J228"/>
  <c r="BK224"/>
  <c r="J219"/>
  <c r="J205"/>
  <c r="J203"/>
  <c r="BK194"/>
  <c r="J175"/>
  <c r="J171"/>
  <c r="BK163"/>
  <c r="J156"/>
  <c i="4" r="J136"/>
  <c r="J128"/>
  <c r="BK124"/>
  <c r="J135"/>
  <c r="J131"/>
  <c r="J129"/>
  <c r="BK126"/>
  <c i="2" l="1" r="BK128"/>
  <c r="J128"/>
  <c r="J98"/>
  <c r="T128"/>
  <c r="R192"/>
  <c r="R200"/>
  <c r="P217"/>
  <c r="R217"/>
  <c r="P236"/>
  <c r="BK271"/>
  <c r="J271"/>
  <c r="J104"/>
  <c r="T271"/>
  <c r="T280"/>
  <c i="3" r="T127"/>
  <c r="R181"/>
  <c r="BK191"/>
  <c r="J191"/>
  <c r="J101"/>
  <c r="R191"/>
  <c r="BK202"/>
  <c r="J202"/>
  <c r="J102"/>
  <c r="T216"/>
  <c r="P223"/>
  <c i="2" r="P128"/>
  <c r="BK192"/>
  <c r="J192"/>
  <c r="J99"/>
  <c r="T192"/>
  <c r="BK200"/>
  <c r="J200"/>
  <c r="J101"/>
  <c r="T200"/>
  <c r="BK236"/>
  <c r="J236"/>
  <c r="J103"/>
  <c r="T236"/>
  <c r="BK280"/>
  <c r="J280"/>
  <c r="J105"/>
  <c r="P280"/>
  <c i="3" r="R127"/>
  <c r="P181"/>
  <c r="P191"/>
  <c r="T191"/>
  <c r="P202"/>
  <c r="R202"/>
  <c r="BK216"/>
  <c r="J216"/>
  <c r="J103"/>
  <c r="BK223"/>
  <c r="J223"/>
  <c r="J104"/>
  <c r="R223"/>
  <c i="4" r="P122"/>
  <c r="BK127"/>
  <c r="J127"/>
  <c r="J99"/>
  <c r="R127"/>
  <c r="BK134"/>
  <c r="J134"/>
  <c r="J100"/>
  <c r="R134"/>
  <c i="2" r="R128"/>
  <c r="P192"/>
  <c r="P200"/>
  <c r="BK217"/>
  <c r="J217"/>
  <c r="J102"/>
  <c r="T217"/>
  <c r="R236"/>
  <c r="P271"/>
  <c r="R271"/>
  <c r="R280"/>
  <c i="3" r="BK127"/>
  <c r="J127"/>
  <c r="J98"/>
  <c r="P127"/>
  <c r="BK181"/>
  <c r="J181"/>
  <c r="J99"/>
  <c r="T181"/>
  <c r="T202"/>
  <c r="P216"/>
  <c r="R216"/>
  <c r="T223"/>
  <c i="4" r="BK122"/>
  <c r="J122"/>
  <c r="J98"/>
  <c r="R122"/>
  <c r="R121"/>
  <c r="R120"/>
  <c r="T122"/>
  <c r="P127"/>
  <c r="T127"/>
  <c r="P134"/>
  <c r="T134"/>
  <c i="3" r="BK240"/>
  <c r="J240"/>
  <c r="J105"/>
  <c i="2" r="BK301"/>
  <c r="J301"/>
  <c r="J106"/>
  <c i="3" r="BK186"/>
  <c r="J186"/>
  <c r="J100"/>
  <c i="2" r="BK197"/>
  <c r="J197"/>
  <c r="J100"/>
  <c i="4" r="E85"/>
  <c r="J89"/>
  <c r="F117"/>
  <c r="BE125"/>
  <c r="BE129"/>
  <c r="BE132"/>
  <c r="BE133"/>
  <c r="BE135"/>
  <c r="BE123"/>
  <c r="BE128"/>
  <c r="BE124"/>
  <c r="BE126"/>
  <c r="BE130"/>
  <c r="BE131"/>
  <c r="BE136"/>
  <c i="3" r="BE165"/>
  <c r="BE175"/>
  <c r="BE177"/>
  <c r="BE179"/>
  <c r="BE182"/>
  <c r="BE184"/>
  <c r="BE205"/>
  <c r="BE207"/>
  <c r="BE209"/>
  <c r="BE214"/>
  <c r="BE219"/>
  <c r="BE221"/>
  <c r="BE228"/>
  <c r="BE232"/>
  <c r="BE236"/>
  <c r="J119"/>
  <c r="BE128"/>
  <c r="BE130"/>
  <c r="BE132"/>
  <c r="BE150"/>
  <c r="BE161"/>
  <c r="BE167"/>
  <c r="BE169"/>
  <c r="BE192"/>
  <c r="E85"/>
  <c r="F122"/>
  <c r="BE134"/>
  <c r="BE136"/>
  <c r="BE138"/>
  <c r="BE143"/>
  <c r="BE145"/>
  <c r="BE148"/>
  <c r="BE152"/>
  <c r="BE163"/>
  <c r="BE171"/>
  <c r="BE187"/>
  <c r="BE196"/>
  <c r="BE198"/>
  <c r="BE200"/>
  <c r="BE203"/>
  <c r="BE230"/>
  <c r="BE238"/>
  <c r="BE241"/>
  <c r="BE147"/>
  <c r="BE154"/>
  <c r="BE156"/>
  <c r="BE158"/>
  <c r="BE173"/>
  <c r="BE194"/>
  <c r="BE210"/>
  <c r="BE211"/>
  <c r="BE212"/>
  <c r="BE213"/>
  <c r="BE217"/>
  <c r="BE224"/>
  <c r="BE234"/>
  <c i="2" r="F92"/>
  <c r="BE143"/>
  <c r="BE158"/>
  <c r="BE167"/>
  <c r="BE174"/>
  <c r="BE178"/>
  <c r="BE180"/>
  <c r="BE182"/>
  <c r="BE188"/>
  <c r="BE195"/>
  <c r="BE198"/>
  <c r="BE205"/>
  <c r="BE206"/>
  <c r="BE208"/>
  <c r="BE212"/>
  <c r="BE215"/>
  <c r="J89"/>
  <c r="E116"/>
  <c r="BE129"/>
  <c r="BE137"/>
  <c r="BE156"/>
  <c r="BE163"/>
  <c r="BE169"/>
  <c r="BE172"/>
  <c r="BE176"/>
  <c r="BE222"/>
  <c r="BE228"/>
  <c r="BE234"/>
  <c r="BE243"/>
  <c r="BE244"/>
  <c r="BE248"/>
  <c r="BE253"/>
  <c r="BE254"/>
  <c r="BE257"/>
  <c r="BE262"/>
  <c r="BE268"/>
  <c r="BE274"/>
  <c r="BE276"/>
  <c r="BE281"/>
  <c r="BE285"/>
  <c r="BE293"/>
  <c r="BE135"/>
  <c r="BE139"/>
  <c r="BE145"/>
  <c r="BE149"/>
  <c r="BE159"/>
  <c r="BE161"/>
  <c r="BE165"/>
  <c r="BE201"/>
  <c r="BE213"/>
  <c r="BE218"/>
  <c r="BE230"/>
  <c r="BE232"/>
  <c r="BE237"/>
  <c r="BE131"/>
  <c r="BE141"/>
  <c r="BE147"/>
  <c r="BE154"/>
  <c r="BE184"/>
  <c r="BE186"/>
  <c r="BE190"/>
  <c r="BE193"/>
  <c r="BE210"/>
  <c r="BE224"/>
  <c r="BE226"/>
  <c r="BE239"/>
  <c r="BE241"/>
  <c r="BE246"/>
  <c r="BE249"/>
  <c r="BE251"/>
  <c r="BE256"/>
  <c r="BE259"/>
  <c r="BE260"/>
  <c r="BE263"/>
  <c r="BE265"/>
  <c r="BE266"/>
  <c r="BE269"/>
  <c r="BE272"/>
  <c r="BE278"/>
  <c r="BE287"/>
  <c r="BE291"/>
  <c r="BE297"/>
  <c r="BE299"/>
  <c r="BE302"/>
  <c r="F34"/>
  <c i="1" r="BA95"/>
  <c i="2" r="F35"/>
  <c i="1" r="BB95"/>
  <c i="2" r="F37"/>
  <c i="1" r="BD95"/>
  <c i="3" r="F35"/>
  <c i="1" r="BB96"/>
  <c i="3" r="F36"/>
  <c i="1" r="BC96"/>
  <c i="4" r="F36"/>
  <c i="1" r="BC97"/>
  <c i="4" r="F35"/>
  <c i="1" r="BB97"/>
  <c i="4" r="J34"/>
  <c i="1" r="AW97"/>
  <c i="4" r="F37"/>
  <c i="1" r="BD97"/>
  <c i="2" r="J34"/>
  <c i="1" r="AW95"/>
  <c i="2" r="F36"/>
  <c i="1" r="BC95"/>
  <c i="3" r="F34"/>
  <c i="1" r="BA96"/>
  <c i="3" r="J34"/>
  <c i="1" r="AW96"/>
  <c i="3" r="F37"/>
  <c i="1" r="BD96"/>
  <c i="4" r="F34"/>
  <c i="1" r="BA97"/>
  <c i="3" l="1" r="P126"/>
  <c r="P125"/>
  <c i="1" r="AU96"/>
  <c i="4" r="P121"/>
  <c r="P120"/>
  <c i="1" r="AU97"/>
  <c i="4" r="T121"/>
  <c r="T120"/>
  <c i="2" r="R127"/>
  <c r="R126"/>
  <c i="3" r="R126"/>
  <c r="R125"/>
  <c i="2" r="P127"/>
  <c r="P126"/>
  <c i="1" r="AU95"/>
  <c i="3" r="T126"/>
  <c r="T125"/>
  <c i="2" r="T127"/>
  <c r="T126"/>
  <c r="BK127"/>
  <c r="J127"/>
  <c r="J97"/>
  <c i="3" r="BK126"/>
  <c r="J126"/>
  <c r="J97"/>
  <c i="4" r="BK121"/>
  <c r="BK120"/>
  <c r="J120"/>
  <c r="J96"/>
  <c i="2" r="F33"/>
  <c i="1" r="AZ95"/>
  <c i="2" r="J33"/>
  <c i="1" r="AV95"/>
  <c r="AT95"/>
  <c i="3" r="J33"/>
  <c i="1" r="AV96"/>
  <c r="AT96"/>
  <c r="BD94"/>
  <c r="W33"/>
  <c r="BC94"/>
  <c r="AY94"/>
  <c i="4" r="J33"/>
  <c i="1" r="AV97"/>
  <c r="AT97"/>
  <c r="BA94"/>
  <c r="W30"/>
  <c i="3" r="F33"/>
  <c i="1" r="AZ96"/>
  <c i="4" r="F33"/>
  <c i="1" r="AZ97"/>
  <c r="BB94"/>
  <c r="W31"/>
  <c i="3" l="1" r="BK125"/>
  <c r="J125"/>
  <c r="J96"/>
  <c i="4" r="J121"/>
  <c r="J97"/>
  <c i="2" r="BK126"/>
  <c r="J126"/>
  <c r="J96"/>
  <c i="1" r="AU94"/>
  <c i="4" r="J30"/>
  <c i="1" r="AG97"/>
  <c r="AZ94"/>
  <c r="W29"/>
  <c r="AX94"/>
  <c r="AW94"/>
  <c r="AK30"/>
  <c r="W32"/>
  <c i="4" l="1" r="J39"/>
  <c i="1" r="AN97"/>
  <c i="2" r="J30"/>
  <c i="1" r="AG95"/>
  <c i="3" r="J30"/>
  <c i="1" r="AG96"/>
  <c r="AG94"/>
  <c r="AK26"/>
  <c r="AV94"/>
  <c r="AK29"/>
  <c r="AK35"/>
  <c i="3" l="1" r="J39"/>
  <c i="1" r="AN96"/>
  <c i="2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<sst xmlns="http://schemas.openxmlformats.org/spreadsheetml/2006/main">
  <si>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</si>
  <si>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</si>
  <si>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</si>
  <si>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</si>
  <si>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</si>
  <si>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{3005489b-829d-46de-816c-9f5b269d5388}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</si>
  <si>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</si>
  <si>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</si>
  <si>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</si>
  <si>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</si>
  <si>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</si>
  <si>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</si>
  <si>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</si>
  <si>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</si>
  <si>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46/21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</si>
  <si>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</si>
  <si>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</si>
  <si>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U RAČANSKÉHO RYBNÍKA</t>
  </si>
  <si>
    <t>KSO:</t>
  </si>
  <si>
    <t>CC-CZ:</t>
  </si>
  <si>
    <t>Místo:</t>
  </si>
  <si>
    <t>1781/24, 1781/23, 1781/2, 246, 245, 244, 243</t>
  </si>
  <si>
    <t>Datum:</t>
  </si>
  <si>
    <t>1. 8. 2022</t>
  </si>
  <si>
    <t>Zadavatel:</t>
  </si>
  <si>
    <t>IČ:</t>
  </si>
  <si>
    <t>Město Přelouč</t>
  </si>
  <si>
    <t>DIČ:</t>
  </si>
  <si>
    <t>Uchazeč:</t>
  </si>
  <si>
    <t>Vyplň údaj</t>
  </si>
  <si>
    <t>Projektant:</t>
  </si>
  <si>
    <t>VDI Projekt s.r.o.</t>
  </si>
  <si>
    <t>True</t>
  </si>
  <si>
    <t>Zpracovatel:</t>
  </si>
  <si>
    <t>Ing. Jan Duben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</si>
  <si>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</si>
  <si>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</si>
  <si>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</si>
  <si>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</si>
  <si>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</si>
  <si>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</si>
  <si>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</si>
  <si>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</si>
  <si>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</si>
  <si>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</si>
  <si>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</si>
  <si>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</si>
  <si>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</si>
  <si>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</si>
  <si>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</si>
  <si>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</si>
  <si>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</si>
  <si>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</si>
  <si>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</si>
  <si>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</si>
  <si>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</si>
  <si>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</si>
  <si>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</si>
  <si>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</si>
  <si>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</si>
  <si>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</si>
  <si>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</si>
  <si>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</si>
  <si>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</si>
  <si>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</si>
  <si>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</si>
  <si>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</si>
  <si>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</si>
  <si>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</si>
  <si>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</si>
  <si>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</si>
  <si>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</si>
  <si>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</si>
  <si>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</si>
  <si>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</si>
  <si>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</si>
  <si>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</si>
  <si>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</si>
  <si>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</si>
  <si>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</si>
  <si>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</si>
  <si>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</si>
  <si>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Splašková kanalizace</t>
  </si>
  <si>
    <t>STA</t>
  </si>
  <si>
    <t>1</t>
  </si>
  <si>
    <t>{75258a1f-4201-4df1-b5f6-a0f4b4099b25}</t>
  </si>
  <si>
    <t>2</t>
  </si>
  <si>
    <t>SO 02</t>
  </si>
  <si>
    <t>Přípojky splaškové kanalizace</t>
  </si>
  <si>
    <t>{d6d5114b-1486-4e21-b164-f0ad59374a35}</t>
  </si>
  <si>
    <t>VON</t>
  </si>
  <si>
    <t>Vedlejší a ostatní náklady</t>
  </si>
  <si>
    <t>{6450d155-32ad-47c4-80b8-cac512e4c650}</t>
  </si>
  <si>
    <t>L</t>
  </si>
  <si>
    <t>84,31</t>
  </si>
  <si>
    <t>š</t>
  </si>
  <si>
    <t>KRYCÍ LIST SOUPISU PRACÍ</t>
  </si>
  <si>
    <t>hl</t>
  </si>
  <si>
    <t>2,29</t>
  </si>
  <si>
    <t>rýhy</t>
  </si>
  <si>
    <t>179,826</t>
  </si>
  <si>
    <t>zásyp</t>
  </si>
  <si>
    <t>106,73</t>
  </si>
  <si>
    <t>zásypkom</t>
  </si>
  <si>
    <t>88,1</t>
  </si>
  <si>
    <t>Objekt:</t>
  </si>
  <si>
    <t>odvoz</t>
  </si>
  <si>
    <t>161,196</t>
  </si>
  <si>
    <t>SO 01 - Splašková kanalizace</t>
  </si>
  <si>
    <t>zeleň</t>
  </si>
  <si>
    <t>8,81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</si>
  <si>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</si>
  <si>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</si>
  <si>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</si>
  <si>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</si>
  <si>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</si>
  <si>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</si>
  <si>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</si>
  <si>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</si>
  <si>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</si>
  <si>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</si>
  <si>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</si>
  <si>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</si>
  <si>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</si>
  <si>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</si>
  <si>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</si>
  <si>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</si>
  <si>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</si>
  <si>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</si>
  <si>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</si>
  <si>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</si>
  <si>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</si>
  <si>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</si>
  <si>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</si>
  <si>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</si>
  <si>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</si>
  <si>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</si>
  <si>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</si>
  <si>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</si>
  <si>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</si>
  <si>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</si>
  <si>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</si>
  <si>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</si>
  <si>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</si>
  <si>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</si>
  <si>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komunikací pro pěší ze zámkové dlažby ručně</t>
  </si>
  <si>
    <t>m2</t>
  </si>
  <si>
    <t>4</t>
  </si>
  <si>
    <t>2079625018</t>
  </si>
  <si>
    <t>VV</t>
  </si>
  <si>
    <t>"překop chodníku - dlažba zachována pro zpětnou pokládku" 3*š</t>
  </si>
  <si>
    <t>113107422</t>
  </si>
  <si>
    <t>Odstranění podkladu z kameniva drceného tl přes 100 do 200 mm při překopech strojně pl do 15 m2</t>
  </si>
  <si>
    <t>-214883201</t>
  </si>
  <si>
    <t>"odstranění podkladních vrstev v hlavní komunikaci" 6*š</t>
  </si>
  <si>
    <t>"odstranění podkladních vrstev v chodníku" 3*š</t>
  </si>
  <si>
    <t>Součet</t>
  </si>
  <si>
    <t>3</t>
  </si>
  <si>
    <t>113107431</t>
  </si>
  <si>
    <t>Odstranění podkladu z betonu prostého tl přes 100 do 150 mm při překopech strojně pl do 15 m2</t>
  </si>
  <si>
    <t>-1172447646</t>
  </si>
  <si>
    <t>113107443</t>
  </si>
  <si>
    <t>Odstranění podkladu živičných tl přes 100 do 150 mm při překopech strojně pl do 15 m2</t>
  </si>
  <si>
    <t>-766713763</t>
  </si>
  <si>
    <t>"odstranění živičných vrstev v hlavní komunikaci" 6*š</t>
  </si>
  <si>
    <t>5</t>
  </si>
  <si>
    <t>113107523</t>
  </si>
  <si>
    <t>Odstranění podkladu z kameniva drceného tl přes 200 do 300 mm při překopech strojně pl přes 15 m2</t>
  </si>
  <si>
    <t>-879617299</t>
  </si>
  <si>
    <t>"odstranění podkladních vrstev ve vedlejší komunikaci" 66,5*š</t>
  </si>
  <si>
    <t>6</t>
  </si>
  <si>
    <t>113107542</t>
  </si>
  <si>
    <t>Odstranění podkladu živičných tl přes 50 do 100 mm při překopech strojně pl přes 15 m2</t>
  </si>
  <si>
    <t>-1243821495</t>
  </si>
  <si>
    <t>"odstranění živičných vrstev ve vedlejší komunikaci" 66,5*š</t>
  </si>
  <si>
    <t>7</t>
  </si>
  <si>
    <t>119001401</t>
  </si>
  <si>
    <t>Dočasné zajištění potrubí ocelového nebo litinového DN do 200 mm</t>
  </si>
  <si>
    <t>m</t>
  </si>
  <si>
    <t>-796380227</t>
  </si>
  <si>
    <t>"křížení ocel" 1*š</t>
  </si>
  <si>
    <t>8</t>
  </si>
  <si>
    <t>119001402</t>
  </si>
  <si>
    <t>Dočasné zajištění potrubí ocelového nebo litinového DN přes 200 do 500 mm</t>
  </si>
  <si>
    <t>300285478</t>
  </si>
  <si>
    <t>9</t>
  </si>
  <si>
    <t>119001421</t>
  </si>
  <si>
    <t>Dočasné zajištění kabelů a kabelových tratí ze 3 volně ložených kabelů</t>
  </si>
  <si>
    <t>1788713035</t>
  </si>
  <si>
    <t>"křížení kabelů" 2*š</t>
  </si>
  <si>
    <t>10</t>
  </si>
  <si>
    <t>132254204</t>
  </si>
  <si>
    <t>Hloubení zapažených rýh š do 2000 mm v hornině třídy těžitelnosti I skupiny 3 objem do 500 m3</t>
  </si>
  <si>
    <t>m3</t>
  </si>
  <si>
    <t>-2066539965</t>
  </si>
  <si>
    <t>"délka stoky" 84,31</t>
  </si>
  <si>
    <t>"šířka rýhy" 1</t>
  </si>
  <si>
    <t>"průměrná hloubka dle PP" 2,29</t>
  </si>
  <si>
    <t>L*š*hl - "odpočet komunikací" (6*š*0,47+66,5*š*0,39+3*š*0,25) + "rýha pro trativod" L*0,25*0,25 + "rozšíření pro šachty" 5*1,6*0,3*2*hl</t>
  </si>
  <si>
    <t>11</t>
  </si>
  <si>
    <t>139001101</t>
  </si>
  <si>
    <t>Příplatek za ztížení vykopávky v blízkosti podzemního vedení</t>
  </si>
  <si>
    <t>-1919634133</t>
  </si>
  <si>
    <t>4*1*š*hl</t>
  </si>
  <si>
    <t>12</t>
  </si>
  <si>
    <t>151101102</t>
  </si>
  <si>
    <t>Zřízení příložného pažení a rozepření stěn rýh hl přes 2 do 4 m</t>
  </si>
  <si>
    <t>-109503135</t>
  </si>
  <si>
    <t>L*hl*2</t>
  </si>
  <si>
    <t>13</t>
  </si>
  <si>
    <t>151101112</t>
  </si>
  <si>
    <t>Odstranění příložného pažení a rozepření stěn rýh hl přes 2 do 4 m</t>
  </si>
  <si>
    <t>1430217465</t>
  </si>
  <si>
    <t>14</t>
  </si>
  <si>
    <t>162751117</t>
  </si>
  <si>
    <t>Vodorovné přemístění přes 9 000 do 10000 m výkopku/sypaniny z horniny třídy těžitelnosti I skupiny 1 až 3</t>
  </si>
  <si>
    <t>1699380622</t>
  </si>
  <si>
    <t>rýhy-zásyp+zásypkom</t>
  </si>
  <si>
    <t>162751119</t>
  </si>
  <si>
    <t>Příplatek k vodorovnému přemístění výkopku/sypaniny z horniny třídy těžitelnosti I skupiny 1 až 3 ZKD 1000 m přes 10000 m</t>
  </si>
  <si>
    <t>180215866</t>
  </si>
  <si>
    <t>odvoz*5</t>
  </si>
  <si>
    <t>16</t>
  </si>
  <si>
    <t>171201221</t>
  </si>
  <si>
    <t>Poplatek za uložení na skládce (skládkovné) zeminy a kamení kód odpadu 17 05 04</t>
  </si>
  <si>
    <t>t</t>
  </si>
  <si>
    <t>-513660424</t>
  </si>
  <si>
    <t>odvoz*1,85</t>
  </si>
  <si>
    <t>17</t>
  </si>
  <si>
    <t>171251201</t>
  </si>
  <si>
    <t>Uložení sypaniny na skládky nebo meziskládky</t>
  </si>
  <si>
    <t>-1880170155</t>
  </si>
  <si>
    <t>18</t>
  </si>
  <si>
    <t>174151101</t>
  </si>
  <si>
    <t>Zásyp jam, šachet rýh nebo kolem objektů sypaninou se zhutněním</t>
  </si>
  <si>
    <t>714951420</t>
  </si>
  <si>
    <t>L*š*(hl-0,1-0,1*0,25-0,25-0,3) - "odpočet komunikací" (6*š*0,47+66,31*š*0,39+3*š*0,25)</t>
  </si>
  <si>
    <t>19</t>
  </si>
  <si>
    <t>M</t>
  </si>
  <si>
    <t>58344171</t>
  </si>
  <si>
    <t>štěrkodrť frakce 0/32</t>
  </si>
  <si>
    <t>-657416859</t>
  </si>
  <si>
    <t>"zásyp v komunikaci" 6*š*(hl-0,1-0,1*0,25-0,25-0,3-0,47)+66,31*š*(hl-0,1-0,1*0,25-0,25-0,3-0,39)</t>
  </si>
  <si>
    <t>zásypkom*2</t>
  </si>
  <si>
    <t>20</t>
  </si>
  <si>
    <t>175151101</t>
  </si>
  <si>
    <t>Obsypání potrubí strojně sypaninou bez prohození, uloženou do 3 m</t>
  </si>
  <si>
    <t>598505185</t>
  </si>
  <si>
    <t>L*š*(0,25+0,3)-3,14*0,125*0,125*L</t>
  </si>
  <si>
    <t>58337303</t>
  </si>
  <si>
    <t>štěrkopísek frakce 0/8</t>
  </si>
  <si>
    <t>-404508681</t>
  </si>
  <si>
    <t>42,234*2 'Přepočtené koeficientem množství</t>
  </si>
  <si>
    <t>22</t>
  </si>
  <si>
    <t>181351003</t>
  </si>
  <si>
    <t>Rozprostření ornice tl vrstvy do 200 mm pl do 100 m2 v rovině nebo ve svahu do 1:5 strojně</t>
  </si>
  <si>
    <t>-1915917467</t>
  </si>
  <si>
    <t>"zatravnění mimo komunikace" (L-66,5-6-3)*š</t>
  </si>
  <si>
    <t>23</t>
  </si>
  <si>
    <t>10364101</t>
  </si>
  <si>
    <t xml:space="preserve">zemina pro terénní úpravy -  ornice</t>
  </si>
  <si>
    <t>-1746806232</t>
  </si>
  <si>
    <t>"zatravnění mimo komunikace" zeleň*0,15*1,85</t>
  </si>
  <si>
    <t>24</t>
  </si>
  <si>
    <t>181411131</t>
  </si>
  <si>
    <t>Založení parkového trávníku výsevem pl do 1000 m2 v rovině a ve svahu do 1:5</t>
  </si>
  <si>
    <t>-664694217</t>
  </si>
  <si>
    <t>"zatravnění mimo komunikace" zeleň</t>
  </si>
  <si>
    <t>25</t>
  </si>
  <si>
    <t>00572410</t>
  </si>
  <si>
    <t>osivo směs travní parková</t>
  </si>
  <si>
    <t>kg</t>
  </si>
  <si>
    <t>1030099064</t>
  </si>
  <si>
    <t>"zatravnění mimo komunikace" zeleň*30*0,001</t>
  </si>
  <si>
    <t>26</t>
  </si>
  <si>
    <t>184802111</t>
  </si>
  <si>
    <t>Chemické odplevelení před založením kultury nad 20 m2 postřikem na široko v rovině a svahu do 1:5</t>
  </si>
  <si>
    <t>1842080228</t>
  </si>
  <si>
    <t>27</t>
  </si>
  <si>
    <t>185804312</t>
  </si>
  <si>
    <t>Zalití rostlin vodou plocha přes 20 m2</t>
  </si>
  <si>
    <t>633102367</t>
  </si>
  <si>
    <t>"zatravnění mimo komunikace" zeleň*0,005</t>
  </si>
  <si>
    <t>28</t>
  </si>
  <si>
    <t>185851121</t>
  </si>
  <si>
    <t>Dovoz vody pro zálivku rostlin za vzdálenost do 1000 m</t>
  </si>
  <si>
    <t>-228614126</t>
  </si>
  <si>
    <t>29</t>
  </si>
  <si>
    <t>185851129</t>
  </si>
  <si>
    <t>Příplatek k dovozu vody pro zálivku rostlin do 1000 m ZKD 1000 m</t>
  </si>
  <si>
    <t>-213315323</t>
  </si>
  <si>
    <t>"zatravnění mimo komunikace" zeleň*0,005*5</t>
  </si>
  <si>
    <t>Zakládání</t>
  </si>
  <si>
    <t>30</t>
  </si>
  <si>
    <t>211571111</t>
  </si>
  <si>
    <t>Výplň odvodňovacích žeber nebo trativodů štěrkopískem tříděným</t>
  </si>
  <si>
    <t>1062884687</t>
  </si>
  <si>
    <t>"obsyp trativodu" L*0,25*0,25-L*3,14*0,05*0,05</t>
  </si>
  <si>
    <t>31</t>
  </si>
  <si>
    <t>212755214</t>
  </si>
  <si>
    <t>Trativody z drenážních trubek plastových flexibilních D 100 mm bez lože</t>
  </si>
  <si>
    <t>1928790329</t>
  </si>
  <si>
    <t>Svislé a kompletní konstrukce</t>
  </si>
  <si>
    <t>81</t>
  </si>
  <si>
    <t>359901211</t>
  </si>
  <si>
    <t>Monitoring stoky jakékoli výšky na nové kanalizaci</t>
  </si>
  <si>
    <t>787316999</t>
  </si>
  <si>
    <t>Vodorovné konstrukce</t>
  </si>
  <si>
    <t>32</t>
  </si>
  <si>
    <t>451573111</t>
  </si>
  <si>
    <t>Lože pod potrubí otevřený výkop ze štěrkopísku</t>
  </si>
  <si>
    <t>1145405038</t>
  </si>
  <si>
    <t>"stoka" L*š*(0,1+0,25*0,1)</t>
  </si>
  <si>
    <t>"šachty" 5*1,6*1,6*0,15</t>
  </si>
  <si>
    <t>33</t>
  </si>
  <si>
    <t>452112112</t>
  </si>
  <si>
    <t>Osazení betonových prstenců nebo rámů v do 100 mm</t>
  </si>
  <si>
    <t>kus</t>
  </si>
  <si>
    <t>1761928850</t>
  </si>
  <si>
    <t>34</t>
  </si>
  <si>
    <t>59224185</t>
  </si>
  <si>
    <t>prstenec šachtový vyrovnávací betonový 625x120x60mm</t>
  </si>
  <si>
    <t>531893903</t>
  </si>
  <si>
    <t>"dle výpisu šachet" 1</t>
  </si>
  <si>
    <t>35</t>
  </si>
  <si>
    <t>59224176</t>
  </si>
  <si>
    <t>prstenec šachtový vyrovnávací betonový 625x120x80mm</t>
  </si>
  <si>
    <t>359043468</t>
  </si>
  <si>
    <t>"dle výpisu šachet" 2</t>
  </si>
  <si>
    <t>36</t>
  </si>
  <si>
    <t>59224187</t>
  </si>
  <si>
    <t>prstenec šachtový vyrovnávací betonový 625x120x100mm</t>
  </si>
  <si>
    <t>-1742395855</t>
  </si>
  <si>
    <t>"dle výpisu šachet" 4</t>
  </si>
  <si>
    <t>37</t>
  </si>
  <si>
    <t>452112122</t>
  </si>
  <si>
    <t>Osazení betonových prstenců nebo rámů v do 200 mm</t>
  </si>
  <si>
    <t>962208180</t>
  </si>
  <si>
    <t>38</t>
  </si>
  <si>
    <t>59224188</t>
  </si>
  <si>
    <t>prstenec šachtový vyrovnávací betonový 625x120x120mm</t>
  </si>
  <si>
    <t>-1088813729</t>
  </si>
  <si>
    <t>"dle výpisu šachet" 3</t>
  </si>
  <si>
    <t>39</t>
  </si>
  <si>
    <t>452311131</t>
  </si>
  <si>
    <t>Podkladní desky z betonu prostého tř. C 12/15 otevřený výkop</t>
  </si>
  <si>
    <t>-2017412980</t>
  </si>
  <si>
    <t>"šachty" 5*1,3*1,3*0,15</t>
  </si>
  <si>
    <t>Komunikace pozemní</t>
  </si>
  <si>
    <t>40</t>
  </si>
  <si>
    <t>566901133</t>
  </si>
  <si>
    <t>Vyspravení podkladu po překopech inženýrských sítí plochy do 15 m2 štěrkodrtí tl. 200 mm</t>
  </si>
  <si>
    <t>610424534</t>
  </si>
  <si>
    <t>"podkladní vrstvy v hlavní komunikaci" 6*š</t>
  </si>
  <si>
    <t>"podkladní vrstvy chodníku" 3*š</t>
  </si>
  <si>
    <t>41</t>
  </si>
  <si>
    <t>566901161</t>
  </si>
  <si>
    <t>Vyspravení podkladu po překopech inženýrských sítí plochy do 15 m2 obalovaným kamenivem ACP (OK) tl. 100 mm</t>
  </si>
  <si>
    <t>-814121668</t>
  </si>
  <si>
    <t>42</t>
  </si>
  <si>
    <t>566901172</t>
  </si>
  <si>
    <t>Vyspravení podkladu po překopech inženýrských sítí plochy do 15 m2 směsí stmelenou cementem SC 20/25 tl 150 mm</t>
  </si>
  <si>
    <t>-530172951</t>
  </si>
  <si>
    <t>43</t>
  </si>
  <si>
    <t>566901232</t>
  </si>
  <si>
    <t>Vyspravení podkladu po překopech inženýrských sítí plochy přes 15 m2 štěrkodrtí tl. 150 mm</t>
  </si>
  <si>
    <t>167741714</t>
  </si>
  <si>
    <t>"podkladní vrstvy ve vedlejší komunikaci" 66,5*š*2</t>
  </si>
  <si>
    <t>44</t>
  </si>
  <si>
    <t>566901261</t>
  </si>
  <si>
    <t>Vyspravení podkladu po překopech inženýrských sítí plochy přes 15 m2 obalovaným kamenivem ACP (OK) tl. 100 mm</t>
  </si>
  <si>
    <t>-1910807451</t>
  </si>
  <si>
    <t>"podkladní vrstvy ve vedlejší komunikaci" 66,5*š</t>
  </si>
  <si>
    <t>45</t>
  </si>
  <si>
    <t>572340111</t>
  </si>
  <si>
    <t>Vyspravení krytu komunikací po překopech pl do 15 m2 asfaltovým betonem ACO (AB) tl přes 30 do 50 mm</t>
  </si>
  <si>
    <t>-1969897894</t>
  </si>
  <si>
    <t>"živičná vrstva v hlavní komunikaci" 6*š</t>
  </si>
  <si>
    <t>46</t>
  </si>
  <si>
    <t>572341111</t>
  </si>
  <si>
    <t>Vyspravení krytu komunikací po překopech pl přes 15 m2 asfalt betonem ACO (AB) tl přes 30 do 50 mm</t>
  </si>
  <si>
    <t>137092779</t>
  </si>
  <si>
    <t>"živičná vrstva ve vedlejší komunikaci" 66,5*š</t>
  </si>
  <si>
    <t>47</t>
  </si>
  <si>
    <t>596211110</t>
  </si>
  <si>
    <t>Kladení zámkové dlažby komunikací pro pěší ručně tl 60 mm skupiny A pl do 50 m2</t>
  </si>
  <si>
    <t>390645246</t>
  </si>
  <si>
    <t>"zpětná pokládka chodníku" 3*š</t>
  </si>
  <si>
    <t>Trubní vedení</t>
  </si>
  <si>
    <t>48</t>
  </si>
  <si>
    <t>871363121</t>
  </si>
  <si>
    <t>Montáž kanalizačního potrubí z PVC těsněné gumovým kroužkem otevřený výkop sklon do 20 % DN 250</t>
  </si>
  <si>
    <t>1748023511</t>
  </si>
  <si>
    <t>49</t>
  </si>
  <si>
    <t>28611108</t>
  </si>
  <si>
    <t>trubka kanalizační PVC-U DN 250x6000mm SN12</t>
  </si>
  <si>
    <t>229461476</t>
  </si>
  <si>
    <t>84,31*1,03 'Přepočtené koeficientem množství</t>
  </si>
  <si>
    <t>50</t>
  </si>
  <si>
    <t>877375121</t>
  </si>
  <si>
    <t>Výřez a montáž tvarovek odbočných na potrubí z kanalizačních trub z PVC DN 300</t>
  </si>
  <si>
    <t>1415356333</t>
  </si>
  <si>
    <t>"odbočky pro přípojky" 3</t>
  </si>
  <si>
    <t>51</t>
  </si>
  <si>
    <t>28651034</t>
  </si>
  <si>
    <t>odbočka kanalizační plastová PVC-U DN 250/160/45°</t>
  </si>
  <si>
    <t>1033443329</t>
  </si>
  <si>
    <t>52</t>
  </si>
  <si>
    <t>892381111</t>
  </si>
  <si>
    <t>Tlaková zkouška vodou potrubí DN 250, DN 300 nebo 350</t>
  </si>
  <si>
    <t>-1330463912</t>
  </si>
  <si>
    <t>53</t>
  </si>
  <si>
    <t>894410101</t>
  </si>
  <si>
    <t>Osazení betonových dílců pro kanalizační šachty DN 1000 šachtové dno výšky 600 mm</t>
  </si>
  <si>
    <t>2083800321</t>
  </si>
  <si>
    <t>"dle výpisu šachet" 5</t>
  </si>
  <si>
    <t>54</t>
  </si>
  <si>
    <t>59224350</t>
  </si>
  <si>
    <t>dno betonové šachty kanalizační jednolité 100x53x15cm</t>
  </si>
  <si>
    <t>2091702557</t>
  </si>
  <si>
    <t>55</t>
  </si>
  <si>
    <t>59224348</t>
  </si>
  <si>
    <t>těsnění elastomerové pro spojení šachetních dílů DN 1000</t>
  </si>
  <si>
    <t>-18468671</t>
  </si>
  <si>
    <t>"dle výpisu šachet" 13</t>
  </si>
  <si>
    <t>56</t>
  </si>
  <si>
    <t>894410211</t>
  </si>
  <si>
    <t>Osazení betonových dílců pro kanalizační šachty DN 1000 skruž rovná výšky 250 mm</t>
  </si>
  <si>
    <t>746906373</t>
  </si>
  <si>
    <t>57</t>
  </si>
  <si>
    <t>59224066</t>
  </si>
  <si>
    <t>skruž betonová DN 1000x250 PS, 100x25x12cm</t>
  </si>
  <si>
    <t>812977788</t>
  </si>
  <si>
    <t>58</t>
  </si>
  <si>
    <t>894410212</t>
  </si>
  <si>
    <t>Osazení betonových dílců pro kanalizační šachty DN 1000 skruž rovná výšky 500 mm</t>
  </si>
  <si>
    <t>-1954599295</t>
  </si>
  <si>
    <t>59</t>
  </si>
  <si>
    <t>59224068</t>
  </si>
  <si>
    <t>skruž betonová DN 1000x500 PS, 100x50x12cm</t>
  </si>
  <si>
    <t>395832513</t>
  </si>
  <si>
    <t>60</t>
  </si>
  <si>
    <t>894410213</t>
  </si>
  <si>
    <t>Osazení betonových dílců pro kanalizační šachty DN 1000 skruž rovná výšky 1000 mm</t>
  </si>
  <si>
    <t>866102795</t>
  </si>
  <si>
    <t>61</t>
  </si>
  <si>
    <t>59224070</t>
  </si>
  <si>
    <t>skruž betonová DN 1000x1000 PS, 100x100x12cm</t>
  </si>
  <si>
    <t>1231620392</t>
  </si>
  <si>
    <t>62</t>
  </si>
  <si>
    <t>894410232</t>
  </si>
  <si>
    <t>Osazení betonových dílců pro kanalizační šachty DN 1000 skruž přechodová (konus)</t>
  </si>
  <si>
    <t>312665826</t>
  </si>
  <si>
    <t>63</t>
  </si>
  <si>
    <t>59224312</t>
  </si>
  <si>
    <t>kónus šachetní betonový kapsové plastové stupadlo 100x62,5x58cm</t>
  </si>
  <si>
    <t>-1133486764</t>
  </si>
  <si>
    <t>64</t>
  </si>
  <si>
    <t>894410302</t>
  </si>
  <si>
    <t>Osazení betonových dílců pro kanalizační šachty DN 1000 deska zákrytová</t>
  </si>
  <si>
    <t>1222287342</t>
  </si>
  <si>
    <t>65</t>
  </si>
  <si>
    <t>59224315</t>
  </si>
  <si>
    <t>deska betonová zákrytová pro kruhové šachty 100/62,5x16,5cm</t>
  </si>
  <si>
    <t>-220975625</t>
  </si>
  <si>
    <t>66</t>
  </si>
  <si>
    <t>899104112</t>
  </si>
  <si>
    <t>Osazení poklopů litinových nebo ocelových včetně rámů pro třídu zatížení D400, E600</t>
  </si>
  <si>
    <t>-1242892052</t>
  </si>
  <si>
    <t>67</t>
  </si>
  <si>
    <t>28661935</t>
  </si>
  <si>
    <t>poklop šachtový litinový DN 600 pro třídu zatížení D400</t>
  </si>
  <si>
    <t>-463871633</t>
  </si>
  <si>
    <t>68</t>
  </si>
  <si>
    <t>899722113</t>
  </si>
  <si>
    <t>Krytí potrubí z plastů výstražnou fólií z PVC 34cm</t>
  </si>
  <si>
    <t>1827575108</t>
  </si>
  <si>
    <t>Ostatní konstrukce a práce, bourání</t>
  </si>
  <si>
    <t>69</t>
  </si>
  <si>
    <t>919732211</t>
  </si>
  <si>
    <t>Styčná spára napojení nového živičného povrchu na stávající za tepla š 15 mm hl 25 mm s prořezáním</t>
  </si>
  <si>
    <t>1242464417</t>
  </si>
  <si>
    <t>"napojení na stávající komunikace" 66,5*2+6*2</t>
  </si>
  <si>
    <t>70</t>
  </si>
  <si>
    <t>919735112</t>
  </si>
  <si>
    <t>Řezání stávajícího živičného krytu hl přes 50 do 100 mm</t>
  </si>
  <si>
    <t>716755705</t>
  </si>
  <si>
    <t>"řezání živičného povrchu ve vedlejší komunikaci" 66,5*2</t>
  </si>
  <si>
    <t>71</t>
  </si>
  <si>
    <t>919735113</t>
  </si>
  <si>
    <t>Řezání stávajícího živičného krytu hl přes 100 do 150 mm</t>
  </si>
  <si>
    <t>-1128112914</t>
  </si>
  <si>
    <t>"řezání živičného povrchu v hlavní komunikaci" 6*2</t>
  </si>
  <si>
    <t>72</t>
  </si>
  <si>
    <t>977151128</t>
  </si>
  <si>
    <t>Jádrové vrty diamantovými korunkami do stavebních materiálů D přes 250 do 300 mm</t>
  </si>
  <si>
    <t>1354676078</t>
  </si>
  <si>
    <t>"napojení do stávající kanalizace" 0,25</t>
  </si>
  <si>
    <t>997</t>
  </si>
  <si>
    <t>Přesun sutě</t>
  </si>
  <si>
    <t>73</t>
  </si>
  <si>
    <t>997221551</t>
  </si>
  <si>
    <t>Vodorovná doprava suti ze sypkých materiálů do 1 km</t>
  </si>
  <si>
    <t>-1268497492</t>
  </si>
  <si>
    <t>"odstranění podkladních vrstev v komunikaci - kamenivo" 2,61+29,26</t>
  </si>
  <si>
    <t>"napojení do stávající kanalizace" 0,04</t>
  </si>
  <si>
    <t>74</t>
  </si>
  <si>
    <t>997221559</t>
  </si>
  <si>
    <t>Příplatek ZKD 1 km u vodorovné dopravy suti ze sypkých materiálů</t>
  </si>
  <si>
    <t>-839102455</t>
  </si>
  <si>
    <t>31,91*14 'Přepočtené koeficientem množství</t>
  </si>
  <si>
    <t>75</t>
  </si>
  <si>
    <t>997221561</t>
  </si>
  <si>
    <t>Vodorovná doprava suti z kusových materiálů do 1 km</t>
  </si>
  <si>
    <t>482781669</t>
  </si>
  <si>
    <t>"odstranění podkladních vrstev v komunikaci - beton" 1,95</t>
  </si>
  <si>
    <t>"odstranění živičných vrstev v komunikaci" 14,63+1,896</t>
  </si>
  <si>
    <t>76</t>
  </si>
  <si>
    <t>997221569</t>
  </si>
  <si>
    <t>Příplatek ZKD 1 km u vodorovné dopravy suti z kusových materiálů</t>
  </si>
  <si>
    <t>1639889891</t>
  </si>
  <si>
    <t>18,476*14 'Přepočtené koeficientem množství</t>
  </si>
  <si>
    <t>77</t>
  </si>
  <si>
    <t>997221615</t>
  </si>
  <si>
    <t>Poplatek za uložení na skládce (skládkovné) stavebního odpadu betonového kód odpadu 17 01 01</t>
  </si>
  <si>
    <t>1841129423</t>
  </si>
  <si>
    <t>"odstranění podkladních vrstev v komunikaci" 1,95</t>
  </si>
  <si>
    <t>78</t>
  </si>
  <si>
    <t>997221645</t>
  </si>
  <si>
    <t>Poplatek za uložení na skládce (skládkovné) odpadu asfaltového bez dehtu kód odpadu 17 03 02</t>
  </si>
  <si>
    <t>1939371162</t>
  </si>
  <si>
    <t>79</t>
  </si>
  <si>
    <t>997221655</t>
  </si>
  <si>
    <t>1622627215</t>
  </si>
  <si>
    <t>"odstranění podkladních vrstev v komunikaci" 2,61+29,26</t>
  </si>
  <si>
    <t>998</t>
  </si>
  <si>
    <t>Přesun hmot</t>
  </si>
  <si>
    <t>80</t>
  </si>
  <si>
    <t>998276101</t>
  </si>
  <si>
    <t>Přesun hmot pro trubní vedení z trub z plastických hmot otevřený výkop</t>
  </si>
  <si>
    <t>-1011273689</t>
  </si>
  <si>
    <t>1,79</t>
  </si>
  <si>
    <t>49,673</t>
  </si>
  <si>
    <t>27,453</t>
  </si>
  <si>
    <t>2,296</t>
  </si>
  <si>
    <t>24,516</t>
  </si>
  <si>
    <t>SO 02 - Přípojky splaškové kanalizace</t>
  </si>
  <si>
    <t>17,75</t>
  </si>
  <si>
    <t>"překop chodníku - dlažba zachována pro zpětnou pokládku" 3,5*š</t>
  </si>
  <si>
    <t>"odstranění podkladních vrstev v chodníku" 3,5*š</t>
  </si>
  <si>
    <t>113107423</t>
  </si>
  <si>
    <t>Odstranění podkladu z kameniva drceného tl přes 200 do 300 mm při překopech strojně pl do 15 m2</t>
  </si>
  <si>
    <t>"odstranění podkladních vrstev ve vedlejší komunikaci" 2,75*š</t>
  </si>
  <si>
    <t>113107442</t>
  </si>
  <si>
    <t>Odstranění podkladu živičných tl přes 50 do 100 mm při překopech strojně pl do 15 m2</t>
  </si>
  <si>
    <t>"odstranění živičných vrstev ve vedlejší komunikaci" 2,75*š</t>
  </si>
  <si>
    <t>"křížení kabelů" 4*š</t>
  </si>
  <si>
    <t>132254202</t>
  </si>
  <si>
    <t>Hloubení zapažených rýh š do 2000 mm v hornině třídy těžitelnosti I skupiny 3 objem do 50 m3</t>
  </si>
  <si>
    <t>"délka přípojek" 24</t>
  </si>
  <si>
    <t>"průměrná hloubka dle PP" 1,79</t>
  </si>
  <si>
    <t>L*š*hl - "odpočet komunikací" (2,75*š*0,39+3,5*š*0,25) + "rýha pro trativod" L*0,25*0,25 + "rozšíření pro šachty" 4*š*1*hl</t>
  </si>
  <si>
    <t xml:space="preserve">L*š*(hl-0,1-0,1*0,15-0,15-0,3) - "odpočet komunikací" (2,75*š*0,39+3,5*š*0,25) </t>
  </si>
  <si>
    <t>"zásyp v komunikaci" 2,75*š*(hl-0,1-0,1*0,15-0,15-0,3-0,39)</t>
  </si>
  <si>
    <t>L*š*(0,15+0,3)-3,14*0,075*0,075*L</t>
  </si>
  <si>
    <t>10,376*2 'Přepočtené koeficientem množství</t>
  </si>
  <si>
    <t>"zatravnění mimo komunikace" (L-2,75-3,5)*š</t>
  </si>
  <si>
    <t>"stoka" L*š*(0,1+0,15*0,1)</t>
  </si>
  <si>
    <t>"šachty" 4*1*1*0,1</t>
  </si>
  <si>
    <t>"podkladní vrstvy chodníku" 3,5*š</t>
  </si>
  <si>
    <t>566901132</t>
  </si>
  <si>
    <t>Vyspravení podkladu po překopech inženýrských sítí plochy do 15 m2 štěrkodrtí tl. 150 mm</t>
  </si>
  <si>
    <t>"podkladní vrstvy ve vedlejší komunikaci" 2,75*š*2</t>
  </si>
  <si>
    <t>"podkladní vrstvy ve vedlejší komunikaci" 2,75*š</t>
  </si>
  <si>
    <t>"živičná vrstva ve vedlejší komunikaci" 2,75*š</t>
  </si>
  <si>
    <t>"zpětná pokládka chodníku" 3,5*š</t>
  </si>
  <si>
    <t>871313121</t>
  </si>
  <si>
    <t>Montáž kanalizačního potrubí z PVC těsněné gumovým kroužkem otevřený výkop sklon do 20 % DN 160</t>
  </si>
  <si>
    <t>28611174</t>
  </si>
  <si>
    <t>trubka kanalizační PVC DN 160x3000mm SN10</t>
  </si>
  <si>
    <t>24*1,03 'Přepočtené koeficientem množství</t>
  </si>
  <si>
    <t>892351111</t>
  </si>
  <si>
    <t>Tlaková zkouška vodou potrubí DN 150 nebo 200</t>
  </si>
  <si>
    <t>894812201</t>
  </si>
  <si>
    <t>Revizní a čistící šachta z PP šachtové dno DN 425/150 průtočné</t>
  </si>
  <si>
    <t>-1217133111</t>
  </si>
  <si>
    <t>894812231</t>
  </si>
  <si>
    <t>Revizní a čistící šachta z PP DN 425 šachtová roura korugovaná bez hrdla světlé hloubky 1500 mm</t>
  </si>
  <si>
    <t>-743543678</t>
  </si>
  <si>
    <t>894812241</t>
  </si>
  <si>
    <t>Revizní a čistící šachta z PP DN 425 šachtová roura teleskopická světlé hloubky 375 mm</t>
  </si>
  <si>
    <t>-1366755558</t>
  </si>
  <si>
    <t>894812249</t>
  </si>
  <si>
    <t>Příplatek k rourám revizní a čistící šachty z PP DN 425 za uříznutí šachtové roury</t>
  </si>
  <si>
    <t>-1130115222</t>
  </si>
  <si>
    <t>89481226R</t>
  </si>
  <si>
    <t>Revizní a čistící šachta z PP DN 425 poklop litinový s teleskopickou rourou třídy zatížení B125</t>
  </si>
  <si>
    <t>881258667</t>
  </si>
  <si>
    <t>"napojení na stávající komunikace" 2,75*2</t>
  </si>
  <si>
    <t>"řezání živičného povrchu ve vedlejší komunikaci" 2,75*2</t>
  </si>
  <si>
    <t>1481799658</t>
  </si>
  <si>
    <t>"napojení přípojky do šachty ŠS5" 0,2</t>
  </si>
  <si>
    <t>"odstranění podkladních vrstev v komunikaci" 1,015+1,21</t>
  </si>
  <si>
    <t>"napojení přípojky do šachty ŠS5" 0,032</t>
  </si>
  <si>
    <t>2,257*14 'Přepočtené koeficientem množství</t>
  </si>
  <si>
    <t>"odstranění živičných vrstev v komunikaci" 0,605</t>
  </si>
  <si>
    <t>0,605*14 'Přepočtené koeficientem množství</t>
  </si>
  <si>
    <t>997075085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</si>
  <si>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</si>
  <si>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</si>
  <si>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</si>
  <si>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</si>
  <si>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</si>
  <si>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</si>
  <si>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</si>
  <si>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</si>
  <si>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</si>
  <si>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012103001</t>
  </si>
  <si>
    <t>Geodetické práce před výstavbou - vytýčení stavby</t>
  </si>
  <si>
    <t>Kč</t>
  </si>
  <si>
    <t>1024</t>
  </si>
  <si>
    <t>333156997</t>
  </si>
  <si>
    <t>012103002</t>
  </si>
  <si>
    <t>Geodetické práce před výstavbou - vytýčení sítí</t>
  </si>
  <si>
    <t>1879482614</t>
  </si>
  <si>
    <t>012203000</t>
  </si>
  <si>
    <t>Geodetické vytýčení stavby v průběhu výstavby a zaměření skutečného stavu</t>
  </si>
  <si>
    <t>474446863</t>
  </si>
  <si>
    <t>013254000</t>
  </si>
  <si>
    <t>Dokumentace skutečného provedení stavby - 4x tištěná, 1x na CD</t>
  </si>
  <si>
    <t>380122023</t>
  </si>
  <si>
    <t>VRN3</t>
  </si>
  <si>
    <t>Zařízení staveniště</t>
  </si>
  <si>
    <t>030001000</t>
  </si>
  <si>
    <t>889373520</t>
  </si>
  <si>
    <t>032903000</t>
  </si>
  <si>
    <t>Náklady na provoz a údržbu vybavení staveniště</t>
  </si>
  <si>
    <t>457628991</t>
  </si>
  <si>
    <t>034303000</t>
  </si>
  <si>
    <t xml:space="preserve">Dopravní značení na staveništi - Dopravně inženýrské opatření v průběhu výstavby dle TP66 - osazení dočasného dopr.značení vč.opatření pro zajištění dopravy-zřízení a odstranění, manipulace, pronájmu vč.projektu a zajištění dopr. inženýrského rozhodnutí  </t>
  </si>
  <si>
    <t>-1442255694</t>
  </si>
  <si>
    <t>034403001</t>
  </si>
  <si>
    <t>Pomocné práce zajištění nebo řízení regulaci a ochranu dopravy - úhrnná částka musí obsahovat veškeré nákl. na dočasné úpravy a regulaci dopr.(i pěší) na staveništi a oplocení a ochranu výkopů</t>
  </si>
  <si>
    <t>-949369690</t>
  </si>
  <si>
    <t>034503000</t>
  </si>
  <si>
    <t>Informační tabule na staveništi - označení stavby dle vzoru dodavatele</t>
  </si>
  <si>
    <t>-57925172</t>
  </si>
  <si>
    <t>039103000</t>
  </si>
  <si>
    <t>Rozebrání, bourání a odvoz zařízení staveniště</t>
  </si>
  <si>
    <t>2123309605</t>
  </si>
  <si>
    <t>VRN4</t>
  </si>
  <si>
    <t>Inženýrská činnost</t>
  </si>
  <si>
    <t>041903000</t>
  </si>
  <si>
    <t xml:space="preserve">Dozor jiné osoby - geotechnické posouzení  (3 návštěva stavby)</t>
  </si>
  <si>
    <t>937509192</t>
  </si>
  <si>
    <t>043134000</t>
  </si>
  <si>
    <t>Zkoušky zatěžovací - provedení zatěžovacích statických zkoušek pro ověření únosnosti pláně</t>
  </si>
  <si>
    <t>-1046019230</t>
  </si>
  <si>
    <t>SEZNAM FIGUR</t>
  </si>
  <si>
    <t>Výměra</t>
  </si>
  <si>
    <t xml:space="preserve"> SO 01</t>
  </si>
  <si>
    <t>Použití figury:</t>
  </si>
  <si>
    <t xml:space="preserve"> SO 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</si>
</sst>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46/21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KANALIZACE U RAČANSKÉHO RYBNÍKA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1781/24, 1781/23, 1781/2, 246, 245, 244, 243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Přelouč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VDI Projekt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Jan Duben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Splašková kanalizace'!J30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Splašková kanalizace'!P126</f>
        <v>0</v>
      </c>
      <c r="AV95" s="127">
        <f>'SO 01 - Splašková kanalizace'!J33</f>
        <v>0</v>
      </c>
      <c r="AW95" s="127">
        <f>'SO 01 - Splašková kanalizace'!J34</f>
        <v>0</v>
      </c>
      <c r="AX95" s="127">
        <f>'SO 01 - Splašková kanalizace'!J35</f>
        <v>0</v>
      </c>
      <c r="AY95" s="127">
        <f>'SO 01 - Splašková kanalizace'!J36</f>
        <v>0</v>
      </c>
      <c r="AZ95" s="127">
        <f>'SO 01 - Splašková kanalizace'!F33</f>
        <v>0</v>
      </c>
      <c r="BA95" s="127">
        <f>'SO 01 - Splašková kanalizace'!F34</f>
        <v>0</v>
      </c>
      <c r="BB95" s="127">
        <f>'SO 01 - Splašková kanalizace'!F35</f>
        <v>0</v>
      </c>
      <c r="BC95" s="127">
        <f>'SO 01 - Splašková kanalizace'!F36</f>
        <v>0</v>
      </c>
      <c r="BD95" s="129">
        <f>'SO 01 - Splašková kanalizace'!F37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Přípojky splaškov...'!J30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'SO 02 - Přípojky splaškov...'!P125</f>
        <v>0</v>
      </c>
      <c r="AV96" s="127">
        <f>'SO 02 - Přípojky splaškov...'!J33</f>
        <v>0</v>
      </c>
      <c r="AW96" s="127">
        <f>'SO 02 - Přípojky splaškov...'!J34</f>
        <v>0</v>
      </c>
      <c r="AX96" s="127">
        <f>'SO 02 - Přípojky splaškov...'!J35</f>
        <v>0</v>
      </c>
      <c r="AY96" s="127">
        <f>'SO 02 - Přípojky splaškov...'!J36</f>
        <v>0</v>
      </c>
      <c r="AZ96" s="127">
        <f>'SO 02 - Přípojky splaškov...'!F33</f>
        <v>0</v>
      </c>
      <c r="BA96" s="127">
        <f>'SO 02 - Přípojky splaškov...'!F34</f>
        <v>0</v>
      </c>
      <c r="BB96" s="127">
        <f>'SO 02 - Přípojky splaškov...'!F35</f>
        <v>0</v>
      </c>
      <c r="BC96" s="127">
        <f>'SO 02 - Přípojky splaškov...'!F36</f>
        <v>0</v>
      </c>
      <c r="BD96" s="129">
        <f>'SO 02 - Přípojky splaškov...'!F37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'VON - Vedlejší a ostatní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31">
        <v>0</v>
      </c>
      <c r="AT97" s="132">
        <f>ROUND(SUM(AV97:AW97),2)</f>
        <v>0</v>
      </c>
      <c r="AU97" s="133">
        <f>'VON - Vedlejší a ostatní ...'!P120</f>
        <v>0</v>
      </c>
      <c r="AV97" s="132">
        <f>'VON - Vedlejší a ostatní ...'!J33</f>
        <v>0</v>
      </c>
      <c r="AW97" s="132">
        <f>'VON - Vedlejší a ostatní ...'!J34</f>
        <v>0</v>
      </c>
      <c r="AX97" s="132">
        <f>'VON - Vedlejší a ostatní ...'!J35</f>
        <v>0</v>
      </c>
      <c r="AY97" s="132">
        <f>'VON - Vedlejší a ostatní ...'!J36</f>
        <v>0</v>
      </c>
      <c r="AZ97" s="132">
        <f>'VON - Vedlejší a ostatní ...'!F33</f>
        <v>0</v>
      </c>
      <c r="BA97" s="132">
        <f>'VON - Vedlejší a ostatní ...'!F34</f>
        <v>0</v>
      </c>
      <c r="BB97" s="132">
        <f>'VON - Vedlejší a ostatní ...'!F35</f>
        <v>0</v>
      </c>
      <c r="BC97" s="132">
        <f>'VON - Vedlejší a ostatní ...'!F36</f>
        <v>0</v>
      </c>
      <c r="BD97" s="134">
        <f>'VON - Vedlejší a ostatní ...'!F37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ci+VGAvU2bM7f3sXIA/DxV/iyzmV6JC5YuT3wTUyRSVoXNljhAUb8ICNse9o1fLFZQvI77E7XXg+0mElBGC6JQ==" hashValue="PKrV6lJKo8JGvhQ5IvbKcSrLYvx7BbP4WT+ESGZhPSbpo5uq/P7XOUVozhbUfYvfiti72RWT7Dd1mrK96PgNe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Splašková kanalizace'!C2" display="/"/>
    <hyperlink ref="A96" location="'SO 02 - Přípojky splaškov...'!C2" display="/"/>
    <hyperlink ref="A97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  <c r="AZ2" s="135" t="s">
        <v>93</v>
      </c>
      <c r="BA2" s="135" t="s">
        <v>1</v>
      </c>
      <c r="BB2" s="135" t="s">
        <v>1</v>
      </c>
      <c r="BC2" s="135" t="s">
        <v>94</v>
      </c>
      <c r="BD2" s="13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86</v>
      </c>
      <c r="AZ3" s="135" t="s">
        <v>95</v>
      </c>
      <c r="BA3" s="135" t="s">
        <v>1</v>
      </c>
      <c r="BB3" s="135" t="s">
        <v>1</v>
      </c>
      <c r="BC3" s="135" t="s">
        <v>84</v>
      </c>
      <c r="BD3" s="135" t="s">
        <v>86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  <c r="AZ4" s="135" t="s">
        <v>97</v>
      </c>
      <c r="BA4" s="135" t="s">
        <v>1</v>
      </c>
      <c r="BB4" s="135" t="s">
        <v>1</v>
      </c>
      <c r="BC4" s="135" t="s">
        <v>98</v>
      </c>
      <c r="BD4" s="135" t="s">
        <v>86</v>
      </c>
    </row>
    <row r="5" s="1" customFormat="1" ht="6.96" customHeight="1">
      <c r="B5" s="19"/>
      <c r="L5" s="19"/>
      <c r="AZ5" s="135" t="s">
        <v>99</v>
      </c>
      <c r="BA5" s="135" t="s">
        <v>1</v>
      </c>
      <c r="BB5" s="135" t="s">
        <v>1</v>
      </c>
      <c r="BC5" s="135" t="s">
        <v>100</v>
      </c>
      <c r="BD5" s="135" t="s">
        <v>86</v>
      </c>
    </row>
    <row r="6" s="1" customFormat="1" ht="12" customHeight="1">
      <c r="B6" s="19"/>
      <c r="D6" s="140" t="s">
        <v>16</v>
      </c>
      <c r="L6" s="19"/>
      <c r="AZ6" s="135" t="s">
        <v>101</v>
      </c>
      <c r="BA6" s="135" t="s">
        <v>1</v>
      </c>
      <c r="BB6" s="135" t="s">
        <v>1</v>
      </c>
      <c r="BC6" s="135" t="s">
        <v>102</v>
      </c>
      <c r="BD6" s="135" t="s">
        <v>86</v>
      </c>
    </row>
    <row r="7" s="1" customFormat="1" ht="16.5" customHeight="1">
      <c r="B7" s="19"/>
      <c r="E7" s="141" t="str">
        <f>'Rekapitulace stavby'!K6</f>
        <v>KANALIZACE U RAČANSKÉHO RYBNÍKA</v>
      </c>
      <c r="F7" s="140"/>
      <c r="G7" s="140"/>
      <c r="H7" s="140"/>
      <c r="L7" s="19"/>
      <c r="AZ7" s="135" t="s">
        <v>103</v>
      </c>
      <c r="BA7" s="135" t="s">
        <v>1</v>
      </c>
      <c r="BB7" s="135" t="s">
        <v>1</v>
      </c>
      <c r="BC7" s="135" t="s">
        <v>104</v>
      </c>
      <c r="BD7" s="135" t="s">
        <v>86</v>
      </c>
    </row>
    <row r="8" s="2" customFormat="1" ht="12" customHeight="1">
      <c r="A8" s="37"/>
      <c r="B8" s="43"/>
      <c r="C8" s="37"/>
      <c r="D8" s="140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5" t="s">
        <v>106</v>
      </c>
      <c r="BA8" s="135" t="s">
        <v>1</v>
      </c>
      <c r="BB8" s="135" t="s">
        <v>1</v>
      </c>
      <c r="BC8" s="135" t="s">
        <v>107</v>
      </c>
      <c r="BD8" s="135" t="s">
        <v>86</v>
      </c>
    </row>
    <row r="9" s="2" customFormat="1" ht="16.5" customHeight="1">
      <c r="A9" s="37"/>
      <c r="B9" s="43"/>
      <c r="C9" s="37"/>
      <c r="D9" s="37"/>
      <c r="E9" s="142" t="s">
        <v>108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5" t="s">
        <v>109</v>
      </c>
      <c r="BA9" s="135" t="s">
        <v>1</v>
      </c>
      <c r="BB9" s="135" t="s">
        <v>1</v>
      </c>
      <c r="BC9" s="135" t="s">
        <v>110</v>
      </c>
      <c r="BD9" s="135" t="s">
        <v>86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1. 8. 2022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ROUND((SUM(BE126:BE302)),  2)</f>
        <v>0</v>
      </c>
      <c r="G33" s="37"/>
      <c r="H33" s="37"/>
      <c r="I33" s="155">
        <v>0.20999999999999999</v>
      </c>
      <c r="J33" s="154">
        <f>ROUND(((SUM(BE126:BE302))*I33),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ROUND((SUM(BF126:BF302)),  2)</f>
        <v>0</v>
      </c>
      <c r="G34" s="37"/>
      <c r="H34" s="37"/>
      <c r="I34" s="155">
        <v>0.14999999999999999</v>
      </c>
      <c r="J34" s="154">
        <f>ROUND(((SUM(BF126:BF302))*I34),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ROUND((SUM(BG126:BG302)),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ROUND((SUM(BH126:BH302)),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ROUND((SUM(BI126:BI302)),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KANALIZACE U RAČANSKÉHO RYBNÍKA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Splašková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1781/24, 1781/23, 1781/2, 246, 245, 244, 243</v>
      </c>
      <c r="G89" s="39"/>
      <c r="H89" s="39"/>
      <c r="I89" s="31" t="s">
        <v>22</v>
      </c>
      <c r="J89" s="78" t="str">
        <f>IF(J12="","",J12)</f>
        <v>1. 8. 2022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Přelouč</v>
      </c>
      <c r="G91" s="39"/>
      <c r="H91" s="39"/>
      <c r="I91" s="31" t="s">
        <v>30</v>
      </c>
      <c r="J91" s="35" t="str">
        <f>E21</f>
        <v>VDI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Duben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114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J192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119</v>
      </c>
      <c r="E100" s="188"/>
      <c r="F100" s="188"/>
      <c r="G100" s="188"/>
      <c r="H100" s="188"/>
      <c r="I100" s="188"/>
      <c r="J100" s="189">
        <f>J197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120</v>
      </c>
      <c r="E101" s="188"/>
      <c r="F101" s="188"/>
      <c r="G101" s="188"/>
      <c r="H101" s="188"/>
      <c r="I101" s="188"/>
      <c r="J101" s="189">
        <f>J200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121</v>
      </c>
      <c r="E102" s="188"/>
      <c r="F102" s="188"/>
      <c r="G102" s="188"/>
      <c r="H102" s="188"/>
      <c r="I102" s="188"/>
      <c r="J102" s="189">
        <f>J217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122</v>
      </c>
      <c r="E103" s="188"/>
      <c r="F103" s="188"/>
      <c r="G103" s="188"/>
      <c r="H103" s="188"/>
      <c r="I103" s="188"/>
      <c r="J103" s="189">
        <f>J236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123</v>
      </c>
      <c r="E104" s="188"/>
      <c r="F104" s="188"/>
      <c r="G104" s="188"/>
      <c r="H104" s="188"/>
      <c r="I104" s="188"/>
      <c r="J104" s="189">
        <f>J271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124</v>
      </c>
      <c r="E105" s="188"/>
      <c r="F105" s="188"/>
      <c r="G105" s="188"/>
      <c r="H105" s="188"/>
      <c r="I105" s="188"/>
      <c r="J105" s="189">
        <f>J280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125</v>
      </c>
      <c r="E106" s="188"/>
      <c r="F106" s="188"/>
      <c r="G106" s="188"/>
      <c r="H106" s="188"/>
      <c r="I106" s="188"/>
      <c r="J106" s="189">
        <f>J301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4" t="str">
        <f>E7</f>
        <v>KANALIZACE U RAČANSKÉHO RYBNÍKA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105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01 - Splašková kanalizace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1781/24, 1781/23, 1781/2, 246, 245, 244, 243</v>
      </c>
      <c r="G120" s="39"/>
      <c r="H120" s="39"/>
      <c r="I120" s="31" t="s">
        <v>22</v>
      </c>
      <c r="J120" s="78" t="str">
        <f>IF(J12="","",J12)</f>
        <v>1. 8. 2022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>Město Přelouč</v>
      </c>
      <c r="G122" s="39"/>
      <c r="H122" s="39"/>
      <c r="I122" s="31" t="s">
        <v>30</v>
      </c>
      <c r="J122" s="35" t="str">
        <f>E21</f>
        <v>VDI Projekt s.r.o.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Ing. Jan Duben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1"/>
      <c r="B125" s="192"/>
      <c r="C125" s="193" t="s">
        <v>127</v>
      </c>
      <c r="D125" s="194" t="s">
        <v>61</v>
      </c>
      <c r="E125" s="194" t="s">
        <v>57</v>
      </c>
      <c r="F125" s="194" t="s">
        <v>58</v>
      </c>
      <c r="G125" s="194" t="s">
        <v>128</v>
      </c>
      <c r="H125" s="194" t="s">
        <v>129</v>
      </c>
      <c r="I125" s="194" t="s">
        <v>130</v>
      </c>
      <c r="J125" s="195" t="s">
        <v>113</v>
      </c>
      <c r="K125" s="196" t="s">
        <v>131</v>
      </c>
      <c r="L125" s="197"/>
      <c r="M125" s="99" t="s">
        <v>1</v>
      </c>
      <c r="N125" s="100" t="s">
        <v>40</v>
      </c>
      <c r="O125" s="100" t="s">
        <v>132</v>
      </c>
      <c r="P125" s="100" t="s">
        <v>133</v>
      </c>
      <c r="Q125" s="100" t="s">
        <v>134</v>
      </c>
      <c r="R125" s="100" t="s">
        <v>135</v>
      </c>
      <c r="S125" s="100" t="s">
        <v>136</v>
      </c>
      <c r="T125" s="101" t="s">
        <v>137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7"/>
      <c r="B126" s="38"/>
      <c r="C126" s="106" t="s">
        <v>138</v>
      </c>
      <c r="D126" s="39"/>
      <c r="E126" s="39"/>
      <c r="F126" s="39"/>
      <c r="G126" s="39"/>
      <c r="H126" s="39"/>
      <c r="I126" s="39"/>
      <c r="J126" s="198">
        <f>BK126</f>
        <v>0</v>
      </c>
      <c r="K126" s="39"/>
      <c r="L126" s="43"/>
      <c r="M126" s="102"/>
      <c r="N126" s="199"/>
      <c r="O126" s="103"/>
      <c r="P126" s="200">
        <f>P127</f>
        <v>0</v>
      </c>
      <c r="Q126" s="103"/>
      <c r="R126" s="200">
        <f>R127</f>
        <v>367.23915277999993</v>
      </c>
      <c r="S126" s="103"/>
      <c r="T126" s="201">
        <f>T127</f>
        <v>50.386000000000003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115</v>
      </c>
      <c r="BK126" s="202">
        <f>BK127</f>
        <v>0</v>
      </c>
    </row>
    <row r="127" s="12" customFormat="1" ht="25.92" customHeight="1">
      <c r="A127" s="12"/>
      <c r="B127" s="203"/>
      <c r="C127" s="204"/>
      <c r="D127" s="205" t="s">
        <v>75</v>
      </c>
      <c r="E127" s="206" t="s">
        <v>139</v>
      </c>
      <c r="F127" s="206" t="s">
        <v>140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P128+P192+P197+P200+P217+P236+P271+P280+P301</f>
        <v>0</v>
      </c>
      <c r="Q127" s="211"/>
      <c r="R127" s="212">
        <f>R128+R192+R197+R200+R217+R236+R271+R280+R301</f>
        <v>367.23915277999993</v>
      </c>
      <c r="S127" s="211"/>
      <c r="T127" s="213">
        <f>T128+T192+T197+T200+T217+T236+T271+T280+T301</f>
        <v>50.386000000000003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76</v>
      </c>
      <c r="AY127" s="214" t="s">
        <v>141</v>
      </c>
      <c r="BK127" s="216">
        <f>BK128+BK192+BK197+BK200+BK217+BK236+BK271+BK280+BK301</f>
        <v>0</v>
      </c>
    </row>
    <row r="128" s="12" customFormat="1" ht="22.8" customHeight="1">
      <c r="A128" s="12"/>
      <c r="B128" s="203"/>
      <c r="C128" s="204"/>
      <c r="D128" s="205" t="s">
        <v>75</v>
      </c>
      <c r="E128" s="217" t="s">
        <v>84</v>
      </c>
      <c r="F128" s="217" t="s">
        <v>142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SUM(P129:P191)</f>
        <v>0</v>
      </c>
      <c r="Q128" s="211"/>
      <c r="R128" s="212">
        <f>SUM(R129:R191)</f>
        <v>263.536653</v>
      </c>
      <c r="S128" s="211"/>
      <c r="T128" s="213">
        <f>SUM(T129:T191)</f>
        <v>50.346000000000004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84</v>
      </c>
      <c r="AY128" s="214" t="s">
        <v>141</v>
      </c>
      <c r="BK128" s="216">
        <f>SUM(BK129:BK191)</f>
        <v>0</v>
      </c>
    </row>
    <row r="129" s="2" customFormat="1" ht="24.15" customHeight="1">
      <c r="A129" s="37"/>
      <c r="B129" s="38"/>
      <c r="C129" s="219" t="s">
        <v>84</v>
      </c>
      <c r="D129" s="219" t="s">
        <v>143</v>
      </c>
      <c r="E129" s="220" t="s">
        <v>144</v>
      </c>
      <c r="F129" s="221" t="s">
        <v>145</v>
      </c>
      <c r="G129" s="222" t="s">
        <v>146</v>
      </c>
      <c r="H129" s="223">
        <v>3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147</v>
      </c>
      <c r="AT129" s="231" t="s">
        <v>143</v>
      </c>
      <c r="AU129" s="231" t="s">
        <v>86</v>
      </c>
      <c r="AY129" s="16" t="s">
        <v>141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84</v>
      </c>
      <c r="BK129" s="232">
        <f>ROUND(I129*H129,2)</f>
        <v>0</v>
      </c>
      <c r="BL129" s="16" t="s">
        <v>147</v>
      </c>
      <c r="BM129" s="231" t="s">
        <v>148</v>
      </c>
    </row>
    <row r="130" s="13" customFormat="1">
      <c r="A130" s="13"/>
      <c r="B130" s="233"/>
      <c r="C130" s="234"/>
      <c r="D130" s="235" t="s">
        <v>149</v>
      </c>
      <c r="E130" s="236" t="s">
        <v>1</v>
      </c>
      <c r="F130" s="237" t="s">
        <v>150</v>
      </c>
      <c r="G130" s="234"/>
      <c r="H130" s="238">
        <v>3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149</v>
      </c>
      <c r="AU130" s="244" t="s">
        <v>86</v>
      </c>
      <c r="AV130" s="13" t="s">
        <v>86</v>
      </c>
      <c r="AW130" s="13" t="s">
        <v>32</v>
      </c>
      <c r="AX130" s="13" t="s">
        <v>84</v>
      </c>
      <c r="AY130" s="244" t="s">
        <v>141</v>
      </c>
    </row>
    <row r="131" s="2" customFormat="1" ht="33" customHeight="1">
      <c r="A131" s="37"/>
      <c r="B131" s="38"/>
      <c r="C131" s="219" t="s">
        <v>86</v>
      </c>
      <c r="D131" s="219" t="s">
        <v>143</v>
      </c>
      <c r="E131" s="220" t="s">
        <v>151</v>
      </c>
      <c r="F131" s="221" t="s">
        <v>152</v>
      </c>
      <c r="G131" s="222" t="s">
        <v>146</v>
      </c>
      <c r="H131" s="223">
        <v>9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41</v>
      </c>
      <c r="O131" s="90"/>
      <c r="P131" s="229">
        <f>O131*H131</f>
        <v>0</v>
      </c>
      <c r="Q131" s="229">
        <v>0</v>
      </c>
      <c r="R131" s="229">
        <f>Q131*H131</f>
        <v>0</v>
      </c>
      <c r="S131" s="229">
        <v>0.28999999999999998</v>
      </c>
      <c r="T131" s="230">
        <f>S131*H131</f>
        <v>2.6099999999999999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147</v>
      </c>
      <c r="AT131" s="231" t="s">
        <v>143</v>
      </c>
      <c r="AU131" s="231" t="s">
        <v>86</v>
      </c>
      <c r="AY131" s="16" t="s">
        <v>141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84</v>
      </c>
      <c r="BK131" s="232">
        <f>ROUND(I131*H131,2)</f>
        <v>0</v>
      </c>
      <c r="BL131" s="16" t="s">
        <v>147</v>
      </c>
      <c r="BM131" s="231" t="s">
        <v>153</v>
      </c>
    </row>
    <row r="132" s="13" customFormat="1">
      <c r="A132" s="13"/>
      <c r="B132" s="233"/>
      <c r="C132" s="234"/>
      <c r="D132" s="235" t="s">
        <v>149</v>
      </c>
      <c r="E132" s="236" t="s">
        <v>1</v>
      </c>
      <c r="F132" s="237" t="s">
        <v>154</v>
      </c>
      <c r="G132" s="234"/>
      <c r="H132" s="238">
        <v>6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149</v>
      </c>
      <c r="AU132" s="244" t="s">
        <v>86</v>
      </c>
      <c r="AV132" s="13" t="s">
        <v>86</v>
      </c>
      <c r="AW132" s="13" t="s">
        <v>32</v>
      </c>
      <c r="AX132" s="13" t="s">
        <v>76</v>
      </c>
      <c r="AY132" s="244" t="s">
        <v>141</v>
      </c>
    </row>
    <row r="133" s="13" customFormat="1">
      <c r="A133" s="13"/>
      <c r="B133" s="233"/>
      <c r="C133" s="234"/>
      <c r="D133" s="235" t="s">
        <v>149</v>
      </c>
      <c r="E133" s="236" t="s">
        <v>1</v>
      </c>
      <c r="F133" s="237" t="s">
        <v>155</v>
      </c>
      <c r="G133" s="234"/>
      <c r="H133" s="238">
        <v>3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149</v>
      </c>
      <c r="AU133" s="244" t="s">
        <v>86</v>
      </c>
      <c r="AV133" s="13" t="s">
        <v>86</v>
      </c>
      <c r="AW133" s="13" t="s">
        <v>32</v>
      </c>
      <c r="AX133" s="13" t="s">
        <v>76</v>
      </c>
      <c r="AY133" s="244" t="s">
        <v>141</v>
      </c>
    </row>
    <row r="134" s="14" customFormat="1">
      <c r="A134" s="14"/>
      <c r="B134" s="245"/>
      <c r="C134" s="246"/>
      <c r="D134" s="235" t="s">
        <v>149</v>
      </c>
      <c r="E134" s="247" t="s">
        <v>1</v>
      </c>
      <c r="F134" s="248" t="s">
        <v>156</v>
      </c>
      <c r="G134" s="246"/>
      <c r="H134" s="249">
        <v>9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149</v>
      </c>
      <c r="AU134" s="255" t="s">
        <v>86</v>
      </c>
      <c r="AV134" s="14" t="s">
        <v>147</v>
      </c>
      <c r="AW134" s="14" t="s">
        <v>32</v>
      </c>
      <c r="AX134" s="14" t="s">
        <v>84</v>
      </c>
      <c r="AY134" s="255" t="s">
        <v>141</v>
      </c>
    </row>
    <row r="135" s="2" customFormat="1" ht="33" customHeight="1">
      <c r="A135" s="37"/>
      <c r="B135" s="38"/>
      <c r="C135" s="219" t="s">
        <v>157</v>
      </c>
      <c r="D135" s="219" t="s">
        <v>143</v>
      </c>
      <c r="E135" s="220" t="s">
        <v>158</v>
      </c>
      <c r="F135" s="221" t="s">
        <v>159</v>
      </c>
      <c r="G135" s="222" t="s">
        <v>146</v>
      </c>
      <c r="H135" s="223">
        <v>6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0.32500000000000001</v>
      </c>
      <c r="T135" s="230">
        <f>S135*H135</f>
        <v>1.9500000000000002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147</v>
      </c>
      <c r="AT135" s="231" t="s">
        <v>143</v>
      </c>
      <c r="AU135" s="231" t="s">
        <v>86</v>
      </c>
      <c r="AY135" s="16" t="s">
        <v>141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84</v>
      </c>
      <c r="BK135" s="232">
        <f>ROUND(I135*H135,2)</f>
        <v>0</v>
      </c>
      <c r="BL135" s="16" t="s">
        <v>147</v>
      </c>
      <c r="BM135" s="231" t="s">
        <v>160</v>
      </c>
    </row>
    <row r="136" s="13" customFormat="1">
      <c r="A136" s="13"/>
      <c r="B136" s="233"/>
      <c r="C136" s="234"/>
      <c r="D136" s="235" t="s">
        <v>149</v>
      </c>
      <c r="E136" s="236" t="s">
        <v>1</v>
      </c>
      <c r="F136" s="237" t="s">
        <v>154</v>
      </c>
      <c r="G136" s="234"/>
      <c r="H136" s="238">
        <v>6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149</v>
      </c>
      <c r="AU136" s="244" t="s">
        <v>86</v>
      </c>
      <c r="AV136" s="13" t="s">
        <v>86</v>
      </c>
      <c r="AW136" s="13" t="s">
        <v>32</v>
      </c>
      <c r="AX136" s="13" t="s">
        <v>84</v>
      </c>
      <c r="AY136" s="244" t="s">
        <v>141</v>
      </c>
    </row>
    <row r="137" s="2" customFormat="1" ht="24.15" customHeight="1">
      <c r="A137" s="37"/>
      <c r="B137" s="38"/>
      <c r="C137" s="219" t="s">
        <v>147</v>
      </c>
      <c r="D137" s="219" t="s">
        <v>143</v>
      </c>
      <c r="E137" s="220" t="s">
        <v>161</v>
      </c>
      <c r="F137" s="221" t="s">
        <v>162</v>
      </c>
      <c r="G137" s="222" t="s">
        <v>146</v>
      </c>
      <c r="H137" s="223">
        <v>6</v>
      </c>
      <c r="I137" s="224"/>
      <c r="J137" s="225">
        <f>ROUND(I137*H137,2)</f>
        <v>0</v>
      </c>
      <c r="K137" s="226"/>
      <c r="L137" s="43"/>
      <c r="M137" s="227" t="s">
        <v>1</v>
      </c>
      <c r="N137" s="228" t="s">
        <v>41</v>
      </c>
      <c r="O137" s="90"/>
      <c r="P137" s="229">
        <f>O137*H137</f>
        <v>0</v>
      </c>
      <c r="Q137" s="229">
        <v>0</v>
      </c>
      <c r="R137" s="229">
        <f>Q137*H137</f>
        <v>0</v>
      </c>
      <c r="S137" s="229">
        <v>0.316</v>
      </c>
      <c r="T137" s="230">
        <f>S137*H137</f>
        <v>1.8959999999999999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1" t="s">
        <v>147</v>
      </c>
      <c r="AT137" s="231" t="s">
        <v>143</v>
      </c>
      <c r="AU137" s="231" t="s">
        <v>86</v>
      </c>
      <c r="AY137" s="16" t="s">
        <v>141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6" t="s">
        <v>84</v>
      </c>
      <c r="BK137" s="232">
        <f>ROUND(I137*H137,2)</f>
        <v>0</v>
      </c>
      <c r="BL137" s="16" t="s">
        <v>147</v>
      </c>
      <c r="BM137" s="231" t="s">
        <v>163</v>
      </c>
    </row>
    <row r="138" s="13" customFormat="1">
      <c r="A138" s="13"/>
      <c r="B138" s="233"/>
      <c r="C138" s="234"/>
      <c r="D138" s="235" t="s">
        <v>149</v>
      </c>
      <c r="E138" s="236" t="s">
        <v>1</v>
      </c>
      <c r="F138" s="237" t="s">
        <v>164</v>
      </c>
      <c r="G138" s="234"/>
      <c r="H138" s="238">
        <v>6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149</v>
      </c>
      <c r="AU138" s="244" t="s">
        <v>86</v>
      </c>
      <c r="AV138" s="13" t="s">
        <v>86</v>
      </c>
      <c r="AW138" s="13" t="s">
        <v>32</v>
      </c>
      <c r="AX138" s="13" t="s">
        <v>84</v>
      </c>
      <c r="AY138" s="244" t="s">
        <v>141</v>
      </c>
    </row>
    <row r="139" s="2" customFormat="1" ht="33" customHeight="1">
      <c r="A139" s="37"/>
      <c r="B139" s="38"/>
      <c r="C139" s="219" t="s">
        <v>165</v>
      </c>
      <c r="D139" s="219" t="s">
        <v>143</v>
      </c>
      <c r="E139" s="220" t="s">
        <v>166</v>
      </c>
      <c r="F139" s="221" t="s">
        <v>167</v>
      </c>
      <c r="G139" s="222" t="s">
        <v>146</v>
      </c>
      <c r="H139" s="223">
        <v>66.5</v>
      </c>
      <c r="I139" s="224"/>
      <c r="J139" s="225">
        <f>ROUND(I139*H139,2)</f>
        <v>0</v>
      </c>
      <c r="K139" s="226"/>
      <c r="L139" s="43"/>
      <c r="M139" s="227" t="s">
        <v>1</v>
      </c>
      <c r="N139" s="228" t="s">
        <v>41</v>
      </c>
      <c r="O139" s="90"/>
      <c r="P139" s="229">
        <f>O139*H139</f>
        <v>0</v>
      </c>
      <c r="Q139" s="229">
        <v>0</v>
      </c>
      <c r="R139" s="229">
        <f>Q139*H139</f>
        <v>0</v>
      </c>
      <c r="S139" s="229">
        <v>0.44</v>
      </c>
      <c r="T139" s="230">
        <f>S139*H139</f>
        <v>29.260000000000002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1" t="s">
        <v>147</v>
      </c>
      <c r="AT139" s="231" t="s">
        <v>143</v>
      </c>
      <c r="AU139" s="231" t="s">
        <v>86</v>
      </c>
      <c r="AY139" s="16" t="s">
        <v>141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6" t="s">
        <v>84</v>
      </c>
      <c r="BK139" s="232">
        <f>ROUND(I139*H139,2)</f>
        <v>0</v>
      </c>
      <c r="BL139" s="16" t="s">
        <v>147</v>
      </c>
      <c r="BM139" s="231" t="s">
        <v>168</v>
      </c>
    </row>
    <row r="140" s="13" customFormat="1">
      <c r="A140" s="13"/>
      <c r="B140" s="233"/>
      <c r="C140" s="234"/>
      <c r="D140" s="235" t="s">
        <v>149</v>
      </c>
      <c r="E140" s="236" t="s">
        <v>1</v>
      </c>
      <c r="F140" s="237" t="s">
        <v>169</v>
      </c>
      <c r="G140" s="234"/>
      <c r="H140" s="238">
        <v>66.5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149</v>
      </c>
      <c r="AU140" s="244" t="s">
        <v>86</v>
      </c>
      <c r="AV140" s="13" t="s">
        <v>86</v>
      </c>
      <c r="AW140" s="13" t="s">
        <v>32</v>
      </c>
      <c r="AX140" s="13" t="s">
        <v>84</v>
      </c>
      <c r="AY140" s="244" t="s">
        <v>141</v>
      </c>
    </row>
    <row r="141" s="2" customFormat="1" ht="24.15" customHeight="1">
      <c r="A141" s="37"/>
      <c r="B141" s="38"/>
      <c r="C141" s="219" t="s">
        <v>170</v>
      </c>
      <c r="D141" s="219" t="s">
        <v>143</v>
      </c>
      <c r="E141" s="220" t="s">
        <v>171</v>
      </c>
      <c r="F141" s="221" t="s">
        <v>172</v>
      </c>
      <c r="G141" s="222" t="s">
        <v>146</v>
      </c>
      <c r="H141" s="223">
        <v>66.5</v>
      </c>
      <c r="I141" s="224"/>
      <c r="J141" s="225">
        <f>ROUND(I141*H141,2)</f>
        <v>0</v>
      </c>
      <c r="K141" s="226"/>
      <c r="L141" s="43"/>
      <c r="M141" s="227" t="s">
        <v>1</v>
      </c>
      <c r="N141" s="228" t="s">
        <v>41</v>
      </c>
      <c r="O141" s="90"/>
      <c r="P141" s="229">
        <f>O141*H141</f>
        <v>0</v>
      </c>
      <c r="Q141" s="229">
        <v>0</v>
      </c>
      <c r="R141" s="229">
        <f>Q141*H141</f>
        <v>0</v>
      </c>
      <c r="S141" s="229">
        <v>0.22</v>
      </c>
      <c r="T141" s="230">
        <f>S141*H141</f>
        <v>14.630000000000001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1" t="s">
        <v>147</v>
      </c>
      <c r="AT141" s="231" t="s">
        <v>143</v>
      </c>
      <c r="AU141" s="231" t="s">
        <v>86</v>
      </c>
      <c r="AY141" s="16" t="s">
        <v>141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6" t="s">
        <v>84</v>
      </c>
      <c r="BK141" s="232">
        <f>ROUND(I141*H141,2)</f>
        <v>0</v>
      </c>
      <c r="BL141" s="16" t="s">
        <v>147</v>
      </c>
      <c r="BM141" s="231" t="s">
        <v>173</v>
      </c>
    </row>
    <row r="142" s="13" customFormat="1">
      <c r="A142" s="13"/>
      <c r="B142" s="233"/>
      <c r="C142" s="234"/>
      <c r="D142" s="235" t="s">
        <v>149</v>
      </c>
      <c r="E142" s="236" t="s">
        <v>1</v>
      </c>
      <c r="F142" s="237" t="s">
        <v>174</v>
      </c>
      <c r="G142" s="234"/>
      <c r="H142" s="238">
        <v>66.5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149</v>
      </c>
      <c r="AU142" s="244" t="s">
        <v>86</v>
      </c>
      <c r="AV142" s="13" t="s">
        <v>86</v>
      </c>
      <c r="AW142" s="13" t="s">
        <v>32</v>
      </c>
      <c r="AX142" s="13" t="s">
        <v>84</v>
      </c>
      <c r="AY142" s="244" t="s">
        <v>141</v>
      </c>
    </row>
    <row r="143" s="2" customFormat="1" ht="24.15" customHeight="1">
      <c r="A143" s="37"/>
      <c r="B143" s="38"/>
      <c r="C143" s="219" t="s">
        <v>175</v>
      </c>
      <c r="D143" s="219" t="s">
        <v>143</v>
      </c>
      <c r="E143" s="220" t="s">
        <v>176</v>
      </c>
      <c r="F143" s="221" t="s">
        <v>177</v>
      </c>
      <c r="G143" s="222" t="s">
        <v>178</v>
      </c>
      <c r="H143" s="223">
        <v>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0.0086800000000000002</v>
      </c>
      <c r="R143" s="229">
        <f>Q143*H143</f>
        <v>0.0086800000000000002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147</v>
      </c>
      <c r="AT143" s="231" t="s">
        <v>143</v>
      </c>
      <c r="AU143" s="231" t="s">
        <v>86</v>
      </c>
      <c r="AY143" s="16" t="s">
        <v>141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84</v>
      </c>
      <c r="BK143" s="232">
        <f>ROUND(I143*H143,2)</f>
        <v>0</v>
      </c>
      <c r="BL143" s="16" t="s">
        <v>147</v>
      </c>
      <c r="BM143" s="231" t="s">
        <v>179</v>
      </c>
    </row>
    <row r="144" s="13" customFormat="1">
      <c r="A144" s="13"/>
      <c r="B144" s="233"/>
      <c r="C144" s="234"/>
      <c r="D144" s="235" t="s">
        <v>149</v>
      </c>
      <c r="E144" s="236" t="s">
        <v>1</v>
      </c>
      <c r="F144" s="237" t="s">
        <v>180</v>
      </c>
      <c r="G144" s="234"/>
      <c r="H144" s="238">
        <v>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149</v>
      </c>
      <c r="AU144" s="244" t="s">
        <v>86</v>
      </c>
      <c r="AV144" s="13" t="s">
        <v>86</v>
      </c>
      <c r="AW144" s="13" t="s">
        <v>32</v>
      </c>
      <c r="AX144" s="13" t="s">
        <v>84</v>
      </c>
      <c r="AY144" s="244" t="s">
        <v>141</v>
      </c>
    </row>
    <row r="145" s="2" customFormat="1" ht="24.15" customHeight="1">
      <c r="A145" s="37"/>
      <c r="B145" s="38"/>
      <c r="C145" s="219" t="s">
        <v>181</v>
      </c>
      <c r="D145" s="219" t="s">
        <v>143</v>
      </c>
      <c r="E145" s="220" t="s">
        <v>182</v>
      </c>
      <c r="F145" s="221" t="s">
        <v>183</v>
      </c>
      <c r="G145" s="222" t="s">
        <v>178</v>
      </c>
      <c r="H145" s="223">
        <v>1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0.01269</v>
      </c>
      <c r="R145" s="229">
        <f>Q145*H145</f>
        <v>0.01269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147</v>
      </c>
      <c r="AT145" s="231" t="s">
        <v>143</v>
      </c>
      <c r="AU145" s="231" t="s">
        <v>86</v>
      </c>
      <c r="AY145" s="16" t="s">
        <v>141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84</v>
      </c>
      <c r="BK145" s="232">
        <f>ROUND(I145*H145,2)</f>
        <v>0</v>
      </c>
      <c r="BL145" s="16" t="s">
        <v>147</v>
      </c>
      <c r="BM145" s="231" t="s">
        <v>184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180</v>
      </c>
      <c r="G146" s="234"/>
      <c r="H146" s="238">
        <v>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149</v>
      </c>
      <c r="AU146" s="244" t="s">
        <v>86</v>
      </c>
      <c r="AV146" s="13" t="s">
        <v>86</v>
      </c>
      <c r="AW146" s="13" t="s">
        <v>32</v>
      </c>
      <c r="AX146" s="13" t="s">
        <v>84</v>
      </c>
      <c r="AY146" s="244" t="s">
        <v>141</v>
      </c>
    </row>
    <row r="147" s="2" customFormat="1" ht="24.15" customHeight="1">
      <c r="A147" s="37"/>
      <c r="B147" s="38"/>
      <c r="C147" s="219" t="s">
        <v>185</v>
      </c>
      <c r="D147" s="219" t="s">
        <v>143</v>
      </c>
      <c r="E147" s="220" t="s">
        <v>186</v>
      </c>
      <c r="F147" s="221" t="s">
        <v>187</v>
      </c>
      <c r="G147" s="222" t="s">
        <v>178</v>
      </c>
      <c r="H147" s="223">
        <v>2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0.036900000000000002</v>
      </c>
      <c r="R147" s="229">
        <f>Q147*H147</f>
        <v>0.073800000000000004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147</v>
      </c>
      <c r="AT147" s="231" t="s">
        <v>143</v>
      </c>
      <c r="AU147" s="231" t="s">
        <v>86</v>
      </c>
      <c r="AY147" s="16" t="s">
        <v>141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84</v>
      </c>
      <c r="BK147" s="232">
        <f>ROUND(I147*H147,2)</f>
        <v>0</v>
      </c>
      <c r="BL147" s="16" t="s">
        <v>147</v>
      </c>
      <c r="BM147" s="231" t="s">
        <v>188</v>
      </c>
    </row>
    <row r="148" s="13" customFormat="1">
      <c r="A148" s="13"/>
      <c r="B148" s="233"/>
      <c r="C148" s="234"/>
      <c r="D148" s="235" t="s">
        <v>149</v>
      </c>
      <c r="E148" s="236" t="s">
        <v>1</v>
      </c>
      <c r="F148" s="237" t="s">
        <v>189</v>
      </c>
      <c r="G148" s="234"/>
      <c r="H148" s="238">
        <v>2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149</v>
      </c>
      <c r="AU148" s="244" t="s">
        <v>86</v>
      </c>
      <c r="AV148" s="13" t="s">
        <v>86</v>
      </c>
      <c r="AW148" s="13" t="s">
        <v>32</v>
      </c>
      <c r="AX148" s="13" t="s">
        <v>84</v>
      </c>
      <c r="AY148" s="244" t="s">
        <v>141</v>
      </c>
    </row>
    <row r="149" s="2" customFormat="1" ht="33" customHeight="1">
      <c r="A149" s="37"/>
      <c r="B149" s="38"/>
      <c r="C149" s="219" t="s">
        <v>190</v>
      </c>
      <c r="D149" s="219" t="s">
        <v>143</v>
      </c>
      <c r="E149" s="220" t="s">
        <v>191</v>
      </c>
      <c r="F149" s="221" t="s">
        <v>192</v>
      </c>
      <c r="G149" s="222" t="s">
        <v>193</v>
      </c>
      <c r="H149" s="223">
        <v>179.82599999999999</v>
      </c>
      <c r="I149" s="224"/>
      <c r="J149" s="225">
        <f>ROUND(I149*H149,2)</f>
        <v>0</v>
      </c>
      <c r="K149" s="226"/>
      <c r="L149" s="43"/>
      <c r="M149" s="227" t="s">
        <v>1</v>
      </c>
      <c r="N149" s="228" t="s">
        <v>41</v>
      </c>
      <c r="O149" s="90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1" t="s">
        <v>147</v>
      </c>
      <c r="AT149" s="231" t="s">
        <v>143</v>
      </c>
      <c r="AU149" s="231" t="s">
        <v>86</v>
      </c>
      <c r="AY149" s="16" t="s">
        <v>141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6" t="s">
        <v>84</v>
      </c>
      <c r="BK149" s="232">
        <f>ROUND(I149*H149,2)</f>
        <v>0</v>
      </c>
      <c r="BL149" s="16" t="s">
        <v>147</v>
      </c>
      <c r="BM149" s="231" t="s">
        <v>194</v>
      </c>
    </row>
    <row r="150" s="13" customFormat="1">
      <c r="A150" s="13"/>
      <c r="B150" s="233"/>
      <c r="C150" s="234"/>
      <c r="D150" s="235" t="s">
        <v>149</v>
      </c>
      <c r="E150" s="236" t="s">
        <v>93</v>
      </c>
      <c r="F150" s="237" t="s">
        <v>195</v>
      </c>
      <c r="G150" s="234"/>
      <c r="H150" s="238">
        <v>84.310000000000002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149</v>
      </c>
      <c r="AU150" s="244" t="s">
        <v>86</v>
      </c>
      <c r="AV150" s="13" t="s">
        <v>86</v>
      </c>
      <c r="AW150" s="13" t="s">
        <v>32</v>
      </c>
      <c r="AX150" s="13" t="s">
        <v>76</v>
      </c>
      <c r="AY150" s="244" t="s">
        <v>141</v>
      </c>
    </row>
    <row r="151" s="13" customFormat="1">
      <c r="A151" s="13"/>
      <c r="B151" s="233"/>
      <c r="C151" s="234"/>
      <c r="D151" s="235" t="s">
        <v>149</v>
      </c>
      <c r="E151" s="236" t="s">
        <v>95</v>
      </c>
      <c r="F151" s="237" t="s">
        <v>196</v>
      </c>
      <c r="G151" s="234"/>
      <c r="H151" s="238">
        <v>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149</v>
      </c>
      <c r="AU151" s="244" t="s">
        <v>86</v>
      </c>
      <c r="AV151" s="13" t="s">
        <v>86</v>
      </c>
      <c r="AW151" s="13" t="s">
        <v>32</v>
      </c>
      <c r="AX151" s="13" t="s">
        <v>76</v>
      </c>
      <c r="AY151" s="244" t="s">
        <v>141</v>
      </c>
    </row>
    <row r="152" s="13" customFormat="1">
      <c r="A152" s="13"/>
      <c r="B152" s="233"/>
      <c r="C152" s="234"/>
      <c r="D152" s="235" t="s">
        <v>149</v>
      </c>
      <c r="E152" s="236" t="s">
        <v>97</v>
      </c>
      <c r="F152" s="237" t="s">
        <v>197</v>
      </c>
      <c r="G152" s="234"/>
      <c r="H152" s="238">
        <v>2.29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149</v>
      </c>
      <c r="AU152" s="244" t="s">
        <v>86</v>
      </c>
      <c r="AV152" s="13" t="s">
        <v>86</v>
      </c>
      <c r="AW152" s="13" t="s">
        <v>32</v>
      </c>
      <c r="AX152" s="13" t="s">
        <v>76</v>
      </c>
      <c r="AY152" s="244" t="s">
        <v>141</v>
      </c>
    </row>
    <row r="153" s="13" customFormat="1">
      <c r="A153" s="13"/>
      <c r="B153" s="233"/>
      <c r="C153" s="234"/>
      <c r="D153" s="235" t="s">
        <v>149</v>
      </c>
      <c r="E153" s="236" t="s">
        <v>99</v>
      </c>
      <c r="F153" s="237" t="s">
        <v>198</v>
      </c>
      <c r="G153" s="234"/>
      <c r="H153" s="238">
        <v>179.82599999999999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149</v>
      </c>
      <c r="AU153" s="244" t="s">
        <v>86</v>
      </c>
      <c r="AV153" s="13" t="s">
        <v>86</v>
      </c>
      <c r="AW153" s="13" t="s">
        <v>32</v>
      </c>
      <c r="AX153" s="13" t="s">
        <v>84</v>
      </c>
      <c r="AY153" s="244" t="s">
        <v>141</v>
      </c>
    </row>
    <row r="154" s="2" customFormat="1" ht="24.15" customHeight="1">
      <c r="A154" s="37"/>
      <c r="B154" s="38"/>
      <c r="C154" s="219" t="s">
        <v>199</v>
      </c>
      <c r="D154" s="219" t="s">
        <v>143</v>
      </c>
      <c r="E154" s="220" t="s">
        <v>200</v>
      </c>
      <c r="F154" s="221" t="s">
        <v>201</v>
      </c>
      <c r="G154" s="222" t="s">
        <v>193</v>
      </c>
      <c r="H154" s="223">
        <v>9.1600000000000001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41</v>
      </c>
      <c r="O154" s="90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147</v>
      </c>
      <c r="AT154" s="231" t="s">
        <v>143</v>
      </c>
      <c r="AU154" s="231" t="s">
        <v>86</v>
      </c>
      <c r="AY154" s="16" t="s">
        <v>141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84</v>
      </c>
      <c r="BK154" s="232">
        <f>ROUND(I154*H154,2)</f>
        <v>0</v>
      </c>
      <c r="BL154" s="16" t="s">
        <v>147</v>
      </c>
      <c r="BM154" s="231" t="s">
        <v>202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203</v>
      </c>
      <c r="G155" s="234"/>
      <c r="H155" s="238">
        <v>9.1600000000000001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149</v>
      </c>
      <c r="AU155" s="244" t="s">
        <v>86</v>
      </c>
      <c r="AV155" s="13" t="s">
        <v>86</v>
      </c>
      <c r="AW155" s="13" t="s">
        <v>32</v>
      </c>
      <c r="AX155" s="13" t="s">
        <v>84</v>
      </c>
      <c r="AY155" s="244" t="s">
        <v>141</v>
      </c>
    </row>
    <row r="156" s="2" customFormat="1" ht="24.15" customHeight="1">
      <c r="A156" s="37"/>
      <c r="B156" s="38"/>
      <c r="C156" s="219" t="s">
        <v>204</v>
      </c>
      <c r="D156" s="219" t="s">
        <v>143</v>
      </c>
      <c r="E156" s="220" t="s">
        <v>205</v>
      </c>
      <c r="F156" s="221" t="s">
        <v>206</v>
      </c>
      <c r="G156" s="222" t="s">
        <v>146</v>
      </c>
      <c r="H156" s="223">
        <v>386.13999999999999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41</v>
      </c>
      <c r="O156" s="90"/>
      <c r="P156" s="229">
        <f>O156*H156</f>
        <v>0</v>
      </c>
      <c r="Q156" s="229">
        <v>0.00084999999999999995</v>
      </c>
      <c r="R156" s="229">
        <f>Q156*H156</f>
        <v>0.32821899999999998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147</v>
      </c>
      <c r="AT156" s="231" t="s">
        <v>143</v>
      </c>
      <c r="AU156" s="231" t="s">
        <v>86</v>
      </c>
      <c r="AY156" s="16" t="s">
        <v>141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84</v>
      </c>
      <c r="BK156" s="232">
        <f>ROUND(I156*H156,2)</f>
        <v>0</v>
      </c>
      <c r="BL156" s="16" t="s">
        <v>147</v>
      </c>
      <c r="BM156" s="231" t="s">
        <v>207</v>
      </c>
    </row>
    <row r="157" s="13" customFormat="1">
      <c r="A157" s="13"/>
      <c r="B157" s="233"/>
      <c r="C157" s="234"/>
      <c r="D157" s="235" t="s">
        <v>149</v>
      </c>
      <c r="E157" s="236" t="s">
        <v>1</v>
      </c>
      <c r="F157" s="237" t="s">
        <v>208</v>
      </c>
      <c r="G157" s="234"/>
      <c r="H157" s="238">
        <v>386.13999999999999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149</v>
      </c>
      <c r="AU157" s="244" t="s">
        <v>86</v>
      </c>
      <c r="AV157" s="13" t="s">
        <v>86</v>
      </c>
      <c r="AW157" s="13" t="s">
        <v>32</v>
      </c>
      <c r="AX157" s="13" t="s">
        <v>84</v>
      </c>
      <c r="AY157" s="244" t="s">
        <v>141</v>
      </c>
    </row>
    <row r="158" s="2" customFormat="1" ht="24.15" customHeight="1">
      <c r="A158" s="37"/>
      <c r="B158" s="38"/>
      <c r="C158" s="219" t="s">
        <v>209</v>
      </c>
      <c r="D158" s="219" t="s">
        <v>143</v>
      </c>
      <c r="E158" s="220" t="s">
        <v>210</v>
      </c>
      <c r="F158" s="221" t="s">
        <v>211</v>
      </c>
      <c r="G158" s="222" t="s">
        <v>146</v>
      </c>
      <c r="H158" s="223">
        <v>386.13999999999999</v>
      </c>
      <c r="I158" s="224"/>
      <c r="J158" s="225">
        <f>ROUND(I158*H158,2)</f>
        <v>0</v>
      </c>
      <c r="K158" s="226"/>
      <c r="L158" s="43"/>
      <c r="M158" s="227" t="s">
        <v>1</v>
      </c>
      <c r="N158" s="228" t="s">
        <v>41</v>
      </c>
      <c r="O158" s="90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147</v>
      </c>
      <c r="AT158" s="231" t="s">
        <v>143</v>
      </c>
      <c r="AU158" s="231" t="s">
        <v>86</v>
      </c>
      <c r="AY158" s="16" t="s">
        <v>141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84</v>
      </c>
      <c r="BK158" s="232">
        <f>ROUND(I158*H158,2)</f>
        <v>0</v>
      </c>
      <c r="BL158" s="16" t="s">
        <v>147</v>
      </c>
      <c r="BM158" s="231" t="s">
        <v>212</v>
      </c>
    </row>
    <row r="159" s="2" customFormat="1" ht="37.8" customHeight="1">
      <c r="A159" s="37"/>
      <c r="B159" s="38"/>
      <c r="C159" s="219" t="s">
        <v>213</v>
      </c>
      <c r="D159" s="219" t="s">
        <v>143</v>
      </c>
      <c r="E159" s="220" t="s">
        <v>214</v>
      </c>
      <c r="F159" s="221" t="s">
        <v>215</v>
      </c>
      <c r="G159" s="222" t="s">
        <v>193</v>
      </c>
      <c r="H159" s="223">
        <v>161.196</v>
      </c>
      <c r="I159" s="224"/>
      <c r="J159" s="225">
        <f>ROUND(I159*H159,2)</f>
        <v>0</v>
      </c>
      <c r="K159" s="226"/>
      <c r="L159" s="43"/>
      <c r="M159" s="227" t="s">
        <v>1</v>
      </c>
      <c r="N159" s="228" t="s">
        <v>41</v>
      </c>
      <c r="O159" s="90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1" t="s">
        <v>147</v>
      </c>
      <c r="AT159" s="231" t="s">
        <v>143</v>
      </c>
      <c r="AU159" s="231" t="s">
        <v>86</v>
      </c>
      <c r="AY159" s="16" t="s">
        <v>141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6" t="s">
        <v>84</v>
      </c>
      <c r="BK159" s="232">
        <f>ROUND(I159*H159,2)</f>
        <v>0</v>
      </c>
      <c r="BL159" s="16" t="s">
        <v>147</v>
      </c>
      <c r="BM159" s="231" t="s">
        <v>216</v>
      </c>
    </row>
    <row r="160" s="13" customFormat="1">
      <c r="A160" s="13"/>
      <c r="B160" s="233"/>
      <c r="C160" s="234"/>
      <c r="D160" s="235" t="s">
        <v>149</v>
      </c>
      <c r="E160" s="236" t="s">
        <v>106</v>
      </c>
      <c r="F160" s="237" t="s">
        <v>217</v>
      </c>
      <c r="G160" s="234"/>
      <c r="H160" s="238">
        <v>161.196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149</v>
      </c>
      <c r="AU160" s="244" t="s">
        <v>86</v>
      </c>
      <c r="AV160" s="13" t="s">
        <v>86</v>
      </c>
      <c r="AW160" s="13" t="s">
        <v>32</v>
      </c>
      <c r="AX160" s="13" t="s">
        <v>84</v>
      </c>
      <c r="AY160" s="244" t="s">
        <v>141</v>
      </c>
    </row>
    <row r="161" s="2" customFormat="1" ht="37.8" customHeight="1">
      <c r="A161" s="37"/>
      <c r="B161" s="38"/>
      <c r="C161" s="219" t="s">
        <v>8</v>
      </c>
      <c r="D161" s="219" t="s">
        <v>143</v>
      </c>
      <c r="E161" s="220" t="s">
        <v>218</v>
      </c>
      <c r="F161" s="221" t="s">
        <v>219</v>
      </c>
      <c r="G161" s="222" t="s">
        <v>193</v>
      </c>
      <c r="H161" s="223">
        <v>805.98000000000002</v>
      </c>
      <c r="I161" s="224"/>
      <c r="J161" s="225">
        <f>ROUND(I161*H161,2)</f>
        <v>0</v>
      </c>
      <c r="K161" s="226"/>
      <c r="L161" s="43"/>
      <c r="M161" s="227" t="s">
        <v>1</v>
      </c>
      <c r="N161" s="228" t="s">
        <v>41</v>
      </c>
      <c r="O161" s="90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147</v>
      </c>
      <c r="AT161" s="231" t="s">
        <v>143</v>
      </c>
      <c r="AU161" s="231" t="s">
        <v>86</v>
      </c>
      <c r="AY161" s="16" t="s">
        <v>141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84</v>
      </c>
      <c r="BK161" s="232">
        <f>ROUND(I161*H161,2)</f>
        <v>0</v>
      </c>
      <c r="BL161" s="16" t="s">
        <v>147</v>
      </c>
      <c r="BM161" s="231" t="s">
        <v>220</v>
      </c>
    </row>
    <row r="162" s="13" customFormat="1">
      <c r="A162" s="13"/>
      <c r="B162" s="233"/>
      <c r="C162" s="234"/>
      <c r="D162" s="235" t="s">
        <v>149</v>
      </c>
      <c r="E162" s="236" t="s">
        <v>1</v>
      </c>
      <c r="F162" s="237" t="s">
        <v>221</v>
      </c>
      <c r="G162" s="234"/>
      <c r="H162" s="238">
        <v>805.98000000000002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149</v>
      </c>
      <c r="AU162" s="244" t="s">
        <v>86</v>
      </c>
      <c r="AV162" s="13" t="s">
        <v>86</v>
      </c>
      <c r="AW162" s="13" t="s">
        <v>32</v>
      </c>
      <c r="AX162" s="13" t="s">
        <v>84</v>
      </c>
      <c r="AY162" s="244" t="s">
        <v>141</v>
      </c>
    </row>
    <row r="163" s="2" customFormat="1" ht="24.15" customHeight="1">
      <c r="A163" s="37"/>
      <c r="B163" s="38"/>
      <c r="C163" s="219" t="s">
        <v>222</v>
      </c>
      <c r="D163" s="219" t="s">
        <v>143</v>
      </c>
      <c r="E163" s="220" t="s">
        <v>223</v>
      </c>
      <c r="F163" s="221" t="s">
        <v>224</v>
      </c>
      <c r="G163" s="222" t="s">
        <v>225</v>
      </c>
      <c r="H163" s="223">
        <v>298.21300000000002</v>
      </c>
      <c r="I163" s="224"/>
      <c r="J163" s="225">
        <f>ROUND(I163*H163,2)</f>
        <v>0</v>
      </c>
      <c r="K163" s="226"/>
      <c r="L163" s="43"/>
      <c r="M163" s="227" t="s">
        <v>1</v>
      </c>
      <c r="N163" s="228" t="s">
        <v>41</v>
      </c>
      <c r="O163" s="90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147</v>
      </c>
      <c r="AT163" s="231" t="s">
        <v>143</v>
      </c>
      <c r="AU163" s="231" t="s">
        <v>86</v>
      </c>
      <c r="AY163" s="16" t="s">
        <v>141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84</v>
      </c>
      <c r="BK163" s="232">
        <f>ROUND(I163*H163,2)</f>
        <v>0</v>
      </c>
      <c r="BL163" s="16" t="s">
        <v>147</v>
      </c>
      <c r="BM163" s="231" t="s">
        <v>226</v>
      </c>
    </row>
    <row r="164" s="13" customFormat="1">
      <c r="A164" s="13"/>
      <c r="B164" s="233"/>
      <c r="C164" s="234"/>
      <c r="D164" s="235" t="s">
        <v>149</v>
      </c>
      <c r="E164" s="236" t="s">
        <v>1</v>
      </c>
      <c r="F164" s="237" t="s">
        <v>227</v>
      </c>
      <c r="G164" s="234"/>
      <c r="H164" s="238">
        <v>298.21300000000002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149</v>
      </c>
      <c r="AU164" s="244" t="s">
        <v>86</v>
      </c>
      <c r="AV164" s="13" t="s">
        <v>86</v>
      </c>
      <c r="AW164" s="13" t="s">
        <v>32</v>
      </c>
      <c r="AX164" s="13" t="s">
        <v>84</v>
      </c>
      <c r="AY164" s="244" t="s">
        <v>141</v>
      </c>
    </row>
    <row r="165" s="2" customFormat="1" ht="16.5" customHeight="1">
      <c r="A165" s="37"/>
      <c r="B165" s="38"/>
      <c r="C165" s="219" t="s">
        <v>228</v>
      </c>
      <c r="D165" s="219" t="s">
        <v>143</v>
      </c>
      <c r="E165" s="220" t="s">
        <v>229</v>
      </c>
      <c r="F165" s="221" t="s">
        <v>230</v>
      </c>
      <c r="G165" s="222" t="s">
        <v>193</v>
      </c>
      <c r="H165" s="223">
        <v>161.196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147</v>
      </c>
      <c r="AT165" s="231" t="s">
        <v>143</v>
      </c>
      <c r="AU165" s="231" t="s">
        <v>86</v>
      </c>
      <c r="AY165" s="16" t="s">
        <v>141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84</v>
      </c>
      <c r="BK165" s="232">
        <f>ROUND(I165*H165,2)</f>
        <v>0</v>
      </c>
      <c r="BL165" s="16" t="s">
        <v>147</v>
      </c>
      <c r="BM165" s="231" t="s">
        <v>231</v>
      </c>
    </row>
    <row r="166" s="13" customFormat="1">
      <c r="A166" s="13"/>
      <c r="B166" s="233"/>
      <c r="C166" s="234"/>
      <c r="D166" s="235" t="s">
        <v>149</v>
      </c>
      <c r="E166" s="236" t="s">
        <v>1</v>
      </c>
      <c r="F166" s="237" t="s">
        <v>106</v>
      </c>
      <c r="G166" s="234"/>
      <c r="H166" s="238">
        <v>161.196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149</v>
      </c>
      <c r="AU166" s="244" t="s">
        <v>86</v>
      </c>
      <c r="AV166" s="13" t="s">
        <v>86</v>
      </c>
      <c r="AW166" s="13" t="s">
        <v>32</v>
      </c>
      <c r="AX166" s="13" t="s">
        <v>84</v>
      </c>
      <c r="AY166" s="244" t="s">
        <v>141</v>
      </c>
    </row>
    <row r="167" s="2" customFormat="1" ht="24.15" customHeight="1">
      <c r="A167" s="37"/>
      <c r="B167" s="38"/>
      <c r="C167" s="219" t="s">
        <v>232</v>
      </c>
      <c r="D167" s="219" t="s">
        <v>143</v>
      </c>
      <c r="E167" s="220" t="s">
        <v>233</v>
      </c>
      <c r="F167" s="221" t="s">
        <v>234</v>
      </c>
      <c r="G167" s="222" t="s">
        <v>193</v>
      </c>
      <c r="H167" s="223">
        <v>106.73</v>
      </c>
      <c r="I167" s="224"/>
      <c r="J167" s="225">
        <f>ROUND(I167*H167,2)</f>
        <v>0</v>
      </c>
      <c r="K167" s="226"/>
      <c r="L167" s="43"/>
      <c r="M167" s="227" t="s">
        <v>1</v>
      </c>
      <c r="N167" s="228" t="s">
        <v>41</v>
      </c>
      <c r="O167" s="90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147</v>
      </c>
      <c r="AT167" s="231" t="s">
        <v>143</v>
      </c>
      <c r="AU167" s="231" t="s">
        <v>86</v>
      </c>
      <c r="AY167" s="16" t="s">
        <v>141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84</v>
      </c>
      <c r="BK167" s="232">
        <f>ROUND(I167*H167,2)</f>
        <v>0</v>
      </c>
      <c r="BL167" s="16" t="s">
        <v>147</v>
      </c>
      <c r="BM167" s="231" t="s">
        <v>235</v>
      </c>
    </row>
    <row r="168" s="13" customFormat="1">
      <c r="A168" s="13"/>
      <c r="B168" s="233"/>
      <c r="C168" s="234"/>
      <c r="D168" s="235" t="s">
        <v>149</v>
      </c>
      <c r="E168" s="236" t="s">
        <v>101</v>
      </c>
      <c r="F168" s="237" t="s">
        <v>236</v>
      </c>
      <c r="G168" s="234"/>
      <c r="H168" s="238">
        <v>106.73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149</v>
      </c>
      <c r="AU168" s="244" t="s">
        <v>86</v>
      </c>
      <c r="AV168" s="13" t="s">
        <v>86</v>
      </c>
      <c r="AW168" s="13" t="s">
        <v>32</v>
      </c>
      <c r="AX168" s="13" t="s">
        <v>84</v>
      </c>
      <c r="AY168" s="244" t="s">
        <v>141</v>
      </c>
    </row>
    <row r="169" s="2" customFormat="1" ht="16.5" customHeight="1">
      <c r="A169" s="37"/>
      <c r="B169" s="38"/>
      <c r="C169" s="256" t="s">
        <v>237</v>
      </c>
      <c r="D169" s="256" t="s">
        <v>238</v>
      </c>
      <c r="E169" s="257" t="s">
        <v>239</v>
      </c>
      <c r="F169" s="258" t="s">
        <v>240</v>
      </c>
      <c r="G169" s="259" t="s">
        <v>225</v>
      </c>
      <c r="H169" s="260">
        <v>176.19999999999999</v>
      </c>
      <c r="I169" s="261"/>
      <c r="J169" s="262">
        <f>ROUND(I169*H169,2)</f>
        <v>0</v>
      </c>
      <c r="K169" s="263"/>
      <c r="L169" s="264"/>
      <c r="M169" s="265" t="s">
        <v>1</v>
      </c>
      <c r="N169" s="266" t="s">
        <v>41</v>
      </c>
      <c r="O169" s="90"/>
      <c r="P169" s="229">
        <f>O169*H169</f>
        <v>0</v>
      </c>
      <c r="Q169" s="229">
        <v>1</v>
      </c>
      <c r="R169" s="229">
        <f>Q169*H169</f>
        <v>176.19999999999999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181</v>
      </c>
      <c r="AT169" s="231" t="s">
        <v>238</v>
      </c>
      <c r="AU169" s="231" t="s">
        <v>86</v>
      </c>
      <c r="AY169" s="16" t="s">
        <v>141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84</v>
      </c>
      <c r="BK169" s="232">
        <f>ROUND(I169*H169,2)</f>
        <v>0</v>
      </c>
      <c r="BL169" s="16" t="s">
        <v>147</v>
      </c>
      <c r="BM169" s="231" t="s">
        <v>241</v>
      </c>
    </row>
    <row r="170" s="13" customFormat="1">
      <c r="A170" s="13"/>
      <c r="B170" s="233"/>
      <c r="C170" s="234"/>
      <c r="D170" s="235" t="s">
        <v>149</v>
      </c>
      <c r="E170" s="236" t="s">
        <v>103</v>
      </c>
      <c r="F170" s="237" t="s">
        <v>242</v>
      </c>
      <c r="G170" s="234"/>
      <c r="H170" s="238">
        <v>88.099999999999994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149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141</v>
      </c>
    </row>
    <row r="171" s="13" customFormat="1">
      <c r="A171" s="13"/>
      <c r="B171" s="233"/>
      <c r="C171" s="234"/>
      <c r="D171" s="235" t="s">
        <v>149</v>
      </c>
      <c r="E171" s="236" t="s">
        <v>1</v>
      </c>
      <c r="F171" s="237" t="s">
        <v>243</v>
      </c>
      <c r="G171" s="234"/>
      <c r="H171" s="238">
        <v>176.19999999999999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149</v>
      </c>
      <c r="AU171" s="244" t="s">
        <v>86</v>
      </c>
      <c r="AV171" s="13" t="s">
        <v>86</v>
      </c>
      <c r="AW171" s="13" t="s">
        <v>32</v>
      </c>
      <c r="AX171" s="13" t="s">
        <v>84</v>
      </c>
      <c r="AY171" s="244" t="s">
        <v>141</v>
      </c>
    </row>
    <row r="172" s="2" customFormat="1" ht="24.15" customHeight="1">
      <c r="A172" s="37"/>
      <c r="B172" s="38"/>
      <c r="C172" s="219" t="s">
        <v>244</v>
      </c>
      <c r="D172" s="219" t="s">
        <v>143</v>
      </c>
      <c r="E172" s="220" t="s">
        <v>245</v>
      </c>
      <c r="F172" s="221" t="s">
        <v>246</v>
      </c>
      <c r="G172" s="222" t="s">
        <v>193</v>
      </c>
      <c r="H172" s="223">
        <v>42.234000000000002</v>
      </c>
      <c r="I172" s="224"/>
      <c r="J172" s="225">
        <f>ROUND(I172*H172,2)</f>
        <v>0</v>
      </c>
      <c r="K172" s="226"/>
      <c r="L172" s="43"/>
      <c r="M172" s="227" t="s">
        <v>1</v>
      </c>
      <c r="N172" s="228" t="s">
        <v>41</v>
      </c>
      <c r="O172" s="90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1" t="s">
        <v>147</v>
      </c>
      <c r="AT172" s="231" t="s">
        <v>143</v>
      </c>
      <c r="AU172" s="231" t="s">
        <v>86</v>
      </c>
      <c r="AY172" s="16" t="s">
        <v>141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6" t="s">
        <v>84</v>
      </c>
      <c r="BK172" s="232">
        <f>ROUND(I172*H172,2)</f>
        <v>0</v>
      </c>
      <c r="BL172" s="16" t="s">
        <v>147</v>
      </c>
      <c r="BM172" s="231" t="s">
        <v>247</v>
      </c>
    </row>
    <row r="173" s="13" customFormat="1">
      <c r="A173" s="13"/>
      <c r="B173" s="233"/>
      <c r="C173" s="234"/>
      <c r="D173" s="235" t="s">
        <v>149</v>
      </c>
      <c r="E173" s="236" t="s">
        <v>1</v>
      </c>
      <c r="F173" s="237" t="s">
        <v>248</v>
      </c>
      <c r="G173" s="234"/>
      <c r="H173" s="238">
        <v>42.234000000000002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149</v>
      </c>
      <c r="AU173" s="244" t="s">
        <v>86</v>
      </c>
      <c r="AV173" s="13" t="s">
        <v>86</v>
      </c>
      <c r="AW173" s="13" t="s">
        <v>32</v>
      </c>
      <c r="AX173" s="13" t="s">
        <v>84</v>
      </c>
      <c r="AY173" s="244" t="s">
        <v>141</v>
      </c>
    </row>
    <row r="174" s="2" customFormat="1" ht="16.5" customHeight="1">
      <c r="A174" s="37"/>
      <c r="B174" s="38"/>
      <c r="C174" s="256" t="s">
        <v>7</v>
      </c>
      <c r="D174" s="256" t="s">
        <v>238</v>
      </c>
      <c r="E174" s="257" t="s">
        <v>249</v>
      </c>
      <c r="F174" s="258" t="s">
        <v>250</v>
      </c>
      <c r="G174" s="259" t="s">
        <v>225</v>
      </c>
      <c r="H174" s="260">
        <v>84.468000000000004</v>
      </c>
      <c r="I174" s="261"/>
      <c r="J174" s="262">
        <f>ROUND(I174*H174,2)</f>
        <v>0</v>
      </c>
      <c r="K174" s="263"/>
      <c r="L174" s="264"/>
      <c r="M174" s="265" t="s">
        <v>1</v>
      </c>
      <c r="N174" s="266" t="s">
        <v>41</v>
      </c>
      <c r="O174" s="90"/>
      <c r="P174" s="229">
        <f>O174*H174</f>
        <v>0</v>
      </c>
      <c r="Q174" s="229">
        <v>1</v>
      </c>
      <c r="R174" s="229">
        <f>Q174*H174</f>
        <v>84.468000000000004</v>
      </c>
      <c r="S174" s="229">
        <v>0</v>
      </c>
      <c r="T174" s="23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1" t="s">
        <v>181</v>
      </c>
      <c r="AT174" s="231" t="s">
        <v>238</v>
      </c>
      <c r="AU174" s="231" t="s">
        <v>86</v>
      </c>
      <c r="AY174" s="16" t="s">
        <v>141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6" t="s">
        <v>84</v>
      </c>
      <c r="BK174" s="232">
        <f>ROUND(I174*H174,2)</f>
        <v>0</v>
      </c>
      <c r="BL174" s="16" t="s">
        <v>147</v>
      </c>
      <c r="BM174" s="231" t="s">
        <v>251</v>
      </c>
    </row>
    <row r="175" s="13" customFormat="1">
      <c r="A175" s="13"/>
      <c r="B175" s="233"/>
      <c r="C175" s="234"/>
      <c r="D175" s="235" t="s">
        <v>149</v>
      </c>
      <c r="E175" s="234"/>
      <c r="F175" s="237" t="s">
        <v>252</v>
      </c>
      <c r="G175" s="234"/>
      <c r="H175" s="238">
        <v>84.468000000000004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149</v>
      </c>
      <c r="AU175" s="244" t="s">
        <v>86</v>
      </c>
      <c r="AV175" s="13" t="s">
        <v>86</v>
      </c>
      <c r="AW175" s="13" t="s">
        <v>4</v>
      </c>
      <c r="AX175" s="13" t="s">
        <v>84</v>
      </c>
      <c r="AY175" s="244" t="s">
        <v>141</v>
      </c>
    </row>
    <row r="176" s="2" customFormat="1" ht="24.15" customHeight="1">
      <c r="A176" s="37"/>
      <c r="B176" s="38"/>
      <c r="C176" s="219" t="s">
        <v>253</v>
      </c>
      <c r="D176" s="219" t="s">
        <v>143</v>
      </c>
      <c r="E176" s="220" t="s">
        <v>254</v>
      </c>
      <c r="F176" s="221" t="s">
        <v>255</v>
      </c>
      <c r="G176" s="222" t="s">
        <v>146</v>
      </c>
      <c r="H176" s="223">
        <v>8.8100000000000005</v>
      </c>
      <c r="I176" s="224"/>
      <c r="J176" s="225">
        <f>ROUND(I176*H176,2)</f>
        <v>0</v>
      </c>
      <c r="K176" s="226"/>
      <c r="L176" s="43"/>
      <c r="M176" s="227" t="s">
        <v>1</v>
      </c>
      <c r="N176" s="228" t="s">
        <v>41</v>
      </c>
      <c r="O176" s="90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1" t="s">
        <v>147</v>
      </c>
      <c r="AT176" s="231" t="s">
        <v>143</v>
      </c>
      <c r="AU176" s="231" t="s">
        <v>86</v>
      </c>
      <c r="AY176" s="16" t="s">
        <v>141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6" t="s">
        <v>84</v>
      </c>
      <c r="BK176" s="232">
        <f>ROUND(I176*H176,2)</f>
        <v>0</v>
      </c>
      <c r="BL176" s="16" t="s">
        <v>147</v>
      </c>
      <c r="BM176" s="231" t="s">
        <v>256</v>
      </c>
    </row>
    <row r="177" s="13" customFormat="1">
      <c r="A177" s="13"/>
      <c r="B177" s="233"/>
      <c r="C177" s="234"/>
      <c r="D177" s="235" t="s">
        <v>149</v>
      </c>
      <c r="E177" s="236" t="s">
        <v>109</v>
      </c>
      <c r="F177" s="237" t="s">
        <v>257</v>
      </c>
      <c r="G177" s="234"/>
      <c r="H177" s="238">
        <v>8.8100000000000005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149</v>
      </c>
      <c r="AU177" s="244" t="s">
        <v>86</v>
      </c>
      <c r="AV177" s="13" t="s">
        <v>86</v>
      </c>
      <c r="AW177" s="13" t="s">
        <v>32</v>
      </c>
      <c r="AX177" s="13" t="s">
        <v>84</v>
      </c>
      <c r="AY177" s="244" t="s">
        <v>141</v>
      </c>
    </row>
    <row r="178" s="2" customFormat="1" ht="16.5" customHeight="1">
      <c r="A178" s="37"/>
      <c r="B178" s="38"/>
      <c r="C178" s="256" t="s">
        <v>258</v>
      </c>
      <c r="D178" s="256" t="s">
        <v>238</v>
      </c>
      <c r="E178" s="257" t="s">
        <v>259</v>
      </c>
      <c r="F178" s="258" t="s">
        <v>260</v>
      </c>
      <c r="G178" s="259" t="s">
        <v>225</v>
      </c>
      <c r="H178" s="260">
        <v>2.4449999999999998</v>
      </c>
      <c r="I178" s="261"/>
      <c r="J178" s="262">
        <f>ROUND(I178*H178,2)</f>
        <v>0</v>
      </c>
      <c r="K178" s="263"/>
      <c r="L178" s="264"/>
      <c r="M178" s="265" t="s">
        <v>1</v>
      </c>
      <c r="N178" s="266" t="s">
        <v>41</v>
      </c>
      <c r="O178" s="90"/>
      <c r="P178" s="229">
        <f>O178*H178</f>
        <v>0</v>
      </c>
      <c r="Q178" s="229">
        <v>1</v>
      </c>
      <c r="R178" s="229">
        <f>Q178*H178</f>
        <v>2.4449999999999998</v>
      </c>
      <c r="S178" s="229">
        <v>0</v>
      </c>
      <c r="T178" s="23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1" t="s">
        <v>181</v>
      </c>
      <c r="AT178" s="231" t="s">
        <v>238</v>
      </c>
      <c r="AU178" s="231" t="s">
        <v>86</v>
      </c>
      <c r="AY178" s="16" t="s">
        <v>141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6" t="s">
        <v>84</v>
      </c>
      <c r="BK178" s="232">
        <f>ROUND(I178*H178,2)</f>
        <v>0</v>
      </c>
      <c r="BL178" s="16" t="s">
        <v>147</v>
      </c>
      <c r="BM178" s="231" t="s">
        <v>261</v>
      </c>
    </row>
    <row r="179" s="13" customFormat="1">
      <c r="A179" s="13"/>
      <c r="B179" s="233"/>
      <c r="C179" s="234"/>
      <c r="D179" s="235" t="s">
        <v>149</v>
      </c>
      <c r="E179" s="236" t="s">
        <v>1</v>
      </c>
      <c r="F179" s="237" t="s">
        <v>262</v>
      </c>
      <c r="G179" s="234"/>
      <c r="H179" s="238">
        <v>2.4449999999999998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149</v>
      </c>
      <c r="AU179" s="244" t="s">
        <v>86</v>
      </c>
      <c r="AV179" s="13" t="s">
        <v>86</v>
      </c>
      <c r="AW179" s="13" t="s">
        <v>32</v>
      </c>
      <c r="AX179" s="13" t="s">
        <v>84</v>
      </c>
      <c r="AY179" s="244" t="s">
        <v>141</v>
      </c>
    </row>
    <row r="180" s="2" customFormat="1" ht="24.15" customHeight="1">
      <c r="A180" s="37"/>
      <c r="B180" s="38"/>
      <c r="C180" s="219" t="s">
        <v>263</v>
      </c>
      <c r="D180" s="219" t="s">
        <v>143</v>
      </c>
      <c r="E180" s="220" t="s">
        <v>264</v>
      </c>
      <c r="F180" s="221" t="s">
        <v>265</v>
      </c>
      <c r="G180" s="222" t="s">
        <v>146</v>
      </c>
      <c r="H180" s="223">
        <v>8.8100000000000005</v>
      </c>
      <c r="I180" s="224"/>
      <c r="J180" s="225">
        <f>ROUND(I180*H180,2)</f>
        <v>0</v>
      </c>
      <c r="K180" s="226"/>
      <c r="L180" s="43"/>
      <c r="M180" s="227" t="s">
        <v>1</v>
      </c>
      <c r="N180" s="228" t="s">
        <v>41</v>
      </c>
      <c r="O180" s="90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1" t="s">
        <v>147</v>
      </c>
      <c r="AT180" s="231" t="s">
        <v>143</v>
      </c>
      <c r="AU180" s="231" t="s">
        <v>86</v>
      </c>
      <c r="AY180" s="16" t="s">
        <v>141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6" t="s">
        <v>84</v>
      </c>
      <c r="BK180" s="232">
        <f>ROUND(I180*H180,2)</f>
        <v>0</v>
      </c>
      <c r="BL180" s="16" t="s">
        <v>147</v>
      </c>
      <c r="BM180" s="231" t="s">
        <v>266</v>
      </c>
    </row>
    <row r="181" s="13" customFormat="1">
      <c r="A181" s="13"/>
      <c r="B181" s="233"/>
      <c r="C181" s="234"/>
      <c r="D181" s="235" t="s">
        <v>149</v>
      </c>
      <c r="E181" s="236" t="s">
        <v>1</v>
      </c>
      <c r="F181" s="237" t="s">
        <v>267</v>
      </c>
      <c r="G181" s="234"/>
      <c r="H181" s="238">
        <v>8.8100000000000005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149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141</v>
      </c>
    </row>
    <row r="182" s="2" customFormat="1" ht="16.5" customHeight="1">
      <c r="A182" s="37"/>
      <c r="B182" s="38"/>
      <c r="C182" s="256" t="s">
        <v>268</v>
      </c>
      <c r="D182" s="256" t="s">
        <v>238</v>
      </c>
      <c r="E182" s="257" t="s">
        <v>269</v>
      </c>
      <c r="F182" s="258" t="s">
        <v>270</v>
      </c>
      <c r="G182" s="259" t="s">
        <v>271</v>
      </c>
      <c r="H182" s="260">
        <v>0.26400000000000001</v>
      </c>
      <c r="I182" s="261"/>
      <c r="J182" s="262">
        <f>ROUND(I182*H182,2)</f>
        <v>0</v>
      </c>
      <c r="K182" s="263"/>
      <c r="L182" s="264"/>
      <c r="M182" s="265" t="s">
        <v>1</v>
      </c>
      <c r="N182" s="266" t="s">
        <v>41</v>
      </c>
      <c r="O182" s="90"/>
      <c r="P182" s="229">
        <f>O182*H182</f>
        <v>0</v>
      </c>
      <c r="Q182" s="229">
        <v>0.001</v>
      </c>
      <c r="R182" s="229">
        <f>Q182*H182</f>
        <v>0.00026400000000000002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181</v>
      </c>
      <c r="AT182" s="231" t="s">
        <v>238</v>
      </c>
      <c r="AU182" s="231" t="s">
        <v>86</v>
      </c>
      <c r="AY182" s="16" t="s">
        <v>141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84</v>
      </c>
      <c r="BK182" s="232">
        <f>ROUND(I182*H182,2)</f>
        <v>0</v>
      </c>
      <c r="BL182" s="16" t="s">
        <v>147</v>
      </c>
      <c r="BM182" s="231" t="s">
        <v>272</v>
      </c>
    </row>
    <row r="183" s="13" customFormat="1">
      <c r="A183" s="13"/>
      <c r="B183" s="233"/>
      <c r="C183" s="234"/>
      <c r="D183" s="235" t="s">
        <v>149</v>
      </c>
      <c r="E183" s="236" t="s">
        <v>1</v>
      </c>
      <c r="F183" s="237" t="s">
        <v>273</v>
      </c>
      <c r="G183" s="234"/>
      <c r="H183" s="238">
        <v>0.26400000000000001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149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141</v>
      </c>
    </row>
    <row r="184" s="2" customFormat="1" ht="33" customHeight="1">
      <c r="A184" s="37"/>
      <c r="B184" s="38"/>
      <c r="C184" s="219" t="s">
        <v>274</v>
      </c>
      <c r="D184" s="219" t="s">
        <v>143</v>
      </c>
      <c r="E184" s="220" t="s">
        <v>275</v>
      </c>
      <c r="F184" s="221" t="s">
        <v>276</v>
      </c>
      <c r="G184" s="222" t="s">
        <v>146</v>
      </c>
      <c r="H184" s="223">
        <v>8.8100000000000005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41</v>
      </c>
      <c r="O184" s="90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147</v>
      </c>
      <c r="AT184" s="231" t="s">
        <v>143</v>
      </c>
      <c r="AU184" s="231" t="s">
        <v>86</v>
      </c>
      <c r="AY184" s="16" t="s">
        <v>141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84</v>
      </c>
      <c r="BK184" s="232">
        <f>ROUND(I184*H184,2)</f>
        <v>0</v>
      </c>
      <c r="BL184" s="16" t="s">
        <v>147</v>
      </c>
      <c r="BM184" s="231" t="s">
        <v>277</v>
      </c>
    </row>
    <row r="185" s="13" customFormat="1">
      <c r="A185" s="13"/>
      <c r="B185" s="233"/>
      <c r="C185" s="234"/>
      <c r="D185" s="235" t="s">
        <v>149</v>
      </c>
      <c r="E185" s="236" t="s">
        <v>1</v>
      </c>
      <c r="F185" s="237" t="s">
        <v>267</v>
      </c>
      <c r="G185" s="234"/>
      <c r="H185" s="238">
        <v>8.8100000000000005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149</v>
      </c>
      <c r="AU185" s="244" t="s">
        <v>86</v>
      </c>
      <c r="AV185" s="13" t="s">
        <v>86</v>
      </c>
      <c r="AW185" s="13" t="s">
        <v>32</v>
      </c>
      <c r="AX185" s="13" t="s">
        <v>84</v>
      </c>
      <c r="AY185" s="244" t="s">
        <v>141</v>
      </c>
    </row>
    <row r="186" s="2" customFormat="1" ht="16.5" customHeight="1">
      <c r="A186" s="37"/>
      <c r="B186" s="38"/>
      <c r="C186" s="219" t="s">
        <v>278</v>
      </c>
      <c r="D186" s="219" t="s">
        <v>143</v>
      </c>
      <c r="E186" s="220" t="s">
        <v>279</v>
      </c>
      <c r="F186" s="221" t="s">
        <v>280</v>
      </c>
      <c r="G186" s="222" t="s">
        <v>193</v>
      </c>
      <c r="H186" s="223">
        <v>0.043999999999999997</v>
      </c>
      <c r="I186" s="224"/>
      <c r="J186" s="225">
        <f>ROUND(I186*H186,2)</f>
        <v>0</v>
      </c>
      <c r="K186" s="226"/>
      <c r="L186" s="43"/>
      <c r="M186" s="227" t="s">
        <v>1</v>
      </c>
      <c r="N186" s="228" t="s">
        <v>41</v>
      </c>
      <c r="O186" s="90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1" t="s">
        <v>147</v>
      </c>
      <c r="AT186" s="231" t="s">
        <v>143</v>
      </c>
      <c r="AU186" s="231" t="s">
        <v>86</v>
      </c>
      <c r="AY186" s="16" t="s">
        <v>141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6" t="s">
        <v>84</v>
      </c>
      <c r="BK186" s="232">
        <f>ROUND(I186*H186,2)</f>
        <v>0</v>
      </c>
      <c r="BL186" s="16" t="s">
        <v>147</v>
      </c>
      <c r="BM186" s="231" t="s">
        <v>281</v>
      </c>
    </row>
    <row r="187" s="13" customFormat="1">
      <c r="A187" s="13"/>
      <c r="B187" s="233"/>
      <c r="C187" s="234"/>
      <c r="D187" s="235" t="s">
        <v>149</v>
      </c>
      <c r="E187" s="236" t="s">
        <v>1</v>
      </c>
      <c r="F187" s="237" t="s">
        <v>282</v>
      </c>
      <c r="G187" s="234"/>
      <c r="H187" s="238">
        <v>0.043999999999999997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149</v>
      </c>
      <c r="AU187" s="244" t="s">
        <v>86</v>
      </c>
      <c r="AV187" s="13" t="s">
        <v>86</v>
      </c>
      <c r="AW187" s="13" t="s">
        <v>32</v>
      </c>
      <c r="AX187" s="13" t="s">
        <v>84</v>
      </c>
      <c r="AY187" s="244" t="s">
        <v>141</v>
      </c>
    </row>
    <row r="188" s="2" customFormat="1" ht="21.75" customHeight="1">
      <c r="A188" s="37"/>
      <c r="B188" s="38"/>
      <c r="C188" s="219" t="s">
        <v>283</v>
      </c>
      <c r="D188" s="219" t="s">
        <v>143</v>
      </c>
      <c r="E188" s="220" t="s">
        <v>284</v>
      </c>
      <c r="F188" s="221" t="s">
        <v>285</v>
      </c>
      <c r="G188" s="222" t="s">
        <v>193</v>
      </c>
      <c r="H188" s="223">
        <v>0.043999999999999997</v>
      </c>
      <c r="I188" s="224"/>
      <c r="J188" s="225">
        <f>ROUND(I188*H188,2)</f>
        <v>0</v>
      </c>
      <c r="K188" s="226"/>
      <c r="L188" s="43"/>
      <c r="M188" s="227" t="s">
        <v>1</v>
      </c>
      <c r="N188" s="228" t="s">
        <v>41</v>
      </c>
      <c r="O188" s="90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1" t="s">
        <v>147</v>
      </c>
      <c r="AT188" s="231" t="s">
        <v>143</v>
      </c>
      <c r="AU188" s="231" t="s">
        <v>86</v>
      </c>
      <c r="AY188" s="16" t="s">
        <v>141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6" t="s">
        <v>84</v>
      </c>
      <c r="BK188" s="232">
        <f>ROUND(I188*H188,2)</f>
        <v>0</v>
      </c>
      <c r="BL188" s="16" t="s">
        <v>147</v>
      </c>
      <c r="BM188" s="231" t="s">
        <v>286</v>
      </c>
    </row>
    <row r="189" s="13" customFormat="1">
      <c r="A189" s="13"/>
      <c r="B189" s="233"/>
      <c r="C189" s="234"/>
      <c r="D189" s="235" t="s">
        <v>149</v>
      </c>
      <c r="E189" s="236" t="s">
        <v>1</v>
      </c>
      <c r="F189" s="237" t="s">
        <v>282</v>
      </c>
      <c r="G189" s="234"/>
      <c r="H189" s="238">
        <v>0.043999999999999997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149</v>
      </c>
      <c r="AU189" s="244" t="s">
        <v>86</v>
      </c>
      <c r="AV189" s="13" t="s">
        <v>86</v>
      </c>
      <c r="AW189" s="13" t="s">
        <v>32</v>
      </c>
      <c r="AX189" s="13" t="s">
        <v>84</v>
      </c>
      <c r="AY189" s="244" t="s">
        <v>141</v>
      </c>
    </row>
    <row r="190" s="2" customFormat="1" ht="24.15" customHeight="1">
      <c r="A190" s="37"/>
      <c r="B190" s="38"/>
      <c r="C190" s="219" t="s">
        <v>287</v>
      </c>
      <c r="D190" s="219" t="s">
        <v>143</v>
      </c>
      <c r="E190" s="220" t="s">
        <v>288</v>
      </c>
      <c r="F190" s="221" t="s">
        <v>289</v>
      </c>
      <c r="G190" s="222" t="s">
        <v>193</v>
      </c>
      <c r="H190" s="223">
        <v>0.22</v>
      </c>
      <c r="I190" s="224"/>
      <c r="J190" s="225">
        <f>ROUND(I190*H190,2)</f>
        <v>0</v>
      </c>
      <c r="K190" s="226"/>
      <c r="L190" s="43"/>
      <c r="M190" s="227" t="s">
        <v>1</v>
      </c>
      <c r="N190" s="228" t="s">
        <v>41</v>
      </c>
      <c r="O190" s="90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1" t="s">
        <v>147</v>
      </c>
      <c r="AT190" s="231" t="s">
        <v>143</v>
      </c>
      <c r="AU190" s="231" t="s">
        <v>86</v>
      </c>
      <c r="AY190" s="16" t="s">
        <v>141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6" t="s">
        <v>84</v>
      </c>
      <c r="BK190" s="232">
        <f>ROUND(I190*H190,2)</f>
        <v>0</v>
      </c>
      <c r="BL190" s="16" t="s">
        <v>147</v>
      </c>
      <c r="BM190" s="231" t="s">
        <v>290</v>
      </c>
    </row>
    <row r="191" s="13" customFormat="1">
      <c r="A191" s="13"/>
      <c r="B191" s="233"/>
      <c r="C191" s="234"/>
      <c r="D191" s="235" t="s">
        <v>149</v>
      </c>
      <c r="E191" s="236" t="s">
        <v>1</v>
      </c>
      <c r="F191" s="237" t="s">
        <v>291</v>
      </c>
      <c r="G191" s="234"/>
      <c r="H191" s="238">
        <v>0.22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149</v>
      </c>
      <c r="AU191" s="244" t="s">
        <v>86</v>
      </c>
      <c r="AV191" s="13" t="s">
        <v>86</v>
      </c>
      <c r="AW191" s="13" t="s">
        <v>32</v>
      </c>
      <c r="AX191" s="13" t="s">
        <v>84</v>
      </c>
      <c r="AY191" s="244" t="s">
        <v>141</v>
      </c>
    </row>
    <row r="192" s="12" customFormat="1" ht="22.8" customHeight="1">
      <c r="A192" s="12"/>
      <c r="B192" s="203"/>
      <c r="C192" s="204"/>
      <c r="D192" s="205" t="s">
        <v>75</v>
      </c>
      <c r="E192" s="217" t="s">
        <v>86</v>
      </c>
      <c r="F192" s="217" t="s">
        <v>292</v>
      </c>
      <c r="G192" s="204"/>
      <c r="H192" s="204"/>
      <c r="I192" s="207"/>
      <c r="J192" s="218">
        <f>BK192</f>
        <v>0</v>
      </c>
      <c r="K192" s="204"/>
      <c r="L192" s="209"/>
      <c r="M192" s="210"/>
      <c r="N192" s="211"/>
      <c r="O192" s="211"/>
      <c r="P192" s="212">
        <f>SUM(P193:P196)</f>
        <v>0</v>
      </c>
      <c r="Q192" s="211"/>
      <c r="R192" s="212">
        <f>SUM(R193:R196)</f>
        <v>0.041311899999999999</v>
      </c>
      <c r="S192" s="211"/>
      <c r="T192" s="213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4" t="s">
        <v>84</v>
      </c>
      <c r="AT192" s="215" t="s">
        <v>75</v>
      </c>
      <c r="AU192" s="215" t="s">
        <v>84</v>
      </c>
      <c r="AY192" s="214" t="s">
        <v>141</v>
      </c>
      <c r="BK192" s="216">
        <f>SUM(BK193:BK196)</f>
        <v>0</v>
      </c>
    </row>
    <row r="193" s="2" customFormat="1" ht="24.15" customHeight="1">
      <c r="A193" s="37"/>
      <c r="B193" s="38"/>
      <c r="C193" s="219" t="s">
        <v>293</v>
      </c>
      <c r="D193" s="219" t="s">
        <v>143</v>
      </c>
      <c r="E193" s="220" t="s">
        <v>294</v>
      </c>
      <c r="F193" s="221" t="s">
        <v>295</v>
      </c>
      <c r="G193" s="222" t="s">
        <v>193</v>
      </c>
      <c r="H193" s="223">
        <v>4.6079999999999997</v>
      </c>
      <c r="I193" s="224"/>
      <c r="J193" s="225">
        <f>ROUND(I193*H193,2)</f>
        <v>0</v>
      </c>
      <c r="K193" s="226"/>
      <c r="L193" s="43"/>
      <c r="M193" s="227" t="s">
        <v>1</v>
      </c>
      <c r="N193" s="228" t="s">
        <v>41</v>
      </c>
      <c r="O193" s="90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1" t="s">
        <v>147</v>
      </c>
      <c r="AT193" s="231" t="s">
        <v>143</v>
      </c>
      <c r="AU193" s="231" t="s">
        <v>86</v>
      </c>
      <c r="AY193" s="16" t="s">
        <v>141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6" t="s">
        <v>84</v>
      </c>
      <c r="BK193" s="232">
        <f>ROUND(I193*H193,2)</f>
        <v>0</v>
      </c>
      <c r="BL193" s="16" t="s">
        <v>147</v>
      </c>
      <c r="BM193" s="231" t="s">
        <v>296</v>
      </c>
    </row>
    <row r="194" s="13" customFormat="1">
      <c r="A194" s="13"/>
      <c r="B194" s="233"/>
      <c r="C194" s="234"/>
      <c r="D194" s="235" t="s">
        <v>149</v>
      </c>
      <c r="E194" s="236" t="s">
        <v>1</v>
      </c>
      <c r="F194" s="237" t="s">
        <v>297</v>
      </c>
      <c r="G194" s="234"/>
      <c r="H194" s="238">
        <v>4.6079999999999997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149</v>
      </c>
      <c r="AU194" s="244" t="s">
        <v>86</v>
      </c>
      <c r="AV194" s="13" t="s">
        <v>86</v>
      </c>
      <c r="AW194" s="13" t="s">
        <v>32</v>
      </c>
      <c r="AX194" s="13" t="s">
        <v>84</v>
      </c>
      <c r="AY194" s="244" t="s">
        <v>141</v>
      </c>
    </row>
    <row r="195" s="2" customFormat="1" ht="24.15" customHeight="1">
      <c r="A195" s="37"/>
      <c r="B195" s="38"/>
      <c r="C195" s="219" t="s">
        <v>298</v>
      </c>
      <c r="D195" s="219" t="s">
        <v>143</v>
      </c>
      <c r="E195" s="220" t="s">
        <v>299</v>
      </c>
      <c r="F195" s="221" t="s">
        <v>300</v>
      </c>
      <c r="G195" s="222" t="s">
        <v>178</v>
      </c>
      <c r="H195" s="223">
        <v>84.310000000000002</v>
      </c>
      <c r="I195" s="224"/>
      <c r="J195" s="225">
        <f>ROUND(I195*H195,2)</f>
        <v>0</v>
      </c>
      <c r="K195" s="226"/>
      <c r="L195" s="43"/>
      <c r="M195" s="227" t="s">
        <v>1</v>
      </c>
      <c r="N195" s="228" t="s">
        <v>41</v>
      </c>
      <c r="O195" s="90"/>
      <c r="P195" s="229">
        <f>O195*H195</f>
        <v>0</v>
      </c>
      <c r="Q195" s="229">
        <v>0.00048999999999999998</v>
      </c>
      <c r="R195" s="229">
        <f>Q195*H195</f>
        <v>0.041311899999999999</v>
      </c>
      <c r="S195" s="229">
        <v>0</v>
      </c>
      <c r="T195" s="23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1" t="s">
        <v>147</v>
      </c>
      <c r="AT195" s="231" t="s">
        <v>143</v>
      </c>
      <c r="AU195" s="231" t="s">
        <v>86</v>
      </c>
      <c r="AY195" s="16" t="s">
        <v>141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6" t="s">
        <v>84</v>
      </c>
      <c r="BK195" s="232">
        <f>ROUND(I195*H195,2)</f>
        <v>0</v>
      </c>
      <c r="BL195" s="16" t="s">
        <v>147</v>
      </c>
      <c r="BM195" s="231" t="s">
        <v>301</v>
      </c>
    </row>
    <row r="196" s="13" customFormat="1">
      <c r="A196" s="13"/>
      <c r="B196" s="233"/>
      <c r="C196" s="234"/>
      <c r="D196" s="235" t="s">
        <v>149</v>
      </c>
      <c r="E196" s="236" t="s">
        <v>1</v>
      </c>
      <c r="F196" s="237" t="s">
        <v>93</v>
      </c>
      <c r="G196" s="234"/>
      <c r="H196" s="238">
        <v>84.310000000000002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149</v>
      </c>
      <c r="AU196" s="244" t="s">
        <v>86</v>
      </c>
      <c r="AV196" s="13" t="s">
        <v>86</v>
      </c>
      <c r="AW196" s="13" t="s">
        <v>32</v>
      </c>
      <c r="AX196" s="13" t="s">
        <v>84</v>
      </c>
      <c r="AY196" s="244" t="s">
        <v>141</v>
      </c>
    </row>
    <row r="197" s="12" customFormat="1" ht="22.8" customHeight="1">
      <c r="A197" s="12"/>
      <c r="B197" s="203"/>
      <c r="C197" s="204"/>
      <c r="D197" s="205" t="s">
        <v>75</v>
      </c>
      <c r="E197" s="217" t="s">
        <v>157</v>
      </c>
      <c r="F197" s="217" t="s">
        <v>302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SUM(P198:P199)</f>
        <v>0</v>
      </c>
      <c r="Q197" s="211"/>
      <c r="R197" s="212">
        <f>SUM(R198:R199)</f>
        <v>0</v>
      </c>
      <c r="S197" s="211"/>
      <c r="T197" s="213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84</v>
      </c>
      <c r="AT197" s="215" t="s">
        <v>75</v>
      </c>
      <c r="AU197" s="215" t="s">
        <v>84</v>
      </c>
      <c r="AY197" s="214" t="s">
        <v>141</v>
      </c>
      <c r="BK197" s="216">
        <f>SUM(BK198:BK199)</f>
        <v>0</v>
      </c>
    </row>
    <row r="198" s="2" customFormat="1" ht="21.75" customHeight="1">
      <c r="A198" s="37"/>
      <c r="B198" s="38"/>
      <c r="C198" s="219" t="s">
        <v>303</v>
      </c>
      <c r="D198" s="219" t="s">
        <v>143</v>
      </c>
      <c r="E198" s="220" t="s">
        <v>304</v>
      </c>
      <c r="F198" s="221" t="s">
        <v>305</v>
      </c>
      <c r="G198" s="222" t="s">
        <v>178</v>
      </c>
      <c r="H198" s="223">
        <v>84.310000000000002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41</v>
      </c>
      <c r="O198" s="90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147</v>
      </c>
      <c r="AT198" s="231" t="s">
        <v>143</v>
      </c>
      <c r="AU198" s="231" t="s">
        <v>86</v>
      </c>
      <c r="AY198" s="16" t="s">
        <v>141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84</v>
      </c>
      <c r="BK198" s="232">
        <f>ROUND(I198*H198,2)</f>
        <v>0</v>
      </c>
      <c r="BL198" s="16" t="s">
        <v>147</v>
      </c>
      <c r="BM198" s="231" t="s">
        <v>306</v>
      </c>
    </row>
    <row r="199" s="13" customFormat="1">
      <c r="A199" s="13"/>
      <c r="B199" s="233"/>
      <c r="C199" s="234"/>
      <c r="D199" s="235" t="s">
        <v>149</v>
      </c>
      <c r="E199" s="236" t="s">
        <v>1</v>
      </c>
      <c r="F199" s="237" t="s">
        <v>93</v>
      </c>
      <c r="G199" s="234"/>
      <c r="H199" s="238">
        <v>84.310000000000002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149</v>
      </c>
      <c r="AU199" s="244" t="s">
        <v>86</v>
      </c>
      <c r="AV199" s="13" t="s">
        <v>86</v>
      </c>
      <c r="AW199" s="13" t="s">
        <v>32</v>
      </c>
      <c r="AX199" s="13" t="s">
        <v>84</v>
      </c>
      <c r="AY199" s="244" t="s">
        <v>141</v>
      </c>
    </row>
    <row r="200" s="12" customFormat="1" ht="22.8" customHeight="1">
      <c r="A200" s="12"/>
      <c r="B200" s="203"/>
      <c r="C200" s="204"/>
      <c r="D200" s="205" t="s">
        <v>75</v>
      </c>
      <c r="E200" s="217" t="s">
        <v>147</v>
      </c>
      <c r="F200" s="217" t="s">
        <v>307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SUM(P201:P216)</f>
        <v>0</v>
      </c>
      <c r="Q200" s="211"/>
      <c r="R200" s="212">
        <f>SUM(R201:R216)</f>
        <v>2.8963999999999999</v>
      </c>
      <c r="S200" s="211"/>
      <c r="T200" s="213">
        <f>SUM(T201:T216)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84</v>
      </c>
      <c r="AT200" s="215" t="s">
        <v>75</v>
      </c>
      <c r="AU200" s="215" t="s">
        <v>84</v>
      </c>
      <c r="AY200" s="214" t="s">
        <v>141</v>
      </c>
      <c r="BK200" s="216">
        <f>SUM(BK201:BK216)</f>
        <v>0</v>
      </c>
    </row>
    <row r="201" s="2" customFormat="1" ht="16.5" customHeight="1">
      <c r="A201" s="37"/>
      <c r="B201" s="38"/>
      <c r="C201" s="219" t="s">
        <v>308</v>
      </c>
      <c r="D201" s="219" t="s">
        <v>143</v>
      </c>
      <c r="E201" s="220" t="s">
        <v>309</v>
      </c>
      <c r="F201" s="221" t="s">
        <v>310</v>
      </c>
      <c r="G201" s="222" t="s">
        <v>193</v>
      </c>
      <c r="H201" s="223">
        <v>12.459</v>
      </c>
      <c r="I201" s="224"/>
      <c r="J201" s="225">
        <f>ROUND(I201*H201,2)</f>
        <v>0</v>
      </c>
      <c r="K201" s="226"/>
      <c r="L201" s="43"/>
      <c r="M201" s="227" t="s">
        <v>1</v>
      </c>
      <c r="N201" s="228" t="s">
        <v>41</v>
      </c>
      <c r="O201" s="90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1" t="s">
        <v>147</v>
      </c>
      <c r="AT201" s="231" t="s">
        <v>143</v>
      </c>
      <c r="AU201" s="231" t="s">
        <v>86</v>
      </c>
      <c r="AY201" s="16" t="s">
        <v>141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6" t="s">
        <v>84</v>
      </c>
      <c r="BK201" s="232">
        <f>ROUND(I201*H201,2)</f>
        <v>0</v>
      </c>
      <c r="BL201" s="16" t="s">
        <v>147</v>
      </c>
      <c r="BM201" s="231" t="s">
        <v>311</v>
      </c>
    </row>
    <row r="202" s="13" customFormat="1">
      <c r="A202" s="13"/>
      <c r="B202" s="233"/>
      <c r="C202" s="234"/>
      <c r="D202" s="235" t="s">
        <v>149</v>
      </c>
      <c r="E202" s="236" t="s">
        <v>1</v>
      </c>
      <c r="F202" s="237" t="s">
        <v>312</v>
      </c>
      <c r="G202" s="234"/>
      <c r="H202" s="238">
        <v>10.539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149</v>
      </c>
      <c r="AU202" s="244" t="s">
        <v>86</v>
      </c>
      <c r="AV202" s="13" t="s">
        <v>86</v>
      </c>
      <c r="AW202" s="13" t="s">
        <v>32</v>
      </c>
      <c r="AX202" s="13" t="s">
        <v>76</v>
      </c>
      <c r="AY202" s="244" t="s">
        <v>141</v>
      </c>
    </row>
    <row r="203" s="13" customFormat="1">
      <c r="A203" s="13"/>
      <c r="B203" s="233"/>
      <c r="C203" s="234"/>
      <c r="D203" s="235" t="s">
        <v>149</v>
      </c>
      <c r="E203" s="236" t="s">
        <v>1</v>
      </c>
      <c r="F203" s="237" t="s">
        <v>313</v>
      </c>
      <c r="G203" s="234"/>
      <c r="H203" s="238">
        <v>1.9199999999999999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149</v>
      </c>
      <c r="AU203" s="244" t="s">
        <v>86</v>
      </c>
      <c r="AV203" s="13" t="s">
        <v>86</v>
      </c>
      <c r="AW203" s="13" t="s">
        <v>32</v>
      </c>
      <c r="AX203" s="13" t="s">
        <v>76</v>
      </c>
      <c r="AY203" s="244" t="s">
        <v>141</v>
      </c>
    </row>
    <row r="204" s="14" customFormat="1">
      <c r="A204" s="14"/>
      <c r="B204" s="245"/>
      <c r="C204" s="246"/>
      <c r="D204" s="235" t="s">
        <v>149</v>
      </c>
      <c r="E204" s="247" t="s">
        <v>1</v>
      </c>
      <c r="F204" s="248" t="s">
        <v>156</v>
      </c>
      <c r="G204" s="246"/>
      <c r="H204" s="249">
        <v>12.459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149</v>
      </c>
      <c r="AU204" s="255" t="s">
        <v>86</v>
      </c>
      <c r="AV204" s="14" t="s">
        <v>147</v>
      </c>
      <c r="AW204" s="14" t="s">
        <v>32</v>
      </c>
      <c r="AX204" s="14" t="s">
        <v>84</v>
      </c>
      <c r="AY204" s="255" t="s">
        <v>141</v>
      </c>
    </row>
    <row r="205" s="2" customFormat="1" ht="21.75" customHeight="1">
      <c r="A205" s="37"/>
      <c r="B205" s="38"/>
      <c r="C205" s="219" t="s">
        <v>314</v>
      </c>
      <c r="D205" s="219" t="s">
        <v>143</v>
      </c>
      <c r="E205" s="220" t="s">
        <v>315</v>
      </c>
      <c r="F205" s="221" t="s">
        <v>316</v>
      </c>
      <c r="G205" s="222" t="s">
        <v>317</v>
      </c>
      <c r="H205" s="223">
        <v>7</v>
      </c>
      <c r="I205" s="224"/>
      <c r="J205" s="225">
        <f>ROUND(I205*H205,2)</f>
        <v>0</v>
      </c>
      <c r="K205" s="226"/>
      <c r="L205" s="43"/>
      <c r="M205" s="227" t="s">
        <v>1</v>
      </c>
      <c r="N205" s="228" t="s">
        <v>41</v>
      </c>
      <c r="O205" s="90"/>
      <c r="P205" s="229">
        <f>O205*H205</f>
        <v>0</v>
      </c>
      <c r="Q205" s="229">
        <v>0.22394</v>
      </c>
      <c r="R205" s="229">
        <f>Q205*H205</f>
        <v>1.56758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147</v>
      </c>
      <c r="AT205" s="231" t="s">
        <v>143</v>
      </c>
      <c r="AU205" s="231" t="s">
        <v>86</v>
      </c>
      <c r="AY205" s="16" t="s">
        <v>141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84</v>
      </c>
      <c r="BK205" s="232">
        <f>ROUND(I205*H205,2)</f>
        <v>0</v>
      </c>
      <c r="BL205" s="16" t="s">
        <v>147</v>
      </c>
      <c r="BM205" s="231" t="s">
        <v>318</v>
      </c>
    </row>
    <row r="206" s="2" customFormat="1" ht="24.15" customHeight="1">
      <c r="A206" s="37"/>
      <c r="B206" s="38"/>
      <c r="C206" s="256" t="s">
        <v>319</v>
      </c>
      <c r="D206" s="256" t="s">
        <v>238</v>
      </c>
      <c r="E206" s="257" t="s">
        <v>320</v>
      </c>
      <c r="F206" s="258" t="s">
        <v>321</v>
      </c>
      <c r="G206" s="259" t="s">
        <v>317</v>
      </c>
      <c r="H206" s="260">
        <v>1</v>
      </c>
      <c r="I206" s="261"/>
      <c r="J206" s="262">
        <f>ROUND(I206*H206,2)</f>
        <v>0</v>
      </c>
      <c r="K206" s="263"/>
      <c r="L206" s="264"/>
      <c r="M206" s="265" t="s">
        <v>1</v>
      </c>
      <c r="N206" s="266" t="s">
        <v>41</v>
      </c>
      <c r="O206" s="90"/>
      <c r="P206" s="229">
        <f>O206*H206</f>
        <v>0</v>
      </c>
      <c r="Q206" s="229">
        <v>0.040000000000000001</v>
      </c>
      <c r="R206" s="229">
        <f>Q206*H206</f>
        <v>0.040000000000000001</v>
      </c>
      <c r="S206" s="229">
        <v>0</v>
      </c>
      <c r="T206" s="23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1" t="s">
        <v>181</v>
      </c>
      <c r="AT206" s="231" t="s">
        <v>238</v>
      </c>
      <c r="AU206" s="231" t="s">
        <v>86</v>
      </c>
      <c r="AY206" s="16" t="s">
        <v>141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6" t="s">
        <v>84</v>
      </c>
      <c r="BK206" s="232">
        <f>ROUND(I206*H206,2)</f>
        <v>0</v>
      </c>
      <c r="BL206" s="16" t="s">
        <v>147</v>
      </c>
      <c r="BM206" s="231" t="s">
        <v>322</v>
      </c>
    </row>
    <row r="207" s="13" customFormat="1">
      <c r="A207" s="13"/>
      <c r="B207" s="233"/>
      <c r="C207" s="234"/>
      <c r="D207" s="235" t="s">
        <v>149</v>
      </c>
      <c r="E207" s="236" t="s">
        <v>1</v>
      </c>
      <c r="F207" s="237" t="s">
        <v>323</v>
      </c>
      <c r="G207" s="234"/>
      <c r="H207" s="238">
        <v>1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149</v>
      </c>
      <c r="AU207" s="244" t="s">
        <v>86</v>
      </c>
      <c r="AV207" s="13" t="s">
        <v>86</v>
      </c>
      <c r="AW207" s="13" t="s">
        <v>32</v>
      </c>
      <c r="AX207" s="13" t="s">
        <v>84</v>
      </c>
      <c r="AY207" s="244" t="s">
        <v>141</v>
      </c>
    </row>
    <row r="208" s="2" customFormat="1" ht="24.15" customHeight="1">
      <c r="A208" s="37"/>
      <c r="B208" s="38"/>
      <c r="C208" s="256" t="s">
        <v>324</v>
      </c>
      <c r="D208" s="256" t="s">
        <v>238</v>
      </c>
      <c r="E208" s="257" t="s">
        <v>325</v>
      </c>
      <c r="F208" s="258" t="s">
        <v>326</v>
      </c>
      <c r="G208" s="259" t="s">
        <v>317</v>
      </c>
      <c r="H208" s="260">
        <v>2</v>
      </c>
      <c r="I208" s="261"/>
      <c r="J208" s="262">
        <f>ROUND(I208*H208,2)</f>
        <v>0</v>
      </c>
      <c r="K208" s="263"/>
      <c r="L208" s="264"/>
      <c r="M208" s="265" t="s">
        <v>1</v>
      </c>
      <c r="N208" s="266" t="s">
        <v>41</v>
      </c>
      <c r="O208" s="90"/>
      <c r="P208" s="229">
        <f>O208*H208</f>
        <v>0</v>
      </c>
      <c r="Q208" s="229">
        <v>0.050999999999999997</v>
      </c>
      <c r="R208" s="229">
        <f>Q208*H208</f>
        <v>0.10199999999999999</v>
      </c>
      <c r="S208" s="229">
        <v>0</v>
      </c>
      <c r="T208" s="23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1" t="s">
        <v>181</v>
      </c>
      <c r="AT208" s="231" t="s">
        <v>238</v>
      </c>
      <c r="AU208" s="231" t="s">
        <v>86</v>
      </c>
      <c r="AY208" s="16" t="s">
        <v>141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6" t="s">
        <v>84</v>
      </c>
      <c r="BK208" s="232">
        <f>ROUND(I208*H208,2)</f>
        <v>0</v>
      </c>
      <c r="BL208" s="16" t="s">
        <v>147</v>
      </c>
      <c r="BM208" s="231" t="s">
        <v>327</v>
      </c>
    </row>
    <row r="209" s="13" customFormat="1">
      <c r="A209" s="13"/>
      <c r="B209" s="233"/>
      <c r="C209" s="234"/>
      <c r="D209" s="235" t="s">
        <v>149</v>
      </c>
      <c r="E209" s="236" t="s">
        <v>1</v>
      </c>
      <c r="F209" s="237" t="s">
        <v>328</v>
      </c>
      <c r="G209" s="234"/>
      <c r="H209" s="238">
        <v>2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149</v>
      </c>
      <c r="AU209" s="244" t="s">
        <v>86</v>
      </c>
      <c r="AV209" s="13" t="s">
        <v>86</v>
      </c>
      <c r="AW209" s="13" t="s">
        <v>32</v>
      </c>
      <c r="AX209" s="13" t="s">
        <v>84</v>
      </c>
      <c r="AY209" s="244" t="s">
        <v>141</v>
      </c>
    </row>
    <row r="210" s="2" customFormat="1" ht="24.15" customHeight="1">
      <c r="A210" s="37"/>
      <c r="B210" s="38"/>
      <c r="C210" s="256" t="s">
        <v>329</v>
      </c>
      <c r="D210" s="256" t="s">
        <v>238</v>
      </c>
      <c r="E210" s="257" t="s">
        <v>330</v>
      </c>
      <c r="F210" s="258" t="s">
        <v>331</v>
      </c>
      <c r="G210" s="259" t="s">
        <v>317</v>
      </c>
      <c r="H210" s="260">
        <v>4</v>
      </c>
      <c r="I210" s="261"/>
      <c r="J210" s="262">
        <f>ROUND(I210*H210,2)</f>
        <v>0</v>
      </c>
      <c r="K210" s="263"/>
      <c r="L210" s="264"/>
      <c r="M210" s="265" t="s">
        <v>1</v>
      </c>
      <c r="N210" s="266" t="s">
        <v>41</v>
      </c>
      <c r="O210" s="90"/>
      <c r="P210" s="229">
        <f>O210*H210</f>
        <v>0</v>
      </c>
      <c r="Q210" s="229">
        <v>0.068000000000000005</v>
      </c>
      <c r="R210" s="229">
        <f>Q210*H210</f>
        <v>0.27200000000000002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181</v>
      </c>
      <c r="AT210" s="231" t="s">
        <v>238</v>
      </c>
      <c r="AU210" s="231" t="s">
        <v>86</v>
      </c>
      <c r="AY210" s="16" t="s">
        <v>141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84</v>
      </c>
      <c r="BK210" s="232">
        <f>ROUND(I210*H210,2)</f>
        <v>0</v>
      </c>
      <c r="BL210" s="16" t="s">
        <v>147</v>
      </c>
      <c r="BM210" s="231" t="s">
        <v>332</v>
      </c>
    </row>
    <row r="211" s="13" customFormat="1">
      <c r="A211" s="13"/>
      <c r="B211" s="233"/>
      <c r="C211" s="234"/>
      <c r="D211" s="235" t="s">
        <v>149</v>
      </c>
      <c r="E211" s="236" t="s">
        <v>1</v>
      </c>
      <c r="F211" s="237" t="s">
        <v>333</v>
      </c>
      <c r="G211" s="234"/>
      <c r="H211" s="238">
        <v>4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149</v>
      </c>
      <c r="AU211" s="244" t="s">
        <v>86</v>
      </c>
      <c r="AV211" s="13" t="s">
        <v>86</v>
      </c>
      <c r="AW211" s="13" t="s">
        <v>32</v>
      </c>
      <c r="AX211" s="13" t="s">
        <v>84</v>
      </c>
      <c r="AY211" s="244" t="s">
        <v>141</v>
      </c>
    </row>
    <row r="212" s="2" customFormat="1" ht="21.75" customHeight="1">
      <c r="A212" s="37"/>
      <c r="B212" s="38"/>
      <c r="C212" s="219" t="s">
        <v>334</v>
      </c>
      <c r="D212" s="219" t="s">
        <v>143</v>
      </c>
      <c r="E212" s="220" t="s">
        <v>335</v>
      </c>
      <c r="F212" s="221" t="s">
        <v>336</v>
      </c>
      <c r="G212" s="222" t="s">
        <v>317</v>
      </c>
      <c r="H212" s="223">
        <v>3</v>
      </c>
      <c r="I212" s="224"/>
      <c r="J212" s="225">
        <f>ROUND(I212*H212,2)</f>
        <v>0</v>
      </c>
      <c r="K212" s="226"/>
      <c r="L212" s="43"/>
      <c r="M212" s="227" t="s">
        <v>1</v>
      </c>
      <c r="N212" s="228" t="s">
        <v>41</v>
      </c>
      <c r="O212" s="90"/>
      <c r="P212" s="229">
        <f>O212*H212</f>
        <v>0</v>
      </c>
      <c r="Q212" s="229">
        <v>0.22394</v>
      </c>
      <c r="R212" s="229">
        <f>Q212*H212</f>
        <v>0.67181999999999997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147</v>
      </c>
      <c r="AT212" s="231" t="s">
        <v>143</v>
      </c>
      <c r="AU212" s="231" t="s">
        <v>86</v>
      </c>
      <c r="AY212" s="16" t="s">
        <v>141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84</v>
      </c>
      <c r="BK212" s="232">
        <f>ROUND(I212*H212,2)</f>
        <v>0</v>
      </c>
      <c r="BL212" s="16" t="s">
        <v>147</v>
      </c>
      <c r="BM212" s="231" t="s">
        <v>337</v>
      </c>
    </row>
    <row r="213" s="2" customFormat="1" ht="24.15" customHeight="1">
      <c r="A213" s="37"/>
      <c r="B213" s="38"/>
      <c r="C213" s="256" t="s">
        <v>338</v>
      </c>
      <c r="D213" s="256" t="s">
        <v>238</v>
      </c>
      <c r="E213" s="257" t="s">
        <v>339</v>
      </c>
      <c r="F213" s="258" t="s">
        <v>340</v>
      </c>
      <c r="G213" s="259" t="s">
        <v>317</v>
      </c>
      <c r="H213" s="260">
        <v>3</v>
      </c>
      <c r="I213" s="261"/>
      <c r="J213" s="262">
        <f>ROUND(I213*H213,2)</f>
        <v>0</v>
      </c>
      <c r="K213" s="263"/>
      <c r="L213" s="264"/>
      <c r="M213" s="265" t="s">
        <v>1</v>
      </c>
      <c r="N213" s="266" t="s">
        <v>41</v>
      </c>
      <c r="O213" s="90"/>
      <c r="P213" s="229">
        <f>O213*H213</f>
        <v>0</v>
      </c>
      <c r="Q213" s="229">
        <v>0.081000000000000003</v>
      </c>
      <c r="R213" s="229">
        <f>Q213*H213</f>
        <v>0.24299999999999999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181</v>
      </c>
      <c r="AT213" s="231" t="s">
        <v>238</v>
      </c>
      <c r="AU213" s="231" t="s">
        <v>86</v>
      </c>
      <c r="AY213" s="16" t="s">
        <v>141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84</v>
      </c>
      <c r="BK213" s="232">
        <f>ROUND(I213*H213,2)</f>
        <v>0</v>
      </c>
      <c r="BL213" s="16" t="s">
        <v>147</v>
      </c>
      <c r="BM213" s="231" t="s">
        <v>341</v>
      </c>
    </row>
    <row r="214" s="13" customFormat="1">
      <c r="A214" s="13"/>
      <c r="B214" s="233"/>
      <c r="C214" s="234"/>
      <c r="D214" s="235" t="s">
        <v>149</v>
      </c>
      <c r="E214" s="236" t="s">
        <v>1</v>
      </c>
      <c r="F214" s="237" t="s">
        <v>342</v>
      </c>
      <c r="G214" s="234"/>
      <c r="H214" s="238">
        <v>3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149</v>
      </c>
      <c r="AU214" s="244" t="s">
        <v>86</v>
      </c>
      <c r="AV214" s="13" t="s">
        <v>86</v>
      </c>
      <c r="AW214" s="13" t="s">
        <v>32</v>
      </c>
      <c r="AX214" s="13" t="s">
        <v>84</v>
      </c>
      <c r="AY214" s="244" t="s">
        <v>141</v>
      </c>
    </row>
    <row r="215" s="2" customFormat="1" ht="24.15" customHeight="1">
      <c r="A215" s="37"/>
      <c r="B215" s="38"/>
      <c r="C215" s="219" t="s">
        <v>343</v>
      </c>
      <c r="D215" s="219" t="s">
        <v>143</v>
      </c>
      <c r="E215" s="220" t="s">
        <v>344</v>
      </c>
      <c r="F215" s="221" t="s">
        <v>345</v>
      </c>
      <c r="G215" s="222" t="s">
        <v>193</v>
      </c>
      <c r="H215" s="223">
        <v>1.268</v>
      </c>
      <c r="I215" s="224"/>
      <c r="J215" s="225">
        <f>ROUND(I215*H215,2)</f>
        <v>0</v>
      </c>
      <c r="K215" s="226"/>
      <c r="L215" s="43"/>
      <c r="M215" s="227" t="s">
        <v>1</v>
      </c>
      <c r="N215" s="228" t="s">
        <v>41</v>
      </c>
      <c r="O215" s="90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1" t="s">
        <v>147</v>
      </c>
      <c r="AT215" s="231" t="s">
        <v>143</v>
      </c>
      <c r="AU215" s="231" t="s">
        <v>86</v>
      </c>
      <c r="AY215" s="16" t="s">
        <v>141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6" t="s">
        <v>84</v>
      </c>
      <c r="BK215" s="232">
        <f>ROUND(I215*H215,2)</f>
        <v>0</v>
      </c>
      <c r="BL215" s="16" t="s">
        <v>147</v>
      </c>
      <c r="BM215" s="231" t="s">
        <v>346</v>
      </c>
    </row>
    <row r="216" s="13" customFormat="1">
      <c r="A216" s="13"/>
      <c r="B216" s="233"/>
      <c r="C216" s="234"/>
      <c r="D216" s="235" t="s">
        <v>149</v>
      </c>
      <c r="E216" s="236" t="s">
        <v>1</v>
      </c>
      <c r="F216" s="237" t="s">
        <v>347</v>
      </c>
      <c r="G216" s="234"/>
      <c r="H216" s="238">
        <v>1.268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149</v>
      </c>
      <c r="AU216" s="244" t="s">
        <v>86</v>
      </c>
      <c r="AV216" s="13" t="s">
        <v>86</v>
      </c>
      <c r="AW216" s="13" t="s">
        <v>32</v>
      </c>
      <c r="AX216" s="13" t="s">
        <v>84</v>
      </c>
      <c r="AY216" s="244" t="s">
        <v>141</v>
      </c>
    </row>
    <row r="217" s="12" customFormat="1" ht="22.8" customHeight="1">
      <c r="A217" s="12"/>
      <c r="B217" s="203"/>
      <c r="C217" s="204"/>
      <c r="D217" s="205" t="s">
        <v>75</v>
      </c>
      <c r="E217" s="217" t="s">
        <v>165</v>
      </c>
      <c r="F217" s="217" t="s">
        <v>348</v>
      </c>
      <c r="G217" s="204"/>
      <c r="H217" s="204"/>
      <c r="I217" s="207"/>
      <c r="J217" s="218">
        <f>BK217</f>
        <v>0</v>
      </c>
      <c r="K217" s="204"/>
      <c r="L217" s="209"/>
      <c r="M217" s="210"/>
      <c r="N217" s="211"/>
      <c r="O217" s="211"/>
      <c r="P217" s="212">
        <f>SUM(P218:P235)</f>
        <v>0</v>
      </c>
      <c r="Q217" s="211"/>
      <c r="R217" s="212">
        <f>SUM(R218:R235)</f>
        <v>81.067769999999996</v>
      </c>
      <c r="S217" s="211"/>
      <c r="T217" s="213">
        <f>SUM(T218:T235)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4" t="s">
        <v>84</v>
      </c>
      <c r="AT217" s="215" t="s">
        <v>75</v>
      </c>
      <c r="AU217" s="215" t="s">
        <v>84</v>
      </c>
      <c r="AY217" s="214" t="s">
        <v>141</v>
      </c>
      <c r="BK217" s="216">
        <f>SUM(BK218:BK235)</f>
        <v>0</v>
      </c>
    </row>
    <row r="218" s="2" customFormat="1" ht="24.15" customHeight="1">
      <c r="A218" s="37"/>
      <c r="B218" s="38"/>
      <c r="C218" s="219" t="s">
        <v>349</v>
      </c>
      <c r="D218" s="219" t="s">
        <v>143</v>
      </c>
      <c r="E218" s="220" t="s">
        <v>350</v>
      </c>
      <c r="F218" s="221" t="s">
        <v>351</v>
      </c>
      <c r="G218" s="222" t="s">
        <v>146</v>
      </c>
      <c r="H218" s="223">
        <v>9</v>
      </c>
      <c r="I218" s="224"/>
      <c r="J218" s="225">
        <f>ROUND(I218*H218,2)</f>
        <v>0</v>
      </c>
      <c r="K218" s="226"/>
      <c r="L218" s="43"/>
      <c r="M218" s="227" t="s">
        <v>1</v>
      </c>
      <c r="N218" s="228" t="s">
        <v>41</v>
      </c>
      <c r="O218" s="90"/>
      <c r="P218" s="229">
        <f>O218*H218</f>
        <v>0</v>
      </c>
      <c r="Q218" s="229">
        <v>0.46000000000000002</v>
      </c>
      <c r="R218" s="229">
        <f>Q218*H218</f>
        <v>4.1400000000000006</v>
      </c>
      <c r="S218" s="229">
        <v>0</v>
      </c>
      <c r="T218" s="23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1" t="s">
        <v>147</v>
      </c>
      <c r="AT218" s="231" t="s">
        <v>143</v>
      </c>
      <c r="AU218" s="231" t="s">
        <v>86</v>
      </c>
      <c r="AY218" s="16" t="s">
        <v>141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6" t="s">
        <v>84</v>
      </c>
      <c r="BK218" s="232">
        <f>ROUND(I218*H218,2)</f>
        <v>0</v>
      </c>
      <c r="BL218" s="16" t="s">
        <v>147</v>
      </c>
      <c r="BM218" s="231" t="s">
        <v>352</v>
      </c>
    </row>
    <row r="219" s="13" customFormat="1">
      <c r="A219" s="13"/>
      <c r="B219" s="233"/>
      <c r="C219" s="234"/>
      <c r="D219" s="235" t="s">
        <v>149</v>
      </c>
      <c r="E219" s="236" t="s">
        <v>1</v>
      </c>
      <c r="F219" s="237" t="s">
        <v>353</v>
      </c>
      <c r="G219" s="234"/>
      <c r="H219" s="238">
        <v>6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149</v>
      </c>
      <c r="AU219" s="244" t="s">
        <v>86</v>
      </c>
      <c r="AV219" s="13" t="s">
        <v>86</v>
      </c>
      <c r="AW219" s="13" t="s">
        <v>32</v>
      </c>
      <c r="AX219" s="13" t="s">
        <v>76</v>
      </c>
      <c r="AY219" s="244" t="s">
        <v>141</v>
      </c>
    </row>
    <row r="220" s="13" customFormat="1">
      <c r="A220" s="13"/>
      <c r="B220" s="233"/>
      <c r="C220" s="234"/>
      <c r="D220" s="235" t="s">
        <v>149</v>
      </c>
      <c r="E220" s="236" t="s">
        <v>1</v>
      </c>
      <c r="F220" s="237" t="s">
        <v>354</v>
      </c>
      <c r="G220" s="234"/>
      <c r="H220" s="238">
        <v>3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149</v>
      </c>
      <c r="AU220" s="244" t="s">
        <v>86</v>
      </c>
      <c r="AV220" s="13" t="s">
        <v>86</v>
      </c>
      <c r="AW220" s="13" t="s">
        <v>32</v>
      </c>
      <c r="AX220" s="13" t="s">
        <v>76</v>
      </c>
      <c r="AY220" s="244" t="s">
        <v>141</v>
      </c>
    </row>
    <row r="221" s="14" customFormat="1">
      <c r="A221" s="14"/>
      <c r="B221" s="245"/>
      <c r="C221" s="246"/>
      <c r="D221" s="235" t="s">
        <v>149</v>
      </c>
      <c r="E221" s="247" t="s">
        <v>1</v>
      </c>
      <c r="F221" s="248" t="s">
        <v>156</v>
      </c>
      <c r="G221" s="246"/>
      <c r="H221" s="249">
        <v>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149</v>
      </c>
      <c r="AU221" s="255" t="s">
        <v>86</v>
      </c>
      <c r="AV221" s="14" t="s">
        <v>147</v>
      </c>
      <c r="AW221" s="14" t="s">
        <v>32</v>
      </c>
      <c r="AX221" s="14" t="s">
        <v>84</v>
      </c>
      <c r="AY221" s="255" t="s">
        <v>141</v>
      </c>
    </row>
    <row r="222" s="2" customFormat="1" ht="37.8" customHeight="1">
      <c r="A222" s="37"/>
      <c r="B222" s="38"/>
      <c r="C222" s="219" t="s">
        <v>355</v>
      </c>
      <c r="D222" s="219" t="s">
        <v>143</v>
      </c>
      <c r="E222" s="220" t="s">
        <v>356</v>
      </c>
      <c r="F222" s="221" t="s">
        <v>357</v>
      </c>
      <c r="G222" s="222" t="s">
        <v>146</v>
      </c>
      <c r="H222" s="223">
        <v>6</v>
      </c>
      <c r="I222" s="224"/>
      <c r="J222" s="225">
        <f>ROUND(I222*H222,2)</f>
        <v>0</v>
      </c>
      <c r="K222" s="226"/>
      <c r="L222" s="43"/>
      <c r="M222" s="227" t="s">
        <v>1</v>
      </c>
      <c r="N222" s="228" t="s">
        <v>41</v>
      </c>
      <c r="O222" s="90"/>
      <c r="P222" s="229">
        <f>O222*H222</f>
        <v>0</v>
      </c>
      <c r="Q222" s="229">
        <v>0.26375999999999999</v>
      </c>
      <c r="R222" s="229">
        <f>Q222*H222</f>
        <v>1.58256</v>
      </c>
      <c r="S222" s="229">
        <v>0</v>
      </c>
      <c r="T222" s="23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1" t="s">
        <v>147</v>
      </c>
      <c r="AT222" s="231" t="s">
        <v>143</v>
      </c>
      <c r="AU222" s="231" t="s">
        <v>86</v>
      </c>
      <c r="AY222" s="16" t="s">
        <v>141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6" t="s">
        <v>84</v>
      </c>
      <c r="BK222" s="232">
        <f>ROUND(I222*H222,2)</f>
        <v>0</v>
      </c>
      <c r="BL222" s="16" t="s">
        <v>147</v>
      </c>
      <c r="BM222" s="231" t="s">
        <v>358</v>
      </c>
    </row>
    <row r="223" s="13" customFormat="1">
      <c r="A223" s="13"/>
      <c r="B223" s="233"/>
      <c r="C223" s="234"/>
      <c r="D223" s="235" t="s">
        <v>149</v>
      </c>
      <c r="E223" s="236" t="s">
        <v>1</v>
      </c>
      <c r="F223" s="237" t="s">
        <v>353</v>
      </c>
      <c r="G223" s="234"/>
      <c r="H223" s="238">
        <v>6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149</v>
      </c>
      <c r="AU223" s="244" t="s">
        <v>86</v>
      </c>
      <c r="AV223" s="13" t="s">
        <v>86</v>
      </c>
      <c r="AW223" s="13" t="s">
        <v>32</v>
      </c>
      <c r="AX223" s="13" t="s">
        <v>84</v>
      </c>
      <c r="AY223" s="244" t="s">
        <v>141</v>
      </c>
    </row>
    <row r="224" s="2" customFormat="1" ht="37.8" customHeight="1">
      <c r="A224" s="37"/>
      <c r="B224" s="38"/>
      <c r="C224" s="219" t="s">
        <v>359</v>
      </c>
      <c r="D224" s="219" t="s">
        <v>143</v>
      </c>
      <c r="E224" s="220" t="s">
        <v>360</v>
      </c>
      <c r="F224" s="221" t="s">
        <v>361</v>
      </c>
      <c r="G224" s="222" t="s">
        <v>146</v>
      </c>
      <c r="H224" s="223">
        <v>6</v>
      </c>
      <c r="I224" s="224"/>
      <c r="J224" s="225">
        <f>ROUND(I224*H224,2)</f>
        <v>0</v>
      </c>
      <c r="K224" s="226"/>
      <c r="L224" s="43"/>
      <c r="M224" s="227" t="s">
        <v>1</v>
      </c>
      <c r="N224" s="228" t="s">
        <v>41</v>
      </c>
      <c r="O224" s="90"/>
      <c r="P224" s="229">
        <f>O224*H224</f>
        <v>0</v>
      </c>
      <c r="Q224" s="229">
        <v>0.37536000000000003</v>
      </c>
      <c r="R224" s="229">
        <f>Q224*H224</f>
        <v>2.2521599999999999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147</v>
      </c>
      <c r="AT224" s="231" t="s">
        <v>143</v>
      </c>
      <c r="AU224" s="231" t="s">
        <v>86</v>
      </c>
      <c r="AY224" s="16" t="s">
        <v>141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84</v>
      </c>
      <c r="BK224" s="232">
        <f>ROUND(I224*H224,2)</f>
        <v>0</v>
      </c>
      <c r="BL224" s="16" t="s">
        <v>147</v>
      </c>
      <c r="BM224" s="231" t="s">
        <v>362</v>
      </c>
    </row>
    <row r="225" s="13" customFormat="1">
      <c r="A225" s="13"/>
      <c r="B225" s="233"/>
      <c r="C225" s="234"/>
      <c r="D225" s="235" t="s">
        <v>149</v>
      </c>
      <c r="E225" s="236" t="s">
        <v>1</v>
      </c>
      <c r="F225" s="237" t="s">
        <v>353</v>
      </c>
      <c r="G225" s="234"/>
      <c r="H225" s="238">
        <v>6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149</v>
      </c>
      <c r="AU225" s="244" t="s">
        <v>86</v>
      </c>
      <c r="AV225" s="13" t="s">
        <v>86</v>
      </c>
      <c r="AW225" s="13" t="s">
        <v>32</v>
      </c>
      <c r="AX225" s="13" t="s">
        <v>84</v>
      </c>
      <c r="AY225" s="244" t="s">
        <v>141</v>
      </c>
    </row>
    <row r="226" s="2" customFormat="1" ht="24.15" customHeight="1">
      <c r="A226" s="37"/>
      <c r="B226" s="38"/>
      <c r="C226" s="219" t="s">
        <v>363</v>
      </c>
      <c r="D226" s="219" t="s">
        <v>143</v>
      </c>
      <c r="E226" s="220" t="s">
        <v>364</v>
      </c>
      <c r="F226" s="221" t="s">
        <v>365</v>
      </c>
      <c r="G226" s="222" t="s">
        <v>146</v>
      </c>
      <c r="H226" s="223">
        <v>133</v>
      </c>
      <c r="I226" s="224"/>
      <c r="J226" s="225">
        <f>ROUND(I226*H226,2)</f>
        <v>0</v>
      </c>
      <c r="K226" s="226"/>
      <c r="L226" s="43"/>
      <c r="M226" s="227" t="s">
        <v>1</v>
      </c>
      <c r="N226" s="228" t="s">
        <v>41</v>
      </c>
      <c r="O226" s="90"/>
      <c r="P226" s="229">
        <f>O226*H226</f>
        <v>0</v>
      </c>
      <c r="Q226" s="229">
        <v>0.34499999999999997</v>
      </c>
      <c r="R226" s="229">
        <f>Q226*H226</f>
        <v>45.884999999999998</v>
      </c>
      <c r="S226" s="229">
        <v>0</v>
      </c>
      <c r="T226" s="23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1" t="s">
        <v>147</v>
      </c>
      <c r="AT226" s="231" t="s">
        <v>143</v>
      </c>
      <c r="AU226" s="231" t="s">
        <v>86</v>
      </c>
      <c r="AY226" s="16" t="s">
        <v>141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6" t="s">
        <v>84</v>
      </c>
      <c r="BK226" s="232">
        <f>ROUND(I226*H226,2)</f>
        <v>0</v>
      </c>
      <c r="BL226" s="16" t="s">
        <v>147</v>
      </c>
      <c r="BM226" s="231" t="s">
        <v>366</v>
      </c>
    </row>
    <row r="227" s="13" customFormat="1">
      <c r="A227" s="13"/>
      <c r="B227" s="233"/>
      <c r="C227" s="234"/>
      <c r="D227" s="235" t="s">
        <v>149</v>
      </c>
      <c r="E227" s="236" t="s">
        <v>1</v>
      </c>
      <c r="F227" s="237" t="s">
        <v>367</v>
      </c>
      <c r="G227" s="234"/>
      <c r="H227" s="238">
        <v>133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149</v>
      </c>
      <c r="AU227" s="244" t="s">
        <v>86</v>
      </c>
      <c r="AV227" s="13" t="s">
        <v>86</v>
      </c>
      <c r="AW227" s="13" t="s">
        <v>32</v>
      </c>
      <c r="AX227" s="13" t="s">
        <v>84</v>
      </c>
      <c r="AY227" s="244" t="s">
        <v>141</v>
      </c>
    </row>
    <row r="228" s="2" customFormat="1" ht="37.8" customHeight="1">
      <c r="A228" s="37"/>
      <c r="B228" s="38"/>
      <c r="C228" s="219" t="s">
        <v>368</v>
      </c>
      <c r="D228" s="219" t="s">
        <v>143</v>
      </c>
      <c r="E228" s="220" t="s">
        <v>369</v>
      </c>
      <c r="F228" s="221" t="s">
        <v>370</v>
      </c>
      <c r="G228" s="222" t="s">
        <v>146</v>
      </c>
      <c r="H228" s="223">
        <v>66.5</v>
      </c>
      <c r="I228" s="224"/>
      <c r="J228" s="225">
        <f>ROUND(I228*H228,2)</f>
        <v>0</v>
      </c>
      <c r="K228" s="226"/>
      <c r="L228" s="43"/>
      <c r="M228" s="227" t="s">
        <v>1</v>
      </c>
      <c r="N228" s="228" t="s">
        <v>41</v>
      </c>
      <c r="O228" s="90"/>
      <c r="P228" s="229">
        <f>O228*H228</f>
        <v>0</v>
      </c>
      <c r="Q228" s="229">
        <v>0.26375999999999999</v>
      </c>
      <c r="R228" s="229">
        <f>Q228*H228</f>
        <v>17.540040000000001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147</v>
      </c>
      <c r="AT228" s="231" t="s">
        <v>143</v>
      </c>
      <c r="AU228" s="231" t="s">
        <v>86</v>
      </c>
      <c r="AY228" s="16" t="s">
        <v>141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84</v>
      </c>
      <c r="BK228" s="232">
        <f>ROUND(I228*H228,2)</f>
        <v>0</v>
      </c>
      <c r="BL228" s="16" t="s">
        <v>147</v>
      </c>
      <c r="BM228" s="231" t="s">
        <v>371</v>
      </c>
    </row>
    <row r="229" s="13" customFormat="1">
      <c r="A229" s="13"/>
      <c r="B229" s="233"/>
      <c r="C229" s="234"/>
      <c r="D229" s="235" t="s">
        <v>149</v>
      </c>
      <c r="E229" s="236" t="s">
        <v>1</v>
      </c>
      <c r="F229" s="237" t="s">
        <v>372</v>
      </c>
      <c r="G229" s="234"/>
      <c r="H229" s="238">
        <v>66.5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149</v>
      </c>
      <c r="AU229" s="244" t="s">
        <v>86</v>
      </c>
      <c r="AV229" s="13" t="s">
        <v>86</v>
      </c>
      <c r="AW229" s="13" t="s">
        <v>32</v>
      </c>
      <c r="AX229" s="13" t="s">
        <v>84</v>
      </c>
      <c r="AY229" s="244" t="s">
        <v>141</v>
      </c>
    </row>
    <row r="230" s="2" customFormat="1" ht="33" customHeight="1">
      <c r="A230" s="37"/>
      <c r="B230" s="38"/>
      <c r="C230" s="219" t="s">
        <v>373</v>
      </c>
      <c r="D230" s="219" t="s">
        <v>143</v>
      </c>
      <c r="E230" s="220" t="s">
        <v>374</v>
      </c>
      <c r="F230" s="221" t="s">
        <v>375</v>
      </c>
      <c r="G230" s="222" t="s">
        <v>146</v>
      </c>
      <c r="H230" s="223">
        <v>6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41</v>
      </c>
      <c r="O230" s="90"/>
      <c r="P230" s="229">
        <f>O230*H230</f>
        <v>0</v>
      </c>
      <c r="Q230" s="229">
        <v>0.12966</v>
      </c>
      <c r="R230" s="229">
        <f>Q230*H230</f>
        <v>0.77795999999999998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147</v>
      </c>
      <c r="AT230" s="231" t="s">
        <v>143</v>
      </c>
      <c r="AU230" s="231" t="s">
        <v>86</v>
      </c>
      <c r="AY230" s="16" t="s">
        <v>141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84</v>
      </c>
      <c r="BK230" s="232">
        <f>ROUND(I230*H230,2)</f>
        <v>0</v>
      </c>
      <c r="BL230" s="16" t="s">
        <v>147</v>
      </c>
      <c r="BM230" s="231" t="s">
        <v>376</v>
      </c>
    </row>
    <row r="231" s="13" customFormat="1">
      <c r="A231" s="13"/>
      <c r="B231" s="233"/>
      <c r="C231" s="234"/>
      <c r="D231" s="235" t="s">
        <v>149</v>
      </c>
      <c r="E231" s="236" t="s">
        <v>1</v>
      </c>
      <c r="F231" s="237" t="s">
        <v>377</v>
      </c>
      <c r="G231" s="234"/>
      <c r="H231" s="238">
        <v>6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149</v>
      </c>
      <c r="AU231" s="244" t="s">
        <v>86</v>
      </c>
      <c r="AV231" s="13" t="s">
        <v>86</v>
      </c>
      <c r="AW231" s="13" t="s">
        <v>32</v>
      </c>
      <c r="AX231" s="13" t="s">
        <v>84</v>
      </c>
      <c r="AY231" s="244" t="s">
        <v>141</v>
      </c>
    </row>
    <row r="232" s="2" customFormat="1" ht="33" customHeight="1">
      <c r="A232" s="37"/>
      <c r="B232" s="38"/>
      <c r="C232" s="219" t="s">
        <v>378</v>
      </c>
      <c r="D232" s="219" t="s">
        <v>143</v>
      </c>
      <c r="E232" s="220" t="s">
        <v>379</v>
      </c>
      <c r="F232" s="221" t="s">
        <v>380</v>
      </c>
      <c r="G232" s="222" t="s">
        <v>146</v>
      </c>
      <c r="H232" s="223">
        <v>66.5</v>
      </c>
      <c r="I232" s="224"/>
      <c r="J232" s="225">
        <f>ROUND(I232*H232,2)</f>
        <v>0</v>
      </c>
      <c r="K232" s="226"/>
      <c r="L232" s="43"/>
      <c r="M232" s="227" t="s">
        <v>1</v>
      </c>
      <c r="N232" s="228" t="s">
        <v>41</v>
      </c>
      <c r="O232" s="90"/>
      <c r="P232" s="229">
        <f>O232*H232</f>
        <v>0</v>
      </c>
      <c r="Q232" s="229">
        <v>0.12966</v>
      </c>
      <c r="R232" s="229">
        <f>Q232*H232</f>
        <v>8.6223899999999993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147</v>
      </c>
      <c r="AT232" s="231" t="s">
        <v>143</v>
      </c>
      <c r="AU232" s="231" t="s">
        <v>86</v>
      </c>
      <c r="AY232" s="16" t="s">
        <v>141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84</v>
      </c>
      <c r="BK232" s="232">
        <f>ROUND(I232*H232,2)</f>
        <v>0</v>
      </c>
      <c r="BL232" s="16" t="s">
        <v>147</v>
      </c>
      <c r="BM232" s="231" t="s">
        <v>381</v>
      </c>
    </row>
    <row r="233" s="13" customFormat="1">
      <c r="A233" s="13"/>
      <c r="B233" s="233"/>
      <c r="C233" s="234"/>
      <c r="D233" s="235" t="s">
        <v>149</v>
      </c>
      <c r="E233" s="236" t="s">
        <v>1</v>
      </c>
      <c r="F233" s="237" t="s">
        <v>382</v>
      </c>
      <c r="G233" s="234"/>
      <c r="H233" s="238">
        <v>66.5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149</v>
      </c>
      <c r="AU233" s="244" t="s">
        <v>86</v>
      </c>
      <c r="AV233" s="13" t="s">
        <v>86</v>
      </c>
      <c r="AW233" s="13" t="s">
        <v>32</v>
      </c>
      <c r="AX233" s="13" t="s">
        <v>84</v>
      </c>
      <c r="AY233" s="244" t="s">
        <v>141</v>
      </c>
    </row>
    <row r="234" s="2" customFormat="1" ht="24.15" customHeight="1">
      <c r="A234" s="37"/>
      <c r="B234" s="38"/>
      <c r="C234" s="219" t="s">
        <v>383</v>
      </c>
      <c r="D234" s="219" t="s">
        <v>143</v>
      </c>
      <c r="E234" s="220" t="s">
        <v>384</v>
      </c>
      <c r="F234" s="221" t="s">
        <v>385</v>
      </c>
      <c r="G234" s="222" t="s">
        <v>146</v>
      </c>
      <c r="H234" s="223">
        <v>3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41</v>
      </c>
      <c r="O234" s="90"/>
      <c r="P234" s="229">
        <f>O234*H234</f>
        <v>0</v>
      </c>
      <c r="Q234" s="229">
        <v>0.089219999999999994</v>
      </c>
      <c r="R234" s="229">
        <f>Q234*H234</f>
        <v>0.26766000000000001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147</v>
      </c>
      <c r="AT234" s="231" t="s">
        <v>143</v>
      </c>
      <c r="AU234" s="231" t="s">
        <v>86</v>
      </c>
      <c r="AY234" s="16" t="s">
        <v>141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84</v>
      </c>
      <c r="BK234" s="232">
        <f>ROUND(I234*H234,2)</f>
        <v>0</v>
      </c>
      <c r="BL234" s="16" t="s">
        <v>147</v>
      </c>
      <c r="BM234" s="231" t="s">
        <v>386</v>
      </c>
    </row>
    <row r="235" s="13" customFormat="1">
      <c r="A235" s="13"/>
      <c r="B235" s="233"/>
      <c r="C235" s="234"/>
      <c r="D235" s="235" t="s">
        <v>149</v>
      </c>
      <c r="E235" s="236" t="s">
        <v>1</v>
      </c>
      <c r="F235" s="237" t="s">
        <v>387</v>
      </c>
      <c r="G235" s="234"/>
      <c r="H235" s="238">
        <v>3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149</v>
      </c>
      <c r="AU235" s="244" t="s">
        <v>86</v>
      </c>
      <c r="AV235" s="13" t="s">
        <v>86</v>
      </c>
      <c r="AW235" s="13" t="s">
        <v>32</v>
      </c>
      <c r="AX235" s="13" t="s">
        <v>84</v>
      </c>
      <c r="AY235" s="244" t="s">
        <v>141</v>
      </c>
    </row>
    <row r="236" s="12" customFormat="1" ht="22.8" customHeight="1">
      <c r="A236" s="12"/>
      <c r="B236" s="203"/>
      <c r="C236" s="204"/>
      <c r="D236" s="205" t="s">
        <v>75</v>
      </c>
      <c r="E236" s="217" t="s">
        <v>181</v>
      </c>
      <c r="F236" s="217" t="s">
        <v>388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SUM(P237:P270)</f>
        <v>0</v>
      </c>
      <c r="Q236" s="211"/>
      <c r="R236" s="212">
        <f>SUM(R237:R270)</f>
        <v>19.607580380000002</v>
      </c>
      <c r="S236" s="211"/>
      <c r="T236" s="213">
        <f>SUM(T237:T270)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84</v>
      </c>
      <c r="AT236" s="215" t="s">
        <v>75</v>
      </c>
      <c r="AU236" s="215" t="s">
        <v>84</v>
      </c>
      <c r="AY236" s="214" t="s">
        <v>141</v>
      </c>
      <c r="BK236" s="216">
        <f>SUM(BK237:BK270)</f>
        <v>0</v>
      </c>
    </row>
    <row r="237" s="2" customFormat="1" ht="33" customHeight="1">
      <c r="A237" s="37"/>
      <c r="B237" s="38"/>
      <c r="C237" s="219" t="s">
        <v>389</v>
      </c>
      <c r="D237" s="219" t="s">
        <v>143</v>
      </c>
      <c r="E237" s="220" t="s">
        <v>390</v>
      </c>
      <c r="F237" s="221" t="s">
        <v>391</v>
      </c>
      <c r="G237" s="222" t="s">
        <v>178</v>
      </c>
      <c r="H237" s="223">
        <v>84.310000000000002</v>
      </c>
      <c r="I237" s="224"/>
      <c r="J237" s="225">
        <f>ROUND(I237*H237,2)</f>
        <v>0</v>
      </c>
      <c r="K237" s="226"/>
      <c r="L237" s="43"/>
      <c r="M237" s="227" t="s">
        <v>1</v>
      </c>
      <c r="N237" s="228" t="s">
        <v>41</v>
      </c>
      <c r="O237" s="90"/>
      <c r="P237" s="229">
        <f>O237*H237</f>
        <v>0</v>
      </c>
      <c r="Q237" s="229">
        <v>2.0000000000000002E-05</v>
      </c>
      <c r="R237" s="229">
        <f>Q237*H237</f>
        <v>0.0016862000000000001</v>
      </c>
      <c r="S237" s="229">
        <v>0</v>
      </c>
      <c r="T237" s="230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31" t="s">
        <v>147</v>
      </c>
      <c r="AT237" s="231" t="s">
        <v>143</v>
      </c>
      <c r="AU237" s="231" t="s">
        <v>86</v>
      </c>
      <c r="AY237" s="16" t="s">
        <v>141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6" t="s">
        <v>84</v>
      </c>
      <c r="BK237" s="232">
        <f>ROUND(I237*H237,2)</f>
        <v>0</v>
      </c>
      <c r="BL237" s="16" t="s">
        <v>147</v>
      </c>
      <c r="BM237" s="231" t="s">
        <v>392</v>
      </c>
    </row>
    <row r="238" s="13" customFormat="1">
      <c r="A238" s="13"/>
      <c r="B238" s="233"/>
      <c r="C238" s="234"/>
      <c r="D238" s="235" t="s">
        <v>149</v>
      </c>
      <c r="E238" s="236" t="s">
        <v>1</v>
      </c>
      <c r="F238" s="237" t="s">
        <v>93</v>
      </c>
      <c r="G238" s="234"/>
      <c r="H238" s="238">
        <v>84.310000000000002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149</v>
      </c>
      <c r="AU238" s="244" t="s">
        <v>86</v>
      </c>
      <c r="AV238" s="13" t="s">
        <v>86</v>
      </c>
      <c r="AW238" s="13" t="s">
        <v>32</v>
      </c>
      <c r="AX238" s="13" t="s">
        <v>84</v>
      </c>
      <c r="AY238" s="244" t="s">
        <v>141</v>
      </c>
    </row>
    <row r="239" s="2" customFormat="1" ht="21.75" customHeight="1">
      <c r="A239" s="37"/>
      <c r="B239" s="38"/>
      <c r="C239" s="256" t="s">
        <v>393</v>
      </c>
      <c r="D239" s="256" t="s">
        <v>238</v>
      </c>
      <c r="E239" s="257" t="s">
        <v>394</v>
      </c>
      <c r="F239" s="258" t="s">
        <v>395</v>
      </c>
      <c r="G239" s="259" t="s">
        <v>178</v>
      </c>
      <c r="H239" s="260">
        <v>86.838999999999999</v>
      </c>
      <c r="I239" s="261"/>
      <c r="J239" s="262">
        <f>ROUND(I239*H239,2)</f>
        <v>0</v>
      </c>
      <c r="K239" s="263"/>
      <c r="L239" s="264"/>
      <c r="M239" s="265" t="s">
        <v>1</v>
      </c>
      <c r="N239" s="266" t="s">
        <v>41</v>
      </c>
      <c r="O239" s="90"/>
      <c r="P239" s="229">
        <f>O239*H239</f>
        <v>0</v>
      </c>
      <c r="Q239" s="229">
        <v>0.01052</v>
      </c>
      <c r="R239" s="229">
        <f>Q239*H239</f>
        <v>0.91354627999999993</v>
      </c>
      <c r="S239" s="229">
        <v>0</v>
      </c>
      <c r="T239" s="230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1" t="s">
        <v>181</v>
      </c>
      <c r="AT239" s="231" t="s">
        <v>238</v>
      </c>
      <c r="AU239" s="231" t="s">
        <v>86</v>
      </c>
      <c r="AY239" s="16" t="s">
        <v>141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6" t="s">
        <v>84</v>
      </c>
      <c r="BK239" s="232">
        <f>ROUND(I239*H239,2)</f>
        <v>0</v>
      </c>
      <c r="BL239" s="16" t="s">
        <v>147</v>
      </c>
      <c r="BM239" s="231" t="s">
        <v>396</v>
      </c>
    </row>
    <row r="240" s="13" customFormat="1">
      <c r="A240" s="13"/>
      <c r="B240" s="233"/>
      <c r="C240" s="234"/>
      <c r="D240" s="235" t="s">
        <v>149</v>
      </c>
      <c r="E240" s="234"/>
      <c r="F240" s="237" t="s">
        <v>397</v>
      </c>
      <c r="G240" s="234"/>
      <c r="H240" s="238">
        <v>86.838999999999999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149</v>
      </c>
      <c r="AU240" s="244" t="s">
        <v>86</v>
      </c>
      <c r="AV240" s="13" t="s">
        <v>86</v>
      </c>
      <c r="AW240" s="13" t="s">
        <v>4</v>
      </c>
      <c r="AX240" s="13" t="s">
        <v>84</v>
      </c>
      <c r="AY240" s="244" t="s">
        <v>141</v>
      </c>
    </row>
    <row r="241" s="2" customFormat="1" ht="24.15" customHeight="1">
      <c r="A241" s="37"/>
      <c r="B241" s="38"/>
      <c r="C241" s="219" t="s">
        <v>398</v>
      </c>
      <c r="D241" s="219" t="s">
        <v>143</v>
      </c>
      <c r="E241" s="220" t="s">
        <v>399</v>
      </c>
      <c r="F241" s="221" t="s">
        <v>400</v>
      </c>
      <c r="G241" s="222" t="s">
        <v>317</v>
      </c>
      <c r="H241" s="223">
        <v>3</v>
      </c>
      <c r="I241" s="224"/>
      <c r="J241" s="225">
        <f>ROUND(I241*H241,2)</f>
        <v>0</v>
      </c>
      <c r="K241" s="226"/>
      <c r="L241" s="43"/>
      <c r="M241" s="227" t="s">
        <v>1</v>
      </c>
      <c r="N241" s="228" t="s">
        <v>41</v>
      </c>
      <c r="O241" s="90"/>
      <c r="P241" s="229">
        <f>O241*H241</f>
        <v>0</v>
      </c>
      <c r="Q241" s="229">
        <v>0.00012</v>
      </c>
      <c r="R241" s="229">
        <f>Q241*H241</f>
        <v>0.00036000000000000002</v>
      </c>
      <c r="S241" s="229">
        <v>0</v>
      </c>
      <c r="T241" s="230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147</v>
      </c>
      <c r="AT241" s="231" t="s">
        <v>143</v>
      </c>
      <c r="AU241" s="231" t="s">
        <v>86</v>
      </c>
      <c r="AY241" s="16" t="s">
        <v>141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84</v>
      </c>
      <c r="BK241" s="232">
        <f>ROUND(I241*H241,2)</f>
        <v>0</v>
      </c>
      <c r="BL241" s="16" t="s">
        <v>147</v>
      </c>
      <c r="BM241" s="231" t="s">
        <v>401</v>
      </c>
    </row>
    <row r="242" s="13" customFormat="1">
      <c r="A242" s="13"/>
      <c r="B242" s="233"/>
      <c r="C242" s="234"/>
      <c r="D242" s="235" t="s">
        <v>149</v>
      </c>
      <c r="E242" s="236" t="s">
        <v>1</v>
      </c>
      <c r="F242" s="237" t="s">
        <v>402</v>
      </c>
      <c r="G242" s="234"/>
      <c r="H242" s="238">
        <v>3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149</v>
      </c>
      <c r="AU242" s="244" t="s">
        <v>86</v>
      </c>
      <c r="AV242" s="13" t="s">
        <v>86</v>
      </c>
      <c r="AW242" s="13" t="s">
        <v>32</v>
      </c>
      <c r="AX242" s="13" t="s">
        <v>84</v>
      </c>
      <c r="AY242" s="244" t="s">
        <v>141</v>
      </c>
    </row>
    <row r="243" s="2" customFormat="1" ht="21.75" customHeight="1">
      <c r="A243" s="37"/>
      <c r="B243" s="38"/>
      <c r="C243" s="256" t="s">
        <v>403</v>
      </c>
      <c r="D243" s="256" t="s">
        <v>238</v>
      </c>
      <c r="E243" s="257" t="s">
        <v>404</v>
      </c>
      <c r="F243" s="258" t="s">
        <v>405</v>
      </c>
      <c r="G243" s="259" t="s">
        <v>317</v>
      </c>
      <c r="H243" s="260">
        <v>3</v>
      </c>
      <c r="I243" s="261"/>
      <c r="J243" s="262">
        <f>ROUND(I243*H243,2)</f>
        <v>0</v>
      </c>
      <c r="K243" s="263"/>
      <c r="L243" s="264"/>
      <c r="M243" s="265" t="s">
        <v>1</v>
      </c>
      <c r="N243" s="266" t="s">
        <v>41</v>
      </c>
      <c r="O243" s="90"/>
      <c r="P243" s="229">
        <f>O243*H243</f>
        <v>0</v>
      </c>
      <c r="Q243" s="229">
        <v>0.0037000000000000002</v>
      </c>
      <c r="R243" s="229">
        <f>Q243*H243</f>
        <v>0.011100000000000001</v>
      </c>
      <c r="S243" s="229">
        <v>0</v>
      </c>
      <c r="T243" s="230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1" t="s">
        <v>181</v>
      </c>
      <c r="AT243" s="231" t="s">
        <v>238</v>
      </c>
      <c r="AU243" s="231" t="s">
        <v>86</v>
      </c>
      <c r="AY243" s="16" t="s">
        <v>141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6" t="s">
        <v>84</v>
      </c>
      <c r="BK243" s="232">
        <f>ROUND(I243*H243,2)</f>
        <v>0</v>
      </c>
      <c r="BL243" s="16" t="s">
        <v>147</v>
      </c>
      <c r="BM243" s="231" t="s">
        <v>406</v>
      </c>
    </row>
    <row r="244" s="2" customFormat="1" ht="24.15" customHeight="1">
      <c r="A244" s="37"/>
      <c r="B244" s="38"/>
      <c r="C244" s="219" t="s">
        <v>407</v>
      </c>
      <c r="D244" s="219" t="s">
        <v>143</v>
      </c>
      <c r="E244" s="220" t="s">
        <v>408</v>
      </c>
      <c r="F244" s="221" t="s">
        <v>409</v>
      </c>
      <c r="G244" s="222" t="s">
        <v>178</v>
      </c>
      <c r="H244" s="223">
        <v>84.310000000000002</v>
      </c>
      <c r="I244" s="224"/>
      <c r="J244" s="225">
        <f>ROUND(I244*H244,2)</f>
        <v>0</v>
      </c>
      <c r="K244" s="226"/>
      <c r="L244" s="43"/>
      <c r="M244" s="227" t="s">
        <v>1</v>
      </c>
      <c r="N244" s="228" t="s">
        <v>41</v>
      </c>
      <c r="O244" s="90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1" t="s">
        <v>147</v>
      </c>
      <c r="AT244" s="231" t="s">
        <v>143</v>
      </c>
      <c r="AU244" s="231" t="s">
        <v>86</v>
      </c>
      <c r="AY244" s="16" t="s">
        <v>141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6" t="s">
        <v>84</v>
      </c>
      <c r="BK244" s="232">
        <f>ROUND(I244*H244,2)</f>
        <v>0</v>
      </c>
      <c r="BL244" s="16" t="s">
        <v>147</v>
      </c>
      <c r="BM244" s="231" t="s">
        <v>410</v>
      </c>
    </row>
    <row r="245" s="13" customFormat="1">
      <c r="A245" s="13"/>
      <c r="B245" s="233"/>
      <c r="C245" s="234"/>
      <c r="D245" s="235" t="s">
        <v>149</v>
      </c>
      <c r="E245" s="236" t="s">
        <v>1</v>
      </c>
      <c r="F245" s="237" t="s">
        <v>93</v>
      </c>
      <c r="G245" s="234"/>
      <c r="H245" s="238">
        <v>84.310000000000002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149</v>
      </c>
      <c r="AU245" s="244" t="s">
        <v>86</v>
      </c>
      <c r="AV245" s="13" t="s">
        <v>86</v>
      </c>
      <c r="AW245" s="13" t="s">
        <v>32</v>
      </c>
      <c r="AX245" s="13" t="s">
        <v>84</v>
      </c>
      <c r="AY245" s="244" t="s">
        <v>141</v>
      </c>
    </row>
    <row r="246" s="2" customFormat="1" ht="24.15" customHeight="1">
      <c r="A246" s="37"/>
      <c r="B246" s="38"/>
      <c r="C246" s="219" t="s">
        <v>411</v>
      </c>
      <c r="D246" s="219" t="s">
        <v>143</v>
      </c>
      <c r="E246" s="220" t="s">
        <v>412</v>
      </c>
      <c r="F246" s="221" t="s">
        <v>413</v>
      </c>
      <c r="G246" s="222" t="s">
        <v>317</v>
      </c>
      <c r="H246" s="223">
        <v>5</v>
      </c>
      <c r="I246" s="224"/>
      <c r="J246" s="225">
        <f>ROUND(I246*H246,2)</f>
        <v>0</v>
      </c>
      <c r="K246" s="226"/>
      <c r="L246" s="43"/>
      <c r="M246" s="227" t="s">
        <v>1</v>
      </c>
      <c r="N246" s="228" t="s">
        <v>41</v>
      </c>
      <c r="O246" s="90"/>
      <c r="P246" s="229">
        <f>O246*H246</f>
        <v>0</v>
      </c>
      <c r="Q246" s="229">
        <v>0.41488999999999998</v>
      </c>
      <c r="R246" s="229">
        <f>Q246*H246</f>
        <v>2.0744499999999997</v>
      </c>
      <c r="S246" s="229">
        <v>0</v>
      </c>
      <c r="T246" s="23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1" t="s">
        <v>147</v>
      </c>
      <c r="AT246" s="231" t="s">
        <v>143</v>
      </c>
      <c r="AU246" s="231" t="s">
        <v>86</v>
      </c>
      <c r="AY246" s="16" t="s">
        <v>141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6" t="s">
        <v>84</v>
      </c>
      <c r="BK246" s="232">
        <f>ROUND(I246*H246,2)</f>
        <v>0</v>
      </c>
      <c r="BL246" s="16" t="s">
        <v>147</v>
      </c>
      <c r="BM246" s="231" t="s">
        <v>414</v>
      </c>
    </row>
    <row r="247" s="13" customFormat="1">
      <c r="A247" s="13"/>
      <c r="B247" s="233"/>
      <c r="C247" s="234"/>
      <c r="D247" s="235" t="s">
        <v>149</v>
      </c>
      <c r="E247" s="236" t="s">
        <v>1</v>
      </c>
      <c r="F247" s="237" t="s">
        <v>415</v>
      </c>
      <c r="G247" s="234"/>
      <c r="H247" s="238">
        <v>5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149</v>
      </c>
      <c r="AU247" s="244" t="s">
        <v>86</v>
      </c>
      <c r="AV247" s="13" t="s">
        <v>86</v>
      </c>
      <c r="AW247" s="13" t="s">
        <v>32</v>
      </c>
      <c r="AX247" s="13" t="s">
        <v>84</v>
      </c>
      <c r="AY247" s="244" t="s">
        <v>141</v>
      </c>
    </row>
    <row r="248" s="2" customFormat="1" ht="24.15" customHeight="1">
      <c r="A248" s="37"/>
      <c r="B248" s="38"/>
      <c r="C248" s="256" t="s">
        <v>416</v>
      </c>
      <c r="D248" s="256" t="s">
        <v>238</v>
      </c>
      <c r="E248" s="257" t="s">
        <v>417</v>
      </c>
      <c r="F248" s="258" t="s">
        <v>418</v>
      </c>
      <c r="G248" s="259" t="s">
        <v>317</v>
      </c>
      <c r="H248" s="260">
        <v>5</v>
      </c>
      <c r="I248" s="261"/>
      <c r="J248" s="262">
        <f>ROUND(I248*H248,2)</f>
        <v>0</v>
      </c>
      <c r="K248" s="263"/>
      <c r="L248" s="264"/>
      <c r="M248" s="265" t="s">
        <v>1</v>
      </c>
      <c r="N248" s="266" t="s">
        <v>41</v>
      </c>
      <c r="O248" s="90"/>
      <c r="P248" s="229">
        <f>O248*H248</f>
        <v>0</v>
      </c>
      <c r="Q248" s="229">
        <v>1.1599999999999999</v>
      </c>
      <c r="R248" s="229">
        <f>Q248*H248</f>
        <v>5.7999999999999998</v>
      </c>
      <c r="S248" s="229">
        <v>0</v>
      </c>
      <c r="T248" s="23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1" t="s">
        <v>181</v>
      </c>
      <c r="AT248" s="231" t="s">
        <v>238</v>
      </c>
      <c r="AU248" s="231" t="s">
        <v>86</v>
      </c>
      <c r="AY248" s="16" t="s">
        <v>141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6" t="s">
        <v>84</v>
      </c>
      <c r="BK248" s="232">
        <f>ROUND(I248*H248,2)</f>
        <v>0</v>
      </c>
      <c r="BL248" s="16" t="s">
        <v>147</v>
      </c>
      <c r="BM248" s="231" t="s">
        <v>419</v>
      </c>
    </row>
    <row r="249" s="2" customFormat="1" ht="24.15" customHeight="1">
      <c r="A249" s="37"/>
      <c r="B249" s="38"/>
      <c r="C249" s="256" t="s">
        <v>420</v>
      </c>
      <c r="D249" s="256" t="s">
        <v>238</v>
      </c>
      <c r="E249" s="257" t="s">
        <v>421</v>
      </c>
      <c r="F249" s="258" t="s">
        <v>422</v>
      </c>
      <c r="G249" s="259" t="s">
        <v>317</v>
      </c>
      <c r="H249" s="260">
        <v>13</v>
      </c>
      <c r="I249" s="261"/>
      <c r="J249" s="262">
        <f>ROUND(I249*H249,2)</f>
        <v>0</v>
      </c>
      <c r="K249" s="263"/>
      <c r="L249" s="264"/>
      <c r="M249" s="265" t="s">
        <v>1</v>
      </c>
      <c r="N249" s="266" t="s">
        <v>41</v>
      </c>
      <c r="O249" s="90"/>
      <c r="P249" s="229">
        <f>O249*H249</f>
        <v>0</v>
      </c>
      <c r="Q249" s="229">
        <v>0.002</v>
      </c>
      <c r="R249" s="229">
        <f>Q249*H249</f>
        <v>0.026000000000000002</v>
      </c>
      <c r="S249" s="229">
        <v>0</v>
      </c>
      <c r="T249" s="230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1" t="s">
        <v>181</v>
      </c>
      <c r="AT249" s="231" t="s">
        <v>238</v>
      </c>
      <c r="AU249" s="231" t="s">
        <v>86</v>
      </c>
      <c r="AY249" s="16" t="s">
        <v>141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6" t="s">
        <v>84</v>
      </c>
      <c r="BK249" s="232">
        <f>ROUND(I249*H249,2)</f>
        <v>0</v>
      </c>
      <c r="BL249" s="16" t="s">
        <v>147</v>
      </c>
      <c r="BM249" s="231" t="s">
        <v>423</v>
      </c>
    </row>
    <row r="250" s="13" customFormat="1">
      <c r="A250" s="13"/>
      <c r="B250" s="233"/>
      <c r="C250" s="234"/>
      <c r="D250" s="235" t="s">
        <v>149</v>
      </c>
      <c r="E250" s="236" t="s">
        <v>1</v>
      </c>
      <c r="F250" s="237" t="s">
        <v>424</v>
      </c>
      <c r="G250" s="234"/>
      <c r="H250" s="238">
        <v>13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149</v>
      </c>
      <c r="AU250" s="244" t="s">
        <v>86</v>
      </c>
      <c r="AV250" s="13" t="s">
        <v>86</v>
      </c>
      <c r="AW250" s="13" t="s">
        <v>32</v>
      </c>
      <c r="AX250" s="13" t="s">
        <v>84</v>
      </c>
      <c r="AY250" s="244" t="s">
        <v>141</v>
      </c>
    </row>
    <row r="251" s="2" customFormat="1" ht="24.15" customHeight="1">
      <c r="A251" s="37"/>
      <c r="B251" s="38"/>
      <c r="C251" s="219" t="s">
        <v>425</v>
      </c>
      <c r="D251" s="219" t="s">
        <v>143</v>
      </c>
      <c r="E251" s="220" t="s">
        <v>426</v>
      </c>
      <c r="F251" s="221" t="s">
        <v>427</v>
      </c>
      <c r="G251" s="222" t="s">
        <v>317</v>
      </c>
      <c r="H251" s="223">
        <v>1</v>
      </c>
      <c r="I251" s="224"/>
      <c r="J251" s="225">
        <f>ROUND(I251*H251,2)</f>
        <v>0</v>
      </c>
      <c r="K251" s="226"/>
      <c r="L251" s="43"/>
      <c r="M251" s="227" t="s">
        <v>1</v>
      </c>
      <c r="N251" s="228" t="s">
        <v>41</v>
      </c>
      <c r="O251" s="90"/>
      <c r="P251" s="229">
        <f>O251*H251</f>
        <v>0</v>
      </c>
      <c r="Q251" s="229">
        <v>0.0098899999999999995</v>
      </c>
      <c r="R251" s="229">
        <f>Q251*H251</f>
        <v>0.0098899999999999995</v>
      </c>
      <c r="S251" s="229">
        <v>0</v>
      </c>
      <c r="T251" s="230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1" t="s">
        <v>147</v>
      </c>
      <c r="AT251" s="231" t="s">
        <v>143</v>
      </c>
      <c r="AU251" s="231" t="s">
        <v>86</v>
      </c>
      <c r="AY251" s="16" t="s">
        <v>141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6" t="s">
        <v>84</v>
      </c>
      <c r="BK251" s="232">
        <f>ROUND(I251*H251,2)</f>
        <v>0</v>
      </c>
      <c r="BL251" s="16" t="s">
        <v>147</v>
      </c>
      <c r="BM251" s="231" t="s">
        <v>428</v>
      </c>
    </row>
    <row r="252" s="13" customFormat="1">
      <c r="A252" s="13"/>
      <c r="B252" s="233"/>
      <c r="C252" s="234"/>
      <c r="D252" s="235" t="s">
        <v>149</v>
      </c>
      <c r="E252" s="236" t="s">
        <v>1</v>
      </c>
      <c r="F252" s="237" t="s">
        <v>323</v>
      </c>
      <c r="G252" s="234"/>
      <c r="H252" s="238">
        <v>1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149</v>
      </c>
      <c r="AU252" s="244" t="s">
        <v>86</v>
      </c>
      <c r="AV252" s="13" t="s">
        <v>86</v>
      </c>
      <c r="AW252" s="13" t="s">
        <v>32</v>
      </c>
      <c r="AX252" s="13" t="s">
        <v>84</v>
      </c>
      <c r="AY252" s="244" t="s">
        <v>141</v>
      </c>
    </row>
    <row r="253" s="2" customFormat="1" ht="16.5" customHeight="1">
      <c r="A253" s="37"/>
      <c r="B253" s="38"/>
      <c r="C253" s="256" t="s">
        <v>429</v>
      </c>
      <c r="D253" s="256" t="s">
        <v>238</v>
      </c>
      <c r="E253" s="257" t="s">
        <v>430</v>
      </c>
      <c r="F253" s="258" t="s">
        <v>431</v>
      </c>
      <c r="G253" s="259" t="s">
        <v>317</v>
      </c>
      <c r="H253" s="260">
        <v>1</v>
      </c>
      <c r="I253" s="261"/>
      <c r="J253" s="262">
        <f>ROUND(I253*H253,2)</f>
        <v>0</v>
      </c>
      <c r="K253" s="263"/>
      <c r="L253" s="264"/>
      <c r="M253" s="265" t="s">
        <v>1</v>
      </c>
      <c r="N253" s="266" t="s">
        <v>41</v>
      </c>
      <c r="O253" s="90"/>
      <c r="P253" s="229">
        <f>O253*H253</f>
        <v>0</v>
      </c>
      <c r="Q253" s="229">
        <v>0.26200000000000001</v>
      </c>
      <c r="R253" s="229">
        <f>Q253*H253</f>
        <v>0.26200000000000001</v>
      </c>
      <c r="S253" s="229">
        <v>0</v>
      </c>
      <c r="T253" s="230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1" t="s">
        <v>181</v>
      </c>
      <c r="AT253" s="231" t="s">
        <v>238</v>
      </c>
      <c r="AU253" s="231" t="s">
        <v>86</v>
      </c>
      <c r="AY253" s="16" t="s">
        <v>141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6" t="s">
        <v>84</v>
      </c>
      <c r="BK253" s="232">
        <f>ROUND(I253*H253,2)</f>
        <v>0</v>
      </c>
      <c r="BL253" s="16" t="s">
        <v>147</v>
      </c>
      <c r="BM253" s="231" t="s">
        <v>432</v>
      </c>
    </row>
    <row r="254" s="2" customFormat="1" ht="24.15" customHeight="1">
      <c r="A254" s="37"/>
      <c r="B254" s="38"/>
      <c r="C254" s="219" t="s">
        <v>433</v>
      </c>
      <c r="D254" s="219" t="s">
        <v>143</v>
      </c>
      <c r="E254" s="220" t="s">
        <v>434</v>
      </c>
      <c r="F254" s="221" t="s">
        <v>435</v>
      </c>
      <c r="G254" s="222" t="s">
        <v>317</v>
      </c>
      <c r="H254" s="223">
        <v>3</v>
      </c>
      <c r="I254" s="224"/>
      <c r="J254" s="225">
        <f>ROUND(I254*H254,2)</f>
        <v>0</v>
      </c>
      <c r="K254" s="226"/>
      <c r="L254" s="43"/>
      <c r="M254" s="227" t="s">
        <v>1</v>
      </c>
      <c r="N254" s="228" t="s">
        <v>41</v>
      </c>
      <c r="O254" s="90"/>
      <c r="P254" s="229">
        <f>O254*H254</f>
        <v>0</v>
      </c>
      <c r="Q254" s="229">
        <v>0.0098899999999999995</v>
      </c>
      <c r="R254" s="229">
        <f>Q254*H254</f>
        <v>0.029669999999999998</v>
      </c>
      <c r="S254" s="229">
        <v>0</v>
      </c>
      <c r="T254" s="23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1" t="s">
        <v>147</v>
      </c>
      <c r="AT254" s="231" t="s">
        <v>143</v>
      </c>
      <c r="AU254" s="231" t="s">
        <v>86</v>
      </c>
      <c r="AY254" s="16" t="s">
        <v>141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6" t="s">
        <v>84</v>
      </c>
      <c r="BK254" s="232">
        <f>ROUND(I254*H254,2)</f>
        <v>0</v>
      </c>
      <c r="BL254" s="16" t="s">
        <v>147</v>
      </c>
      <c r="BM254" s="231" t="s">
        <v>436</v>
      </c>
    </row>
    <row r="255" s="13" customFormat="1">
      <c r="A255" s="13"/>
      <c r="B255" s="233"/>
      <c r="C255" s="234"/>
      <c r="D255" s="235" t="s">
        <v>149</v>
      </c>
      <c r="E255" s="236" t="s">
        <v>1</v>
      </c>
      <c r="F255" s="237" t="s">
        <v>342</v>
      </c>
      <c r="G255" s="234"/>
      <c r="H255" s="238">
        <v>3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149</v>
      </c>
      <c r="AU255" s="244" t="s">
        <v>86</v>
      </c>
      <c r="AV255" s="13" t="s">
        <v>86</v>
      </c>
      <c r="AW255" s="13" t="s">
        <v>32</v>
      </c>
      <c r="AX255" s="13" t="s">
        <v>84</v>
      </c>
      <c r="AY255" s="244" t="s">
        <v>141</v>
      </c>
    </row>
    <row r="256" s="2" customFormat="1" ht="16.5" customHeight="1">
      <c r="A256" s="37"/>
      <c r="B256" s="38"/>
      <c r="C256" s="256" t="s">
        <v>437</v>
      </c>
      <c r="D256" s="256" t="s">
        <v>238</v>
      </c>
      <c r="E256" s="257" t="s">
        <v>438</v>
      </c>
      <c r="F256" s="258" t="s">
        <v>439</v>
      </c>
      <c r="G256" s="259" t="s">
        <v>317</v>
      </c>
      <c r="H256" s="260">
        <v>3</v>
      </c>
      <c r="I256" s="261"/>
      <c r="J256" s="262">
        <f>ROUND(I256*H256,2)</f>
        <v>0</v>
      </c>
      <c r="K256" s="263"/>
      <c r="L256" s="264"/>
      <c r="M256" s="265" t="s">
        <v>1</v>
      </c>
      <c r="N256" s="266" t="s">
        <v>41</v>
      </c>
      <c r="O256" s="90"/>
      <c r="P256" s="229">
        <f>O256*H256</f>
        <v>0</v>
      </c>
      <c r="Q256" s="229">
        <v>0.52600000000000002</v>
      </c>
      <c r="R256" s="229">
        <f>Q256*H256</f>
        <v>1.5780000000000001</v>
      </c>
      <c r="S256" s="229">
        <v>0</v>
      </c>
      <c r="T256" s="23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1" t="s">
        <v>181</v>
      </c>
      <c r="AT256" s="231" t="s">
        <v>238</v>
      </c>
      <c r="AU256" s="231" t="s">
        <v>86</v>
      </c>
      <c r="AY256" s="16" t="s">
        <v>141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6" t="s">
        <v>84</v>
      </c>
      <c r="BK256" s="232">
        <f>ROUND(I256*H256,2)</f>
        <v>0</v>
      </c>
      <c r="BL256" s="16" t="s">
        <v>147</v>
      </c>
      <c r="BM256" s="231" t="s">
        <v>440</v>
      </c>
    </row>
    <row r="257" s="2" customFormat="1" ht="24.15" customHeight="1">
      <c r="A257" s="37"/>
      <c r="B257" s="38"/>
      <c r="C257" s="219" t="s">
        <v>441</v>
      </c>
      <c r="D257" s="219" t="s">
        <v>143</v>
      </c>
      <c r="E257" s="220" t="s">
        <v>442</v>
      </c>
      <c r="F257" s="221" t="s">
        <v>443</v>
      </c>
      <c r="G257" s="222" t="s">
        <v>317</v>
      </c>
      <c r="H257" s="223">
        <v>4</v>
      </c>
      <c r="I257" s="224"/>
      <c r="J257" s="225">
        <f>ROUND(I257*H257,2)</f>
        <v>0</v>
      </c>
      <c r="K257" s="226"/>
      <c r="L257" s="43"/>
      <c r="M257" s="227" t="s">
        <v>1</v>
      </c>
      <c r="N257" s="228" t="s">
        <v>41</v>
      </c>
      <c r="O257" s="90"/>
      <c r="P257" s="229">
        <f>O257*H257</f>
        <v>0</v>
      </c>
      <c r="Q257" s="229">
        <v>0.0098899999999999995</v>
      </c>
      <c r="R257" s="229">
        <f>Q257*H257</f>
        <v>0.039559999999999998</v>
      </c>
      <c r="S257" s="229">
        <v>0</v>
      </c>
      <c r="T257" s="230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1" t="s">
        <v>147</v>
      </c>
      <c r="AT257" s="231" t="s">
        <v>143</v>
      </c>
      <c r="AU257" s="231" t="s">
        <v>86</v>
      </c>
      <c r="AY257" s="16" t="s">
        <v>141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6" t="s">
        <v>84</v>
      </c>
      <c r="BK257" s="232">
        <f>ROUND(I257*H257,2)</f>
        <v>0</v>
      </c>
      <c r="BL257" s="16" t="s">
        <v>147</v>
      </c>
      <c r="BM257" s="231" t="s">
        <v>444</v>
      </c>
    </row>
    <row r="258" s="13" customFormat="1">
      <c r="A258" s="13"/>
      <c r="B258" s="233"/>
      <c r="C258" s="234"/>
      <c r="D258" s="235" t="s">
        <v>149</v>
      </c>
      <c r="E258" s="236" t="s">
        <v>1</v>
      </c>
      <c r="F258" s="237" t="s">
        <v>333</v>
      </c>
      <c r="G258" s="234"/>
      <c r="H258" s="238">
        <v>4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149</v>
      </c>
      <c r="AU258" s="244" t="s">
        <v>86</v>
      </c>
      <c r="AV258" s="13" t="s">
        <v>86</v>
      </c>
      <c r="AW258" s="13" t="s">
        <v>32</v>
      </c>
      <c r="AX258" s="13" t="s">
        <v>84</v>
      </c>
      <c r="AY258" s="244" t="s">
        <v>141</v>
      </c>
    </row>
    <row r="259" s="2" customFormat="1" ht="21.75" customHeight="1">
      <c r="A259" s="37"/>
      <c r="B259" s="38"/>
      <c r="C259" s="256" t="s">
        <v>445</v>
      </c>
      <c r="D259" s="256" t="s">
        <v>238</v>
      </c>
      <c r="E259" s="257" t="s">
        <v>446</v>
      </c>
      <c r="F259" s="258" t="s">
        <v>447</v>
      </c>
      <c r="G259" s="259" t="s">
        <v>317</v>
      </c>
      <c r="H259" s="260">
        <v>4</v>
      </c>
      <c r="I259" s="261"/>
      <c r="J259" s="262">
        <f>ROUND(I259*H259,2)</f>
        <v>0</v>
      </c>
      <c r="K259" s="263"/>
      <c r="L259" s="264"/>
      <c r="M259" s="265" t="s">
        <v>1</v>
      </c>
      <c r="N259" s="266" t="s">
        <v>41</v>
      </c>
      <c r="O259" s="90"/>
      <c r="P259" s="229">
        <f>O259*H259</f>
        <v>0</v>
      </c>
      <c r="Q259" s="229">
        <v>1.0540000000000001</v>
      </c>
      <c r="R259" s="229">
        <f>Q259*H259</f>
        <v>4.2160000000000002</v>
      </c>
      <c r="S259" s="229">
        <v>0</v>
      </c>
      <c r="T259" s="230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1" t="s">
        <v>181</v>
      </c>
      <c r="AT259" s="231" t="s">
        <v>238</v>
      </c>
      <c r="AU259" s="231" t="s">
        <v>86</v>
      </c>
      <c r="AY259" s="16" t="s">
        <v>141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6" t="s">
        <v>84</v>
      </c>
      <c r="BK259" s="232">
        <f>ROUND(I259*H259,2)</f>
        <v>0</v>
      </c>
      <c r="BL259" s="16" t="s">
        <v>147</v>
      </c>
      <c r="BM259" s="231" t="s">
        <v>448</v>
      </c>
    </row>
    <row r="260" s="2" customFormat="1" ht="24.15" customHeight="1">
      <c r="A260" s="37"/>
      <c r="B260" s="38"/>
      <c r="C260" s="219" t="s">
        <v>449</v>
      </c>
      <c r="D260" s="219" t="s">
        <v>143</v>
      </c>
      <c r="E260" s="220" t="s">
        <v>450</v>
      </c>
      <c r="F260" s="221" t="s">
        <v>451</v>
      </c>
      <c r="G260" s="222" t="s">
        <v>317</v>
      </c>
      <c r="H260" s="223">
        <v>2</v>
      </c>
      <c r="I260" s="224"/>
      <c r="J260" s="225">
        <f>ROUND(I260*H260,2)</f>
        <v>0</v>
      </c>
      <c r="K260" s="226"/>
      <c r="L260" s="43"/>
      <c r="M260" s="227" t="s">
        <v>1</v>
      </c>
      <c r="N260" s="228" t="s">
        <v>41</v>
      </c>
      <c r="O260" s="90"/>
      <c r="P260" s="229">
        <f>O260*H260</f>
        <v>0</v>
      </c>
      <c r="Q260" s="229">
        <v>0.01218</v>
      </c>
      <c r="R260" s="229">
        <f>Q260*H260</f>
        <v>0.02436</v>
      </c>
      <c r="S260" s="229">
        <v>0</v>
      </c>
      <c r="T260" s="23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1" t="s">
        <v>147</v>
      </c>
      <c r="AT260" s="231" t="s">
        <v>143</v>
      </c>
      <c r="AU260" s="231" t="s">
        <v>86</v>
      </c>
      <c r="AY260" s="16" t="s">
        <v>141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6" t="s">
        <v>84</v>
      </c>
      <c r="BK260" s="232">
        <f>ROUND(I260*H260,2)</f>
        <v>0</v>
      </c>
      <c r="BL260" s="16" t="s">
        <v>147</v>
      </c>
      <c r="BM260" s="231" t="s">
        <v>452</v>
      </c>
    </row>
    <row r="261" s="13" customFormat="1">
      <c r="A261" s="13"/>
      <c r="B261" s="233"/>
      <c r="C261" s="234"/>
      <c r="D261" s="235" t="s">
        <v>149</v>
      </c>
      <c r="E261" s="236" t="s">
        <v>1</v>
      </c>
      <c r="F261" s="237" t="s">
        <v>328</v>
      </c>
      <c r="G261" s="234"/>
      <c r="H261" s="238">
        <v>2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149</v>
      </c>
      <c r="AU261" s="244" t="s">
        <v>86</v>
      </c>
      <c r="AV261" s="13" t="s">
        <v>86</v>
      </c>
      <c r="AW261" s="13" t="s">
        <v>32</v>
      </c>
      <c r="AX261" s="13" t="s">
        <v>84</v>
      </c>
      <c r="AY261" s="244" t="s">
        <v>141</v>
      </c>
    </row>
    <row r="262" s="2" customFormat="1" ht="24.15" customHeight="1">
      <c r="A262" s="37"/>
      <c r="B262" s="38"/>
      <c r="C262" s="256" t="s">
        <v>453</v>
      </c>
      <c r="D262" s="256" t="s">
        <v>238</v>
      </c>
      <c r="E262" s="257" t="s">
        <v>454</v>
      </c>
      <c r="F262" s="258" t="s">
        <v>455</v>
      </c>
      <c r="G262" s="259" t="s">
        <v>317</v>
      </c>
      <c r="H262" s="260">
        <v>2</v>
      </c>
      <c r="I262" s="261"/>
      <c r="J262" s="262">
        <f>ROUND(I262*H262,2)</f>
        <v>0</v>
      </c>
      <c r="K262" s="263"/>
      <c r="L262" s="264"/>
      <c r="M262" s="265" t="s">
        <v>1</v>
      </c>
      <c r="N262" s="266" t="s">
        <v>41</v>
      </c>
      <c r="O262" s="90"/>
      <c r="P262" s="229">
        <f>O262*H262</f>
        <v>0</v>
      </c>
      <c r="Q262" s="229">
        <v>0.58499999999999996</v>
      </c>
      <c r="R262" s="229">
        <f>Q262*H262</f>
        <v>1.1699999999999999</v>
      </c>
      <c r="S262" s="229">
        <v>0</v>
      </c>
      <c r="T262" s="23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1" t="s">
        <v>181</v>
      </c>
      <c r="AT262" s="231" t="s">
        <v>238</v>
      </c>
      <c r="AU262" s="231" t="s">
        <v>86</v>
      </c>
      <c r="AY262" s="16" t="s">
        <v>141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6" t="s">
        <v>84</v>
      </c>
      <c r="BK262" s="232">
        <f>ROUND(I262*H262,2)</f>
        <v>0</v>
      </c>
      <c r="BL262" s="16" t="s">
        <v>147</v>
      </c>
      <c r="BM262" s="231" t="s">
        <v>456</v>
      </c>
    </row>
    <row r="263" s="2" customFormat="1" ht="24.15" customHeight="1">
      <c r="A263" s="37"/>
      <c r="B263" s="38"/>
      <c r="C263" s="219" t="s">
        <v>457</v>
      </c>
      <c r="D263" s="219" t="s">
        <v>143</v>
      </c>
      <c r="E263" s="220" t="s">
        <v>458</v>
      </c>
      <c r="F263" s="221" t="s">
        <v>459</v>
      </c>
      <c r="G263" s="222" t="s">
        <v>317</v>
      </c>
      <c r="H263" s="223">
        <v>3</v>
      </c>
      <c r="I263" s="224"/>
      <c r="J263" s="225">
        <f>ROUND(I263*H263,2)</f>
        <v>0</v>
      </c>
      <c r="K263" s="226"/>
      <c r="L263" s="43"/>
      <c r="M263" s="227" t="s">
        <v>1</v>
      </c>
      <c r="N263" s="228" t="s">
        <v>41</v>
      </c>
      <c r="O263" s="90"/>
      <c r="P263" s="229">
        <f>O263*H263</f>
        <v>0</v>
      </c>
      <c r="Q263" s="229">
        <v>0.0098899999999999995</v>
      </c>
      <c r="R263" s="229">
        <f>Q263*H263</f>
        <v>0.029669999999999998</v>
      </c>
      <c r="S263" s="229">
        <v>0</v>
      </c>
      <c r="T263" s="23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1" t="s">
        <v>147</v>
      </c>
      <c r="AT263" s="231" t="s">
        <v>143</v>
      </c>
      <c r="AU263" s="231" t="s">
        <v>86</v>
      </c>
      <c r="AY263" s="16" t="s">
        <v>141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6" t="s">
        <v>84</v>
      </c>
      <c r="BK263" s="232">
        <f>ROUND(I263*H263,2)</f>
        <v>0</v>
      </c>
      <c r="BL263" s="16" t="s">
        <v>147</v>
      </c>
      <c r="BM263" s="231" t="s">
        <v>460</v>
      </c>
    </row>
    <row r="264" s="13" customFormat="1">
      <c r="A264" s="13"/>
      <c r="B264" s="233"/>
      <c r="C264" s="234"/>
      <c r="D264" s="235" t="s">
        <v>149</v>
      </c>
      <c r="E264" s="236" t="s">
        <v>1</v>
      </c>
      <c r="F264" s="237" t="s">
        <v>342</v>
      </c>
      <c r="G264" s="234"/>
      <c r="H264" s="238">
        <v>3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149</v>
      </c>
      <c r="AU264" s="244" t="s">
        <v>86</v>
      </c>
      <c r="AV264" s="13" t="s">
        <v>86</v>
      </c>
      <c r="AW264" s="13" t="s">
        <v>32</v>
      </c>
      <c r="AX264" s="13" t="s">
        <v>84</v>
      </c>
      <c r="AY264" s="244" t="s">
        <v>141</v>
      </c>
    </row>
    <row r="265" s="2" customFormat="1" ht="24.15" customHeight="1">
      <c r="A265" s="37"/>
      <c r="B265" s="38"/>
      <c r="C265" s="256" t="s">
        <v>461</v>
      </c>
      <c r="D265" s="256" t="s">
        <v>238</v>
      </c>
      <c r="E265" s="257" t="s">
        <v>462</v>
      </c>
      <c r="F265" s="258" t="s">
        <v>463</v>
      </c>
      <c r="G265" s="259" t="s">
        <v>317</v>
      </c>
      <c r="H265" s="260">
        <v>3</v>
      </c>
      <c r="I265" s="261"/>
      <c r="J265" s="262">
        <f>ROUND(I265*H265,2)</f>
        <v>0</v>
      </c>
      <c r="K265" s="263"/>
      <c r="L265" s="264"/>
      <c r="M265" s="265" t="s">
        <v>1</v>
      </c>
      <c r="N265" s="266" t="s">
        <v>41</v>
      </c>
      <c r="O265" s="90"/>
      <c r="P265" s="229">
        <f>O265*H265</f>
        <v>0</v>
      </c>
      <c r="Q265" s="229">
        <v>0.44900000000000001</v>
      </c>
      <c r="R265" s="229">
        <f>Q265*H265</f>
        <v>1.347</v>
      </c>
      <c r="S265" s="229">
        <v>0</v>
      </c>
      <c r="T265" s="23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1" t="s">
        <v>181</v>
      </c>
      <c r="AT265" s="231" t="s">
        <v>238</v>
      </c>
      <c r="AU265" s="231" t="s">
        <v>86</v>
      </c>
      <c r="AY265" s="16" t="s">
        <v>141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6" t="s">
        <v>84</v>
      </c>
      <c r="BK265" s="232">
        <f>ROUND(I265*H265,2)</f>
        <v>0</v>
      </c>
      <c r="BL265" s="16" t="s">
        <v>147</v>
      </c>
      <c r="BM265" s="231" t="s">
        <v>464</v>
      </c>
    </row>
    <row r="266" s="2" customFormat="1" ht="24.15" customHeight="1">
      <c r="A266" s="37"/>
      <c r="B266" s="38"/>
      <c r="C266" s="219" t="s">
        <v>465</v>
      </c>
      <c r="D266" s="219" t="s">
        <v>143</v>
      </c>
      <c r="E266" s="220" t="s">
        <v>466</v>
      </c>
      <c r="F266" s="221" t="s">
        <v>467</v>
      </c>
      <c r="G266" s="222" t="s">
        <v>317</v>
      </c>
      <c r="H266" s="223">
        <v>5</v>
      </c>
      <c r="I266" s="224"/>
      <c r="J266" s="225">
        <f>ROUND(I266*H266,2)</f>
        <v>0</v>
      </c>
      <c r="K266" s="226"/>
      <c r="L266" s="43"/>
      <c r="M266" s="227" t="s">
        <v>1</v>
      </c>
      <c r="N266" s="228" t="s">
        <v>41</v>
      </c>
      <c r="O266" s="90"/>
      <c r="P266" s="229">
        <f>O266*H266</f>
        <v>0</v>
      </c>
      <c r="Q266" s="229">
        <v>0.21734000000000001</v>
      </c>
      <c r="R266" s="229">
        <f>Q266*H266</f>
        <v>1.0867</v>
      </c>
      <c r="S266" s="229">
        <v>0</v>
      </c>
      <c r="T266" s="230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1" t="s">
        <v>147</v>
      </c>
      <c r="AT266" s="231" t="s">
        <v>143</v>
      </c>
      <c r="AU266" s="231" t="s">
        <v>86</v>
      </c>
      <c r="AY266" s="16" t="s">
        <v>141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6" t="s">
        <v>84</v>
      </c>
      <c r="BK266" s="232">
        <f>ROUND(I266*H266,2)</f>
        <v>0</v>
      </c>
      <c r="BL266" s="16" t="s">
        <v>147</v>
      </c>
      <c r="BM266" s="231" t="s">
        <v>468</v>
      </c>
    </row>
    <row r="267" s="13" customFormat="1">
      <c r="A267" s="13"/>
      <c r="B267" s="233"/>
      <c r="C267" s="234"/>
      <c r="D267" s="235" t="s">
        <v>149</v>
      </c>
      <c r="E267" s="236" t="s">
        <v>1</v>
      </c>
      <c r="F267" s="237" t="s">
        <v>415</v>
      </c>
      <c r="G267" s="234"/>
      <c r="H267" s="238">
        <v>5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149</v>
      </c>
      <c r="AU267" s="244" t="s">
        <v>86</v>
      </c>
      <c r="AV267" s="13" t="s">
        <v>86</v>
      </c>
      <c r="AW267" s="13" t="s">
        <v>32</v>
      </c>
      <c r="AX267" s="13" t="s">
        <v>84</v>
      </c>
      <c r="AY267" s="244" t="s">
        <v>141</v>
      </c>
    </row>
    <row r="268" s="2" customFormat="1" ht="21.75" customHeight="1">
      <c r="A268" s="37"/>
      <c r="B268" s="38"/>
      <c r="C268" s="256" t="s">
        <v>469</v>
      </c>
      <c r="D268" s="256" t="s">
        <v>238</v>
      </c>
      <c r="E268" s="257" t="s">
        <v>470</v>
      </c>
      <c r="F268" s="258" t="s">
        <v>471</v>
      </c>
      <c r="G268" s="259" t="s">
        <v>317</v>
      </c>
      <c r="H268" s="260">
        <v>5</v>
      </c>
      <c r="I268" s="261"/>
      <c r="J268" s="262">
        <f>ROUND(I268*H268,2)</f>
        <v>0</v>
      </c>
      <c r="K268" s="263"/>
      <c r="L268" s="264"/>
      <c r="M268" s="265" t="s">
        <v>1</v>
      </c>
      <c r="N268" s="266" t="s">
        <v>41</v>
      </c>
      <c r="O268" s="90"/>
      <c r="P268" s="229">
        <f>O268*H268</f>
        <v>0</v>
      </c>
      <c r="Q268" s="229">
        <v>0.19600000000000001</v>
      </c>
      <c r="R268" s="229">
        <f>Q268*H268</f>
        <v>0.97999999999999998</v>
      </c>
      <c r="S268" s="229">
        <v>0</v>
      </c>
      <c r="T268" s="230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1" t="s">
        <v>181</v>
      </c>
      <c r="AT268" s="231" t="s">
        <v>238</v>
      </c>
      <c r="AU268" s="231" t="s">
        <v>86</v>
      </c>
      <c r="AY268" s="16" t="s">
        <v>141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6" t="s">
        <v>84</v>
      </c>
      <c r="BK268" s="232">
        <f>ROUND(I268*H268,2)</f>
        <v>0</v>
      </c>
      <c r="BL268" s="16" t="s">
        <v>147</v>
      </c>
      <c r="BM268" s="231" t="s">
        <v>472</v>
      </c>
    </row>
    <row r="269" s="2" customFormat="1" ht="21.75" customHeight="1">
      <c r="A269" s="37"/>
      <c r="B269" s="38"/>
      <c r="C269" s="219" t="s">
        <v>473</v>
      </c>
      <c r="D269" s="219" t="s">
        <v>143</v>
      </c>
      <c r="E269" s="220" t="s">
        <v>474</v>
      </c>
      <c r="F269" s="221" t="s">
        <v>475</v>
      </c>
      <c r="G269" s="222" t="s">
        <v>178</v>
      </c>
      <c r="H269" s="223">
        <v>84.310000000000002</v>
      </c>
      <c r="I269" s="224"/>
      <c r="J269" s="225">
        <f>ROUND(I269*H269,2)</f>
        <v>0</v>
      </c>
      <c r="K269" s="226"/>
      <c r="L269" s="43"/>
      <c r="M269" s="227" t="s">
        <v>1</v>
      </c>
      <c r="N269" s="228" t="s">
        <v>41</v>
      </c>
      <c r="O269" s="90"/>
      <c r="P269" s="229">
        <f>O269*H269</f>
        <v>0</v>
      </c>
      <c r="Q269" s="229">
        <v>9.0000000000000006E-05</v>
      </c>
      <c r="R269" s="229">
        <f>Q269*H269</f>
        <v>0.0075879000000000007</v>
      </c>
      <c r="S269" s="229">
        <v>0</v>
      </c>
      <c r="T269" s="23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1" t="s">
        <v>147</v>
      </c>
      <c r="AT269" s="231" t="s">
        <v>143</v>
      </c>
      <c r="AU269" s="231" t="s">
        <v>86</v>
      </c>
      <c r="AY269" s="16" t="s">
        <v>141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6" t="s">
        <v>84</v>
      </c>
      <c r="BK269" s="232">
        <f>ROUND(I269*H269,2)</f>
        <v>0</v>
      </c>
      <c r="BL269" s="16" t="s">
        <v>147</v>
      </c>
      <c r="BM269" s="231" t="s">
        <v>476</v>
      </c>
    </row>
    <row r="270" s="13" customFormat="1">
      <c r="A270" s="13"/>
      <c r="B270" s="233"/>
      <c r="C270" s="234"/>
      <c r="D270" s="235" t="s">
        <v>149</v>
      </c>
      <c r="E270" s="236" t="s">
        <v>1</v>
      </c>
      <c r="F270" s="237" t="s">
        <v>93</v>
      </c>
      <c r="G270" s="234"/>
      <c r="H270" s="238">
        <v>84.310000000000002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149</v>
      </c>
      <c r="AU270" s="244" t="s">
        <v>86</v>
      </c>
      <c r="AV270" s="13" t="s">
        <v>86</v>
      </c>
      <c r="AW270" s="13" t="s">
        <v>32</v>
      </c>
      <c r="AX270" s="13" t="s">
        <v>84</v>
      </c>
      <c r="AY270" s="244" t="s">
        <v>141</v>
      </c>
    </row>
    <row r="271" s="12" customFormat="1" ht="22.8" customHeight="1">
      <c r="A271" s="12"/>
      <c r="B271" s="203"/>
      <c r="C271" s="204"/>
      <c r="D271" s="205" t="s">
        <v>75</v>
      </c>
      <c r="E271" s="217" t="s">
        <v>185</v>
      </c>
      <c r="F271" s="217" t="s">
        <v>477</v>
      </c>
      <c r="G271" s="204"/>
      <c r="H271" s="204"/>
      <c r="I271" s="207"/>
      <c r="J271" s="218">
        <f>BK271</f>
        <v>0</v>
      </c>
      <c r="K271" s="204"/>
      <c r="L271" s="209"/>
      <c r="M271" s="210"/>
      <c r="N271" s="211"/>
      <c r="O271" s="211"/>
      <c r="P271" s="212">
        <f>SUM(P272:P279)</f>
        <v>0</v>
      </c>
      <c r="Q271" s="211"/>
      <c r="R271" s="212">
        <f>SUM(R272:R279)</f>
        <v>0.089437500000000003</v>
      </c>
      <c r="S271" s="211"/>
      <c r="T271" s="213">
        <f>SUM(T272:T279)</f>
        <v>0.040000000000000001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4" t="s">
        <v>84</v>
      </c>
      <c r="AT271" s="215" t="s">
        <v>75</v>
      </c>
      <c r="AU271" s="215" t="s">
        <v>84</v>
      </c>
      <c r="AY271" s="214" t="s">
        <v>141</v>
      </c>
      <c r="BK271" s="216">
        <f>SUM(BK272:BK279)</f>
        <v>0</v>
      </c>
    </row>
    <row r="272" s="2" customFormat="1" ht="33" customHeight="1">
      <c r="A272" s="37"/>
      <c r="B272" s="38"/>
      <c r="C272" s="219" t="s">
        <v>478</v>
      </c>
      <c r="D272" s="219" t="s">
        <v>143</v>
      </c>
      <c r="E272" s="220" t="s">
        <v>479</v>
      </c>
      <c r="F272" s="221" t="s">
        <v>480</v>
      </c>
      <c r="G272" s="222" t="s">
        <v>178</v>
      </c>
      <c r="H272" s="223">
        <v>145</v>
      </c>
      <c r="I272" s="224"/>
      <c r="J272" s="225">
        <f>ROUND(I272*H272,2)</f>
        <v>0</v>
      </c>
      <c r="K272" s="226"/>
      <c r="L272" s="43"/>
      <c r="M272" s="227" t="s">
        <v>1</v>
      </c>
      <c r="N272" s="228" t="s">
        <v>41</v>
      </c>
      <c r="O272" s="90"/>
      <c r="P272" s="229">
        <f>O272*H272</f>
        <v>0</v>
      </c>
      <c r="Q272" s="229">
        <v>0.00060999999999999997</v>
      </c>
      <c r="R272" s="229">
        <f>Q272*H272</f>
        <v>0.088450000000000001</v>
      </c>
      <c r="S272" s="229">
        <v>0</v>
      </c>
      <c r="T272" s="230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1" t="s">
        <v>147</v>
      </c>
      <c r="AT272" s="231" t="s">
        <v>143</v>
      </c>
      <c r="AU272" s="231" t="s">
        <v>86</v>
      </c>
      <c r="AY272" s="16" t="s">
        <v>141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6" t="s">
        <v>84</v>
      </c>
      <c r="BK272" s="232">
        <f>ROUND(I272*H272,2)</f>
        <v>0</v>
      </c>
      <c r="BL272" s="16" t="s">
        <v>147</v>
      </c>
      <c r="BM272" s="231" t="s">
        <v>481</v>
      </c>
    </row>
    <row r="273" s="13" customFormat="1">
      <c r="A273" s="13"/>
      <c r="B273" s="233"/>
      <c r="C273" s="234"/>
      <c r="D273" s="235" t="s">
        <v>149</v>
      </c>
      <c r="E273" s="236" t="s">
        <v>1</v>
      </c>
      <c r="F273" s="237" t="s">
        <v>482</v>
      </c>
      <c r="G273" s="234"/>
      <c r="H273" s="238">
        <v>145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149</v>
      </c>
      <c r="AU273" s="244" t="s">
        <v>86</v>
      </c>
      <c r="AV273" s="13" t="s">
        <v>86</v>
      </c>
      <c r="AW273" s="13" t="s">
        <v>32</v>
      </c>
      <c r="AX273" s="13" t="s">
        <v>84</v>
      </c>
      <c r="AY273" s="244" t="s">
        <v>141</v>
      </c>
    </row>
    <row r="274" s="2" customFormat="1" ht="24.15" customHeight="1">
      <c r="A274" s="37"/>
      <c r="B274" s="38"/>
      <c r="C274" s="219" t="s">
        <v>483</v>
      </c>
      <c r="D274" s="219" t="s">
        <v>143</v>
      </c>
      <c r="E274" s="220" t="s">
        <v>484</v>
      </c>
      <c r="F274" s="221" t="s">
        <v>485</v>
      </c>
      <c r="G274" s="222" t="s">
        <v>178</v>
      </c>
      <c r="H274" s="223">
        <v>133</v>
      </c>
      <c r="I274" s="224"/>
      <c r="J274" s="225">
        <f>ROUND(I274*H274,2)</f>
        <v>0</v>
      </c>
      <c r="K274" s="226"/>
      <c r="L274" s="43"/>
      <c r="M274" s="227" t="s">
        <v>1</v>
      </c>
      <c r="N274" s="228" t="s">
        <v>41</v>
      </c>
      <c r="O274" s="90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1" t="s">
        <v>147</v>
      </c>
      <c r="AT274" s="231" t="s">
        <v>143</v>
      </c>
      <c r="AU274" s="231" t="s">
        <v>86</v>
      </c>
      <c r="AY274" s="16" t="s">
        <v>141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6" t="s">
        <v>84</v>
      </c>
      <c r="BK274" s="232">
        <f>ROUND(I274*H274,2)</f>
        <v>0</v>
      </c>
      <c r="BL274" s="16" t="s">
        <v>147</v>
      </c>
      <c r="BM274" s="231" t="s">
        <v>486</v>
      </c>
    </row>
    <row r="275" s="13" customFormat="1">
      <c r="A275" s="13"/>
      <c r="B275" s="233"/>
      <c r="C275" s="234"/>
      <c r="D275" s="235" t="s">
        <v>149</v>
      </c>
      <c r="E275" s="236" t="s">
        <v>1</v>
      </c>
      <c r="F275" s="237" t="s">
        <v>487</v>
      </c>
      <c r="G275" s="234"/>
      <c r="H275" s="238">
        <v>133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149</v>
      </c>
      <c r="AU275" s="244" t="s">
        <v>86</v>
      </c>
      <c r="AV275" s="13" t="s">
        <v>86</v>
      </c>
      <c r="AW275" s="13" t="s">
        <v>32</v>
      </c>
      <c r="AX275" s="13" t="s">
        <v>84</v>
      </c>
      <c r="AY275" s="244" t="s">
        <v>141</v>
      </c>
    </row>
    <row r="276" s="2" customFormat="1" ht="24.15" customHeight="1">
      <c r="A276" s="37"/>
      <c r="B276" s="38"/>
      <c r="C276" s="219" t="s">
        <v>488</v>
      </c>
      <c r="D276" s="219" t="s">
        <v>143</v>
      </c>
      <c r="E276" s="220" t="s">
        <v>489</v>
      </c>
      <c r="F276" s="221" t="s">
        <v>490</v>
      </c>
      <c r="G276" s="222" t="s">
        <v>178</v>
      </c>
      <c r="H276" s="223">
        <v>12</v>
      </c>
      <c r="I276" s="224"/>
      <c r="J276" s="225">
        <f>ROUND(I276*H276,2)</f>
        <v>0</v>
      </c>
      <c r="K276" s="226"/>
      <c r="L276" s="43"/>
      <c r="M276" s="227" t="s">
        <v>1</v>
      </c>
      <c r="N276" s="228" t="s">
        <v>41</v>
      </c>
      <c r="O276" s="90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1" t="s">
        <v>147</v>
      </c>
      <c r="AT276" s="231" t="s">
        <v>143</v>
      </c>
      <c r="AU276" s="231" t="s">
        <v>86</v>
      </c>
      <c r="AY276" s="16" t="s">
        <v>141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6" t="s">
        <v>84</v>
      </c>
      <c r="BK276" s="232">
        <f>ROUND(I276*H276,2)</f>
        <v>0</v>
      </c>
      <c r="BL276" s="16" t="s">
        <v>147</v>
      </c>
      <c r="BM276" s="231" t="s">
        <v>491</v>
      </c>
    </row>
    <row r="277" s="13" customFormat="1">
      <c r="A277" s="13"/>
      <c r="B277" s="233"/>
      <c r="C277" s="234"/>
      <c r="D277" s="235" t="s">
        <v>149</v>
      </c>
      <c r="E277" s="236" t="s">
        <v>1</v>
      </c>
      <c r="F277" s="237" t="s">
        <v>492</v>
      </c>
      <c r="G277" s="234"/>
      <c r="H277" s="238">
        <v>12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149</v>
      </c>
      <c r="AU277" s="244" t="s">
        <v>86</v>
      </c>
      <c r="AV277" s="13" t="s">
        <v>86</v>
      </c>
      <c r="AW277" s="13" t="s">
        <v>32</v>
      </c>
      <c r="AX277" s="13" t="s">
        <v>84</v>
      </c>
      <c r="AY277" s="244" t="s">
        <v>141</v>
      </c>
    </row>
    <row r="278" s="2" customFormat="1" ht="24.15" customHeight="1">
      <c r="A278" s="37"/>
      <c r="B278" s="38"/>
      <c r="C278" s="219" t="s">
        <v>493</v>
      </c>
      <c r="D278" s="219" t="s">
        <v>143</v>
      </c>
      <c r="E278" s="220" t="s">
        <v>494</v>
      </c>
      <c r="F278" s="221" t="s">
        <v>495</v>
      </c>
      <c r="G278" s="222" t="s">
        <v>178</v>
      </c>
      <c r="H278" s="223">
        <v>0.25</v>
      </c>
      <c r="I278" s="224"/>
      <c r="J278" s="225">
        <f>ROUND(I278*H278,2)</f>
        <v>0</v>
      </c>
      <c r="K278" s="226"/>
      <c r="L278" s="43"/>
      <c r="M278" s="227" t="s">
        <v>1</v>
      </c>
      <c r="N278" s="228" t="s">
        <v>41</v>
      </c>
      <c r="O278" s="90"/>
      <c r="P278" s="229">
        <f>O278*H278</f>
        <v>0</v>
      </c>
      <c r="Q278" s="229">
        <v>0.0039500000000000004</v>
      </c>
      <c r="R278" s="229">
        <f>Q278*H278</f>
        <v>0.0009875000000000001</v>
      </c>
      <c r="S278" s="229">
        <v>0.16</v>
      </c>
      <c r="T278" s="230">
        <f>S278*H278</f>
        <v>0.040000000000000001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1" t="s">
        <v>147</v>
      </c>
      <c r="AT278" s="231" t="s">
        <v>143</v>
      </c>
      <c r="AU278" s="231" t="s">
        <v>86</v>
      </c>
      <c r="AY278" s="16" t="s">
        <v>141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6" t="s">
        <v>84</v>
      </c>
      <c r="BK278" s="232">
        <f>ROUND(I278*H278,2)</f>
        <v>0</v>
      </c>
      <c r="BL278" s="16" t="s">
        <v>147</v>
      </c>
      <c r="BM278" s="231" t="s">
        <v>496</v>
      </c>
    </row>
    <row r="279" s="13" customFormat="1">
      <c r="A279" s="13"/>
      <c r="B279" s="233"/>
      <c r="C279" s="234"/>
      <c r="D279" s="235" t="s">
        <v>149</v>
      </c>
      <c r="E279" s="236" t="s">
        <v>1</v>
      </c>
      <c r="F279" s="237" t="s">
        <v>497</v>
      </c>
      <c r="G279" s="234"/>
      <c r="H279" s="238">
        <v>0.25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149</v>
      </c>
      <c r="AU279" s="244" t="s">
        <v>86</v>
      </c>
      <c r="AV279" s="13" t="s">
        <v>86</v>
      </c>
      <c r="AW279" s="13" t="s">
        <v>32</v>
      </c>
      <c r="AX279" s="13" t="s">
        <v>84</v>
      </c>
      <c r="AY279" s="244" t="s">
        <v>141</v>
      </c>
    </row>
    <row r="280" s="12" customFormat="1" ht="22.8" customHeight="1">
      <c r="A280" s="12"/>
      <c r="B280" s="203"/>
      <c r="C280" s="204"/>
      <c r="D280" s="205" t="s">
        <v>75</v>
      </c>
      <c r="E280" s="217" t="s">
        <v>498</v>
      </c>
      <c r="F280" s="217" t="s">
        <v>499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SUM(P281:P300)</f>
        <v>0</v>
      </c>
      <c r="Q280" s="211"/>
      <c r="R280" s="212">
        <f>SUM(R281:R300)</f>
        <v>0</v>
      </c>
      <c r="S280" s="211"/>
      <c r="T280" s="213">
        <f>SUM(T281:T300)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84</v>
      </c>
      <c r="AT280" s="215" t="s">
        <v>75</v>
      </c>
      <c r="AU280" s="215" t="s">
        <v>84</v>
      </c>
      <c r="AY280" s="214" t="s">
        <v>141</v>
      </c>
      <c r="BK280" s="216">
        <f>SUM(BK281:BK300)</f>
        <v>0</v>
      </c>
    </row>
    <row r="281" s="2" customFormat="1" ht="21.75" customHeight="1">
      <c r="A281" s="37"/>
      <c r="B281" s="38"/>
      <c r="C281" s="219" t="s">
        <v>500</v>
      </c>
      <c r="D281" s="219" t="s">
        <v>143</v>
      </c>
      <c r="E281" s="220" t="s">
        <v>501</v>
      </c>
      <c r="F281" s="221" t="s">
        <v>502</v>
      </c>
      <c r="G281" s="222" t="s">
        <v>225</v>
      </c>
      <c r="H281" s="223">
        <v>31.91</v>
      </c>
      <c r="I281" s="224"/>
      <c r="J281" s="225">
        <f>ROUND(I281*H281,2)</f>
        <v>0</v>
      </c>
      <c r="K281" s="226"/>
      <c r="L281" s="43"/>
      <c r="M281" s="227" t="s">
        <v>1</v>
      </c>
      <c r="N281" s="228" t="s">
        <v>41</v>
      </c>
      <c r="O281" s="90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1" t="s">
        <v>147</v>
      </c>
      <c r="AT281" s="231" t="s">
        <v>143</v>
      </c>
      <c r="AU281" s="231" t="s">
        <v>86</v>
      </c>
      <c r="AY281" s="16" t="s">
        <v>141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6" t="s">
        <v>84</v>
      </c>
      <c r="BK281" s="232">
        <f>ROUND(I281*H281,2)</f>
        <v>0</v>
      </c>
      <c r="BL281" s="16" t="s">
        <v>147</v>
      </c>
      <c r="BM281" s="231" t="s">
        <v>503</v>
      </c>
    </row>
    <row r="282" s="13" customFormat="1">
      <c r="A282" s="13"/>
      <c r="B282" s="233"/>
      <c r="C282" s="234"/>
      <c r="D282" s="235" t="s">
        <v>149</v>
      </c>
      <c r="E282" s="236" t="s">
        <v>1</v>
      </c>
      <c r="F282" s="237" t="s">
        <v>504</v>
      </c>
      <c r="G282" s="234"/>
      <c r="H282" s="238">
        <v>31.870000000000001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149</v>
      </c>
      <c r="AU282" s="244" t="s">
        <v>86</v>
      </c>
      <c r="AV282" s="13" t="s">
        <v>86</v>
      </c>
      <c r="AW282" s="13" t="s">
        <v>32</v>
      </c>
      <c r="AX282" s="13" t="s">
        <v>76</v>
      </c>
      <c r="AY282" s="244" t="s">
        <v>141</v>
      </c>
    </row>
    <row r="283" s="13" customFormat="1">
      <c r="A283" s="13"/>
      <c r="B283" s="233"/>
      <c r="C283" s="234"/>
      <c r="D283" s="235" t="s">
        <v>149</v>
      </c>
      <c r="E283" s="236" t="s">
        <v>1</v>
      </c>
      <c r="F283" s="237" t="s">
        <v>505</v>
      </c>
      <c r="G283" s="234"/>
      <c r="H283" s="238">
        <v>0.040000000000000001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149</v>
      </c>
      <c r="AU283" s="244" t="s">
        <v>86</v>
      </c>
      <c r="AV283" s="13" t="s">
        <v>86</v>
      </c>
      <c r="AW283" s="13" t="s">
        <v>32</v>
      </c>
      <c r="AX283" s="13" t="s">
        <v>76</v>
      </c>
      <c r="AY283" s="244" t="s">
        <v>141</v>
      </c>
    </row>
    <row r="284" s="14" customFormat="1">
      <c r="A284" s="14"/>
      <c r="B284" s="245"/>
      <c r="C284" s="246"/>
      <c r="D284" s="235" t="s">
        <v>149</v>
      </c>
      <c r="E284" s="247" t="s">
        <v>1</v>
      </c>
      <c r="F284" s="248" t="s">
        <v>156</v>
      </c>
      <c r="G284" s="246"/>
      <c r="H284" s="249">
        <v>31.91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149</v>
      </c>
      <c r="AU284" s="255" t="s">
        <v>86</v>
      </c>
      <c r="AV284" s="14" t="s">
        <v>147</v>
      </c>
      <c r="AW284" s="14" t="s">
        <v>32</v>
      </c>
      <c r="AX284" s="14" t="s">
        <v>84</v>
      </c>
      <c r="AY284" s="255" t="s">
        <v>141</v>
      </c>
    </row>
    <row r="285" s="2" customFormat="1" ht="24.15" customHeight="1">
      <c r="A285" s="37"/>
      <c r="B285" s="38"/>
      <c r="C285" s="219" t="s">
        <v>506</v>
      </c>
      <c r="D285" s="219" t="s">
        <v>143</v>
      </c>
      <c r="E285" s="220" t="s">
        <v>507</v>
      </c>
      <c r="F285" s="221" t="s">
        <v>508</v>
      </c>
      <c r="G285" s="222" t="s">
        <v>225</v>
      </c>
      <c r="H285" s="223">
        <v>446.74000000000001</v>
      </c>
      <c r="I285" s="224"/>
      <c r="J285" s="225">
        <f>ROUND(I285*H285,2)</f>
        <v>0</v>
      </c>
      <c r="K285" s="226"/>
      <c r="L285" s="43"/>
      <c r="M285" s="227" t="s">
        <v>1</v>
      </c>
      <c r="N285" s="228" t="s">
        <v>41</v>
      </c>
      <c r="O285" s="90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1" t="s">
        <v>147</v>
      </c>
      <c r="AT285" s="231" t="s">
        <v>143</v>
      </c>
      <c r="AU285" s="231" t="s">
        <v>86</v>
      </c>
      <c r="AY285" s="16" t="s">
        <v>141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6" t="s">
        <v>84</v>
      </c>
      <c r="BK285" s="232">
        <f>ROUND(I285*H285,2)</f>
        <v>0</v>
      </c>
      <c r="BL285" s="16" t="s">
        <v>147</v>
      </c>
      <c r="BM285" s="231" t="s">
        <v>509</v>
      </c>
    </row>
    <row r="286" s="13" customFormat="1">
      <c r="A286" s="13"/>
      <c r="B286" s="233"/>
      <c r="C286" s="234"/>
      <c r="D286" s="235" t="s">
        <v>149</v>
      </c>
      <c r="E286" s="234"/>
      <c r="F286" s="237" t="s">
        <v>510</v>
      </c>
      <c r="G286" s="234"/>
      <c r="H286" s="238">
        <v>446.74000000000001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149</v>
      </c>
      <c r="AU286" s="244" t="s">
        <v>86</v>
      </c>
      <c r="AV286" s="13" t="s">
        <v>86</v>
      </c>
      <c r="AW286" s="13" t="s">
        <v>4</v>
      </c>
      <c r="AX286" s="13" t="s">
        <v>84</v>
      </c>
      <c r="AY286" s="244" t="s">
        <v>141</v>
      </c>
    </row>
    <row r="287" s="2" customFormat="1" ht="21.75" customHeight="1">
      <c r="A287" s="37"/>
      <c r="B287" s="38"/>
      <c r="C287" s="219" t="s">
        <v>511</v>
      </c>
      <c r="D287" s="219" t="s">
        <v>143</v>
      </c>
      <c r="E287" s="220" t="s">
        <v>512</v>
      </c>
      <c r="F287" s="221" t="s">
        <v>513</v>
      </c>
      <c r="G287" s="222" t="s">
        <v>225</v>
      </c>
      <c r="H287" s="223">
        <v>18.475999999999999</v>
      </c>
      <c r="I287" s="224"/>
      <c r="J287" s="225">
        <f>ROUND(I287*H287,2)</f>
        <v>0</v>
      </c>
      <c r="K287" s="226"/>
      <c r="L287" s="43"/>
      <c r="M287" s="227" t="s">
        <v>1</v>
      </c>
      <c r="N287" s="228" t="s">
        <v>41</v>
      </c>
      <c r="O287" s="90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1" t="s">
        <v>147</v>
      </c>
      <c r="AT287" s="231" t="s">
        <v>143</v>
      </c>
      <c r="AU287" s="231" t="s">
        <v>86</v>
      </c>
      <c r="AY287" s="16" t="s">
        <v>141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6" t="s">
        <v>84</v>
      </c>
      <c r="BK287" s="232">
        <f>ROUND(I287*H287,2)</f>
        <v>0</v>
      </c>
      <c r="BL287" s="16" t="s">
        <v>147</v>
      </c>
      <c r="BM287" s="231" t="s">
        <v>514</v>
      </c>
    </row>
    <row r="288" s="13" customFormat="1">
      <c r="A288" s="13"/>
      <c r="B288" s="233"/>
      <c r="C288" s="234"/>
      <c r="D288" s="235" t="s">
        <v>149</v>
      </c>
      <c r="E288" s="236" t="s">
        <v>1</v>
      </c>
      <c r="F288" s="237" t="s">
        <v>515</v>
      </c>
      <c r="G288" s="234"/>
      <c r="H288" s="238">
        <v>1.95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149</v>
      </c>
      <c r="AU288" s="244" t="s">
        <v>86</v>
      </c>
      <c r="AV288" s="13" t="s">
        <v>86</v>
      </c>
      <c r="AW288" s="13" t="s">
        <v>32</v>
      </c>
      <c r="AX288" s="13" t="s">
        <v>76</v>
      </c>
      <c r="AY288" s="244" t="s">
        <v>141</v>
      </c>
    </row>
    <row r="289" s="13" customFormat="1">
      <c r="A289" s="13"/>
      <c r="B289" s="233"/>
      <c r="C289" s="234"/>
      <c r="D289" s="235" t="s">
        <v>149</v>
      </c>
      <c r="E289" s="236" t="s">
        <v>1</v>
      </c>
      <c r="F289" s="237" t="s">
        <v>516</v>
      </c>
      <c r="G289" s="234"/>
      <c r="H289" s="238">
        <v>16.526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149</v>
      </c>
      <c r="AU289" s="244" t="s">
        <v>86</v>
      </c>
      <c r="AV289" s="13" t="s">
        <v>86</v>
      </c>
      <c r="AW289" s="13" t="s">
        <v>32</v>
      </c>
      <c r="AX289" s="13" t="s">
        <v>76</v>
      </c>
      <c r="AY289" s="244" t="s">
        <v>141</v>
      </c>
    </row>
    <row r="290" s="14" customFormat="1">
      <c r="A290" s="14"/>
      <c r="B290" s="245"/>
      <c r="C290" s="246"/>
      <c r="D290" s="235" t="s">
        <v>149</v>
      </c>
      <c r="E290" s="247" t="s">
        <v>1</v>
      </c>
      <c r="F290" s="248" t="s">
        <v>156</v>
      </c>
      <c r="G290" s="246"/>
      <c r="H290" s="249">
        <v>18.475999999999999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149</v>
      </c>
      <c r="AU290" s="255" t="s">
        <v>86</v>
      </c>
      <c r="AV290" s="14" t="s">
        <v>147</v>
      </c>
      <c r="AW290" s="14" t="s">
        <v>32</v>
      </c>
      <c r="AX290" s="14" t="s">
        <v>84</v>
      </c>
      <c r="AY290" s="255" t="s">
        <v>141</v>
      </c>
    </row>
    <row r="291" s="2" customFormat="1" ht="24.15" customHeight="1">
      <c r="A291" s="37"/>
      <c r="B291" s="38"/>
      <c r="C291" s="219" t="s">
        <v>517</v>
      </c>
      <c r="D291" s="219" t="s">
        <v>143</v>
      </c>
      <c r="E291" s="220" t="s">
        <v>518</v>
      </c>
      <c r="F291" s="221" t="s">
        <v>519</v>
      </c>
      <c r="G291" s="222" t="s">
        <v>225</v>
      </c>
      <c r="H291" s="223">
        <v>258.66399999999999</v>
      </c>
      <c r="I291" s="224"/>
      <c r="J291" s="225">
        <f>ROUND(I291*H291,2)</f>
        <v>0</v>
      </c>
      <c r="K291" s="226"/>
      <c r="L291" s="43"/>
      <c r="M291" s="227" t="s">
        <v>1</v>
      </c>
      <c r="N291" s="228" t="s">
        <v>41</v>
      </c>
      <c r="O291" s="90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1" t="s">
        <v>147</v>
      </c>
      <c r="AT291" s="231" t="s">
        <v>143</v>
      </c>
      <c r="AU291" s="231" t="s">
        <v>86</v>
      </c>
      <c r="AY291" s="16" t="s">
        <v>141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6" t="s">
        <v>84</v>
      </c>
      <c r="BK291" s="232">
        <f>ROUND(I291*H291,2)</f>
        <v>0</v>
      </c>
      <c r="BL291" s="16" t="s">
        <v>147</v>
      </c>
      <c r="BM291" s="231" t="s">
        <v>520</v>
      </c>
    </row>
    <row r="292" s="13" customFormat="1">
      <c r="A292" s="13"/>
      <c r="B292" s="233"/>
      <c r="C292" s="234"/>
      <c r="D292" s="235" t="s">
        <v>149</v>
      </c>
      <c r="E292" s="234"/>
      <c r="F292" s="237" t="s">
        <v>521</v>
      </c>
      <c r="G292" s="234"/>
      <c r="H292" s="238">
        <v>258.66399999999999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149</v>
      </c>
      <c r="AU292" s="244" t="s">
        <v>86</v>
      </c>
      <c r="AV292" s="13" t="s">
        <v>86</v>
      </c>
      <c r="AW292" s="13" t="s">
        <v>4</v>
      </c>
      <c r="AX292" s="13" t="s">
        <v>84</v>
      </c>
      <c r="AY292" s="244" t="s">
        <v>141</v>
      </c>
    </row>
    <row r="293" s="2" customFormat="1" ht="33" customHeight="1">
      <c r="A293" s="37"/>
      <c r="B293" s="38"/>
      <c r="C293" s="219" t="s">
        <v>522</v>
      </c>
      <c r="D293" s="219" t="s">
        <v>143</v>
      </c>
      <c r="E293" s="220" t="s">
        <v>523</v>
      </c>
      <c r="F293" s="221" t="s">
        <v>524</v>
      </c>
      <c r="G293" s="222" t="s">
        <v>225</v>
      </c>
      <c r="H293" s="223">
        <v>1.99</v>
      </c>
      <c r="I293" s="224"/>
      <c r="J293" s="225">
        <f>ROUND(I293*H293,2)</f>
        <v>0</v>
      </c>
      <c r="K293" s="226"/>
      <c r="L293" s="43"/>
      <c r="M293" s="227" t="s">
        <v>1</v>
      </c>
      <c r="N293" s="228" t="s">
        <v>41</v>
      </c>
      <c r="O293" s="90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1" t="s">
        <v>147</v>
      </c>
      <c r="AT293" s="231" t="s">
        <v>143</v>
      </c>
      <c r="AU293" s="231" t="s">
        <v>86</v>
      </c>
      <c r="AY293" s="16" t="s">
        <v>141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6" t="s">
        <v>84</v>
      </c>
      <c r="BK293" s="232">
        <f>ROUND(I293*H293,2)</f>
        <v>0</v>
      </c>
      <c r="BL293" s="16" t="s">
        <v>147</v>
      </c>
      <c r="BM293" s="231" t="s">
        <v>525</v>
      </c>
    </row>
    <row r="294" s="13" customFormat="1">
      <c r="A294" s="13"/>
      <c r="B294" s="233"/>
      <c r="C294" s="234"/>
      <c r="D294" s="235" t="s">
        <v>149</v>
      </c>
      <c r="E294" s="236" t="s">
        <v>1</v>
      </c>
      <c r="F294" s="237" t="s">
        <v>526</v>
      </c>
      <c r="G294" s="234"/>
      <c r="H294" s="238">
        <v>1.95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149</v>
      </c>
      <c r="AU294" s="244" t="s">
        <v>86</v>
      </c>
      <c r="AV294" s="13" t="s">
        <v>86</v>
      </c>
      <c r="AW294" s="13" t="s">
        <v>32</v>
      </c>
      <c r="AX294" s="13" t="s">
        <v>76</v>
      </c>
      <c r="AY294" s="244" t="s">
        <v>141</v>
      </c>
    </row>
    <row r="295" s="13" customFormat="1">
      <c r="A295" s="13"/>
      <c r="B295" s="233"/>
      <c r="C295" s="234"/>
      <c r="D295" s="235" t="s">
        <v>149</v>
      </c>
      <c r="E295" s="236" t="s">
        <v>1</v>
      </c>
      <c r="F295" s="237" t="s">
        <v>505</v>
      </c>
      <c r="G295" s="234"/>
      <c r="H295" s="238">
        <v>0.040000000000000001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149</v>
      </c>
      <c r="AU295" s="244" t="s">
        <v>86</v>
      </c>
      <c r="AV295" s="13" t="s">
        <v>86</v>
      </c>
      <c r="AW295" s="13" t="s">
        <v>32</v>
      </c>
      <c r="AX295" s="13" t="s">
        <v>76</v>
      </c>
      <c r="AY295" s="244" t="s">
        <v>141</v>
      </c>
    </row>
    <row r="296" s="14" customFormat="1">
      <c r="A296" s="14"/>
      <c r="B296" s="245"/>
      <c r="C296" s="246"/>
      <c r="D296" s="235" t="s">
        <v>149</v>
      </c>
      <c r="E296" s="247" t="s">
        <v>1</v>
      </c>
      <c r="F296" s="248" t="s">
        <v>156</v>
      </c>
      <c r="G296" s="246"/>
      <c r="H296" s="249">
        <v>1.99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149</v>
      </c>
      <c r="AU296" s="255" t="s">
        <v>86</v>
      </c>
      <c r="AV296" s="14" t="s">
        <v>147</v>
      </c>
      <c r="AW296" s="14" t="s">
        <v>32</v>
      </c>
      <c r="AX296" s="14" t="s">
        <v>84</v>
      </c>
      <c r="AY296" s="255" t="s">
        <v>141</v>
      </c>
    </row>
    <row r="297" s="2" customFormat="1" ht="33" customHeight="1">
      <c r="A297" s="37"/>
      <c r="B297" s="38"/>
      <c r="C297" s="219" t="s">
        <v>527</v>
      </c>
      <c r="D297" s="219" t="s">
        <v>143</v>
      </c>
      <c r="E297" s="220" t="s">
        <v>528</v>
      </c>
      <c r="F297" s="221" t="s">
        <v>529</v>
      </c>
      <c r="G297" s="222" t="s">
        <v>225</v>
      </c>
      <c r="H297" s="223">
        <v>16.526</v>
      </c>
      <c r="I297" s="224"/>
      <c r="J297" s="225">
        <f>ROUND(I297*H297,2)</f>
        <v>0</v>
      </c>
      <c r="K297" s="226"/>
      <c r="L297" s="43"/>
      <c r="M297" s="227" t="s">
        <v>1</v>
      </c>
      <c r="N297" s="228" t="s">
        <v>41</v>
      </c>
      <c r="O297" s="90"/>
      <c r="P297" s="229">
        <f>O297*H297</f>
        <v>0</v>
      </c>
      <c r="Q297" s="229">
        <v>0</v>
      </c>
      <c r="R297" s="229">
        <f>Q297*H297</f>
        <v>0</v>
      </c>
      <c r="S297" s="229">
        <v>0</v>
      </c>
      <c r="T297" s="230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1" t="s">
        <v>147</v>
      </c>
      <c r="AT297" s="231" t="s">
        <v>143</v>
      </c>
      <c r="AU297" s="231" t="s">
        <v>86</v>
      </c>
      <c r="AY297" s="16" t="s">
        <v>141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6" t="s">
        <v>84</v>
      </c>
      <c r="BK297" s="232">
        <f>ROUND(I297*H297,2)</f>
        <v>0</v>
      </c>
      <c r="BL297" s="16" t="s">
        <v>147</v>
      </c>
      <c r="BM297" s="231" t="s">
        <v>530</v>
      </c>
    </row>
    <row r="298" s="13" customFormat="1">
      <c r="A298" s="13"/>
      <c r="B298" s="233"/>
      <c r="C298" s="234"/>
      <c r="D298" s="235" t="s">
        <v>149</v>
      </c>
      <c r="E298" s="236" t="s">
        <v>1</v>
      </c>
      <c r="F298" s="237" t="s">
        <v>516</v>
      </c>
      <c r="G298" s="234"/>
      <c r="H298" s="238">
        <v>16.526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149</v>
      </c>
      <c r="AU298" s="244" t="s">
        <v>86</v>
      </c>
      <c r="AV298" s="13" t="s">
        <v>86</v>
      </c>
      <c r="AW298" s="13" t="s">
        <v>32</v>
      </c>
      <c r="AX298" s="13" t="s">
        <v>84</v>
      </c>
      <c r="AY298" s="244" t="s">
        <v>141</v>
      </c>
    </row>
    <row r="299" s="2" customFormat="1" ht="24.15" customHeight="1">
      <c r="A299" s="37"/>
      <c r="B299" s="38"/>
      <c r="C299" s="219" t="s">
        <v>531</v>
      </c>
      <c r="D299" s="219" t="s">
        <v>143</v>
      </c>
      <c r="E299" s="220" t="s">
        <v>532</v>
      </c>
      <c r="F299" s="221" t="s">
        <v>224</v>
      </c>
      <c r="G299" s="222" t="s">
        <v>225</v>
      </c>
      <c r="H299" s="223">
        <v>31.870000000000001</v>
      </c>
      <c r="I299" s="224"/>
      <c r="J299" s="225">
        <f>ROUND(I299*H299,2)</f>
        <v>0</v>
      </c>
      <c r="K299" s="226"/>
      <c r="L299" s="43"/>
      <c r="M299" s="227" t="s">
        <v>1</v>
      </c>
      <c r="N299" s="228" t="s">
        <v>41</v>
      </c>
      <c r="O299" s="90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1" t="s">
        <v>147</v>
      </c>
      <c r="AT299" s="231" t="s">
        <v>143</v>
      </c>
      <c r="AU299" s="231" t="s">
        <v>86</v>
      </c>
      <c r="AY299" s="16" t="s">
        <v>141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6" t="s">
        <v>84</v>
      </c>
      <c r="BK299" s="232">
        <f>ROUND(I299*H299,2)</f>
        <v>0</v>
      </c>
      <c r="BL299" s="16" t="s">
        <v>147</v>
      </c>
      <c r="BM299" s="231" t="s">
        <v>533</v>
      </c>
    </row>
    <row r="300" s="13" customFormat="1">
      <c r="A300" s="13"/>
      <c r="B300" s="233"/>
      <c r="C300" s="234"/>
      <c r="D300" s="235" t="s">
        <v>149</v>
      </c>
      <c r="E300" s="236" t="s">
        <v>1</v>
      </c>
      <c r="F300" s="237" t="s">
        <v>534</v>
      </c>
      <c r="G300" s="234"/>
      <c r="H300" s="238">
        <v>31.870000000000001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149</v>
      </c>
      <c r="AU300" s="244" t="s">
        <v>86</v>
      </c>
      <c r="AV300" s="13" t="s">
        <v>86</v>
      </c>
      <c r="AW300" s="13" t="s">
        <v>32</v>
      </c>
      <c r="AX300" s="13" t="s">
        <v>84</v>
      </c>
      <c r="AY300" s="244" t="s">
        <v>141</v>
      </c>
    </row>
    <row r="301" s="12" customFormat="1" ht="22.8" customHeight="1">
      <c r="A301" s="12"/>
      <c r="B301" s="203"/>
      <c r="C301" s="204"/>
      <c r="D301" s="205" t="s">
        <v>75</v>
      </c>
      <c r="E301" s="217" t="s">
        <v>535</v>
      </c>
      <c r="F301" s="217" t="s">
        <v>536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P302</f>
        <v>0</v>
      </c>
      <c r="Q301" s="211"/>
      <c r="R301" s="212">
        <f>R302</f>
        <v>0</v>
      </c>
      <c r="S301" s="211"/>
      <c r="T301" s="213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84</v>
      </c>
      <c r="AT301" s="215" t="s">
        <v>75</v>
      </c>
      <c r="AU301" s="215" t="s">
        <v>84</v>
      </c>
      <c r="AY301" s="214" t="s">
        <v>141</v>
      </c>
      <c r="BK301" s="216">
        <f>BK302</f>
        <v>0</v>
      </c>
    </row>
    <row r="302" s="2" customFormat="1" ht="24.15" customHeight="1">
      <c r="A302" s="37"/>
      <c r="B302" s="38"/>
      <c r="C302" s="219" t="s">
        <v>537</v>
      </c>
      <c r="D302" s="219" t="s">
        <v>143</v>
      </c>
      <c r="E302" s="220" t="s">
        <v>538</v>
      </c>
      <c r="F302" s="221" t="s">
        <v>539</v>
      </c>
      <c r="G302" s="222" t="s">
        <v>225</v>
      </c>
      <c r="H302" s="223">
        <v>367.23899999999998</v>
      </c>
      <c r="I302" s="224"/>
      <c r="J302" s="225">
        <f>ROUND(I302*H302,2)</f>
        <v>0</v>
      </c>
      <c r="K302" s="226"/>
      <c r="L302" s="43"/>
      <c r="M302" s="267" t="s">
        <v>1</v>
      </c>
      <c r="N302" s="268" t="s">
        <v>41</v>
      </c>
      <c r="O302" s="269"/>
      <c r="P302" s="270">
        <f>O302*H302</f>
        <v>0</v>
      </c>
      <c r="Q302" s="270">
        <v>0</v>
      </c>
      <c r="R302" s="270">
        <f>Q302*H302</f>
        <v>0</v>
      </c>
      <c r="S302" s="270">
        <v>0</v>
      </c>
      <c r="T302" s="27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1" t="s">
        <v>147</v>
      </c>
      <c r="AT302" s="231" t="s">
        <v>143</v>
      </c>
      <c r="AU302" s="231" t="s">
        <v>86</v>
      </c>
      <c r="AY302" s="16" t="s">
        <v>141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6" t="s">
        <v>84</v>
      </c>
      <c r="BK302" s="232">
        <f>ROUND(I302*H302,2)</f>
        <v>0</v>
      </c>
      <c r="BL302" s="16" t="s">
        <v>147</v>
      </c>
      <c r="BM302" s="231" t="s">
        <v>540</v>
      </c>
    </row>
    <row r="303" s="2" customFormat="1" ht="6.96" customHeight="1">
      <c r="A303" s="37"/>
      <c r="B303" s="65"/>
      <c r="C303" s="66"/>
      <c r="D303" s="66"/>
      <c r="E303" s="66"/>
      <c r="F303" s="66"/>
      <c r="G303" s="66"/>
      <c r="H303" s="66"/>
      <c r="I303" s="66"/>
      <c r="J303" s="66"/>
      <c r="K303" s="66"/>
      <c r="L303" s="43"/>
      <c r="M303" s="37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</row>
  </sheetData>
  <sheetProtection sheet="1" autoFilter="0" formatColumns="0" formatRows="0" objects="1" scenarios="1" spinCount="100000" saltValue="cmb5nvUIRwfRbUXbMuCv2LKMBPKA3Om4kDubX+X+ARrN/1D2Xk9cKtoUn/C51OaqLwhFVzWCoLJXF1Mx+KtPAQ==" hashValue="I37QbROnbqgCgQ/Vbf4SNX+q0n/9a2OJZwtUdZW+rPWfJwKjY0z8P0bjiAYAucYpAMeEDkrNjVHxdhiK7pKulQ==" algorithmName="SHA-512" password="CC35"/>
  <autoFilter ref="C125:K30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  <c r="AZ2" s="135" t="s">
        <v>93</v>
      </c>
      <c r="BA2" s="135" t="s">
        <v>1</v>
      </c>
      <c r="BB2" s="135" t="s">
        <v>1</v>
      </c>
      <c r="BC2" s="135" t="s">
        <v>263</v>
      </c>
      <c r="BD2" s="13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86</v>
      </c>
      <c r="AZ3" s="135" t="s">
        <v>95</v>
      </c>
      <c r="BA3" s="135" t="s">
        <v>1</v>
      </c>
      <c r="BB3" s="135" t="s">
        <v>1</v>
      </c>
      <c r="BC3" s="135" t="s">
        <v>84</v>
      </c>
      <c r="BD3" s="135" t="s">
        <v>86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  <c r="AZ4" s="135" t="s">
        <v>97</v>
      </c>
      <c r="BA4" s="135" t="s">
        <v>1</v>
      </c>
      <c r="BB4" s="135" t="s">
        <v>1</v>
      </c>
      <c r="BC4" s="135" t="s">
        <v>541</v>
      </c>
      <c r="BD4" s="135" t="s">
        <v>86</v>
      </c>
    </row>
    <row r="5" s="1" customFormat="1" ht="6.96" customHeight="1">
      <c r="B5" s="19"/>
      <c r="L5" s="19"/>
      <c r="AZ5" s="135" t="s">
        <v>99</v>
      </c>
      <c r="BA5" s="135" t="s">
        <v>1</v>
      </c>
      <c r="BB5" s="135" t="s">
        <v>1</v>
      </c>
      <c r="BC5" s="135" t="s">
        <v>542</v>
      </c>
      <c r="BD5" s="135" t="s">
        <v>86</v>
      </c>
    </row>
    <row r="6" s="1" customFormat="1" ht="12" customHeight="1">
      <c r="B6" s="19"/>
      <c r="D6" s="140" t="s">
        <v>16</v>
      </c>
      <c r="L6" s="19"/>
      <c r="AZ6" s="135" t="s">
        <v>101</v>
      </c>
      <c r="BA6" s="135" t="s">
        <v>1</v>
      </c>
      <c r="BB6" s="135" t="s">
        <v>1</v>
      </c>
      <c r="BC6" s="135" t="s">
        <v>543</v>
      </c>
      <c r="BD6" s="135" t="s">
        <v>86</v>
      </c>
    </row>
    <row r="7" s="1" customFormat="1" ht="16.5" customHeight="1">
      <c r="B7" s="19"/>
      <c r="E7" s="141" t="str">
        <f>'Rekapitulace stavby'!K6</f>
        <v>KANALIZACE U RAČANSKÉHO RYBNÍKA</v>
      </c>
      <c r="F7" s="140"/>
      <c r="G7" s="140"/>
      <c r="H7" s="140"/>
      <c r="L7" s="19"/>
      <c r="AZ7" s="135" t="s">
        <v>103</v>
      </c>
      <c r="BA7" s="135" t="s">
        <v>1</v>
      </c>
      <c r="BB7" s="135" t="s">
        <v>1</v>
      </c>
      <c r="BC7" s="135" t="s">
        <v>544</v>
      </c>
      <c r="BD7" s="135" t="s">
        <v>86</v>
      </c>
    </row>
    <row r="8" s="2" customFormat="1" ht="12" customHeight="1">
      <c r="A8" s="37"/>
      <c r="B8" s="43"/>
      <c r="C8" s="37"/>
      <c r="D8" s="140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35" t="s">
        <v>106</v>
      </c>
      <c r="BA8" s="135" t="s">
        <v>1</v>
      </c>
      <c r="BB8" s="135" t="s">
        <v>1</v>
      </c>
      <c r="BC8" s="135" t="s">
        <v>545</v>
      </c>
      <c r="BD8" s="135" t="s">
        <v>86</v>
      </c>
    </row>
    <row r="9" s="2" customFormat="1" ht="16.5" customHeight="1">
      <c r="A9" s="37"/>
      <c r="B9" s="43"/>
      <c r="C9" s="37"/>
      <c r="D9" s="37"/>
      <c r="E9" s="142" t="s">
        <v>546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35" t="s">
        <v>109</v>
      </c>
      <c r="BA9" s="135" t="s">
        <v>1</v>
      </c>
      <c r="BB9" s="135" t="s">
        <v>1</v>
      </c>
      <c r="BC9" s="135" t="s">
        <v>547</v>
      </c>
      <c r="BD9" s="135" t="s">
        <v>86</v>
      </c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1. 8. 2022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ROUND((SUM(BE125:BE241)),  2)</f>
        <v>0</v>
      </c>
      <c r="G33" s="37"/>
      <c r="H33" s="37"/>
      <c r="I33" s="155">
        <v>0.20999999999999999</v>
      </c>
      <c r="J33" s="154">
        <f>ROUND(((SUM(BE125:BE241))*I33),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ROUND((SUM(BF125:BF241)),  2)</f>
        <v>0</v>
      </c>
      <c r="G34" s="37"/>
      <c r="H34" s="37"/>
      <c r="I34" s="155">
        <v>0.14999999999999999</v>
      </c>
      <c r="J34" s="154">
        <f>ROUND(((SUM(BF125:BF241))*I34),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ROUND((SUM(BG125:BG241)),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ROUND((SUM(BH125:BH241)),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ROUND((SUM(BI125:BI241)),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KANALIZACE U RAČANSKÉHO RYBNÍKA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Přípojky splaškové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1781/24, 1781/23, 1781/2, 246, 245, 244, 243</v>
      </c>
      <c r="G89" s="39"/>
      <c r="H89" s="39"/>
      <c r="I89" s="31" t="s">
        <v>22</v>
      </c>
      <c r="J89" s="78" t="str">
        <f>IF(J12="","",J12)</f>
        <v>1. 8. 2022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Přelouč</v>
      </c>
      <c r="G91" s="39"/>
      <c r="H91" s="39"/>
      <c r="I91" s="31" t="s">
        <v>30</v>
      </c>
      <c r="J91" s="35" t="str">
        <f>E21</f>
        <v>VDI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Duben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114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115</v>
      </c>
    </row>
    <row r="97" s="9" customFormat="1" ht="24.96" customHeight="1">
      <c r="A97" s="9"/>
      <c r="B97" s="179"/>
      <c r="C97" s="180"/>
      <c r="D97" s="181" t="s">
        <v>116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117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118</v>
      </c>
      <c r="E99" s="188"/>
      <c r="F99" s="188"/>
      <c r="G99" s="188"/>
      <c r="H99" s="188"/>
      <c r="I99" s="188"/>
      <c r="J99" s="189">
        <f>J181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120</v>
      </c>
      <c r="E100" s="188"/>
      <c r="F100" s="188"/>
      <c r="G100" s="188"/>
      <c r="H100" s="188"/>
      <c r="I100" s="188"/>
      <c r="J100" s="189">
        <f>J186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121</v>
      </c>
      <c r="E101" s="188"/>
      <c r="F101" s="188"/>
      <c r="G101" s="188"/>
      <c r="H101" s="188"/>
      <c r="I101" s="188"/>
      <c r="J101" s="189">
        <f>J191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122</v>
      </c>
      <c r="E102" s="188"/>
      <c r="F102" s="188"/>
      <c r="G102" s="188"/>
      <c r="H102" s="188"/>
      <c r="I102" s="188"/>
      <c r="J102" s="189">
        <f>J202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123</v>
      </c>
      <c r="E103" s="188"/>
      <c r="F103" s="188"/>
      <c r="G103" s="188"/>
      <c r="H103" s="188"/>
      <c r="I103" s="188"/>
      <c r="J103" s="189">
        <f>J216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124</v>
      </c>
      <c r="E104" s="188"/>
      <c r="F104" s="188"/>
      <c r="G104" s="188"/>
      <c r="H104" s="188"/>
      <c r="I104" s="188"/>
      <c r="J104" s="189">
        <f>J223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125</v>
      </c>
      <c r="E105" s="188"/>
      <c r="F105" s="188"/>
      <c r="G105" s="188"/>
      <c r="H105" s="188"/>
      <c r="I105" s="188"/>
      <c r="J105" s="189">
        <f>J240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4" t="str">
        <f>E7</f>
        <v>KANALIZACE U RAČANSKÉHO RYBNÍKA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105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02 - Přípojky splaškové kanalizace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1781/24, 1781/23, 1781/2, 246, 245, 244, 243</v>
      </c>
      <c r="G119" s="39"/>
      <c r="H119" s="39"/>
      <c r="I119" s="31" t="s">
        <v>22</v>
      </c>
      <c r="J119" s="78" t="str">
        <f>IF(J12="","",J12)</f>
        <v>1. 8. 2022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Přelouč</v>
      </c>
      <c r="G121" s="39"/>
      <c r="H121" s="39"/>
      <c r="I121" s="31" t="s">
        <v>30</v>
      </c>
      <c r="J121" s="35" t="str">
        <f>E21</f>
        <v>VDI Projekt s.r.o.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33</v>
      </c>
      <c r="J122" s="35" t="str">
        <f>E24</f>
        <v>Ing. Jan Duben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1"/>
      <c r="B124" s="192"/>
      <c r="C124" s="193" t="s">
        <v>127</v>
      </c>
      <c r="D124" s="194" t="s">
        <v>61</v>
      </c>
      <c r="E124" s="194" t="s">
        <v>57</v>
      </c>
      <c r="F124" s="194" t="s">
        <v>58</v>
      </c>
      <c r="G124" s="194" t="s">
        <v>128</v>
      </c>
      <c r="H124" s="194" t="s">
        <v>129</v>
      </c>
      <c r="I124" s="194" t="s">
        <v>130</v>
      </c>
      <c r="J124" s="195" t="s">
        <v>113</v>
      </c>
      <c r="K124" s="196" t="s">
        <v>131</v>
      </c>
      <c r="L124" s="197"/>
      <c r="M124" s="99" t="s">
        <v>1</v>
      </c>
      <c r="N124" s="100" t="s">
        <v>40</v>
      </c>
      <c r="O124" s="100" t="s">
        <v>132</v>
      </c>
      <c r="P124" s="100" t="s">
        <v>133</v>
      </c>
      <c r="Q124" s="100" t="s">
        <v>134</v>
      </c>
      <c r="R124" s="100" t="s">
        <v>135</v>
      </c>
      <c r="S124" s="100" t="s">
        <v>136</v>
      </c>
      <c r="T124" s="101" t="s">
        <v>137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7"/>
      <c r="B125" s="38"/>
      <c r="C125" s="106" t="s">
        <v>138</v>
      </c>
      <c r="D125" s="39"/>
      <c r="E125" s="39"/>
      <c r="F125" s="39"/>
      <c r="G125" s="39"/>
      <c r="H125" s="39"/>
      <c r="I125" s="39"/>
      <c r="J125" s="198">
        <f>BK125</f>
        <v>0</v>
      </c>
      <c r="K125" s="39"/>
      <c r="L125" s="43"/>
      <c r="M125" s="102"/>
      <c r="N125" s="199"/>
      <c r="O125" s="103"/>
      <c r="P125" s="200">
        <f>P126</f>
        <v>0</v>
      </c>
      <c r="Q125" s="103"/>
      <c r="R125" s="200">
        <f>R126</f>
        <v>35.858920199999993</v>
      </c>
      <c r="S125" s="103"/>
      <c r="T125" s="201">
        <f>T126</f>
        <v>2.8619999999999997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75</v>
      </c>
      <c r="AU125" s="16" t="s">
        <v>115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139</v>
      </c>
      <c r="F126" s="206" t="s">
        <v>140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P127+P181+P186+P191+P202+P216+P223+P240</f>
        <v>0</v>
      </c>
      <c r="Q126" s="211"/>
      <c r="R126" s="212">
        <f>R127+R181+R186+R191+R202+R216+R223+R240</f>
        <v>35.858920199999993</v>
      </c>
      <c r="S126" s="211"/>
      <c r="T126" s="213">
        <f>T127+T181+T186+T191+T202+T216+T223+T240</f>
        <v>2.8619999999999997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141</v>
      </c>
      <c r="BK126" s="216">
        <f>BK127+BK181+BK186+BK191+BK202+BK216+BK223+BK240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84</v>
      </c>
      <c r="F127" s="217" t="s">
        <v>142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SUM(P128:P180)</f>
        <v>0</v>
      </c>
      <c r="Q127" s="211"/>
      <c r="R127" s="212">
        <f>SUM(R128:R180)</f>
        <v>30.491164999999999</v>
      </c>
      <c r="S127" s="211"/>
      <c r="T127" s="213">
        <f>SUM(T128:T180)</f>
        <v>2.8299999999999996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141</v>
      </c>
      <c r="BK127" s="216">
        <f>SUM(BK128:BK180)</f>
        <v>0</v>
      </c>
    </row>
    <row r="128" s="2" customFormat="1" ht="24.15" customHeight="1">
      <c r="A128" s="37"/>
      <c r="B128" s="38"/>
      <c r="C128" s="219" t="s">
        <v>84</v>
      </c>
      <c r="D128" s="219" t="s">
        <v>143</v>
      </c>
      <c r="E128" s="220" t="s">
        <v>144</v>
      </c>
      <c r="F128" s="221" t="s">
        <v>145</v>
      </c>
      <c r="G128" s="222" t="s">
        <v>146</v>
      </c>
      <c r="H128" s="223">
        <v>3.5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41</v>
      </c>
      <c r="O128" s="90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147</v>
      </c>
      <c r="AT128" s="231" t="s">
        <v>143</v>
      </c>
      <c r="AU128" s="231" t="s">
        <v>86</v>
      </c>
      <c r="AY128" s="16" t="s">
        <v>141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84</v>
      </c>
      <c r="BK128" s="232">
        <f>ROUND(I128*H128,2)</f>
        <v>0</v>
      </c>
      <c r="BL128" s="16" t="s">
        <v>147</v>
      </c>
      <c r="BM128" s="231" t="s">
        <v>148</v>
      </c>
    </row>
    <row r="129" s="13" customFormat="1">
      <c r="A129" s="13"/>
      <c r="B129" s="233"/>
      <c r="C129" s="234"/>
      <c r="D129" s="235" t="s">
        <v>149</v>
      </c>
      <c r="E129" s="236" t="s">
        <v>1</v>
      </c>
      <c r="F129" s="237" t="s">
        <v>548</v>
      </c>
      <c r="G129" s="234"/>
      <c r="H129" s="238">
        <v>3.5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149</v>
      </c>
      <c r="AU129" s="244" t="s">
        <v>86</v>
      </c>
      <c r="AV129" s="13" t="s">
        <v>86</v>
      </c>
      <c r="AW129" s="13" t="s">
        <v>32</v>
      </c>
      <c r="AX129" s="13" t="s">
        <v>84</v>
      </c>
      <c r="AY129" s="244" t="s">
        <v>141</v>
      </c>
    </row>
    <row r="130" s="2" customFormat="1" ht="33" customHeight="1">
      <c r="A130" s="37"/>
      <c r="B130" s="38"/>
      <c r="C130" s="219" t="s">
        <v>86</v>
      </c>
      <c r="D130" s="219" t="s">
        <v>143</v>
      </c>
      <c r="E130" s="220" t="s">
        <v>151</v>
      </c>
      <c r="F130" s="221" t="s">
        <v>152</v>
      </c>
      <c r="G130" s="222" t="s">
        <v>146</v>
      </c>
      <c r="H130" s="223">
        <v>3.5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0.28999999999999998</v>
      </c>
      <c r="T130" s="230">
        <f>S130*H130</f>
        <v>1.0149999999999999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147</v>
      </c>
      <c r="AT130" s="231" t="s">
        <v>143</v>
      </c>
      <c r="AU130" s="231" t="s">
        <v>86</v>
      </c>
      <c r="AY130" s="16" t="s">
        <v>141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84</v>
      </c>
      <c r="BK130" s="232">
        <f>ROUND(I130*H130,2)</f>
        <v>0</v>
      </c>
      <c r="BL130" s="16" t="s">
        <v>147</v>
      </c>
      <c r="BM130" s="231" t="s">
        <v>153</v>
      </c>
    </row>
    <row r="131" s="13" customFormat="1">
      <c r="A131" s="13"/>
      <c r="B131" s="233"/>
      <c r="C131" s="234"/>
      <c r="D131" s="235" t="s">
        <v>149</v>
      </c>
      <c r="E131" s="236" t="s">
        <v>1</v>
      </c>
      <c r="F131" s="237" t="s">
        <v>549</v>
      </c>
      <c r="G131" s="234"/>
      <c r="H131" s="238">
        <v>3.5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149</v>
      </c>
      <c r="AU131" s="244" t="s">
        <v>86</v>
      </c>
      <c r="AV131" s="13" t="s">
        <v>86</v>
      </c>
      <c r="AW131" s="13" t="s">
        <v>32</v>
      </c>
      <c r="AX131" s="13" t="s">
        <v>84</v>
      </c>
      <c r="AY131" s="244" t="s">
        <v>141</v>
      </c>
    </row>
    <row r="132" s="2" customFormat="1" ht="33" customHeight="1">
      <c r="A132" s="37"/>
      <c r="B132" s="38"/>
      <c r="C132" s="219" t="s">
        <v>157</v>
      </c>
      <c r="D132" s="219" t="s">
        <v>143</v>
      </c>
      <c r="E132" s="220" t="s">
        <v>550</v>
      </c>
      <c r="F132" s="221" t="s">
        <v>551</v>
      </c>
      <c r="G132" s="222" t="s">
        <v>146</v>
      </c>
      <c r="H132" s="223">
        <v>2.75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1.21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147</v>
      </c>
      <c r="AT132" s="231" t="s">
        <v>143</v>
      </c>
      <c r="AU132" s="231" t="s">
        <v>86</v>
      </c>
      <c r="AY132" s="16" t="s">
        <v>141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84</v>
      </c>
      <c r="BK132" s="232">
        <f>ROUND(I132*H132,2)</f>
        <v>0</v>
      </c>
      <c r="BL132" s="16" t="s">
        <v>147</v>
      </c>
      <c r="BM132" s="231" t="s">
        <v>168</v>
      </c>
    </row>
    <row r="133" s="13" customFormat="1">
      <c r="A133" s="13"/>
      <c r="B133" s="233"/>
      <c r="C133" s="234"/>
      <c r="D133" s="235" t="s">
        <v>149</v>
      </c>
      <c r="E133" s="236" t="s">
        <v>1</v>
      </c>
      <c r="F133" s="237" t="s">
        <v>552</v>
      </c>
      <c r="G133" s="234"/>
      <c r="H133" s="238">
        <v>2.75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149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141</v>
      </c>
    </row>
    <row r="134" s="2" customFormat="1" ht="24.15" customHeight="1">
      <c r="A134" s="37"/>
      <c r="B134" s="38"/>
      <c r="C134" s="219" t="s">
        <v>147</v>
      </c>
      <c r="D134" s="219" t="s">
        <v>143</v>
      </c>
      <c r="E134" s="220" t="s">
        <v>553</v>
      </c>
      <c r="F134" s="221" t="s">
        <v>554</v>
      </c>
      <c r="G134" s="222" t="s">
        <v>146</v>
      </c>
      <c r="H134" s="223">
        <v>2.75</v>
      </c>
      <c r="I134" s="224"/>
      <c r="J134" s="225">
        <f>ROUND(I134*H134,2)</f>
        <v>0</v>
      </c>
      <c r="K134" s="226"/>
      <c r="L134" s="43"/>
      <c r="M134" s="227" t="s">
        <v>1</v>
      </c>
      <c r="N134" s="228" t="s">
        <v>41</v>
      </c>
      <c r="O134" s="90"/>
      <c r="P134" s="229">
        <f>O134*H134</f>
        <v>0</v>
      </c>
      <c r="Q134" s="229">
        <v>0</v>
      </c>
      <c r="R134" s="229">
        <f>Q134*H134</f>
        <v>0</v>
      </c>
      <c r="S134" s="229">
        <v>0.22</v>
      </c>
      <c r="T134" s="230">
        <f>S134*H134</f>
        <v>0.60499999999999998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1" t="s">
        <v>147</v>
      </c>
      <c r="AT134" s="231" t="s">
        <v>143</v>
      </c>
      <c r="AU134" s="231" t="s">
        <v>86</v>
      </c>
      <c r="AY134" s="16" t="s">
        <v>141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6" t="s">
        <v>84</v>
      </c>
      <c r="BK134" s="232">
        <f>ROUND(I134*H134,2)</f>
        <v>0</v>
      </c>
      <c r="BL134" s="16" t="s">
        <v>147</v>
      </c>
      <c r="BM134" s="231" t="s">
        <v>173</v>
      </c>
    </row>
    <row r="135" s="13" customFormat="1">
      <c r="A135" s="13"/>
      <c r="B135" s="233"/>
      <c r="C135" s="234"/>
      <c r="D135" s="235" t="s">
        <v>149</v>
      </c>
      <c r="E135" s="236" t="s">
        <v>1</v>
      </c>
      <c r="F135" s="237" t="s">
        <v>555</v>
      </c>
      <c r="G135" s="234"/>
      <c r="H135" s="238">
        <v>2.75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149</v>
      </c>
      <c r="AU135" s="244" t="s">
        <v>86</v>
      </c>
      <c r="AV135" s="13" t="s">
        <v>86</v>
      </c>
      <c r="AW135" s="13" t="s">
        <v>32</v>
      </c>
      <c r="AX135" s="13" t="s">
        <v>84</v>
      </c>
      <c r="AY135" s="244" t="s">
        <v>141</v>
      </c>
    </row>
    <row r="136" s="2" customFormat="1" ht="24.15" customHeight="1">
      <c r="A136" s="37"/>
      <c r="B136" s="38"/>
      <c r="C136" s="219" t="s">
        <v>165</v>
      </c>
      <c r="D136" s="219" t="s">
        <v>143</v>
      </c>
      <c r="E136" s="220" t="s">
        <v>186</v>
      </c>
      <c r="F136" s="221" t="s">
        <v>187</v>
      </c>
      <c r="G136" s="222" t="s">
        <v>178</v>
      </c>
      <c r="H136" s="223">
        <v>4</v>
      </c>
      <c r="I136" s="224"/>
      <c r="J136" s="225">
        <f>ROUND(I136*H136,2)</f>
        <v>0</v>
      </c>
      <c r="K136" s="226"/>
      <c r="L136" s="43"/>
      <c r="M136" s="227" t="s">
        <v>1</v>
      </c>
      <c r="N136" s="228" t="s">
        <v>41</v>
      </c>
      <c r="O136" s="90"/>
      <c r="P136" s="229">
        <f>O136*H136</f>
        <v>0</v>
      </c>
      <c r="Q136" s="229">
        <v>0.036900000000000002</v>
      </c>
      <c r="R136" s="229">
        <f>Q136*H136</f>
        <v>0.14760000000000001</v>
      </c>
      <c r="S136" s="229">
        <v>0</v>
      </c>
      <c r="T136" s="23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147</v>
      </c>
      <c r="AT136" s="231" t="s">
        <v>143</v>
      </c>
      <c r="AU136" s="231" t="s">
        <v>86</v>
      </c>
      <c r="AY136" s="16" t="s">
        <v>141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84</v>
      </c>
      <c r="BK136" s="232">
        <f>ROUND(I136*H136,2)</f>
        <v>0</v>
      </c>
      <c r="BL136" s="16" t="s">
        <v>147</v>
      </c>
      <c r="BM136" s="231" t="s">
        <v>188</v>
      </c>
    </row>
    <row r="137" s="13" customFormat="1">
      <c r="A137" s="13"/>
      <c r="B137" s="233"/>
      <c r="C137" s="234"/>
      <c r="D137" s="235" t="s">
        <v>149</v>
      </c>
      <c r="E137" s="236" t="s">
        <v>1</v>
      </c>
      <c r="F137" s="237" t="s">
        <v>556</v>
      </c>
      <c r="G137" s="234"/>
      <c r="H137" s="238">
        <v>4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149</v>
      </c>
      <c r="AU137" s="244" t="s">
        <v>86</v>
      </c>
      <c r="AV137" s="13" t="s">
        <v>86</v>
      </c>
      <c r="AW137" s="13" t="s">
        <v>32</v>
      </c>
      <c r="AX137" s="13" t="s">
        <v>84</v>
      </c>
      <c r="AY137" s="244" t="s">
        <v>141</v>
      </c>
    </row>
    <row r="138" s="2" customFormat="1" ht="33" customHeight="1">
      <c r="A138" s="37"/>
      <c r="B138" s="38"/>
      <c r="C138" s="219" t="s">
        <v>170</v>
      </c>
      <c r="D138" s="219" t="s">
        <v>143</v>
      </c>
      <c r="E138" s="220" t="s">
        <v>557</v>
      </c>
      <c r="F138" s="221" t="s">
        <v>558</v>
      </c>
      <c r="G138" s="222" t="s">
        <v>193</v>
      </c>
      <c r="H138" s="223">
        <v>49.673000000000002</v>
      </c>
      <c r="I138" s="224"/>
      <c r="J138" s="225">
        <f>ROUND(I138*H138,2)</f>
        <v>0</v>
      </c>
      <c r="K138" s="226"/>
      <c r="L138" s="43"/>
      <c r="M138" s="227" t="s">
        <v>1</v>
      </c>
      <c r="N138" s="228" t="s">
        <v>41</v>
      </c>
      <c r="O138" s="90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31" t="s">
        <v>147</v>
      </c>
      <c r="AT138" s="231" t="s">
        <v>143</v>
      </c>
      <c r="AU138" s="231" t="s">
        <v>86</v>
      </c>
      <c r="AY138" s="16" t="s">
        <v>141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6" t="s">
        <v>84</v>
      </c>
      <c r="BK138" s="232">
        <f>ROUND(I138*H138,2)</f>
        <v>0</v>
      </c>
      <c r="BL138" s="16" t="s">
        <v>147</v>
      </c>
      <c r="BM138" s="231" t="s">
        <v>194</v>
      </c>
    </row>
    <row r="139" s="13" customFormat="1">
      <c r="A139" s="13"/>
      <c r="B139" s="233"/>
      <c r="C139" s="234"/>
      <c r="D139" s="235" t="s">
        <v>149</v>
      </c>
      <c r="E139" s="236" t="s">
        <v>93</v>
      </c>
      <c r="F139" s="237" t="s">
        <v>559</v>
      </c>
      <c r="G139" s="234"/>
      <c r="H139" s="238">
        <v>24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149</v>
      </c>
      <c r="AU139" s="244" t="s">
        <v>86</v>
      </c>
      <c r="AV139" s="13" t="s">
        <v>86</v>
      </c>
      <c r="AW139" s="13" t="s">
        <v>32</v>
      </c>
      <c r="AX139" s="13" t="s">
        <v>76</v>
      </c>
      <c r="AY139" s="244" t="s">
        <v>141</v>
      </c>
    </row>
    <row r="140" s="13" customFormat="1">
      <c r="A140" s="13"/>
      <c r="B140" s="233"/>
      <c r="C140" s="234"/>
      <c r="D140" s="235" t="s">
        <v>149</v>
      </c>
      <c r="E140" s="236" t="s">
        <v>95</v>
      </c>
      <c r="F140" s="237" t="s">
        <v>196</v>
      </c>
      <c r="G140" s="234"/>
      <c r="H140" s="238">
        <v>1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149</v>
      </c>
      <c r="AU140" s="244" t="s">
        <v>86</v>
      </c>
      <c r="AV140" s="13" t="s">
        <v>86</v>
      </c>
      <c r="AW140" s="13" t="s">
        <v>32</v>
      </c>
      <c r="AX140" s="13" t="s">
        <v>76</v>
      </c>
      <c r="AY140" s="244" t="s">
        <v>141</v>
      </c>
    </row>
    <row r="141" s="13" customFormat="1">
      <c r="A141" s="13"/>
      <c r="B141" s="233"/>
      <c r="C141" s="234"/>
      <c r="D141" s="235" t="s">
        <v>149</v>
      </c>
      <c r="E141" s="236" t="s">
        <v>97</v>
      </c>
      <c r="F141" s="237" t="s">
        <v>560</v>
      </c>
      <c r="G141" s="234"/>
      <c r="H141" s="238">
        <v>1.79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149</v>
      </c>
      <c r="AU141" s="244" t="s">
        <v>86</v>
      </c>
      <c r="AV141" s="13" t="s">
        <v>86</v>
      </c>
      <c r="AW141" s="13" t="s">
        <v>32</v>
      </c>
      <c r="AX141" s="13" t="s">
        <v>76</v>
      </c>
      <c r="AY141" s="244" t="s">
        <v>141</v>
      </c>
    </row>
    <row r="142" s="13" customFormat="1">
      <c r="A142" s="13"/>
      <c r="B142" s="233"/>
      <c r="C142" s="234"/>
      <c r="D142" s="235" t="s">
        <v>149</v>
      </c>
      <c r="E142" s="236" t="s">
        <v>99</v>
      </c>
      <c r="F142" s="237" t="s">
        <v>561</v>
      </c>
      <c r="G142" s="234"/>
      <c r="H142" s="238">
        <v>49.673000000000002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149</v>
      </c>
      <c r="AU142" s="244" t="s">
        <v>86</v>
      </c>
      <c r="AV142" s="13" t="s">
        <v>86</v>
      </c>
      <c r="AW142" s="13" t="s">
        <v>32</v>
      </c>
      <c r="AX142" s="13" t="s">
        <v>84</v>
      </c>
      <c r="AY142" s="244" t="s">
        <v>141</v>
      </c>
    </row>
    <row r="143" s="2" customFormat="1" ht="24.15" customHeight="1">
      <c r="A143" s="37"/>
      <c r="B143" s="38"/>
      <c r="C143" s="219" t="s">
        <v>175</v>
      </c>
      <c r="D143" s="219" t="s">
        <v>143</v>
      </c>
      <c r="E143" s="220" t="s">
        <v>200</v>
      </c>
      <c r="F143" s="221" t="s">
        <v>201</v>
      </c>
      <c r="G143" s="222" t="s">
        <v>193</v>
      </c>
      <c r="H143" s="223">
        <v>7.1600000000000001</v>
      </c>
      <c r="I143" s="224"/>
      <c r="J143" s="225">
        <f>ROUND(I143*H143,2)</f>
        <v>0</v>
      </c>
      <c r="K143" s="226"/>
      <c r="L143" s="43"/>
      <c r="M143" s="227" t="s">
        <v>1</v>
      </c>
      <c r="N143" s="228" t="s">
        <v>41</v>
      </c>
      <c r="O143" s="90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1" t="s">
        <v>147</v>
      </c>
      <c r="AT143" s="231" t="s">
        <v>143</v>
      </c>
      <c r="AU143" s="231" t="s">
        <v>86</v>
      </c>
      <c r="AY143" s="16" t="s">
        <v>141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6" t="s">
        <v>84</v>
      </c>
      <c r="BK143" s="232">
        <f>ROUND(I143*H143,2)</f>
        <v>0</v>
      </c>
      <c r="BL143" s="16" t="s">
        <v>147</v>
      </c>
      <c r="BM143" s="231" t="s">
        <v>202</v>
      </c>
    </row>
    <row r="144" s="13" customFormat="1">
      <c r="A144" s="13"/>
      <c r="B144" s="233"/>
      <c r="C144" s="234"/>
      <c r="D144" s="235" t="s">
        <v>149</v>
      </c>
      <c r="E144" s="236" t="s">
        <v>1</v>
      </c>
      <c r="F144" s="237" t="s">
        <v>203</v>
      </c>
      <c r="G144" s="234"/>
      <c r="H144" s="238">
        <v>7.1600000000000001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149</v>
      </c>
      <c r="AU144" s="244" t="s">
        <v>86</v>
      </c>
      <c r="AV144" s="13" t="s">
        <v>86</v>
      </c>
      <c r="AW144" s="13" t="s">
        <v>32</v>
      </c>
      <c r="AX144" s="13" t="s">
        <v>84</v>
      </c>
      <c r="AY144" s="244" t="s">
        <v>141</v>
      </c>
    </row>
    <row r="145" s="2" customFormat="1" ht="24.15" customHeight="1">
      <c r="A145" s="37"/>
      <c r="B145" s="38"/>
      <c r="C145" s="219" t="s">
        <v>181</v>
      </c>
      <c r="D145" s="219" t="s">
        <v>143</v>
      </c>
      <c r="E145" s="220" t="s">
        <v>205</v>
      </c>
      <c r="F145" s="221" t="s">
        <v>206</v>
      </c>
      <c r="G145" s="222" t="s">
        <v>146</v>
      </c>
      <c r="H145" s="223">
        <v>85.920000000000002</v>
      </c>
      <c r="I145" s="224"/>
      <c r="J145" s="225">
        <f>ROUND(I145*H145,2)</f>
        <v>0</v>
      </c>
      <c r="K145" s="226"/>
      <c r="L145" s="43"/>
      <c r="M145" s="227" t="s">
        <v>1</v>
      </c>
      <c r="N145" s="228" t="s">
        <v>41</v>
      </c>
      <c r="O145" s="90"/>
      <c r="P145" s="229">
        <f>O145*H145</f>
        <v>0</v>
      </c>
      <c r="Q145" s="229">
        <v>0.00084999999999999995</v>
      </c>
      <c r="R145" s="229">
        <f>Q145*H145</f>
        <v>0.073032</v>
      </c>
      <c r="S145" s="229">
        <v>0</v>
      </c>
      <c r="T145" s="23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1" t="s">
        <v>147</v>
      </c>
      <c r="AT145" s="231" t="s">
        <v>143</v>
      </c>
      <c r="AU145" s="231" t="s">
        <v>86</v>
      </c>
      <c r="AY145" s="16" t="s">
        <v>141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6" t="s">
        <v>84</v>
      </c>
      <c r="BK145" s="232">
        <f>ROUND(I145*H145,2)</f>
        <v>0</v>
      </c>
      <c r="BL145" s="16" t="s">
        <v>147</v>
      </c>
      <c r="BM145" s="231" t="s">
        <v>207</v>
      </c>
    </row>
    <row r="146" s="13" customFormat="1">
      <c r="A146" s="13"/>
      <c r="B146" s="233"/>
      <c r="C146" s="234"/>
      <c r="D146" s="235" t="s">
        <v>149</v>
      </c>
      <c r="E146" s="236" t="s">
        <v>1</v>
      </c>
      <c r="F146" s="237" t="s">
        <v>208</v>
      </c>
      <c r="G146" s="234"/>
      <c r="H146" s="238">
        <v>85.920000000000002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149</v>
      </c>
      <c r="AU146" s="244" t="s">
        <v>86</v>
      </c>
      <c r="AV146" s="13" t="s">
        <v>86</v>
      </c>
      <c r="AW146" s="13" t="s">
        <v>32</v>
      </c>
      <c r="AX146" s="13" t="s">
        <v>84</v>
      </c>
      <c r="AY146" s="244" t="s">
        <v>141</v>
      </c>
    </row>
    <row r="147" s="2" customFormat="1" ht="24.15" customHeight="1">
      <c r="A147" s="37"/>
      <c r="B147" s="38"/>
      <c r="C147" s="219" t="s">
        <v>185</v>
      </c>
      <c r="D147" s="219" t="s">
        <v>143</v>
      </c>
      <c r="E147" s="220" t="s">
        <v>210</v>
      </c>
      <c r="F147" s="221" t="s">
        <v>211</v>
      </c>
      <c r="G147" s="222" t="s">
        <v>146</v>
      </c>
      <c r="H147" s="223">
        <v>85.920000000000002</v>
      </c>
      <c r="I147" s="224"/>
      <c r="J147" s="225">
        <f>ROUND(I147*H147,2)</f>
        <v>0</v>
      </c>
      <c r="K147" s="226"/>
      <c r="L147" s="43"/>
      <c r="M147" s="227" t="s">
        <v>1</v>
      </c>
      <c r="N147" s="228" t="s">
        <v>41</v>
      </c>
      <c r="O147" s="90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1" t="s">
        <v>147</v>
      </c>
      <c r="AT147" s="231" t="s">
        <v>143</v>
      </c>
      <c r="AU147" s="231" t="s">
        <v>86</v>
      </c>
      <c r="AY147" s="16" t="s">
        <v>141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6" t="s">
        <v>84</v>
      </c>
      <c r="BK147" s="232">
        <f>ROUND(I147*H147,2)</f>
        <v>0</v>
      </c>
      <c r="BL147" s="16" t="s">
        <v>147</v>
      </c>
      <c r="BM147" s="231" t="s">
        <v>212</v>
      </c>
    </row>
    <row r="148" s="2" customFormat="1" ht="37.8" customHeight="1">
      <c r="A148" s="37"/>
      <c r="B148" s="38"/>
      <c r="C148" s="219" t="s">
        <v>190</v>
      </c>
      <c r="D148" s="219" t="s">
        <v>143</v>
      </c>
      <c r="E148" s="220" t="s">
        <v>214</v>
      </c>
      <c r="F148" s="221" t="s">
        <v>215</v>
      </c>
      <c r="G148" s="222" t="s">
        <v>193</v>
      </c>
      <c r="H148" s="223">
        <v>24.515999999999998</v>
      </c>
      <c r="I148" s="224"/>
      <c r="J148" s="225">
        <f>ROUND(I148*H148,2)</f>
        <v>0</v>
      </c>
      <c r="K148" s="226"/>
      <c r="L148" s="43"/>
      <c r="M148" s="227" t="s">
        <v>1</v>
      </c>
      <c r="N148" s="228" t="s">
        <v>41</v>
      </c>
      <c r="O148" s="90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1" t="s">
        <v>147</v>
      </c>
      <c r="AT148" s="231" t="s">
        <v>143</v>
      </c>
      <c r="AU148" s="231" t="s">
        <v>86</v>
      </c>
      <c r="AY148" s="16" t="s">
        <v>141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6" t="s">
        <v>84</v>
      </c>
      <c r="BK148" s="232">
        <f>ROUND(I148*H148,2)</f>
        <v>0</v>
      </c>
      <c r="BL148" s="16" t="s">
        <v>147</v>
      </c>
      <c r="BM148" s="231" t="s">
        <v>216</v>
      </c>
    </row>
    <row r="149" s="13" customFormat="1">
      <c r="A149" s="13"/>
      <c r="B149" s="233"/>
      <c r="C149" s="234"/>
      <c r="D149" s="235" t="s">
        <v>149</v>
      </c>
      <c r="E149" s="236" t="s">
        <v>106</v>
      </c>
      <c r="F149" s="237" t="s">
        <v>217</v>
      </c>
      <c r="G149" s="234"/>
      <c r="H149" s="238">
        <v>24.515999999999998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149</v>
      </c>
      <c r="AU149" s="244" t="s">
        <v>86</v>
      </c>
      <c r="AV149" s="13" t="s">
        <v>86</v>
      </c>
      <c r="AW149" s="13" t="s">
        <v>32</v>
      </c>
      <c r="AX149" s="13" t="s">
        <v>84</v>
      </c>
      <c r="AY149" s="244" t="s">
        <v>141</v>
      </c>
    </row>
    <row r="150" s="2" customFormat="1" ht="37.8" customHeight="1">
      <c r="A150" s="37"/>
      <c r="B150" s="38"/>
      <c r="C150" s="219" t="s">
        <v>199</v>
      </c>
      <c r="D150" s="219" t="s">
        <v>143</v>
      </c>
      <c r="E150" s="220" t="s">
        <v>218</v>
      </c>
      <c r="F150" s="221" t="s">
        <v>219</v>
      </c>
      <c r="G150" s="222" t="s">
        <v>193</v>
      </c>
      <c r="H150" s="223">
        <v>122.58</v>
      </c>
      <c r="I150" s="224"/>
      <c r="J150" s="225">
        <f>ROUND(I150*H150,2)</f>
        <v>0</v>
      </c>
      <c r="K150" s="226"/>
      <c r="L150" s="43"/>
      <c r="M150" s="227" t="s">
        <v>1</v>
      </c>
      <c r="N150" s="228" t="s">
        <v>41</v>
      </c>
      <c r="O150" s="90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1" t="s">
        <v>147</v>
      </c>
      <c r="AT150" s="231" t="s">
        <v>143</v>
      </c>
      <c r="AU150" s="231" t="s">
        <v>86</v>
      </c>
      <c r="AY150" s="16" t="s">
        <v>141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6" t="s">
        <v>84</v>
      </c>
      <c r="BK150" s="232">
        <f>ROUND(I150*H150,2)</f>
        <v>0</v>
      </c>
      <c r="BL150" s="16" t="s">
        <v>147</v>
      </c>
      <c r="BM150" s="231" t="s">
        <v>220</v>
      </c>
    </row>
    <row r="151" s="13" customFormat="1">
      <c r="A151" s="13"/>
      <c r="B151" s="233"/>
      <c r="C151" s="234"/>
      <c r="D151" s="235" t="s">
        <v>149</v>
      </c>
      <c r="E151" s="236" t="s">
        <v>1</v>
      </c>
      <c r="F151" s="237" t="s">
        <v>221</v>
      </c>
      <c r="G151" s="234"/>
      <c r="H151" s="238">
        <v>122.58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149</v>
      </c>
      <c r="AU151" s="244" t="s">
        <v>86</v>
      </c>
      <c r="AV151" s="13" t="s">
        <v>86</v>
      </c>
      <c r="AW151" s="13" t="s">
        <v>32</v>
      </c>
      <c r="AX151" s="13" t="s">
        <v>84</v>
      </c>
      <c r="AY151" s="244" t="s">
        <v>141</v>
      </c>
    </row>
    <row r="152" s="2" customFormat="1" ht="24.15" customHeight="1">
      <c r="A152" s="37"/>
      <c r="B152" s="38"/>
      <c r="C152" s="219" t="s">
        <v>204</v>
      </c>
      <c r="D152" s="219" t="s">
        <v>143</v>
      </c>
      <c r="E152" s="220" t="s">
        <v>223</v>
      </c>
      <c r="F152" s="221" t="s">
        <v>224</v>
      </c>
      <c r="G152" s="222" t="s">
        <v>225</v>
      </c>
      <c r="H152" s="223">
        <v>45.354999999999997</v>
      </c>
      <c r="I152" s="224"/>
      <c r="J152" s="225">
        <f>ROUND(I152*H152,2)</f>
        <v>0</v>
      </c>
      <c r="K152" s="226"/>
      <c r="L152" s="43"/>
      <c r="M152" s="227" t="s">
        <v>1</v>
      </c>
      <c r="N152" s="228" t="s">
        <v>41</v>
      </c>
      <c r="O152" s="90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1" t="s">
        <v>147</v>
      </c>
      <c r="AT152" s="231" t="s">
        <v>143</v>
      </c>
      <c r="AU152" s="231" t="s">
        <v>86</v>
      </c>
      <c r="AY152" s="16" t="s">
        <v>141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6" t="s">
        <v>84</v>
      </c>
      <c r="BK152" s="232">
        <f>ROUND(I152*H152,2)</f>
        <v>0</v>
      </c>
      <c r="BL152" s="16" t="s">
        <v>147</v>
      </c>
      <c r="BM152" s="231" t="s">
        <v>226</v>
      </c>
    </row>
    <row r="153" s="13" customFormat="1">
      <c r="A153" s="13"/>
      <c r="B153" s="233"/>
      <c r="C153" s="234"/>
      <c r="D153" s="235" t="s">
        <v>149</v>
      </c>
      <c r="E153" s="236" t="s">
        <v>1</v>
      </c>
      <c r="F153" s="237" t="s">
        <v>227</v>
      </c>
      <c r="G153" s="234"/>
      <c r="H153" s="238">
        <v>45.354999999999997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149</v>
      </c>
      <c r="AU153" s="244" t="s">
        <v>86</v>
      </c>
      <c r="AV153" s="13" t="s">
        <v>86</v>
      </c>
      <c r="AW153" s="13" t="s">
        <v>32</v>
      </c>
      <c r="AX153" s="13" t="s">
        <v>84</v>
      </c>
      <c r="AY153" s="244" t="s">
        <v>141</v>
      </c>
    </row>
    <row r="154" s="2" customFormat="1" ht="16.5" customHeight="1">
      <c r="A154" s="37"/>
      <c r="B154" s="38"/>
      <c r="C154" s="219" t="s">
        <v>209</v>
      </c>
      <c r="D154" s="219" t="s">
        <v>143</v>
      </c>
      <c r="E154" s="220" t="s">
        <v>229</v>
      </c>
      <c r="F154" s="221" t="s">
        <v>230</v>
      </c>
      <c r="G154" s="222" t="s">
        <v>193</v>
      </c>
      <c r="H154" s="223">
        <v>24.515999999999998</v>
      </c>
      <c r="I154" s="224"/>
      <c r="J154" s="225">
        <f>ROUND(I154*H154,2)</f>
        <v>0</v>
      </c>
      <c r="K154" s="226"/>
      <c r="L154" s="43"/>
      <c r="M154" s="227" t="s">
        <v>1</v>
      </c>
      <c r="N154" s="228" t="s">
        <v>41</v>
      </c>
      <c r="O154" s="90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1" t="s">
        <v>147</v>
      </c>
      <c r="AT154" s="231" t="s">
        <v>143</v>
      </c>
      <c r="AU154" s="231" t="s">
        <v>86</v>
      </c>
      <c r="AY154" s="16" t="s">
        <v>141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6" t="s">
        <v>84</v>
      </c>
      <c r="BK154" s="232">
        <f>ROUND(I154*H154,2)</f>
        <v>0</v>
      </c>
      <c r="BL154" s="16" t="s">
        <v>147</v>
      </c>
      <c r="BM154" s="231" t="s">
        <v>231</v>
      </c>
    </row>
    <row r="155" s="13" customFormat="1">
      <c r="A155" s="13"/>
      <c r="B155" s="233"/>
      <c r="C155" s="234"/>
      <c r="D155" s="235" t="s">
        <v>149</v>
      </c>
      <c r="E155" s="236" t="s">
        <v>1</v>
      </c>
      <c r="F155" s="237" t="s">
        <v>106</v>
      </c>
      <c r="G155" s="234"/>
      <c r="H155" s="238">
        <v>24.515999999999998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149</v>
      </c>
      <c r="AU155" s="244" t="s">
        <v>86</v>
      </c>
      <c r="AV155" s="13" t="s">
        <v>86</v>
      </c>
      <c r="AW155" s="13" t="s">
        <v>32</v>
      </c>
      <c r="AX155" s="13" t="s">
        <v>84</v>
      </c>
      <c r="AY155" s="244" t="s">
        <v>141</v>
      </c>
    </row>
    <row r="156" s="2" customFormat="1" ht="24.15" customHeight="1">
      <c r="A156" s="37"/>
      <c r="B156" s="38"/>
      <c r="C156" s="219" t="s">
        <v>213</v>
      </c>
      <c r="D156" s="219" t="s">
        <v>143</v>
      </c>
      <c r="E156" s="220" t="s">
        <v>233</v>
      </c>
      <c r="F156" s="221" t="s">
        <v>234</v>
      </c>
      <c r="G156" s="222" t="s">
        <v>193</v>
      </c>
      <c r="H156" s="223">
        <v>27.452999999999999</v>
      </c>
      <c r="I156" s="224"/>
      <c r="J156" s="225">
        <f>ROUND(I156*H156,2)</f>
        <v>0</v>
      </c>
      <c r="K156" s="226"/>
      <c r="L156" s="43"/>
      <c r="M156" s="227" t="s">
        <v>1</v>
      </c>
      <c r="N156" s="228" t="s">
        <v>41</v>
      </c>
      <c r="O156" s="90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1" t="s">
        <v>147</v>
      </c>
      <c r="AT156" s="231" t="s">
        <v>143</v>
      </c>
      <c r="AU156" s="231" t="s">
        <v>86</v>
      </c>
      <c r="AY156" s="16" t="s">
        <v>141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6" t="s">
        <v>84</v>
      </c>
      <c r="BK156" s="232">
        <f>ROUND(I156*H156,2)</f>
        <v>0</v>
      </c>
      <c r="BL156" s="16" t="s">
        <v>147</v>
      </c>
      <c r="BM156" s="231" t="s">
        <v>235</v>
      </c>
    </row>
    <row r="157" s="13" customFormat="1">
      <c r="A157" s="13"/>
      <c r="B157" s="233"/>
      <c r="C157" s="234"/>
      <c r="D157" s="235" t="s">
        <v>149</v>
      </c>
      <c r="E157" s="236" t="s">
        <v>101</v>
      </c>
      <c r="F157" s="237" t="s">
        <v>562</v>
      </c>
      <c r="G157" s="234"/>
      <c r="H157" s="238">
        <v>27.452999999999999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149</v>
      </c>
      <c r="AU157" s="244" t="s">
        <v>86</v>
      </c>
      <c r="AV157" s="13" t="s">
        <v>86</v>
      </c>
      <c r="AW157" s="13" t="s">
        <v>32</v>
      </c>
      <c r="AX157" s="13" t="s">
        <v>84</v>
      </c>
      <c r="AY157" s="244" t="s">
        <v>141</v>
      </c>
    </row>
    <row r="158" s="2" customFormat="1" ht="16.5" customHeight="1">
      <c r="A158" s="37"/>
      <c r="B158" s="38"/>
      <c r="C158" s="256" t="s">
        <v>8</v>
      </c>
      <c r="D158" s="256" t="s">
        <v>238</v>
      </c>
      <c r="E158" s="257" t="s">
        <v>239</v>
      </c>
      <c r="F158" s="258" t="s">
        <v>240</v>
      </c>
      <c r="G158" s="259" t="s">
        <v>225</v>
      </c>
      <c r="H158" s="260">
        <v>4.5919999999999996</v>
      </c>
      <c r="I158" s="261"/>
      <c r="J158" s="262">
        <f>ROUND(I158*H158,2)</f>
        <v>0</v>
      </c>
      <c r="K158" s="263"/>
      <c r="L158" s="264"/>
      <c r="M158" s="265" t="s">
        <v>1</v>
      </c>
      <c r="N158" s="266" t="s">
        <v>41</v>
      </c>
      <c r="O158" s="90"/>
      <c r="P158" s="229">
        <f>O158*H158</f>
        <v>0</v>
      </c>
      <c r="Q158" s="229">
        <v>1</v>
      </c>
      <c r="R158" s="229">
        <f>Q158*H158</f>
        <v>4.5919999999999996</v>
      </c>
      <c r="S158" s="229">
        <v>0</v>
      </c>
      <c r="T158" s="23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1" t="s">
        <v>181</v>
      </c>
      <c r="AT158" s="231" t="s">
        <v>238</v>
      </c>
      <c r="AU158" s="231" t="s">
        <v>86</v>
      </c>
      <c r="AY158" s="16" t="s">
        <v>141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6" t="s">
        <v>84</v>
      </c>
      <c r="BK158" s="232">
        <f>ROUND(I158*H158,2)</f>
        <v>0</v>
      </c>
      <c r="BL158" s="16" t="s">
        <v>147</v>
      </c>
      <c r="BM158" s="231" t="s">
        <v>241</v>
      </c>
    </row>
    <row r="159" s="13" customFormat="1">
      <c r="A159" s="13"/>
      <c r="B159" s="233"/>
      <c r="C159" s="234"/>
      <c r="D159" s="235" t="s">
        <v>149</v>
      </c>
      <c r="E159" s="236" t="s">
        <v>103</v>
      </c>
      <c r="F159" s="237" t="s">
        <v>563</v>
      </c>
      <c r="G159" s="234"/>
      <c r="H159" s="238">
        <v>2.2959999999999998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149</v>
      </c>
      <c r="AU159" s="244" t="s">
        <v>86</v>
      </c>
      <c r="AV159" s="13" t="s">
        <v>86</v>
      </c>
      <c r="AW159" s="13" t="s">
        <v>32</v>
      </c>
      <c r="AX159" s="13" t="s">
        <v>76</v>
      </c>
      <c r="AY159" s="244" t="s">
        <v>141</v>
      </c>
    </row>
    <row r="160" s="13" customFormat="1">
      <c r="A160" s="13"/>
      <c r="B160" s="233"/>
      <c r="C160" s="234"/>
      <c r="D160" s="235" t="s">
        <v>149</v>
      </c>
      <c r="E160" s="236" t="s">
        <v>1</v>
      </c>
      <c r="F160" s="237" t="s">
        <v>243</v>
      </c>
      <c r="G160" s="234"/>
      <c r="H160" s="238">
        <v>4.5919999999999996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149</v>
      </c>
      <c r="AU160" s="244" t="s">
        <v>86</v>
      </c>
      <c r="AV160" s="13" t="s">
        <v>86</v>
      </c>
      <c r="AW160" s="13" t="s">
        <v>32</v>
      </c>
      <c r="AX160" s="13" t="s">
        <v>84</v>
      </c>
      <c r="AY160" s="244" t="s">
        <v>141</v>
      </c>
    </row>
    <row r="161" s="2" customFormat="1" ht="24.15" customHeight="1">
      <c r="A161" s="37"/>
      <c r="B161" s="38"/>
      <c r="C161" s="219" t="s">
        <v>222</v>
      </c>
      <c r="D161" s="219" t="s">
        <v>143</v>
      </c>
      <c r="E161" s="220" t="s">
        <v>245</v>
      </c>
      <c r="F161" s="221" t="s">
        <v>246</v>
      </c>
      <c r="G161" s="222" t="s">
        <v>193</v>
      </c>
      <c r="H161" s="223">
        <v>10.375999999999999</v>
      </c>
      <c r="I161" s="224"/>
      <c r="J161" s="225">
        <f>ROUND(I161*H161,2)</f>
        <v>0</v>
      </c>
      <c r="K161" s="226"/>
      <c r="L161" s="43"/>
      <c r="M161" s="227" t="s">
        <v>1</v>
      </c>
      <c r="N161" s="228" t="s">
        <v>41</v>
      </c>
      <c r="O161" s="90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1" t="s">
        <v>147</v>
      </c>
      <c r="AT161" s="231" t="s">
        <v>143</v>
      </c>
      <c r="AU161" s="231" t="s">
        <v>86</v>
      </c>
      <c r="AY161" s="16" t="s">
        <v>141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6" t="s">
        <v>84</v>
      </c>
      <c r="BK161" s="232">
        <f>ROUND(I161*H161,2)</f>
        <v>0</v>
      </c>
      <c r="BL161" s="16" t="s">
        <v>147</v>
      </c>
      <c r="BM161" s="231" t="s">
        <v>247</v>
      </c>
    </row>
    <row r="162" s="13" customFormat="1">
      <c r="A162" s="13"/>
      <c r="B162" s="233"/>
      <c r="C162" s="234"/>
      <c r="D162" s="235" t="s">
        <v>149</v>
      </c>
      <c r="E162" s="236" t="s">
        <v>1</v>
      </c>
      <c r="F162" s="237" t="s">
        <v>564</v>
      </c>
      <c r="G162" s="234"/>
      <c r="H162" s="238">
        <v>10.375999999999999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149</v>
      </c>
      <c r="AU162" s="244" t="s">
        <v>86</v>
      </c>
      <c r="AV162" s="13" t="s">
        <v>86</v>
      </c>
      <c r="AW162" s="13" t="s">
        <v>32</v>
      </c>
      <c r="AX162" s="13" t="s">
        <v>84</v>
      </c>
      <c r="AY162" s="244" t="s">
        <v>141</v>
      </c>
    </row>
    <row r="163" s="2" customFormat="1" ht="16.5" customHeight="1">
      <c r="A163" s="37"/>
      <c r="B163" s="38"/>
      <c r="C163" s="256" t="s">
        <v>228</v>
      </c>
      <c r="D163" s="256" t="s">
        <v>238</v>
      </c>
      <c r="E163" s="257" t="s">
        <v>249</v>
      </c>
      <c r="F163" s="258" t="s">
        <v>250</v>
      </c>
      <c r="G163" s="259" t="s">
        <v>225</v>
      </c>
      <c r="H163" s="260">
        <v>20.751999999999999</v>
      </c>
      <c r="I163" s="261"/>
      <c r="J163" s="262">
        <f>ROUND(I163*H163,2)</f>
        <v>0</v>
      </c>
      <c r="K163" s="263"/>
      <c r="L163" s="264"/>
      <c r="M163" s="265" t="s">
        <v>1</v>
      </c>
      <c r="N163" s="266" t="s">
        <v>41</v>
      </c>
      <c r="O163" s="90"/>
      <c r="P163" s="229">
        <f>O163*H163</f>
        <v>0</v>
      </c>
      <c r="Q163" s="229">
        <v>1</v>
      </c>
      <c r="R163" s="229">
        <f>Q163*H163</f>
        <v>20.751999999999999</v>
      </c>
      <c r="S163" s="229">
        <v>0</v>
      </c>
      <c r="T163" s="23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1" t="s">
        <v>181</v>
      </c>
      <c r="AT163" s="231" t="s">
        <v>238</v>
      </c>
      <c r="AU163" s="231" t="s">
        <v>86</v>
      </c>
      <c r="AY163" s="16" t="s">
        <v>141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6" t="s">
        <v>84</v>
      </c>
      <c r="BK163" s="232">
        <f>ROUND(I163*H163,2)</f>
        <v>0</v>
      </c>
      <c r="BL163" s="16" t="s">
        <v>147</v>
      </c>
      <c r="BM163" s="231" t="s">
        <v>251</v>
      </c>
    </row>
    <row r="164" s="13" customFormat="1">
      <c r="A164" s="13"/>
      <c r="B164" s="233"/>
      <c r="C164" s="234"/>
      <c r="D164" s="235" t="s">
        <v>149</v>
      </c>
      <c r="E164" s="234"/>
      <c r="F164" s="237" t="s">
        <v>565</v>
      </c>
      <c r="G164" s="234"/>
      <c r="H164" s="238">
        <v>20.751999999999999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149</v>
      </c>
      <c r="AU164" s="244" t="s">
        <v>86</v>
      </c>
      <c r="AV164" s="13" t="s">
        <v>86</v>
      </c>
      <c r="AW164" s="13" t="s">
        <v>4</v>
      </c>
      <c r="AX164" s="13" t="s">
        <v>84</v>
      </c>
      <c r="AY164" s="244" t="s">
        <v>141</v>
      </c>
    </row>
    <row r="165" s="2" customFormat="1" ht="24.15" customHeight="1">
      <c r="A165" s="37"/>
      <c r="B165" s="38"/>
      <c r="C165" s="219" t="s">
        <v>232</v>
      </c>
      <c r="D165" s="219" t="s">
        <v>143</v>
      </c>
      <c r="E165" s="220" t="s">
        <v>254</v>
      </c>
      <c r="F165" s="221" t="s">
        <v>255</v>
      </c>
      <c r="G165" s="222" t="s">
        <v>146</v>
      </c>
      <c r="H165" s="223">
        <v>17.75</v>
      </c>
      <c r="I165" s="224"/>
      <c r="J165" s="225">
        <f>ROUND(I165*H165,2)</f>
        <v>0</v>
      </c>
      <c r="K165" s="226"/>
      <c r="L165" s="43"/>
      <c r="M165" s="227" t="s">
        <v>1</v>
      </c>
      <c r="N165" s="228" t="s">
        <v>41</v>
      </c>
      <c r="O165" s="90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1" t="s">
        <v>147</v>
      </c>
      <c r="AT165" s="231" t="s">
        <v>143</v>
      </c>
      <c r="AU165" s="231" t="s">
        <v>86</v>
      </c>
      <c r="AY165" s="16" t="s">
        <v>141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6" t="s">
        <v>84</v>
      </c>
      <c r="BK165" s="232">
        <f>ROUND(I165*H165,2)</f>
        <v>0</v>
      </c>
      <c r="BL165" s="16" t="s">
        <v>147</v>
      </c>
      <c r="BM165" s="231" t="s">
        <v>256</v>
      </c>
    </row>
    <row r="166" s="13" customFormat="1">
      <c r="A166" s="13"/>
      <c r="B166" s="233"/>
      <c r="C166" s="234"/>
      <c r="D166" s="235" t="s">
        <v>149</v>
      </c>
      <c r="E166" s="236" t="s">
        <v>109</v>
      </c>
      <c r="F166" s="237" t="s">
        <v>566</v>
      </c>
      <c r="G166" s="234"/>
      <c r="H166" s="238">
        <v>17.75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149</v>
      </c>
      <c r="AU166" s="244" t="s">
        <v>86</v>
      </c>
      <c r="AV166" s="13" t="s">
        <v>86</v>
      </c>
      <c r="AW166" s="13" t="s">
        <v>32</v>
      </c>
      <c r="AX166" s="13" t="s">
        <v>84</v>
      </c>
      <c r="AY166" s="244" t="s">
        <v>141</v>
      </c>
    </row>
    <row r="167" s="2" customFormat="1" ht="16.5" customHeight="1">
      <c r="A167" s="37"/>
      <c r="B167" s="38"/>
      <c r="C167" s="256" t="s">
        <v>237</v>
      </c>
      <c r="D167" s="256" t="s">
        <v>238</v>
      </c>
      <c r="E167" s="257" t="s">
        <v>259</v>
      </c>
      <c r="F167" s="258" t="s">
        <v>260</v>
      </c>
      <c r="G167" s="259" t="s">
        <v>225</v>
      </c>
      <c r="H167" s="260">
        <v>4.9260000000000002</v>
      </c>
      <c r="I167" s="261"/>
      <c r="J167" s="262">
        <f>ROUND(I167*H167,2)</f>
        <v>0</v>
      </c>
      <c r="K167" s="263"/>
      <c r="L167" s="264"/>
      <c r="M167" s="265" t="s">
        <v>1</v>
      </c>
      <c r="N167" s="266" t="s">
        <v>41</v>
      </c>
      <c r="O167" s="90"/>
      <c r="P167" s="229">
        <f>O167*H167</f>
        <v>0</v>
      </c>
      <c r="Q167" s="229">
        <v>1</v>
      </c>
      <c r="R167" s="229">
        <f>Q167*H167</f>
        <v>4.9260000000000002</v>
      </c>
      <c r="S167" s="229">
        <v>0</v>
      </c>
      <c r="T167" s="23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1" t="s">
        <v>181</v>
      </c>
      <c r="AT167" s="231" t="s">
        <v>238</v>
      </c>
      <c r="AU167" s="231" t="s">
        <v>86</v>
      </c>
      <c r="AY167" s="16" t="s">
        <v>141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6" t="s">
        <v>84</v>
      </c>
      <c r="BK167" s="232">
        <f>ROUND(I167*H167,2)</f>
        <v>0</v>
      </c>
      <c r="BL167" s="16" t="s">
        <v>147</v>
      </c>
      <c r="BM167" s="231" t="s">
        <v>261</v>
      </c>
    </row>
    <row r="168" s="13" customFormat="1">
      <c r="A168" s="13"/>
      <c r="B168" s="233"/>
      <c r="C168" s="234"/>
      <c r="D168" s="235" t="s">
        <v>149</v>
      </c>
      <c r="E168" s="236" t="s">
        <v>1</v>
      </c>
      <c r="F168" s="237" t="s">
        <v>262</v>
      </c>
      <c r="G168" s="234"/>
      <c r="H168" s="238">
        <v>4.9260000000000002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149</v>
      </c>
      <c r="AU168" s="244" t="s">
        <v>86</v>
      </c>
      <c r="AV168" s="13" t="s">
        <v>86</v>
      </c>
      <c r="AW168" s="13" t="s">
        <v>32</v>
      </c>
      <c r="AX168" s="13" t="s">
        <v>84</v>
      </c>
      <c r="AY168" s="244" t="s">
        <v>141</v>
      </c>
    </row>
    <row r="169" s="2" customFormat="1" ht="24.15" customHeight="1">
      <c r="A169" s="37"/>
      <c r="B169" s="38"/>
      <c r="C169" s="219" t="s">
        <v>244</v>
      </c>
      <c r="D169" s="219" t="s">
        <v>143</v>
      </c>
      <c r="E169" s="220" t="s">
        <v>264</v>
      </c>
      <c r="F169" s="221" t="s">
        <v>265</v>
      </c>
      <c r="G169" s="222" t="s">
        <v>146</v>
      </c>
      <c r="H169" s="223">
        <v>17.75</v>
      </c>
      <c r="I169" s="224"/>
      <c r="J169" s="225">
        <f>ROUND(I169*H169,2)</f>
        <v>0</v>
      </c>
      <c r="K169" s="226"/>
      <c r="L169" s="43"/>
      <c r="M169" s="227" t="s">
        <v>1</v>
      </c>
      <c r="N169" s="228" t="s">
        <v>41</v>
      </c>
      <c r="O169" s="90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1" t="s">
        <v>147</v>
      </c>
      <c r="AT169" s="231" t="s">
        <v>143</v>
      </c>
      <c r="AU169" s="231" t="s">
        <v>86</v>
      </c>
      <c r="AY169" s="16" t="s">
        <v>141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6" t="s">
        <v>84</v>
      </c>
      <c r="BK169" s="232">
        <f>ROUND(I169*H169,2)</f>
        <v>0</v>
      </c>
      <c r="BL169" s="16" t="s">
        <v>147</v>
      </c>
      <c r="BM169" s="231" t="s">
        <v>266</v>
      </c>
    </row>
    <row r="170" s="13" customFormat="1">
      <c r="A170" s="13"/>
      <c r="B170" s="233"/>
      <c r="C170" s="234"/>
      <c r="D170" s="235" t="s">
        <v>149</v>
      </c>
      <c r="E170" s="236" t="s">
        <v>1</v>
      </c>
      <c r="F170" s="237" t="s">
        <v>267</v>
      </c>
      <c r="G170" s="234"/>
      <c r="H170" s="238">
        <v>17.75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149</v>
      </c>
      <c r="AU170" s="244" t="s">
        <v>86</v>
      </c>
      <c r="AV170" s="13" t="s">
        <v>86</v>
      </c>
      <c r="AW170" s="13" t="s">
        <v>32</v>
      </c>
      <c r="AX170" s="13" t="s">
        <v>84</v>
      </c>
      <c r="AY170" s="244" t="s">
        <v>141</v>
      </c>
    </row>
    <row r="171" s="2" customFormat="1" ht="16.5" customHeight="1">
      <c r="A171" s="37"/>
      <c r="B171" s="38"/>
      <c r="C171" s="256" t="s">
        <v>7</v>
      </c>
      <c r="D171" s="256" t="s">
        <v>238</v>
      </c>
      <c r="E171" s="257" t="s">
        <v>269</v>
      </c>
      <c r="F171" s="258" t="s">
        <v>270</v>
      </c>
      <c r="G171" s="259" t="s">
        <v>271</v>
      </c>
      <c r="H171" s="260">
        <v>0.53300000000000003</v>
      </c>
      <c r="I171" s="261"/>
      <c r="J171" s="262">
        <f>ROUND(I171*H171,2)</f>
        <v>0</v>
      </c>
      <c r="K171" s="263"/>
      <c r="L171" s="264"/>
      <c r="M171" s="265" t="s">
        <v>1</v>
      </c>
      <c r="N171" s="266" t="s">
        <v>41</v>
      </c>
      <c r="O171" s="90"/>
      <c r="P171" s="229">
        <f>O171*H171</f>
        <v>0</v>
      </c>
      <c r="Q171" s="229">
        <v>0.001</v>
      </c>
      <c r="R171" s="229">
        <f>Q171*H171</f>
        <v>0.00053300000000000005</v>
      </c>
      <c r="S171" s="229">
        <v>0</v>
      </c>
      <c r="T171" s="23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1" t="s">
        <v>181</v>
      </c>
      <c r="AT171" s="231" t="s">
        <v>238</v>
      </c>
      <c r="AU171" s="231" t="s">
        <v>86</v>
      </c>
      <c r="AY171" s="16" t="s">
        <v>141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6" t="s">
        <v>84</v>
      </c>
      <c r="BK171" s="232">
        <f>ROUND(I171*H171,2)</f>
        <v>0</v>
      </c>
      <c r="BL171" s="16" t="s">
        <v>147</v>
      </c>
      <c r="BM171" s="231" t="s">
        <v>272</v>
      </c>
    </row>
    <row r="172" s="13" customFormat="1">
      <c r="A172" s="13"/>
      <c r="B172" s="233"/>
      <c r="C172" s="234"/>
      <c r="D172" s="235" t="s">
        <v>149</v>
      </c>
      <c r="E172" s="236" t="s">
        <v>1</v>
      </c>
      <c r="F172" s="237" t="s">
        <v>273</v>
      </c>
      <c r="G172" s="234"/>
      <c r="H172" s="238">
        <v>0.53300000000000003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149</v>
      </c>
      <c r="AU172" s="244" t="s">
        <v>86</v>
      </c>
      <c r="AV172" s="13" t="s">
        <v>86</v>
      </c>
      <c r="AW172" s="13" t="s">
        <v>32</v>
      </c>
      <c r="AX172" s="13" t="s">
        <v>84</v>
      </c>
      <c r="AY172" s="244" t="s">
        <v>141</v>
      </c>
    </row>
    <row r="173" s="2" customFormat="1" ht="33" customHeight="1">
      <c r="A173" s="37"/>
      <c r="B173" s="38"/>
      <c r="C173" s="219" t="s">
        <v>253</v>
      </c>
      <c r="D173" s="219" t="s">
        <v>143</v>
      </c>
      <c r="E173" s="220" t="s">
        <v>275</v>
      </c>
      <c r="F173" s="221" t="s">
        <v>276</v>
      </c>
      <c r="G173" s="222" t="s">
        <v>146</v>
      </c>
      <c r="H173" s="223">
        <v>17.75</v>
      </c>
      <c r="I173" s="224"/>
      <c r="J173" s="225">
        <f>ROUND(I173*H173,2)</f>
        <v>0</v>
      </c>
      <c r="K173" s="226"/>
      <c r="L173" s="43"/>
      <c r="M173" s="227" t="s">
        <v>1</v>
      </c>
      <c r="N173" s="228" t="s">
        <v>41</v>
      </c>
      <c r="O173" s="90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1" t="s">
        <v>147</v>
      </c>
      <c r="AT173" s="231" t="s">
        <v>143</v>
      </c>
      <c r="AU173" s="231" t="s">
        <v>86</v>
      </c>
      <c r="AY173" s="16" t="s">
        <v>141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6" t="s">
        <v>84</v>
      </c>
      <c r="BK173" s="232">
        <f>ROUND(I173*H173,2)</f>
        <v>0</v>
      </c>
      <c r="BL173" s="16" t="s">
        <v>147</v>
      </c>
      <c r="BM173" s="231" t="s">
        <v>277</v>
      </c>
    </row>
    <row r="174" s="13" customFormat="1">
      <c r="A174" s="13"/>
      <c r="B174" s="233"/>
      <c r="C174" s="234"/>
      <c r="D174" s="235" t="s">
        <v>149</v>
      </c>
      <c r="E174" s="236" t="s">
        <v>1</v>
      </c>
      <c r="F174" s="237" t="s">
        <v>267</v>
      </c>
      <c r="G174" s="234"/>
      <c r="H174" s="238">
        <v>17.75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149</v>
      </c>
      <c r="AU174" s="244" t="s">
        <v>86</v>
      </c>
      <c r="AV174" s="13" t="s">
        <v>86</v>
      </c>
      <c r="AW174" s="13" t="s">
        <v>32</v>
      </c>
      <c r="AX174" s="13" t="s">
        <v>84</v>
      </c>
      <c r="AY174" s="244" t="s">
        <v>141</v>
      </c>
    </row>
    <row r="175" s="2" customFormat="1" ht="16.5" customHeight="1">
      <c r="A175" s="37"/>
      <c r="B175" s="38"/>
      <c r="C175" s="219" t="s">
        <v>258</v>
      </c>
      <c r="D175" s="219" t="s">
        <v>143</v>
      </c>
      <c r="E175" s="220" t="s">
        <v>279</v>
      </c>
      <c r="F175" s="221" t="s">
        <v>280</v>
      </c>
      <c r="G175" s="222" t="s">
        <v>193</v>
      </c>
      <c r="H175" s="223">
        <v>0.088999999999999996</v>
      </c>
      <c r="I175" s="224"/>
      <c r="J175" s="225">
        <f>ROUND(I175*H175,2)</f>
        <v>0</v>
      </c>
      <c r="K175" s="226"/>
      <c r="L175" s="43"/>
      <c r="M175" s="227" t="s">
        <v>1</v>
      </c>
      <c r="N175" s="228" t="s">
        <v>41</v>
      </c>
      <c r="O175" s="90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31" t="s">
        <v>147</v>
      </c>
      <c r="AT175" s="231" t="s">
        <v>143</v>
      </c>
      <c r="AU175" s="231" t="s">
        <v>86</v>
      </c>
      <c r="AY175" s="16" t="s">
        <v>141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6" t="s">
        <v>84</v>
      </c>
      <c r="BK175" s="232">
        <f>ROUND(I175*H175,2)</f>
        <v>0</v>
      </c>
      <c r="BL175" s="16" t="s">
        <v>147</v>
      </c>
      <c r="BM175" s="231" t="s">
        <v>281</v>
      </c>
    </row>
    <row r="176" s="13" customFormat="1">
      <c r="A176" s="13"/>
      <c r="B176" s="233"/>
      <c r="C176" s="234"/>
      <c r="D176" s="235" t="s">
        <v>149</v>
      </c>
      <c r="E176" s="236" t="s">
        <v>1</v>
      </c>
      <c r="F176" s="237" t="s">
        <v>282</v>
      </c>
      <c r="G176" s="234"/>
      <c r="H176" s="238">
        <v>0.088999999999999996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149</v>
      </c>
      <c r="AU176" s="244" t="s">
        <v>86</v>
      </c>
      <c r="AV176" s="13" t="s">
        <v>86</v>
      </c>
      <c r="AW176" s="13" t="s">
        <v>32</v>
      </c>
      <c r="AX176" s="13" t="s">
        <v>84</v>
      </c>
      <c r="AY176" s="244" t="s">
        <v>141</v>
      </c>
    </row>
    <row r="177" s="2" customFormat="1" ht="21.75" customHeight="1">
      <c r="A177" s="37"/>
      <c r="B177" s="38"/>
      <c r="C177" s="219" t="s">
        <v>263</v>
      </c>
      <c r="D177" s="219" t="s">
        <v>143</v>
      </c>
      <c r="E177" s="220" t="s">
        <v>284</v>
      </c>
      <c r="F177" s="221" t="s">
        <v>285</v>
      </c>
      <c r="G177" s="222" t="s">
        <v>193</v>
      </c>
      <c r="H177" s="223">
        <v>0.088999999999999996</v>
      </c>
      <c r="I177" s="224"/>
      <c r="J177" s="225">
        <f>ROUND(I177*H177,2)</f>
        <v>0</v>
      </c>
      <c r="K177" s="226"/>
      <c r="L177" s="43"/>
      <c r="M177" s="227" t="s">
        <v>1</v>
      </c>
      <c r="N177" s="228" t="s">
        <v>41</v>
      </c>
      <c r="O177" s="90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1" t="s">
        <v>147</v>
      </c>
      <c r="AT177" s="231" t="s">
        <v>143</v>
      </c>
      <c r="AU177" s="231" t="s">
        <v>86</v>
      </c>
      <c r="AY177" s="16" t="s">
        <v>141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6" t="s">
        <v>84</v>
      </c>
      <c r="BK177" s="232">
        <f>ROUND(I177*H177,2)</f>
        <v>0</v>
      </c>
      <c r="BL177" s="16" t="s">
        <v>147</v>
      </c>
      <c r="BM177" s="231" t="s">
        <v>286</v>
      </c>
    </row>
    <row r="178" s="13" customFormat="1">
      <c r="A178" s="13"/>
      <c r="B178" s="233"/>
      <c r="C178" s="234"/>
      <c r="D178" s="235" t="s">
        <v>149</v>
      </c>
      <c r="E178" s="236" t="s">
        <v>1</v>
      </c>
      <c r="F178" s="237" t="s">
        <v>282</v>
      </c>
      <c r="G178" s="234"/>
      <c r="H178" s="238">
        <v>0.088999999999999996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149</v>
      </c>
      <c r="AU178" s="244" t="s">
        <v>86</v>
      </c>
      <c r="AV178" s="13" t="s">
        <v>86</v>
      </c>
      <c r="AW178" s="13" t="s">
        <v>32</v>
      </c>
      <c r="AX178" s="13" t="s">
        <v>84</v>
      </c>
      <c r="AY178" s="244" t="s">
        <v>141</v>
      </c>
    </row>
    <row r="179" s="2" customFormat="1" ht="24.15" customHeight="1">
      <c r="A179" s="37"/>
      <c r="B179" s="38"/>
      <c r="C179" s="219" t="s">
        <v>268</v>
      </c>
      <c r="D179" s="219" t="s">
        <v>143</v>
      </c>
      <c r="E179" s="220" t="s">
        <v>288</v>
      </c>
      <c r="F179" s="221" t="s">
        <v>289</v>
      </c>
      <c r="G179" s="222" t="s">
        <v>193</v>
      </c>
      <c r="H179" s="223">
        <v>0.44400000000000001</v>
      </c>
      <c r="I179" s="224"/>
      <c r="J179" s="225">
        <f>ROUND(I179*H179,2)</f>
        <v>0</v>
      </c>
      <c r="K179" s="226"/>
      <c r="L179" s="43"/>
      <c r="M179" s="227" t="s">
        <v>1</v>
      </c>
      <c r="N179" s="228" t="s">
        <v>41</v>
      </c>
      <c r="O179" s="90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1" t="s">
        <v>147</v>
      </c>
      <c r="AT179" s="231" t="s">
        <v>143</v>
      </c>
      <c r="AU179" s="231" t="s">
        <v>86</v>
      </c>
      <c r="AY179" s="16" t="s">
        <v>141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6" t="s">
        <v>84</v>
      </c>
      <c r="BK179" s="232">
        <f>ROUND(I179*H179,2)</f>
        <v>0</v>
      </c>
      <c r="BL179" s="16" t="s">
        <v>147</v>
      </c>
      <c r="BM179" s="231" t="s">
        <v>290</v>
      </c>
    </row>
    <row r="180" s="13" customFormat="1">
      <c r="A180" s="13"/>
      <c r="B180" s="233"/>
      <c r="C180" s="234"/>
      <c r="D180" s="235" t="s">
        <v>149</v>
      </c>
      <c r="E180" s="236" t="s">
        <v>1</v>
      </c>
      <c r="F180" s="237" t="s">
        <v>291</v>
      </c>
      <c r="G180" s="234"/>
      <c r="H180" s="238">
        <v>0.44400000000000001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149</v>
      </c>
      <c r="AU180" s="244" t="s">
        <v>86</v>
      </c>
      <c r="AV180" s="13" t="s">
        <v>86</v>
      </c>
      <c r="AW180" s="13" t="s">
        <v>32</v>
      </c>
      <c r="AX180" s="13" t="s">
        <v>84</v>
      </c>
      <c r="AY180" s="244" t="s">
        <v>141</v>
      </c>
    </row>
    <row r="181" s="12" customFormat="1" ht="22.8" customHeight="1">
      <c r="A181" s="12"/>
      <c r="B181" s="203"/>
      <c r="C181" s="204"/>
      <c r="D181" s="205" t="s">
        <v>75</v>
      </c>
      <c r="E181" s="217" t="s">
        <v>86</v>
      </c>
      <c r="F181" s="217" t="s">
        <v>292</v>
      </c>
      <c r="G181" s="204"/>
      <c r="H181" s="204"/>
      <c r="I181" s="207"/>
      <c r="J181" s="218">
        <f>BK181</f>
        <v>0</v>
      </c>
      <c r="K181" s="204"/>
      <c r="L181" s="209"/>
      <c r="M181" s="210"/>
      <c r="N181" s="211"/>
      <c r="O181" s="211"/>
      <c r="P181" s="212">
        <f>SUM(P182:P185)</f>
        <v>0</v>
      </c>
      <c r="Q181" s="211"/>
      <c r="R181" s="212">
        <f>SUM(R182:R185)</f>
        <v>0.01176</v>
      </c>
      <c r="S181" s="211"/>
      <c r="T181" s="213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84</v>
      </c>
      <c r="AT181" s="215" t="s">
        <v>75</v>
      </c>
      <c r="AU181" s="215" t="s">
        <v>84</v>
      </c>
      <c r="AY181" s="214" t="s">
        <v>141</v>
      </c>
      <c r="BK181" s="216">
        <f>SUM(BK182:BK185)</f>
        <v>0</v>
      </c>
    </row>
    <row r="182" s="2" customFormat="1" ht="24.15" customHeight="1">
      <c r="A182" s="37"/>
      <c r="B182" s="38"/>
      <c r="C182" s="219" t="s">
        <v>274</v>
      </c>
      <c r="D182" s="219" t="s">
        <v>143</v>
      </c>
      <c r="E182" s="220" t="s">
        <v>294</v>
      </c>
      <c r="F182" s="221" t="s">
        <v>295</v>
      </c>
      <c r="G182" s="222" t="s">
        <v>193</v>
      </c>
      <c r="H182" s="223">
        <v>1.3120000000000001</v>
      </c>
      <c r="I182" s="224"/>
      <c r="J182" s="225">
        <f>ROUND(I182*H182,2)</f>
        <v>0</v>
      </c>
      <c r="K182" s="226"/>
      <c r="L182" s="43"/>
      <c r="M182" s="227" t="s">
        <v>1</v>
      </c>
      <c r="N182" s="228" t="s">
        <v>41</v>
      </c>
      <c r="O182" s="90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1" t="s">
        <v>147</v>
      </c>
      <c r="AT182" s="231" t="s">
        <v>143</v>
      </c>
      <c r="AU182" s="231" t="s">
        <v>86</v>
      </c>
      <c r="AY182" s="16" t="s">
        <v>141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6" t="s">
        <v>84</v>
      </c>
      <c r="BK182" s="232">
        <f>ROUND(I182*H182,2)</f>
        <v>0</v>
      </c>
      <c r="BL182" s="16" t="s">
        <v>147</v>
      </c>
      <c r="BM182" s="231" t="s">
        <v>296</v>
      </c>
    </row>
    <row r="183" s="13" customFormat="1">
      <c r="A183" s="13"/>
      <c r="B183" s="233"/>
      <c r="C183" s="234"/>
      <c r="D183" s="235" t="s">
        <v>149</v>
      </c>
      <c r="E183" s="236" t="s">
        <v>1</v>
      </c>
      <c r="F183" s="237" t="s">
        <v>297</v>
      </c>
      <c r="G183" s="234"/>
      <c r="H183" s="238">
        <v>1.3120000000000001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149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141</v>
      </c>
    </row>
    <row r="184" s="2" customFormat="1" ht="24.15" customHeight="1">
      <c r="A184" s="37"/>
      <c r="B184" s="38"/>
      <c r="C184" s="219" t="s">
        <v>278</v>
      </c>
      <c r="D184" s="219" t="s">
        <v>143</v>
      </c>
      <c r="E184" s="220" t="s">
        <v>299</v>
      </c>
      <c r="F184" s="221" t="s">
        <v>300</v>
      </c>
      <c r="G184" s="222" t="s">
        <v>178</v>
      </c>
      <c r="H184" s="223">
        <v>24</v>
      </c>
      <c r="I184" s="224"/>
      <c r="J184" s="225">
        <f>ROUND(I184*H184,2)</f>
        <v>0</v>
      </c>
      <c r="K184" s="226"/>
      <c r="L184" s="43"/>
      <c r="M184" s="227" t="s">
        <v>1</v>
      </c>
      <c r="N184" s="228" t="s">
        <v>41</v>
      </c>
      <c r="O184" s="90"/>
      <c r="P184" s="229">
        <f>O184*H184</f>
        <v>0</v>
      </c>
      <c r="Q184" s="229">
        <v>0.00048999999999999998</v>
      </c>
      <c r="R184" s="229">
        <f>Q184*H184</f>
        <v>0.01176</v>
      </c>
      <c r="S184" s="229">
        <v>0</v>
      </c>
      <c r="T184" s="23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1" t="s">
        <v>147</v>
      </c>
      <c r="AT184" s="231" t="s">
        <v>143</v>
      </c>
      <c r="AU184" s="231" t="s">
        <v>86</v>
      </c>
      <c r="AY184" s="16" t="s">
        <v>141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6" t="s">
        <v>84</v>
      </c>
      <c r="BK184" s="232">
        <f>ROUND(I184*H184,2)</f>
        <v>0</v>
      </c>
      <c r="BL184" s="16" t="s">
        <v>147</v>
      </c>
      <c r="BM184" s="231" t="s">
        <v>301</v>
      </c>
    </row>
    <row r="185" s="13" customFormat="1">
      <c r="A185" s="13"/>
      <c r="B185" s="233"/>
      <c r="C185" s="234"/>
      <c r="D185" s="235" t="s">
        <v>149</v>
      </c>
      <c r="E185" s="236" t="s">
        <v>1</v>
      </c>
      <c r="F185" s="237" t="s">
        <v>93</v>
      </c>
      <c r="G185" s="234"/>
      <c r="H185" s="238">
        <v>24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149</v>
      </c>
      <c r="AU185" s="244" t="s">
        <v>86</v>
      </c>
      <c r="AV185" s="13" t="s">
        <v>86</v>
      </c>
      <c r="AW185" s="13" t="s">
        <v>32</v>
      </c>
      <c r="AX185" s="13" t="s">
        <v>84</v>
      </c>
      <c r="AY185" s="244" t="s">
        <v>141</v>
      </c>
    </row>
    <row r="186" s="12" customFormat="1" ht="22.8" customHeight="1">
      <c r="A186" s="12"/>
      <c r="B186" s="203"/>
      <c r="C186" s="204"/>
      <c r="D186" s="205" t="s">
        <v>75</v>
      </c>
      <c r="E186" s="217" t="s">
        <v>147</v>
      </c>
      <c r="F186" s="217" t="s">
        <v>307</v>
      </c>
      <c r="G186" s="204"/>
      <c r="H186" s="204"/>
      <c r="I186" s="207"/>
      <c r="J186" s="218">
        <f>BK186</f>
        <v>0</v>
      </c>
      <c r="K186" s="204"/>
      <c r="L186" s="209"/>
      <c r="M186" s="210"/>
      <c r="N186" s="211"/>
      <c r="O186" s="211"/>
      <c r="P186" s="212">
        <f>SUM(P187:P190)</f>
        <v>0</v>
      </c>
      <c r="Q186" s="211"/>
      <c r="R186" s="212">
        <f>SUM(R187:R190)</f>
        <v>0</v>
      </c>
      <c r="S186" s="211"/>
      <c r="T186" s="213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4" t="s">
        <v>84</v>
      </c>
      <c r="AT186" s="215" t="s">
        <v>75</v>
      </c>
      <c r="AU186" s="215" t="s">
        <v>84</v>
      </c>
      <c r="AY186" s="214" t="s">
        <v>141</v>
      </c>
      <c r="BK186" s="216">
        <f>SUM(BK187:BK190)</f>
        <v>0</v>
      </c>
    </row>
    <row r="187" s="2" customFormat="1" ht="16.5" customHeight="1">
      <c r="A187" s="37"/>
      <c r="B187" s="38"/>
      <c r="C187" s="219" t="s">
        <v>283</v>
      </c>
      <c r="D187" s="219" t="s">
        <v>143</v>
      </c>
      <c r="E187" s="220" t="s">
        <v>309</v>
      </c>
      <c r="F187" s="221" t="s">
        <v>310</v>
      </c>
      <c r="G187" s="222" t="s">
        <v>193</v>
      </c>
      <c r="H187" s="223">
        <v>3.1600000000000001</v>
      </c>
      <c r="I187" s="224"/>
      <c r="J187" s="225">
        <f>ROUND(I187*H187,2)</f>
        <v>0</v>
      </c>
      <c r="K187" s="226"/>
      <c r="L187" s="43"/>
      <c r="M187" s="227" t="s">
        <v>1</v>
      </c>
      <c r="N187" s="228" t="s">
        <v>41</v>
      </c>
      <c r="O187" s="90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31" t="s">
        <v>147</v>
      </c>
      <c r="AT187" s="231" t="s">
        <v>143</v>
      </c>
      <c r="AU187" s="231" t="s">
        <v>86</v>
      </c>
      <c r="AY187" s="16" t="s">
        <v>141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6" t="s">
        <v>84</v>
      </c>
      <c r="BK187" s="232">
        <f>ROUND(I187*H187,2)</f>
        <v>0</v>
      </c>
      <c r="BL187" s="16" t="s">
        <v>147</v>
      </c>
      <c r="BM187" s="231" t="s">
        <v>311</v>
      </c>
    </row>
    <row r="188" s="13" customFormat="1">
      <c r="A188" s="13"/>
      <c r="B188" s="233"/>
      <c r="C188" s="234"/>
      <c r="D188" s="235" t="s">
        <v>149</v>
      </c>
      <c r="E188" s="236" t="s">
        <v>1</v>
      </c>
      <c r="F188" s="237" t="s">
        <v>567</v>
      </c>
      <c r="G188" s="234"/>
      <c r="H188" s="238">
        <v>2.7599999999999998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149</v>
      </c>
      <c r="AU188" s="244" t="s">
        <v>86</v>
      </c>
      <c r="AV188" s="13" t="s">
        <v>86</v>
      </c>
      <c r="AW188" s="13" t="s">
        <v>32</v>
      </c>
      <c r="AX188" s="13" t="s">
        <v>76</v>
      </c>
      <c r="AY188" s="244" t="s">
        <v>141</v>
      </c>
    </row>
    <row r="189" s="13" customFormat="1">
      <c r="A189" s="13"/>
      <c r="B189" s="233"/>
      <c r="C189" s="234"/>
      <c r="D189" s="235" t="s">
        <v>149</v>
      </c>
      <c r="E189" s="236" t="s">
        <v>1</v>
      </c>
      <c r="F189" s="237" t="s">
        <v>568</v>
      </c>
      <c r="G189" s="234"/>
      <c r="H189" s="238">
        <v>0.40000000000000002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149</v>
      </c>
      <c r="AU189" s="244" t="s">
        <v>86</v>
      </c>
      <c r="AV189" s="13" t="s">
        <v>86</v>
      </c>
      <c r="AW189" s="13" t="s">
        <v>32</v>
      </c>
      <c r="AX189" s="13" t="s">
        <v>76</v>
      </c>
      <c r="AY189" s="244" t="s">
        <v>141</v>
      </c>
    </row>
    <row r="190" s="14" customFormat="1">
      <c r="A190" s="14"/>
      <c r="B190" s="245"/>
      <c r="C190" s="246"/>
      <c r="D190" s="235" t="s">
        <v>149</v>
      </c>
      <c r="E190" s="247" t="s">
        <v>1</v>
      </c>
      <c r="F190" s="248" t="s">
        <v>156</v>
      </c>
      <c r="G190" s="246"/>
      <c r="H190" s="249">
        <v>3.1600000000000001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149</v>
      </c>
      <c r="AU190" s="255" t="s">
        <v>86</v>
      </c>
      <c r="AV190" s="14" t="s">
        <v>147</v>
      </c>
      <c r="AW190" s="14" t="s">
        <v>32</v>
      </c>
      <c r="AX190" s="14" t="s">
        <v>84</v>
      </c>
      <c r="AY190" s="255" t="s">
        <v>141</v>
      </c>
    </row>
    <row r="191" s="12" customFormat="1" ht="22.8" customHeight="1">
      <c r="A191" s="12"/>
      <c r="B191" s="203"/>
      <c r="C191" s="204"/>
      <c r="D191" s="205" t="s">
        <v>75</v>
      </c>
      <c r="E191" s="217" t="s">
        <v>165</v>
      </c>
      <c r="F191" s="217" t="s">
        <v>348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SUM(P192:P201)</f>
        <v>0</v>
      </c>
      <c r="Q191" s="211"/>
      <c r="R191" s="212">
        <f>SUM(R192:R201)</f>
        <v>4.901675</v>
      </c>
      <c r="S191" s="211"/>
      <c r="T191" s="213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84</v>
      </c>
      <c r="AT191" s="215" t="s">
        <v>75</v>
      </c>
      <c r="AU191" s="215" t="s">
        <v>84</v>
      </c>
      <c r="AY191" s="214" t="s">
        <v>141</v>
      </c>
      <c r="BK191" s="216">
        <f>SUM(BK192:BK201)</f>
        <v>0</v>
      </c>
    </row>
    <row r="192" s="2" customFormat="1" ht="24.15" customHeight="1">
      <c r="A192" s="37"/>
      <c r="B192" s="38"/>
      <c r="C192" s="219" t="s">
        <v>287</v>
      </c>
      <c r="D192" s="219" t="s">
        <v>143</v>
      </c>
      <c r="E192" s="220" t="s">
        <v>350</v>
      </c>
      <c r="F192" s="221" t="s">
        <v>351</v>
      </c>
      <c r="G192" s="222" t="s">
        <v>146</v>
      </c>
      <c r="H192" s="223">
        <v>3.5</v>
      </c>
      <c r="I192" s="224"/>
      <c r="J192" s="225">
        <f>ROUND(I192*H192,2)</f>
        <v>0</v>
      </c>
      <c r="K192" s="226"/>
      <c r="L192" s="43"/>
      <c r="M192" s="227" t="s">
        <v>1</v>
      </c>
      <c r="N192" s="228" t="s">
        <v>41</v>
      </c>
      <c r="O192" s="90"/>
      <c r="P192" s="229">
        <f>O192*H192</f>
        <v>0</v>
      </c>
      <c r="Q192" s="229">
        <v>0.46000000000000002</v>
      </c>
      <c r="R192" s="229">
        <f>Q192*H192</f>
        <v>1.6100000000000001</v>
      </c>
      <c r="S192" s="229">
        <v>0</v>
      </c>
      <c r="T192" s="23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1" t="s">
        <v>147</v>
      </c>
      <c r="AT192" s="231" t="s">
        <v>143</v>
      </c>
      <c r="AU192" s="231" t="s">
        <v>86</v>
      </c>
      <c r="AY192" s="16" t="s">
        <v>141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6" t="s">
        <v>84</v>
      </c>
      <c r="BK192" s="232">
        <f>ROUND(I192*H192,2)</f>
        <v>0</v>
      </c>
      <c r="BL192" s="16" t="s">
        <v>147</v>
      </c>
      <c r="BM192" s="231" t="s">
        <v>352</v>
      </c>
    </row>
    <row r="193" s="13" customFormat="1">
      <c r="A193" s="13"/>
      <c r="B193" s="233"/>
      <c r="C193" s="234"/>
      <c r="D193" s="235" t="s">
        <v>149</v>
      </c>
      <c r="E193" s="236" t="s">
        <v>1</v>
      </c>
      <c r="F193" s="237" t="s">
        <v>569</v>
      </c>
      <c r="G193" s="234"/>
      <c r="H193" s="238">
        <v>3.5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149</v>
      </c>
      <c r="AU193" s="244" t="s">
        <v>86</v>
      </c>
      <c r="AV193" s="13" t="s">
        <v>86</v>
      </c>
      <c r="AW193" s="13" t="s">
        <v>32</v>
      </c>
      <c r="AX193" s="13" t="s">
        <v>84</v>
      </c>
      <c r="AY193" s="244" t="s">
        <v>141</v>
      </c>
    </row>
    <row r="194" s="2" customFormat="1" ht="24.15" customHeight="1">
      <c r="A194" s="37"/>
      <c r="B194" s="38"/>
      <c r="C194" s="219" t="s">
        <v>293</v>
      </c>
      <c r="D194" s="219" t="s">
        <v>143</v>
      </c>
      <c r="E194" s="220" t="s">
        <v>570</v>
      </c>
      <c r="F194" s="221" t="s">
        <v>571</v>
      </c>
      <c r="G194" s="222" t="s">
        <v>146</v>
      </c>
      <c r="H194" s="223">
        <v>5.5</v>
      </c>
      <c r="I194" s="224"/>
      <c r="J194" s="225">
        <f>ROUND(I194*H194,2)</f>
        <v>0</v>
      </c>
      <c r="K194" s="226"/>
      <c r="L194" s="43"/>
      <c r="M194" s="227" t="s">
        <v>1</v>
      </c>
      <c r="N194" s="228" t="s">
        <v>41</v>
      </c>
      <c r="O194" s="90"/>
      <c r="P194" s="229">
        <f>O194*H194</f>
        <v>0</v>
      </c>
      <c r="Q194" s="229">
        <v>0.34499999999999997</v>
      </c>
      <c r="R194" s="229">
        <f>Q194*H194</f>
        <v>1.8975</v>
      </c>
      <c r="S194" s="229">
        <v>0</v>
      </c>
      <c r="T194" s="23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1" t="s">
        <v>147</v>
      </c>
      <c r="AT194" s="231" t="s">
        <v>143</v>
      </c>
      <c r="AU194" s="231" t="s">
        <v>86</v>
      </c>
      <c r="AY194" s="16" t="s">
        <v>141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6" t="s">
        <v>84</v>
      </c>
      <c r="BK194" s="232">
        <f>ROUND(I194*H194,2)</f>
        <v>0</v>
      </c>
      <c r="BL194" s="16" t="s">
        <v>147</v>
      </c>
      <c r="BM194" s="231" t="s">
        <v>366</v>
      </c>
    </row>
    <row r="195" s="13" customFormat="1">
      <c r="A195" s="13"/>
      <c r="B195" s="233"/>
      <c r="C195" s="234"/>
      <c r="D195" s="235" t="s">
        <v>149</v>
      </c>
      <c r="E195" s="236" t="s">
        <v>1</v>
      </c>
      <c r="F195" s="237" t="s">
        <v>572</v>
      </c>
      <c r="G195" s="234"/>
      <c r="H195" s="238">
        <v>5.5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149</v>
      </c>
      <c r="AU195" s="244" t="s">
        <v>86</v>
      </c>
      <c r="AV195" s="13" t="s">
        <v>86</v>
      </c>
      <c r="AW195" s="13" t="s">
        <v>32</v>
      </c>
      <c r="AX195" s="13" t="s">
        <v>84</v>
      </c>
      <c r="AY195" s="244" t="s">
        <v>141</v>
      </c>
    </row>
    <row r="196" s="2" customFormat="1" ht="37.8" customHeight="1">
      <c r="A196" s="37"/>
      <c r="B196" s="38"/>
      <c r="C196" s="219" t="s">
        <v>298</v>
      </c>
      <c r="D196" s="219" t="s">
        <v>143</v>
      </c>
      <c r="E196" s="220" t="s">
        <v>356</v>
      </c>
      <c r="F196" s="221" t="s">
        <v>357</v>
      </c>
      <c r="G196" s="222" t="s">
        <v>146</v>
      </c>
      <c r="H196" s="223">
        <v>2.75</v>
      </c>
      <c r="I196" s="224"/>
      <c r="J196" s="225">
        <f>ROUND(I196*H196,2)</f>
        <v>0</v>
      </c>
      <c r="K196" s="226"/>
      <c r="L196" s="43"/>
      <c r="M196" s="227" t="s">
        <v>1</v>
      </c>
      <c r="N196" s="228" t="s">
        <v>41</v>
      </c>
      <c r="O196" s="90"/>
      <c r="P196" s="229">
        <f>O196*H196</f>
        <v>0</v>
      </c>
      <c r="Q196" s="229">
        <v>0.26375999999999999</v>
      </c>
      <c r="R196" s="229">
        <f>Q196*H196</f>
        <v>0.72533999999999998</v>
      </c>
      <c r="S196" s="229">
        <v>0</v>
      </c>
      <c r="T196" s="23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1" t="s">
        <v>147</v>
      </c>
      <c r="AT196" s="231" t="s">
        <v>143</v>
      </c>
      <c r="AU196" s="231" t="s">
        <v>86</v>
      </c>
      <c r="AY196" s="16" t="s">
        <v>141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6" t="s">
        <v>84</v>
      </c>
      <c r="BK196" s="232">
        <f>ROUND(I196*H196,2)</f>
        <v>0</v>
      </c>
      <c r="BL196" s="16" t="s">
        <v>147</v>
      </c>
      <c r="BM196" s="231" t="s">
        <v>371</v>
      </c>
    </row>
    <row r="197" s="13" customFormat="1">
      <c r="A197" s="13"/>
      <c r="B197" s="233"/>
      <c r="C197" s="234"/>
      <c r="D197" s="235" t="s">
        <v>149</v>
      </c>
      <c r="E197" s="236" t="s">
        <v>1</v>
      </c>
      <c r="F197" s="237" t="s">
        <v>573</v>
      </c>
      <c r="G197" s="234"/>
      <c r="H197" s="238">
        <v>2.75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149</v>
      </c>
      <c r="AU197" s="244" t="s">
        <v>86</v>
      </c>
      <c r="AV197" s="13" t="s">
        <v>86</v>
      </c>
      <c r="AW197" s="13" t="s">
        <v>32</v>
      </c>
      <c r="AX197" s="13" t="s">
        <v>84</v>
      </c>
      <c r="AY197" s="244" t="s">
        <v>141</v>
      </c>
    </row>
    <row r="198" s="2" customFormat="1" ht="33" customHeight="1">
      <c r="A198" s="37"/>
      <c r="B198" s="38"/>
      <c r="C198" s="219" t="s">
        <v>308</v>
      </c>
      <c r="D198" s="219" t="s">
        <v>143</v>
      </c>
      <c r="E198" s="220" t="s">
        <v>374</v>
      </c>
      <c r="F198" s="221" t="s">
        <v>375</v>
      </c>
      <c r="G198" s="222" t="s">
        <v>146</v>
      </c>
      <c r="H198" s="223">
        <v>2.75</v>
      </c>
      <c r="I198" s="224"/>
      <c r="J198" s="225">
        <f>ROUND(I198*H198,2)</f>
        <v>0</v>
      </c>
      <c r="K198" s="226"/>
      <c r="L198" s="43"/>
      <c r="M198" s="227" t="s">
        <v>1</v>
      </c>
      <c r="N198" s="228" t="s">
        <v>41</v>
      </c>
      <c r="O198" s="90"/>
      <c r="P198" s="229">
        <f>O198*H198</f>
        <v>0</v>
      </c>
      <c r="Q198" s="229">
        <v>0.12966</v>
      </c>
      <c r="R198" s="229">
        <f>Q198*H198</f>
        <v>0.35656500000000002</v>
      </c>
      <c r="S198" s="229">
        <v>0</v>
      </c>
      <c r="T198" s="23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1" t="s">
        <v>147</v>
      </c>
      <c r="AT198" s="231" t="s">
        <v>143</v>
      </c>
      <c r="AU198" s="231" t="s">
        <v>86</v>
      </c>
      <c r="AY198" s="16" t="s">
        <v>141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6" t="s">
        <v>84</v>
      </c>
      <c r="BK198" s="232">
        <f>ROUND(I198*H198,2)</f>
        <v>0</v>
      </c>
      <c r="BL198" s="16" t="s">
        <v>147</v>
      </c>
      <c r="BM198" s="231" t="s">
        <v>381</v>
      </c>
    </row>
    <row r="199" s="13" customFormat="1">
      <c r="A199" s="13"/>
      <c r="B199" s="233"/>
      <c r="C199" s="234"/>
      <c r="D199" s="235" t="s">
        <v>149</v>
      </c>
      <c r="E199" s="236" t="s">
        <v>1</v>
      </c>
      <c r="F199" s="237" t="s">
        <v>574</v>
      </c>
      <c r="G199" s="234"/>
      <c r="H199" s="238">
        <v>2.75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149</v>
      </c>
      <c r="AU199" s="244" t="s">
        <v>86</v>
      </c>
      <c r="AV199" s="13" t="s">
        <v>86</v>
      </c>
      <c r="AW199" s="13" t="s">
        <v>32</v>
      </c>
      <c r="AX199" s="13" t="s">
        <v>84</v>
      </c>
      <c r="AY199" s="244" t="s">
        <v>141</v>
      </c>
    </row>
    <row r="200" s="2" customFormat="1" ht="24.15" customHeight="1">
      <c r="A200" s="37"/>
      <c r="B200" s="38"/>
      <c r="C200" s="219" t="s">
        <v>314</v>
      </c>
      <c r="D200" s="219" t="s">
        <v>143</v>
      </c>
      <c r="E200" s="220" t="s">
        <v>384</v>
      </c>
      <c r="F200" s="221" t="s">
        <v>385</v>
      </c>
      <c r="G200" s="222" t="s">
        <v>146</v>
      </c>
      <c r="H200" s="223">
        <v>3.5</v>
      </c>
      <c r="I200" s="224"/>
      <c r="J200" s="225">
        <f>ROUND(I200*H200,2)</f>
        <v>0</v>
      </c>
      <c r="K200" s="226"/>
      <c r="L200" s="43"/>
      <c r="M200" s="227" t="s">
        <v>1</v>
      </c>
      <c r="N200" s="228" t="s">
        <v>41</v>
      </c>
      <c r="O200" s="90"/>
      <c r="P200" s="229">
        <f>O200*H200</f>
        <v>0</v>
      </c>
      <c r="Q200" s="229">
        <v>0.089219999999999994</v>
      </c>
      <c r="R200" s="229">
        <f>Q200*H200</f>
        <v>0.31226999999999999</v>
      </c>
      <c r="S200" s="229">
        <v>0</v>
      </c>
      <c r="T200" s="23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1" t="s">
        <v>147</v>
      </c>
      <c r="AT200" s="231" t="s">
        <v>143</v>
      </c>
      <c r="AU200" s="231" t="s">
        <v>86</v>
      </c>
      <c r="AY200" s="16" t="s">
        <v>141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6" t="s">
        <v>84</v>
      </c>
      <c r="BK200" s="232">
        <f>ROUND(I200*H200,2)</f>
        <v>0</v>
      </c>
      <c r="BL200" s="16" t="s">
        <v>147</v>
      </c>
      <c r="BM200" s="231" t="s">
        <v>386</v>
      </c>
    </row>
    <row r="201" s="13" customFormat="1">
      <c r="A201" s="13"/>
      <c r="B201" s="233"/>
      <c r="C201" s="234"/>
      <c r="D201" s="235" t="s">
        <v>149</v>
      </c>
      <c r="E201" s="236" t="s">
        <v>1</v>
      </c>
      <c r="F201" s="237" t="s">
        <v>575</v>
      </c>
      <c r="G201" s="234"/>
      <c r="H201" s="238">
        <v>3.5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149</v>
      </c>
      <c r="AU201" s="244" t="s">
        <v>86</v>
      </c>
      <c r="AV201" s="13" t="s">
        <v>86</v>
      </c>
      <c r="AW201" s="13" t="s">
        <v>32</v>
      </c>
      <c r="AX201" s="13" t="s">
        <v>84</v>
      </c>
      <c r="AY201" s="244" t="s">
        <v>141</v>
      </c>
    </row>
    <row r="202" s="12" customFormat="1" ht="22.8" customHeight="1">
      <c r="A202" s="12"/>
      <c r="B202" s="203"/>
      <c r="C202" s="204"/>
      <c r="D202" s="205" t="s">
        <v>75</v>
      </c>
      <c r="E202" s="217" t="s">
        <v>181</v>
      </c>
      <c r="F202" s="217" t="s">
        <v>388</v>
      </c>
      <c r="G202" s="204"/>
      <c r="H202" s="204"/>
      <c r="I202" s="207"/>
      <c r="J202" s="218">
        <f>BK202</f>
        <v>0</v>
      </c>
      <c r="K202" s="204"/>
      <c r="L202" s="209"/>
      <c r="M202" s="210"/>
      <c r="N202" s="211"/>
      <c r="O202" s="211"/>
      <c r="P202" s="212">
        <f>SUM(P203:P215)</f>
        <v>0</v>
      </c>
      <c r="Q202" s="211"/>
      <c r="R202" s="212">
        <f>SUM(R203:R215)</f>
        <v>0.4501752</v>
      </c>
      <c r="S202" s="211"/>
      <c r="T202" s="213">
        <f>SUM(T203:T215)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4" t="s">
        <v>84</v>
      </c>
      <c r="AT202" s="215" t="s">
        <v>75</v>
      </c>
      <c r="AU202" s="215" t="s">
        <v>84</v>
      </c>
      <c r="AY202" s="214" t="s">
        <v>141</v>
      </c>
      <c r="BK202" s="216">
        <f>SUM(BK203:BK215)</f>
        <v>0</v>
      </c>
    </row>
    <row r="203" s="2" customFormat="1" ht="33" customHeight="1">
      <c r="A203" s="37"/>
      <c r="B203" s="38"/>
      <c r="C203" s="219" t="s">
        <v>319</v>
      </c>
      <c r="D203" s="219" t="s">
        <v>143</v>
      </c>
      <c r="E203" s="220" t="s">
        <v>576</v>
      </c>
      <c r="F203" s="221" t="s">
        <v>577</v>
      </c>
      <c r="G203" s="222" t="s">
        <v>178</v>
      </c>
      <c r="H203" s="223">
        <v>24</v>
      </c>
      <c r="I203" s="224"/>
      <c r="J203" s="225">
        <f>ROUND(I203*H203,2)</f>
        <v>0</v>
      </c>
      <c r="K203" s="226"/>
      <c r="L203" s="43"/>
      <c r="M203" s="227" t="s">
        <v>1</v>
      </c>
      <c r="N203" s="228" t="s">
        <v>41</v>
      </c>
      <c r="O203" s="90"/>
      <c r="P203" s="229">
        <f>O203*H203</f>
        <v>0</v>
      </c>
      <c r="Q203" s="229">
        <v>1.0000000000000001E-05</v>
      </c>
      <c r="R203" s="229">
        <f>Q203*H203</f>
        <v>0.00024000000000000003</v>
      </c>
      <c r="S203" s="229">
        <v>0</v>
      </c>
      <c r="T203" s="23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1" t="s">
        <v>147</v>
      </c>
      <c r="AT203" s="231" t="s">
        <v>143</v>
      </c>
      <c r="AU203" s="231" t="s">
        <v>86</v>
      </c>
      <c r="AY203" s="16" t="s">
        <v>141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6" t="s">
        <v>84</v>
      </c>
      <c r="BK203" s="232">
        <f>ROUND(I203*H203,2)</f>
        <v>0</v>
      </c>
      <c r="BL203" s="16" t="s">
        <v>147</v>
      </c>
      <c r="BM203" s="231" t="s">
        <v>392</v>
      </c>
    </row>
    <row r="204" s="13" customFormat="1">
      <c r="A204" s="13"/>
      <c r="B204" s="233"/>
      <c r="C204" s="234"/>
      <c r="D204" s="235" t="s">
        <v>149</v>
      </c>
      <c r="E204" s="236" t="s">
        <v>1</v>
      </c>
      <c r="F204" s="237" t="s">
        <v>93</v>
      </c>
      <c r="G204" s="234"/>
      <c r="H204" s="238">
        <v>24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149</v>
      </c>
      <c r="AU204" s="244" t="s">
        <v>86</v>
      </c>
      <c r="AV204" s="13" t="s">
        <v>86</v>
      </c>
      <c r="AW204" s="13" t="s">
        <v>32</v>
      </c>
      <c r="AX204" s="13" t="s">
        <v>84</v>
      </c>
      <c r="AY204" s="244" t="s">
        <v>141</v>
      </c>
    </row>
    <row r="205" s="2" customFormat="1" ht="16.5" customHeight="1">
      <c r="A205" s="37"/>
      <c r="B205" s="38"/>
      <c r="C205" s="256" t="s">
        <v>324</v>
      </c>
      <c r="D205" s="256" t="s">
        <v>238</v>
      </c>
      <c r="E205" s="257" t="s">
        <v>578</v>
      </c>
      <c r="F205" s="258" t="s">
        <v>579</v>
      </c>
      <c r="G205" s="259" t="s">
        <v>178</v>
      </c>
      <c r="H205" s="260">
        <v>24.719999999999999</v>
      </c>
      <c r="I205" s="261"/>
      <c r="J205" s="262">
        <f>ROUND(I205*H205,2)</f>
        <v>0</v>
      </c>
      <c r="K205" s="263"/>
      <c r="L205" s="264"/>
      <c r="M205" s="265" t="s">
        <v>1</v>
      </c>
      <c r="N205" s="266" t="s">
        <v>41</v>
      </c>
      <c r="O205" s="90"/>
      <c r="P205" s="229">
        <f>O205*H205</f>
        <v>0</v>
      </c>
      <c r="Q205" s="229">
        <v>0.0024099999999999998</v>
      </c>
      <c r="R205" s="229">
        <f>Q205*H205</f>
        <v>0.059575199999999995</v>
      </c>
      <c r="S205" s="229">
        <v>0</v>
      </c>
      <c r="T205" s="23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1" t="s">
        <v>181</v>
      </c>
      <c r="AT205" s="231" t="s">
        <v>238</v>
      </c>
      <c r="AU205" s="231" t="s">
        <v>86</v>
      </c>
      <c r="AY205" s="16" t="s">
        <v>141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6" t="s">
        <v>84</v>
      </c>
      <c r="BK205" s="232">
        <f>ROUND(I205*H205,2)</f>
        <v>0</v>
      </c>
      <c r="BL205" s="16" t="s">
        <v>147</v>
      </c>
      <c r="BM205" s="231" t="s">
        <v>396</v>
      </c>
    </row>
    <row r="206" s="13" customFormat="1">
      <c r="A206" s="13"/>
      <c r="B206" s="233"/>
      <c r="C206" s="234"/>
      <c r="D206" s="235" t="s">
        <v>149</v>
      </c>
      <c r="E206" s="234"/>
      <c r="F206" s="237" t="s">
        <v>580</v>
      </c>
      <c r="G206" s="234"/>
      <c r="H206" s="238">
        <v>24.719999999999999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149</v>
      </c>
      <c r="AU206" s="244" t="s">
        <v>86</v>
      </c>
      <c r="AV206" s="13" t="s">
        <v>86</v>
      </c>
      <c r="AW206" s="13" t="s">
        <v>4</v>
      </c>
      <c r="AX206" s="13" t="s">
        <v>84</v>
      </c>
      <c r="AY206" s="244" t="s">
        <v>141</v>
      </c>
    </row>
    <row r="207" s="2" customFormat="1" ht="21.75" customHeight="1">
      <c r="A207" s="37"/>
      <c r="B207" s="38"/>
      <c r="C207" s="219" t="s">
        <v>329</v>
      </c>
      <c r="D207" s="219" t="s">
        <v>143</v>
      </c>
      <c r="E207" s="220" t="s">
        <v>581</v>
      </c>
      <c r="F207" s="221" t="s">
        <v>582</v>
      </c>
      <c r="G207" s="222" t="s">
        <v>178</v>
      </c>
      <c r="H207" s="223">
        <v>24</v>
      </c>
      <c r="I207" s="224"/>
      <c r="J207" s="225">
        <f>ROUND(I207*H207,2)</f>
        <v>0</v>
      </c>
      <c r="K207" s="226"/>
      <c r="L207" s="43"/>
      <c r="M207" s="227" t="s">
        <v>1</v>
      </c>
      <c r="N207" s="228" t="s">
        <v>41</v>
      </c>
      <c r="O207" s="90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1" t="s">
        <v>147</v>
      </c>
      <c r="AT207" s="231" t="s">
        <v>143</v>
      </c>
      <c r="AU207" s="231" t="s">
        <v>86</v>
      </c>
      <c r="AY207" s="16" t="s">
        <v>141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6" t="s">
        <v>84</v>
      </c>
      <c r="BK207" s="232">
        <f>ROUND(I207*H207,2)</f>
        <v>0</v>
      </c>
      <c r="BL207" s="16" t="s">
        <v>147</v>
      </c>
      <c r="BM207" s="231" t="s">
        <v>410</v>
      </c>
    </row>
    <row r="208" s="13" customFormat="1">
      <c r="A208" s="13"/>
      <c r="B208" s="233"/>
      <c r="C208" s="234"/>
      <c r="D208" s="235" t="s">
        <v>149</v>
      </c>
      <c r="E208" s="236" t="s">
        <v>1</v>
      </c>
      <c r="F208" s="237" t="s">
        <v>93</v>
      </c>
      <c r="G208" s="234"/>
      <c r="H208" s="238">
        <v>24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149</v>
      </c>
      <c r="AU208" s="244" t="s">
        <v>86</v>
      </c>
      <c r="AV208" s="13" t="s">
        <v>86</v>
      </c>
      <c r="AW208" s="13" t="s">
        <v>32</v>
      </c>
      <c r="AX208" s="13" t="s">
        <v>84</v>
      </c>
      <c r="AY208" s="244" t="s">
        <v>141</v>
      </c>
    </row>
    <row r="209" s="2" customFormat="1" ht="24.15" customHeight="1">
      <c r="A209" s="37"/>
      <c r="B209" s="38"/>
      <c r="C209" s="219" t="s">
        <v>334</v>
      </c>
      <c r="D209" s="219" t="s">
        <v>143</v>
      </c>
      <c r="E209" s="220" t="s">
        <v>583</v>
      </c>
      <c r="F209" s="221" t="s">
        <v>584</v>
      </c>
      <c r="G209" s="222" t="s">
        <v>317</v>
      </c>
      <c r="H209" s="223">
        <v>4</v>
      </c>
      <c r="I209" s="224"/>
      <c r="J209" s="225">
        <f>ROUND(I209*H209,2)</f>
        <v>0</v>
      </c>
      <c r="K209" s="226"/>
      <c r="L209" s="43"/>
      <c r="M209" s="227" t="s">
        <v>1</v>
      </c>
      <c r="N209" s="228" t="s">
        <v>41</v>
      </c>
      <c r="O209" s="90"/>
      <c r="P209" s="229">
        <f>O209*H209</f>
        <v>0</v>
      </c>
      <c r="Q209" s="229">
        <v>0.058029999999999998</v>
      </c>
      <c r="R209" s="229">
        <f>Q209*H209</f>
        <v>0.23211999999999999</v>
      </c>
      <c r="S209" s="229">
        <v>0</v>
      </c>
      <c r="T209" s="23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1" t="s">
        <v>147</v>
      </c>
      <c r="AT209" s="231" t="s">
        <v>143</v>
      </c>
      <c r="AU209" s="231" t="s">
        <v>86</v>
      </c>
      <c r="AY209" s="16" t="s">
        <v>141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6" t="s">
        <v>84</v>
      </c>
      <c r="BK209" s="232">
        <f>ROUND(I209*H209,2)</f>
        <v>0</v>
      </c>
      <c r="BL209" s="16" t="s">
        <v>147</v>
      </c>
      <c r="BM209" s="231" t="s">
        <v>585</v>
      </c>
    </row>
    <row r="210" s="2" customFormat="1" ht="33" customHeight="1">
      <c r="A210" s="37"/>
      <c r="B210" s="38"/>
      <c r="C210" s="219" t="s">
        <v>338</v>
      </c>
      <c r="D210" s="219" t="s">
        <v>143</v>
      </c>
      <c r="E210" s="220" t="s">
        <v>586</v>
      </c>
      <c r="F210" s="221" t="s">
        <v>587</v>
      </c>
      <c r="G210" s="222" t="s">
        <v>317</v>
      </c>
      <c r="H210" s="223">
        <v>4</v>
      </c>
      <c r="I210" s="224"/>
      <c r="J210" s="225">
        <f>ROUND(I210*H210,2)</f>
        <v>0</v>
      </c>
      <c r="K210" s="226"/>
      <c r="L210" s="43"/>
      <c r="M210" s="227" t="s">
        <v>1</v>
      </c>
      <c r="N210" s="228" t="s">
        <v>41</v>
      </c>
      <c r="O210" s="90"/>
      <c r="P210" s="229">
        <f>O210*H210</f>
        <v>0</v>
      </c>
      <c r="Q210" s="229">
        <v>0.01136</v>
      </c>
      <c r="R210" s="229">
        <f>Q210*H210</f>
        <v>0.045440000000000001</v>
      </c>
      <c r="S210" s="229">
        <v>0</v>
      </c>
      <c r="T210" s="23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1" t="s">
        <v>147</v>
      </c>
      <c r="AT210" s="231" t="s">
        <v>143</v>
      </c>
      <c r="AU210" s="231" t="s">
        <v>86</v>
      </c>
      <c r="AY210" s="16" t="s">
        <v>141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6" t="s">
        <v>84</v>
      </c>
      <c r="BK210" s="232">
        <f>ROUND(I210*H210,2)</f>
        <v>0</v>
      </c>
      <c r="BL210" s="16" t="s">
        <v>147</v>
      </c>
      <c r="BM210" s="231" t="s">
        <v>588</v>
      </c>
    </row>
    <row r="211" s="2" customFormat="1" ht="24.15" customHeight="1">
      <c r="A211" s="37"/>
      <c r="B211" s="38"/>
      <c r="C211" s="219" t="s">
        <v>343</v>
      </c>
      <c r="D211" s="219" t="s">
        <v>143</v>
      </c>
      <c r="E211" s="220" t="s">
        <v>589</v>
      </c>
      <c r="F211" s="221" t="s">
        <v>590</v>
      </c>
      <c r="G211" s="222" t="s">
        <v>317</v>
      </c>
      <c r="H211" s="223">
        <v>4</v>
      </c>
      <c r="I211" s="224"/>
      <c r="J211" s="225">
        <f>ROUND(I211*H211,2)</f>
        <v>0</v>
      </c>
      <c r="K211" s="226"/>
      <c r="L211" s="43"/>
      <c r="M211" s="227" t="s">
        <v>1</v>
      </c>
      <c r="N211" s="228" t="s">
        <v>41</v>
      </c>
      <c r="O211" s="90"/>
      <c r="P211" s="229">
        <f>O211*H211</f>
        <v>0</v>
      </c>
      <c r="Q211" s="229">
        <v>0.0062199999999999998</v>
      </c>
      <c r="R211" s="229">
        <f>Q211*H211</f>
        <v>0.024879999999999999</v>
      </c>
      <c r="S211" s="229">
        <v>0</v>
      </c>
      <c r="T211" s="230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1" t="s">
        <v>147</v>
      </c>
      <c r="AT211" s="231" t="s">
        <v>143</v>
      </c>
      <c r="AU211" s="231" t="s">
        <v>86</v>
      </c>
      <c r="AY211" s="16" t="s">
        <v>141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6" t="s">
        <v>84</v>
      </c>
      <c r="BK211" s="232">
        <f>ROUND(I211*H211,2)</f>
        <v>0</v>
      </c>
      <c r="BL211" s="16" t="s">
        <v>147</v>
      </c>
      <c r="BM211" s="231" t="s">
        <v>591</v>
      </c>
    </row>
    <row r="212" s="2" customFormat="1" ht="24.15" customHeight="1">
      <c r="A212" s="37"/>
      <c r="B212" s="38"/>
      <c r="C212" s="219" t="s">
        <v>349</v>
      </c>
      <c r="D212" s="219" t="s">
        <v>143</v>
      </c>
      <c r="E212" s="220" t="s">
        <v>592</v>
      </c>
      <c r="F212" s="221" t="s">
        <v>593</v>
      </c>
      <c r="G212" s="222" t="s">
        <v>317</v>
      </c>
      <c r="H212" s="223">
        <v>4</v>
      </c>
      <c r="I212" s="224"/>
      <c r="J212" s="225">
        <f>ROUND(I212*H212,2)</f>
        <v>0</v>
      </c>
      <c r="K212" s="226"/>
      <c r="L212" s="43"/>
      <c r="M212" s="227" t="s">
        <v>1</v>
      </c>
      <c r="N212" s="228" t="s">
        <v>41</v>
      </c>
      <c r="O212" s="90"/>
      <c r="P212" s="229">
        <f>O212*H212</f>
        <v>0</v>
      </c>
      <c r="Q212" s="229">
        <v>0</v>
      </c>
      <c r="R212" s="229">
        <f>Q212*H212</f>
        <v>0</v>
      </c>
      <c r="S212" s="229">
        <v>0</v>
      </c>
      <c r="T212" s="23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1" t="s">
        <v>147</v>
      </c>
      <c r="AT212" s="231" t="s">
        <v>143</v>
      </c>
      <c r="AU212" s="231" t="s">
        <v>86</v>
      </c>
      <c r="AY212" s="16" t="s">
        <v>141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6" t="s">
        <v>84</v>
      </c>
      <c r="BK212" s="232">
        <f>ROUND(I212*H212,2)</f>
        <v>0</v>
      </c>
      <c r="BL212" s="16" t="s">
        <v>147</v>
      </c>
      <c r="BM212" s="231" t="s">
        <v>594</v>
      </c>
    </row>
    <row r="213" s="2" customFormat="1" ht="24.15" customHeight="1">
      <c r="A213" s="37"/>
      <c r="B213" s="38"/>
      <c r="C213" s="219" t="s">
        <v>355</v>
      </c>
      <c r="D213" s="219" t="s">
        <v>143</v>
      </c>
      <c r="E213" s="220" t="s">
        <v>595</v>
      </c>
      <c r="F213" s="221" t="s">
        <v>596</v>
      </c>
      <c r="G213" s="222" t="s">
        <v>317</v>
      </c>
      <c r="H213" s="223">
        <v>4</v>
      </c>
      <c r="I213" s="224"/>
      <c r="J213" s="225">
        <f>ROUND(I213*H213,2)</f>
        <v>0</v>
      </c>
      <c r="K213" s="226"/>
      <c r="L213" s="43"/>
      <c r="M213" s="227" t="s">
        <v>1</v>
      </c>
      <c r="N213" s="228" t="s">
        <v>41</v>
      </c>
      <c r="O213" s="90"/>
      <c r="P213" s="229">
        <f>O213*H213</f>
        <v>0</v>
      </c>
      <c r="Q213" s="229">
        <v>0.021440000000000001</v>
      </c>
      <c r="R213" s="229">
        <f>Q213*H213</f>
        <v>0.085760000000000003</v>
      </c>
      <c r="S213" s="229">
        <v>0</v>
      </c>
      <c r="T213" s="23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1" t="s">
        <v>147</v>
      </c>
      <c r="AT213" s="231" t="s">
        <v>143</v>
      </c>
      <c r="AU213" s="231" t="s">
        <v>86</v>
      </c>
      <c r="AY213" s="16" t="s">
        <v>141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6" t="s">
        <v>84</v>
      </c>
      <c r="BK213" s="232">
        <f>ROUND(I213*H213,2)</f>
        <v>0</v>
      </c>
      <c r="BL213" s="16" t="s">
        <v>147</v>
      </c>
      <c r="BM213" s="231" t="s">
        <v>597</v>
      </c>
    </row>
    <row r="214" s="2" customFormat="1" ht="21.75" customHeight="1">
      <c r="A214" s="37"/>
      <c r="B214" s="38"/>
      <c r="C214" s="219" t="s">
        <v>359</v>
      </c>
      <c r="D214" s="219" t="s">
        <v>143</v>
      </c>
      <c r="E214" s="220" t="s">
        <v>474</v>
      </c>
      <c r="F214" s="221" t="s">
        <v>475</v>
      </c>
      <c r="G214" s="222" t="s">
        <v>178</v>
      </c>
      <c r="H214" s="223">
        <v>24</v>
      </c>
      <c r="I214" s="224"/>
      <c r="J214" s="225">
        <f>ROUND(I214*H214,2)</f>
        <v>0</v>
      </c>
      <c r="K214" s="226"/>
      <c r="L214" s="43"/>
      <c r="M214" s="227" t="s">
        <v>1</v>
      </c>
      <c r="N214" s="228" t="s">
        <v>41</v>
      </c>
      <c r="O214" s="90"/>
      <c r="P214" s="229">
        <f>O214*H214</f>
        <v>0</v>
      </c>
      <c r="Q214" s="229">
        <v>9.0000000000000006E-05</v>
      </c>
      <c r="R214" s="229">
        <f>Q214*H214</f>
        <v>0.00216</v>
      </c>
      <c r="S214" s="229">
        <v>0</v>
      </c>
      <c r="T214" s="23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1" t="s">
        <v>147</v>
      </c>
      <c r="AT214" s="231" t="s">
        <v>143</v>
      </c>
      <c r="AU214" s="231" t="s">
        <v>86</v>
      </c>
      <c r="AY214" s="16" t="s">
        <v>141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6" t="s">
        <v>84</v>
      </c>
      <c r="BK214" s="232">
        <f>ROUND(I214*H214,2)</f>
        <v>0</v>
      </c>
      <c r="BL214" s="16" t="s">
        <v>147</v>
      </c>
      <c r="BM214" s="231" t="s">
        <v>476</v>
      </c>
    </row>
    <row r="215" s="13" customFormat="1">
      <c r="A215" s="13"/>
      <c r="B215" s="233"/>
      <c r="C215" s="234"/>
      <c r="D215" s="235" t="s">
        <v>149</v>
      </c>
      <c r="E215" s="236" t="s">
        <v>1</v>
      </c>
      <c r="F215" s="237" t="s">
        <v>93</v>
      </c>
      <c r="G215" s="234"/>
      <c r="H215" s="238">
        <v>24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149</v>
      </c>
      <c r="AU215" s="244" t="s">
        <v>86</v>
      </c>
      <c r="AV215" s="13" t="s">
        <v>86</v>
      </c>
      <c r="AW215" s="13" t="s">
        <v>32</v>
      </c>
      <c r="AX215" s="13" t="s">
        <v>84</v>
      </c>
      <c r="AY215" s="244" t="s">
        <v>141</v>
      </c>
    </row>
    <row r="216" s="12" customFormat="1" ht="22.8" customHeight="1">
      <c r="A216" s="12"/>
      <c r="B216" s="203"/>
      <c r="C216" s="204"/>
      <c r="D216" s="205" t="s">
        <v>75</v>
      </c>
      <c r="E216" s="217" t="s">
        <v>185</v>
      </c>
      <c r="F216" s="217" t="s">
        <v>477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SUM(P217:P222)</f>
        <v>0</v>
      </c>
      <c r="Q216" s="211"/>
      <c r="R216" s="212">
        <f>SUM(R217:R222)</f>
        <v>0.0041450000000000002</v>
      </c>
      <c r="S216" s="211"/>
      <c r="T216" s="213">
        <f>SUM(T217:T222)</f>
        <v>0.032000000000000001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4" t="s">
        <v>84</v>
      </c>
      <c r="AT216" s="215" t="s">
        <v>75</v>
      </c>
      <c r="AU216" s="215" t="s">
        <v>84</v>
      </c>
      <c r="AY216" s="214" t="s">
        <v>141</v>
      </c>
      <c r="BK216" s="216">
        <f>SUM(BK217:BK222)</f>
        <v>0</v>
      </c>
    </row>
    <row r="217" s="2" customFormat="1" ht="33" customHeight="1">
      <c r="A217" s="37"/>
      <c r="B217" s="38"/>
      <c r="C217" s="219" t="s">
        <v>363</v>
      </c>
      <c r="D217" s="219" t="s">
        <v>143</v>
      </c>
      <c r="E217" s="220" t="s">
        <v>479</v>
      </c>
      <c r="F217" s="221" t="s">
        <v>480</v>
      </c>
      <c r="G217" s="222" t="s">
        <v>178</v>
      </c>
      <c r="H217" s="223">
        <v>5.5</v>
      </c>
      <c r="I217" s="224"/>
      <c r="J217" s="225">
        <f>ROUND(I217*H217,2)</f>
        <v>0</v>
      </c>
      <c r="K217" s="226"/>
      <c r="L217" s="43"/>
      <c r="M217" s="227" t="s">
        <v>1</v>
      </c>
      <c r="N217" s="228" t="s">
        <v>41</v>
      </c>
      <c r="O217" s="90"/>
      <c r="P217" s="229">
        <f>O217*H217</f>
        <v>0</v>
      </c>
      <c r="Q217" s="229">
        <v>0.00060999999999999997</v>
      </c>
      <c r="R217" s="229">
        <f>Q217*H217</f>
        <v>0.0033549999999999999</v>
      </c>
      <c r="S217" s="229">
        <v>0</v>
      </c>
      <c r="T217" s="23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1" t="s">
        <v>147</v>
      </c>
      <c r="AT217" s="231" t="s">
        <v>143</v>
      </c>
      <c r="AU217" s="231" t="s">
        <v>86</v>
      </c>
      <c r="AY217" s="16" t="s">
        <v>141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6" t="s">
        <v>84</v>
      </c>
      <c r="BK217" s="232">
        <f>ROUND(I217*H217,2)</f>
        <v>0</v>
      </c>
      <c r="BL217" s="16" t="s">
        <v>147</v>
      </c>
      <c r="BM217" s="231" t="s">
        <v>481</v>
      </c>
    </row>
    <row r="218" s="13" customFormat="1">
      <c r="A218" s="13"/>
      <c r="B218" s="233"/>
      <c r="C218" s="234"/>
      <c r="D218" s="235" t="s">
        <v>149</v>
      </c>
      <c r="E218" s="236" t="s">
        <v>1</v>
      </c>
      <c r="F218" s="237" t="s">
        <v>598</v>
      </c>
      <c r="G218" s="234"/>
      <c r="H218" s="238">
        <v>5.5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149</v>
      </c>
      <c r="AU218" s="244" t="s">
        <v>86</v>
      </c>
      <c r="AV218" s="13" t="s">
        <v>86</v>
      </c>
      <c r="AW218" s="13" t="s">
        <v>32</v>
      </c>
      <c r="AX218" s="13" t="s">
        <v>84</v>
      </c>
      <c r="AY218" s="244" t="s">
        <v>141</v>
      </c>
    </row>
    <row r="219" s="2" customFormat="1" ht="24.15" customHeight="1">
      <c r="A219" s="37"/>
      <c r="B219" s="38"/>
      <c r="C219" s="219" t="s">
        <v>368</v>
      </c>
      <c r="D219" s="219" t="s">
        <v>143</v>
      </c>
      <c r="E219" s="220" t="s">
        <v>484</v>
      </c>
      <c r="F219" s="221" t="s">
        <v>485</v>
      </c>
      <c r="G219" s="222" t="s">
        <v>178</v>
      </c>
      <c r="H219" s="223">
        <v>5.5</v>
      </c>
      <c r="I219" s="224"/>
      <c r="J219" s="225">
        <f>ROUND(I219*H219,2)</f>
        <v>0</v>
      </c>
      <c r="K219" s="226"/>
      <c r="L219" s="43"/>
      <c r="M219" s="227" t="s">
        <v>1</v>
      </c>
      <c r="N219" s="228" t="s">
        <v>41</v>
      </c>
      <c r="O219" s="90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1" t="s">
        <v>147</v>
      </c>
      <c r="AT219" s="231" t="s">
        <v>143</v>
      </c>
      <c r="AU219" s="231" t="s">
        <v>86</v>
      </c>
      <c r="AY219" s="16" t="s">
        <v>141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6" t="s">
        <v>84</v>
      </c>
      <c r="BK219" s="232">
        <f>ROUND(I219*H219,2)</f>
        <v>0</v>
      </c>
      <c r="BL219" s="16" t="s">
        <v>147</v>
      </c>
      <c r="BM219" s="231" t="s">
        <v>486</v>
      </c>
    </row>
    <row r="220" s="13" customFormat="1">
      <c r="A220" s="13"/>
      <c r="B220" s="233"/>
      <c r="C220" s="234"/>
      <c r="D220" s="235" t="s">
        <v>149</v>
      </c>
      <c r="E220" s="236" t="s">
        <v>1</v>
      </c>
      <c r="F220" s="237" t="s">
        <v>599</v>
      </c>
      <c r="G220" s="234"/>
      <c r="H220" s="238">
        <v>5.5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149</v>
      </c>
      <c r="AU220" s="244" t="s">
        <v>86</v>
      </c>
      <c r="AV220" s="13" t="s">
        <v>86</v>
      </c>
      <c r="AW220" s="13" t="s">
        <v>32</v>
      </c>
      <c r="AX220" s="13" t="s">
        <v>84</v>
      </c>
      <c r="AY220" s="244" t="s">
        <v>141</v>
      </c>
    </row>
    <row r="221" s="2" customFormat="1" ht="24.15" customHeight="1">
      <c r="A221" s="37"/>
      <c r="B221" s="38"/>
      <c r="C221" s="219" t="s">
        <v>407</v>
      </c>
      <c r="D221" s="219" t="s">
        <v>143</v>
      </c>
      <c r="E221" s="220" t="s">
        <v>494</v>
      </c>
      <c r="F221" s="221" t="s">
        <v>495</v>
      </c>
      <c r="G221" s="222" t="s">
        <v>178</v>
      </c>
      <c r="H221" s="223">
        <v>0.20000000000000001</v>
      </c>
      <c r="I221" s="224"/>
      <c r="J221" s="225">
        <f>ROUND(I221*H221,2)</f>
        <v>0</v>
      </c>
      <c r="K221" s="226"/>
      <c r="L221" s="43"/>
      <c r="M221" s="227" t="s">
        <v>1</v>
      </c>
      <c r="N221" s="228" t="s">
        <v>41</v>
      </c>
      <c r="O221" s="90"/>
      <c r="P221" s="229">
        <f>O221*H221</f>
        <v>0</v>
      </c>
      <c r="Q221" s="229">
        <v>0.0039500000000000004</v>
      </c>
      <c r="R221" s="229">
        <f>Q221*H221</f>
        <v>0.00079000000000000012</v>
      </c>
      <c r="S221" s="229">
        <v>0.16</v>
      </c>
      <c r="T221" s="230">
        <f>S221*H221</f>
        <v>0.032000000000000001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1" t="s">
        <v>147</v>
      </c>
      <c r="AT221" s="231" t="s">
        <v>143</v>
      </c>
      <c r="AU221" s="231" t="s">
        <v>86</v>
      </c>
      <c r="AY221" s="16" t="s">
        <v>141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6" t="s">
        <v>84</v>
      </c>
      <c r="BK221" s="232">
        <f>ROUND(I221*H221,2)</f>
        <v>0</v>
      </c>
      <c r="BL221" s="16" t="s">
        <v>147</v>
      </c>
      <c r="BM221" s="231" t="s">
        <v>600</v>
      </c>
    </row>
    <row r="222" s="13" customFormat="1">
      <c r="A222" s="13"/>
      <c r="B222" s="233"/>
      <c r="C222" s="234"/>
      <c r="D222" s="235" t="s">
        <v>149</v>
      </c>
      <c r="E222" s="236" t="s">
        <v>1</v>
      </c>
      <c r="F222" s="237" t="s">
        <v>601</v>
      </c>
      <c r="G222" s="234"/>
      <c r="H222" s="238">
        <v>0.20000000000000001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149</v>
      </c>
      <c r="AU222" s="244" t="s">
        <v>86</v>
      </c>
      <c r="AV222" s="13" t="s">
        <v>86</v>
      </c>
      <c r="AW222" s="13" t="s">
        <v>32</v>
      </c>
      <c r="AX222" s="13" t="s">
        <v>84</v>
      </c>
      <c r="AY222" s="244" t="s">
        <v>141</v>
      </c>
    </row>
    <row r="223" s="12" customFormat="1" ht="22.8" customHeight="1">
      <c r="A223" s="12"/>
      <c r="B223" s="203"/>
      <c r="C223" s="204"/>
      <c r="D223" s="205" t="s">
        <v>75</v>
      </c>
      <c r="E223" s="217" t="s">
        <v>498</v>
      </c>
      <c r="F223" s="217" t="s">
        <v>499</v>
      </c>
      <c r="G223" s="204"/>
      <c r="H223" s="204"/>
      <c r="I223" s="207"/>
      <c r="J223" s="218">
        <f>BK223</f>
        <v>0</v>
      </c>
      <c r="K223" s="204"/>
      <c r="L223" s="209"/>
      <c r="M223" s="210"/>
      <c r="N223" s="211"/>
      <c r="O223" s="211"/>
      <c r="P223" s="212">
        <f>SUM(P224:P239)</f>
        <v>0</v>
      </c>
      <c r="Q223" s="211"/>
      <c r="R223" s="212">
        <f>SUM(R224:R239)</f>
        <v>0</v>
      </c>
      <c r="S223" s="211"/>
      <c r="T223" s="213">
        <f>SUM(T224:T239)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4" t="s">
        <v>84</v>
      </c>
      <c r="AT223" s="215" t="s">
        <v>75</v>
      </c>
      <c r="AU223" s="215" t="s">
        <v>84</v>
      </c>
      <c r="AY223" s="214" t="s">
        <v>141</v>
      </c>
      <c r="BK223" s="216">
        <f>SUM(BK224:BK239)</f>
        <v>0</v>
      </c>
    </row>
    <row r="224" s="2" customFormat="1" ht="21.75" customHeight="1">
      <c r="A224" s="37"/>
      <c r="B224" s="38"/>
      <c r="C224" s="219" t="s">
        <v>373</v>
      </c>
      <c r="D224" s="219" t="s">
        <v>143</v>
      </c>
      <c r="E224" s="220" t="s">
        <v>501</v>
      </c>
      <c r="F224" s="221" t="s">
        <v>502</v>
      </c>
      <c r="G224" s="222" t="s">
        <v>225</v>
      </c>
      <c r="H224" s="223">
        <v>2.2570000000000001</v>
      </c>
      <c r="I224" s="224"/>
      <c r="J224" s="225">
        <f>ROUND(I224*H224,2)</f>
        <v>0</v>
      </c>
      <c r="K224" s="226"/>
      <c r="L224" s="43"/>
      <c r="M224" s="227" t="s">
        <v>1</v>
      </c>
      <c r="N224" s="228" t="s">
        <v>41</v>
      </c>
      <c r="O224" s="90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1" t="s">
        <v>147</v>
      </c>
      <c r="AT224" s="231" t="s">
        <v>143</v>
      </c>
      <c r="AU224" s="231" t="s">
        <v>86</v>
      </c>
      <c r="AY224" s="16" t="s">
        <v>141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6" t="s">
        <v>84</v>
      </c>
      <c r="BK224" s="232">
        <f>ROUND(I224*H224,2)</f>
        <v>0</v>
      </c>
      <c r="BL224" s="16" t="s">
        <v>147</v>
      </c>
      <c r="BM224" s="231" t="s">
        <v>503</v>
      </c>
    </row>
    <row r="225" s="13" customFormat="1">
      <c r="A225" s="13"/>
      <c r="B225" s="233"/>
      <c r="C225" s="234"/>
      <c r="D225" s="235" t="s">
        <v>149</v>
      </c>
      <c r="E225" s="236" t="s">
        <v>1</v>
      </c>
      <c r="F225" s="237" t="s">
        <v>602</v>
      </c>
      <c r="G225" s="234"/>
      <c r="H225" s="238">
        <v>2.2250000000000001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149</v>
      </c>
      <c r="AU225" s="244" t="s">
        <v>86</v>
      </c>
      <c r="AV225" s="13" t="s">
        <v>86</v>
      </c>
      <c r="AW225" s="13" t="s">
        <v>32</v>
      </c>
      <c r="AX225" s="13" t="s">
        <v>76</v>
      </c>
      <c r="AY225" s="244" t="s">
        <v>141</v>
      </c>
    </row>
    <row r="226" s="13" customFormat="1">
      <c r="A226" s="13"/>
      <c r="B226" s="233"/>
      <c r="C226" s="234"/>
      <c r="D226" s="235" t="s">
        <v>149</v>
      </c>
      <c r="E226" s="236" t="s">
        <v>1</v>
      </c>
      <c r="F226" s="237" t="s">
        <v>603</v>
      </c>
      <c r="G226" s="234"/>
      <c r="H226" s="238">
        <v>0.032000000000000001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149</v>
      </c>
      <c r="AU226" s="244" t="s">
        <v>86</v>
      </c>
      <c r="AV226" s="13" t="s">
        <v>86</v>
      </c>
      <c r="AW226" s="13" t="s">
        <v>32</v>
      </c>
      <c r="AX226" s="13" t="s">
        <v>76</v>
      </c>
      <c r="AY226" s="244" t="s">
        <v>141</v>
      </c>
    </row>
    <row r="227" s="14" customFormat="1">
      <c r="A227" s="14"/>
      <c r="B227" s="245"/>
      <c r="C227" s="246"/>
      <c r="D227" s="235" t="s">
        <v>149</v>
      </c>
      <c r="E227" s="247" t="s">
        <v>1</v>
      </c>
      <c r="F227" s="248" t="s">
        <v>156</v>
      </c>
      <c r="G227" s="246"/>
      <c r="H227" s="249">
        <v>2.2570000000000001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149</v>
      </c>
      <c r="AU227" s="255" t="s">
        <v>86</v>
      </c>
      <c r="AV227" s="14" t="s">
        <v>147</v>
      </c>
      <c r="AW227" s="14" t="s">
        <v>32</v>
      </c>
      <c r="AX227" s="14" t="s">
        <v>84</v>
      </c>
      <c r="AY227" s="255" t="s">
        <v>141</v>
      </c>
    </row>
    <row r="228" s="2" customFormat="1" ht="24.15" customHeight="1">
      <c r="A228" s="37"/>
      <c r="B228" s="38"/>
      <c r="C228" s="219" t="s">
        <v>378</v>
      </c>
      <c r="D228" s="219" t="s">
        <v>143</v>
      </c>
      <c r="E228" s="220" t="s">
        <v>507</v>
      </c>
      <c r="F228" s="221" t="s">
        <v>508</v>
      </c>
      <c r="G228" s="222" t="s">
        <v>225</v>
      </c>
      <c r="H228" s="223">
        <v>31.597999999999999</v>
      </c>
      <c r="I228" s="224"/>
      <c r="J228" s="225">
        <f>ROUND(I228*H228,2)</f>
        <v>0</v>
      </c>
      <c r="K228" s="226"/>
      <c r="L228" s="43"/>
      <c r="M228" s="227" t="s">
        <v>1</v>
      </c>
      <c r="N228" s="228" t="s">
        <v>41</v>
      </c>
      <c r="O228" s="90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1" t="s">
        <v>147</v>
      </c>
      <c r="AT228" s="231" t="s">
        <v>143</v>
      </c>
      <c r="AU228" s="231" t="s">
        <v>86</v>
      </c>
      <c r="AY228" s="16" t="s">
        <v>141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6" t="s">
        <v>84</v>
      </c>
      <c r="BK228" s="232">
        <f>ROUND(I228*H228,2)</f>
        <v>0</v>
      </c>
      <c r="BL228" s="16" t="s">
        <v>147</v>
      </c>
      <c r="BM228" s="231" t="s">
        <v>509</v>
      </c>
    </row>
    <row r="229" s="13" customFormat="1">
      <c r="A229" s="13"/>
      <c r="B229" s="233"/>
      <c r="C229" s="234"/>
      <c r="D229" s="235" t="s">
        <v>149</v>
      </c>
      <c r="E229" s="234"/>
      <c r="F229" s="237" t="s">
        <v>604</v>
      </c>
      <c r="G229" s="234"/>
      <c r="H229" s="238">
        <v>31.597999999999999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149</v>
      </c>
      <c r="AU229" s="244" t="s">
        <v>86</v>
      </c>
      <c r="AV229" s="13" t="s">
        <v>86</v>
      </c>
      <c r="AW229" s="13" t="s">
        <v>4</v>
      </c>
      <c r="AX229" s="13" t="s">
        <v>84</v>
      </c>
      <c r="AY229" s="244" t="s">
        <v>141</v>
      </c>
    </row>
    <row r="230" s="2" customFormat="1" ht="21.75" customHeight="1">
      <c r="A230" s="37"/>
      <c r="B230" s="38"/>
      <c r="C230" s="219" t="s">
        <v>383</v>
      </c>
      <c r="D230" s="219" t="s">
        <v>143</v>
      </c>
      <c r="E230" s="220" t="s">
        <v>512</v>
      </c>
      <c r="F230" s="221" t="s">
        <v>513</v>
      </c>
      <c r="G230" s="222" t="s">
        <v>225</v>
      </c>
      <c r="H230" s="223">
        <v>0.60499999999999998</v>
      </c>
      <c r="I230" s="224"/>
      <c r="J230" s="225">
        <f>ROUND(I230*H230,2)</f>
        <v>0</v>
      </c>
      <c r="K230" s="226"/>
      <c r="L230" s="43"/>
      <c r="M230" s="227" t="s">
        <v>1</v>
      </c>
      <c r="N230" s="228" t="s">
        <v>41</v>
      </c>
      <c r="O230" s="90"/>
      <c r="P230" s="229">
        <f>O230*H230</f>
        <v>0</v>
      </c>
      <c r="Q230" s="229">
        <v>0</v>
      </c>
      <c r="R230" s="229">
        <f>Q230*H230</f>
        <v>0</v>
      </c>
      <c r="S230" s="229">
        <v>0</v>
      </c>
      <c r="T230" s="230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1" t="s">
        <v>147</v>
      </c>
      <c r="AT230" s="231" t="s">
        <v>143</v>
      </c>
      <c r="AU230" s="231" t="s">
        <v>86</v>
      </c>
      <c r="AY230" s="16" t="s">
        <v>141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6" t="s">
        <v>84</v>
      </c>
      <c r="BK230" s="232">
        <f>ROUND(I230*H230,2)</f>
        <v>0</v>
      </c>
      <c r="BL230" s="16" t="s">
        <v>147</v>
      </c>
      <c r="BM230" s="231" t="s">
        <v>514</v>
      </c>
    </row>
    <row r="231" s="13" customFormat="1">
      <c r="A231" s="13"/>
      <c r="B231" s="233"/>
      <c r="C231" s="234"/>
      <c r="D231" s="235" t="s">
        <v>149</v>
      </c>
      <c r="E231" s="236" t="s">
        <v>1</v>
      </c>
      <c r="F231" s="237" t="s">
        <v>605</v>
      </c>
      <c r="G231" s="234"/>
      <c r="H231" s="238">
        <v>0.60499999999999998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149</v>
      </c>
      <c r="AU231" s="244" t="s">
        <v>86</v>
      </c>
      <c r="AV231" s="13" t="s">
        <v>86</v>
      </c>
      <c r="AW231" s="13" t="s">
        <v>32</v>
      </c>
      <c r="AX231" s="13" t="s">
        <v>84</v>
      </c>
      <c r="AY231" s="244" t="s">
        <v>141</v>
      </c>
    </row>
    <row r="232" s="2" customFormat="1" ht="24.15" customHeight="1">
      <c r="A232" s="37"/>
      <c r="B232" s="38"/>
      <c r="C232" s="219" t="s">
        <v>389</v>
      </c>
      <c r="D232" s="219" t="s">
        <v>143</v>
      </c>
      <c r="E232" s="220" t="s">
        <v>518</v>
      </c>
      <c r="F232" s="221" t="s">
        <v>519</v>
      </c>
      <c r="G232" s="222" t="s">
        <v>225</v>
      </c>
      <c r="H232" s="223">
        <v>8.4700000000000006</v>
      </c>
      <c r="I232" s="224"/>
      <c r="J232" s="225">
        <f>ROUND(I232*H232,2)</f>
        <v>0</v>
      </c>
      <c r="K232" s="226"/>
      <c r="L232" s="43"/>
      <c r="M232" s="227" t="s">
        <v>1</v>
      </c>
      <c r="N232" s="228" t="s">
        <v>41</v>
      </c>
      <c r="O232" s="90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1" t="s">
        <v>147</v>
      </c>
      <c r="AT232" s="231" t="s">
        <v>143</v>
      </c>
      <c r="AU232" s="231" t="s">
        <v>86</v>
      </c>
      <c r="AY232" s="16" t="s">
        <v>141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6" t="s">
        <v>84</v>
      </c>
      <c r="BK232" s="232">
        <f>ROUND(I232*H232,2)</f>
        <v>0</v>
      </c>
      <c r="BL232" s="16" t="s">
        <v>147</v>
      </c>
      <c r="BM232" s="231" t="s">
        <v>520</v>
      </c>
    </row>
    <row r="233" s="13" customFormat="1">
      <c r="A233" s="13"/>
      <c r="B233" s="233"/>
      <c r="C233" s="234"/>
      <c r="D233" s="235" t="s">
        <v>149</v>
      </c>
      <c r="E233" s="234"/>
      <c r="F233" s="237" t="s">
        <v>606</v>
      </c>
      <c r="G233" s="234"/>
      <c r="H233" s="238">
        <v>8.4700000000000006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149</v>
      </c>
      <c r="AU233" s="244" t="s">
        <v>86</v>
      </c>
      <c r="AV233" s="13" t="s">
        <v>86</v>
      </c>
      <c r="AW233" s="13" t="s">
        <v>4</v>
      </c>
      <c r="AX233" s="13" t="s">
        <v>84</v>
      </c>
      <c r="AY233" s="244" t="s">
        <v>141</v>
      </c>
    </row>
    <row r="234" s="2" customFormat="1" ht="33" customHeight="1">
      <c r="A234" s="37"/>
      <c r="B234" s="38"/>
      <c r="C234" s="219" t="s">
        <v>411</v>
      </c>
      <c r="D234" s="219" t="s">
        <v>143</v>
      </c>
      <c r="E234" s="220" t="s">
        <v>523</v>
      </c>
      <c r="F234" s="221" t="s">
        <v>524</v>
      </c>
      <c r="G234" s="222" t="s">
        <v>225</v>
      </c>
      <c r="H234" s="223">
        <v>0.032000000000000001</v>
      </c>
      <c r="I234" s="224"/>
      <c r="J234" s="225">
        <f>ROUND(I234*H234,2)</f>
        <v>0</v>
      </c>
      <c r="K234" s="226"/>
      <c r="L234" s="43"/>
      <c r="M234" s="227" t="s">
        <v>1</v>
      </c>
      <c r="N234" s="228" t="s">
        <v>41</v>
      </c>
      <c r="O234" s="90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1" t="s">
        <v>147</v>
      </c>
      <c r="AT234" s="231" t="s">
        <v>143</v>
      </c>
      <c r="AU234" s="231" t="s">
        <v>86</v>
      </c>
      <c r="AY234" s="16" t="s">
        <v>141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6" t="s">
        <v>84</v>
      </c>
      <c r="BK234" s="232">
        <f>ROUND(I234*H234,2)</f>
        <v>0</v>
      </c>
      <c r="BL234" s="16" t="s">
        <v>147</v>
      </c>
      <c r="BM234" s="231" t="s">
        <v>607</v>
      </c>
    </row>
    <row r="235" s="13" customFormat="1">
      <c r="A235" s="13"/>
      <c r="B235" s="233"/>
      <c r="C235" s="234"/>
      <c r="D235" s="235" t="s">
        <v>149</v>
      </c>
      <c r="E235" s="236" t="s">
        <v>1</v>
      </c>
      <c r="F235" s="237" t="s">
        <v>603</v>
      </c>
      <c r="G235" s="234"/>
      <c r="H235" s="238">
        <v>0.032000000000000001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149</v>
      </c>
      <c r="AU235" s="244" t="s">
        <v>86</v>
      </c>
      <c r="AV235" s="13" t="s">
        <v>86</v>
      </c>
      <c r="AW235" s="13" t="s">
        <v>32</v>
      </c>
      <c r="AX235" s="13" t="s">
        <v>84</v>
      </c>
      <c r="AY235" s="244" t="s">
        <v>141</v>
      </c>
    </row>
    <row r="236" s="2" customFormat="1" ht="33" customHeight="1">
      <c r="A236" s="37"/>
      <c r="B236" s="38"/>
      <c r="C236" s="219" t="s">
        <v>393</v>
      </c>
      <c r="D236" s="219" t="s">
        <v>143</v>
      </c>
      <c r="E236" s="220" t="s">
        <v>528</v>
      </c>
      <c r="F236" s="221" t="s">
        <v>529</v>
      </c>
      <c r="G236" s="222" t="s">
        <v>225</v>
      </c>
      <c r="H236" s="223">
        <v>0.60499999999999998</v>
      </c>
      <c r="I236" s="224"/>
      <c r="J236" s="225">
        <f>ROUND(I236*H236,2)</f>
        <v>0</v>
      </c>
      <c r="K236" s="226"/>
      <c r="L236" s="43"/>
      <c r="M236" s="227" t="s">
        <v>1</v>
      </c>
      <c r="N236" s="228" t="s">
        <v>41</v>
      </c>
      <c r="O236" s="90"/>
      <c r="P236" s="229">
        <f>O236*H236</f>
        <v>0</v>
      </c>
      <c r="Q236" s="229">
        <v>0</v>
      </c>
      <c r="R236" s="229">
        <f>Q236*H236</f>
        <v>0</v>
      </c>
      <c r="S236" s="229">
        <v>0</v>
      </c>
      <c r="T236" s="23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1" t="s">
        <v>147</v>
      </c>
      <c r="AT236" s="231" t="s">
        <v>143</v>
      </c>
      <c r="AU236" s="231" t="s">
        <v>86</v>
      </c>
      <c r="AY236" s="16" t="s">
        <v>141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6" t="s">
        <v>84</v>
      </c>
      <c r="BK236" s="232">
        <f>ROUND(I236*H236,2)</f>
        <v>0</v>
      </c>
      <c r="BL236" s="16" t="s">
        <v>147</v>
      </c>
      <c r="BM236" s="231" t="s">
        <v>530</v>
      </c>
    </row>
    <row r="237" s="13" customFormat="1">
      <c r="A237" s="13"/>
      <c r="B237" s="233"/>
      <c r="C237" s="234"/>
      <c r="D237" s="235" t="s">
        <v>149</v>
      </c>
      <c r="E237" s="236" t="s">
        <v>1</v>
      </c>
      <c r="F237" s="237" t="s">
        <v>605</v>
      </c>
      <c r="G237" s="234"/>
      <c r="H237" s="238">
        <v>0.60499999999999998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149</v>
      </c>
      <c r="AU237" s="244" t="s">
        <v>86</v>
      </c>
      <c r="AV237" s="13" t="s">
        <v>86</v>
      </c>
      <c r="AW237" s="13" t="s">
        <v>32</v>
      </c>
      <c r="AX237" s="13" t="s">
        <v>84</v>
      </c>
      <c r="AY237" s="244" t="s">
        <v>141</v>
      </c>
    </row>
    <row r="238" s="2" customFormat="1" ht="24.15" customHeight="1">
      <c r="A238" s="37"/>
      <c r="B238" s="38"/>
      <c r="C238" s="219" t="s">
        <v>398</v>
      </c>
      <c r="D238" s="219" t="s">
        <v>143</v>
      </c>
      <c r="E238" s="220" t="s">
        <v>532</v>
      </c>
      <c r="F238" s="221" t="s">
        <v>224</v>
      </c>
      <c r="G238" s="222" t="s">
        <v>225</v>
      </c>
      <c r="H238" s="223">
        <v>2.2250000000000001</v>
      </c>
      <c r="I238" s="224"/>
      <c r="J238" s="225">
        <f>ROUND(I238*H238,2)</f>
        <v>0</v>
      </c>
      <c r="K238" s="226"/>
      <c r="L238" s="43"/>
      <c r="M238" s="227" t="s">
        <v>1</v>
      </c>
      <c r="N238" s="228" t="s">
        <v>41</v>
      </c>
      <c r="O238" s="90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1" t="s">
        <v>147</v>
      </c>
      <c r="AT238" s="231" t="s">
        <v>143</v>
      </c>
      <c r="AU238" s="231" t="s">
        <v>86</v>
      </c>
      <c r="AY238" s="16" t="s">
        <v>141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6" t="s">
        <v>84</v>
      </c>
      <c r="BK238" s="232">
        <f>ROUND(I238*H238,2)</f>
        <v>0</v>
      </c>
      <c r="BL238" s="16" t="s">
        <v>147</v>
      </c>
      <c r="BM238" s="231" t="s">
        <v>533</v>
      </c>
    </row>
    <row r="239" s="13" customFormat="1">
      <c r="A239" s="13"/>
      <c r="B239" s="233"/>
      <c r="C239" s="234"/>
      <c r="D239" s="235" t="s">
        <v>149</v>
      </c>
      <c r="E239" s="236" t="s">
        <v>1</v>
      </c>
      <c r="F239" s="237" t="s">
        <v>602</v>
      </c>
      <c r="G239" s="234"/>
      <c r="H239" s="238">
        <v>2.2250000000000001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149</v>
      </c>
      <c r="AU239" s="244" t="s">
        <v>86</v>
      </c>
      <c r="AV239" s="13" t="s">
        <v>86</v>
      </c>
      <c r="AW239" s="13" t="s">
        <v>32</v>
      </c>
      <c r="AX239" s="13" t="s">
        <v>84</v>
      </c>
      <c r="AY239" s="244" t="s">
        <v>141</v>
      </c>
    </row>
    <row r="240" s="12" customFormat="1" ht="22.8" customHeight="1">
      <c r="A240" s="12"/>
      <c r="B240" s="203"/>
      <c r="C240" s="204"/>
      <c r="D240" s="205" t="s">
        <v>75</v>
      </c>
      <c r="E240" s="217" t="s">
        <v>535</v>
      </c>
      <c r="F240" s="217" t="s">
        <v>536</v>
      </c>
      <c r="G240" s="204"/>
      <c r="H240" s="204"/>
      <c r="I240" s="207"/>
      <c r="J240" s="218">
        <f>BK240</f>
        <v>0</v>
      </c>
      <c r="K240" s="204"/>
      <c r="L240" s="209"/>
      <c r="M240" s="210"/>
      <c r="N240" s="211"/>
      <c r="O240" s="211"/>
      <c r="P240" s="212">
        <f>P241</f>
        <v>0</v>
      </c>
      <c r="Q240" s="211"/>
      <c r="R240" s="212">
        <f>R241</f>
        <v>0</v>
      </c>
      <c r="S240" s="211"/>
      <c r="T240" s="213">
        <f>T241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4" t="s">
        <v>84</v>
      </c>
      <c r="AT240" s="215" t="s">
        <v>75</v>
      </c>
      <c r="AU240" s="215" t="s">
        <v>84</v>
      </c>
      <c r="AY240" s="214" t="s">
        <v>141</v>
      </c>
      <c r="BK240" s="216">
        <f>BK241</f>
        <v>0</v>
      </c>
    </row>
    <row r="241" s="2" customFormat="1" ht="24.15" customHeight="1">
      <c r="A241" s="37"/>
      <c r="B241" s="38"/>
      <c r="C241" s="219" t="s">
        <v>403</v>
      </c>
      <c r="D241" s="219" t="s">
        <v>143</v>
      </c>
      <c r="E241" s="220" t="s">
        <v>538</v>
      </c>
      <c r="F241" s="221" t="s">
        <v>539</v>
      </c>
      <c r="G241" s="222" t="s">
        <v>225</v>
      </c>
      <c r="H241" s="223">
        <v>35.859000000000002</v>
      </c>
      <c r="I241" s="224"/>
      <c r="J241" s="225">
        <f>ROUND(I241*H241,2)</f>
        <v>0</v>
      </c>
      <c r="K241" s="226"/>
      <c r="L241" s="43"/>
      <c r="M241" s="267" t="s">
        <v>1</v>
      </c>
      <c r="N241" s="268" t="s">
        <v>41</v>
      </c>
      <c r="O241" s="269"/>
      <c r="P241" s="270">
        <f>O241*H241</f>
        <v>0</v>
      </c>
      <c r="Q241" s="270">
        <v>0</v>
      </c>
      <c r="R241" s="270">
        <f>Q241*H241</f>
        <v>0</v>
      </c>
      <c r="S241" s="270">
        <v>0</v>
      </c>
      <c r="T241" s="27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1" t="s">
        <v>147</v>
      </c>
      <c r="AT241" s="231" t="s">
        <v>143</v>
      </c>
      <c r="AU241" s="231" t="s">
        <v>86</v>
      </c>
      <c r="AY241" s="16" t="s">
        <v>141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6" t="s">
        <v>84</v>
      </c>
      <c r="BK241" s="232">
        <f>ROUND(I241*H241,2)</f>
        <v>0</v>
      </c>
      <c r="BL241" s="16" t="s">
        <v>147</v>
      </c>
      <c r="BM241" s="231" t="s">
        <v>540</v>
      </c>
    </row>
    <row r="242" s="2" customFormat="1" ht="6.96" customHeight="1">
      <c r="A242" s="37"/>
      <c r="B242" s="65"/>
      <c r="C242" s="66"/>
      <c r="D242" s="66"/>
      <c r="E242" s="66"/>
      <c r="F242" s="66"/>
      <c r="G242" s="66"/>
      <c r="H242" s="66"/>
      <c r="I242" s="66"/>
      <c r="J242" s="66"/>
      <c r="K242" s="66"/>
      <c r="L242" s="43"/>
      <c r="M242" s="37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</row>
  </sheetData>
  <sheetProtection sheet="1" autoFilter="0" formatColumns="0" formatRows="0" objects="1" scenarios="1" spinCount="100000" saltValue="uWjsK/mBXQPAGt3Hr0qDjDw1LUYpOkCth3/6LJuQBzBB/P2BhJdyPY6hrMm1PpXTGlLC+WJqV6Sa59i2U09qbA==" hashValue="x+MVydxhBrsJhwtizt1wTd9DDzX4HTiorL8aJ4KyZqvan5pDvepR++xdA/Jd02Ut/ofY+K9e7owR0p9TCO2PTg==" algorithmName="SHA-512" password="CC35"/>
  <autoFilter ref="C124:K24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9"/>
      <c r="AT3" s="16" t="s">
        <v>86</v>
      </c>
    </row>
    <row r="4" s="1" customFormat="1" ht="24.96" customHeight="1">
      <c r="B4" s="19"/>
      <c r="D4" s="138" t="s">
        <v>96</v>
      </c>
      <c r="L4" s="19"/>
      <c r="M4" s="139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0" t="s">
        <v>16</v>
      </c>
      <c r="L6" s="19"/>
    </row>
    <row r="7" s="1" customFormat="1" ht="16.5" customHeight="1">
      <c r="B7" s="19"/>
      <c r="E7" s="141" t="str">
        <f>'Rekapitulace stavby'!K6</f>
        <v>KANALIZACE U RAČANSKÉHO RYBNÍKA</v>
      </c>
      <c r="F7" s="140"/>
      <c r="G7" s="140"/>
      <c r="H7" s="140"/>
      <c r="L7" s="19"/>
    </row>
    <row r="8" s="2" customFormat="1" ht="12" customHeight="1">
      <c r="A8" s="37"/>
      <c r="B8" s="43"/>
      <c r="C8" s="37"/>
      <c r="D8" s="140" t="s">
        <v>105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608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18</v>
      </c>
      <c r="E11" s="37"/>
      <c r="F11" s="143" t="s">
        <v>1</v>
      </c>
      <c r="G11" s="37"/>
      <c r="H11" s="37"/>
      <c r="I11" s="140" t="s">
        <v>19</v>
      </c>
      <c r="J11" s="14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20</v>
      </c>
      <c r="E12" s="37"/>
      <c r="F12" s="143" t="s">
        <v>21</v>
      </c>
      <c r="G12" s="37"/>
      <c r="H12" s="37"/>
      <c r="I12" s="140" t="s">
        <v>22</v>
      </c>
      <c r="J12" s="144" t="str">
        <f>'Rekapitulace stavby'!AN8</f>
        <v>1. 8. 2022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24</v>
      </c>
      <c r="E14" s="37"/>
      <c r="F14" s="37"/>
      <c r="G14" s="37"/>
      <c r="H14" s="37"/>
      <c r="I14" s="140" t="s">
        <v>25</v>
      </c>
      <c r="J14" s="143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26</v>
      </c>
      <c r="F15" s="37"/>
      <c r="G15" s="37"/>
      <c r="H15" s="37"/>
      <c r="I15" s="140" t="s">
        <v>27</v>
      </c>
      <c r="J15" s="143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28</v>
      </c>
      <c r="E17" s="37"/>
      <c r="F17" s="37"/>
      <c r="G17" s="37"/>
      <c r="H17" s="37"/>
      <c r="I17" s="140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30</v>
      </c>
      <c r="E20" s="37"/>
      <c r="F20" s="37"/>
      <c r="G20" s="37"/>
      <c r="H20" s="37"/>
      <c r="I20" s="140" t="s">
        <v>25</v>
      </c>
      <c r="J20" s="143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31</v>
      </c>
      <c r="F21" s="37"/>
      <c r="G21" s="37"/>
      <c r="H21" s="37"/>
      <c r="I21" s="140" t="s">
        <v>27</v>
      </c>
      <c r="J21" s="143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33</v>
      </c>
      <c r="E23" s="37"/>
      <c r="F23" s="37"/>
      <c r="G23" s="37"/>
      <c r="H23" s="37"/>
      <c r="I23" s="140" t="s">
        <v>25</v>
      </c>
      <c r="J23" s="143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34</v>
      </c>
      <c r="F24" s="37"/>
      <c r="G24" s="37"/>
      <c r="H24" s="37"/>
      <c r="I24" s="140" t="s">
        <v>27</v>
      </c>
      <c r="J24" s="143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0" t="s">
        <v>36</v>
      </c>
      <c r="E30" s="37"/>
      <c r="F30" s="37"/>
      <c r="G30" s="37"/>
      <c r="H30" s="37"/>
      <c r="I30" s="37"/>
      <c r="J30" s="151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49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2" t="s">
        <v>38</v>
      </c>
      <c r="G32" s="37"/>
      <c r="H32" s="37"/>
      <c r="I32" s="152" t="s">
        <v>37</v>
      </c>
      <c r="J32" s="152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3" t="s">
        <v>40</v>
      </c>
      <c r="E33" s="140" t="s">
        <v>41</v>
      </c>
      <c r="F33" s="154">
        <f>ROUND((SUM(BE120:BE136)),  2)</f>
        <v>0</v>
      </c>
      <c r="G33" s="37"/>
      <c r="H33" s="37"/>
      <c r="I33" s="155">
        <v>0.20999999999999999</v>
      </c>
      <c r="J33" s="154">
        <f>ROUND(((SUM(BE120:BE136))*I33),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0" t="s">
        <v>42</v>
      </c>
      <c r="F34" s="154">
        <f>ROUND((SUM(BF120:BF136)),  2)</f>
        <v>0</v>
      </c>
      <c r="G34" s="37"/>
      <c r="H34" s="37"/>
      <c r="I34" s="155">
        <v>0.14999999999999999</v>
      </c>
      <c r="J34" s="154">
        <f>ROUND(((SUM(BF120:BF136))*I34),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0" t="s">
        <v>43</v>
      </c>
      <c r="F35" s="154">
        <f>ROUND((SUM(BG120:BG136)),  2)</f>
        <v>0</v>
      </c>
      <c r="G35" s="37"/>
      <c r="H35" s="37"/>
      <c r="I35" s="155">
        <v>0.20999999999999999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0" t="s">
        <v>44</v>
      </c>
      <c r="F36" s="154">
        <f>ROUND((SUM(BH120:BH136)),  2)</f>
        <v>0</v>
      </c>
      <c r="G36" s="37"/>
      <c r="H36" s="37"/>
      <c r="I36" s="155">
        <v>0.14999999999999999</v>
      </c>
      <c r="J36" s="154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45</v>
      </c>
      <c r="F37" s="154">
        <f>ROUND((SUM(BI120:BI136)),  2)</f>
        <v>0</v>
      </c>
      <c r="G37" s="37"/>
      <c r="H37" s="37"/>
      <c r="I37" s="155">
        <v>0</v>
      </c>
      <c r="J37" s="154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KANALIZACE U RAČANSKÉHO RYBNÍKA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1781/24, 1781/23, 1781/2, 246, 245, 244, 243</v>
      </c>
      <c r="G89" s="39"/>
      <c r="H89" s="39"/>
      <c r="I89" s="31" t="s">
        <v>22</v>
      </c>
      <c r="J89" s="78" t="str">
        <f>IF(J12="","",J12)</f>
        <v>1. 8. 2022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Přelouč</v>
      </c>
      <c r="G91" s="39"/>
      <c r="H91" s="39"/>
      <c r="I91" s="31" t="s">
        <v>30</v>
      </c>
      <c r="J91" s="35" t="str">
        <f>E21</f>
        <v>VDI Projekt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Jan Duben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112</v>
      </c>
      <c r="D94" s="176"/>
      <c r="E94" s="176"/>
      <c r="F94" s="176"/>
      <c r="G94" s="176"/>
      <c r="H94" s="176"/>
      <c r="I94" s="176"/>
      <c r="J94" s="177" t="s">
        <v>113</v>
      </c>
      <c r="K94" s="176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114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115</v>
      </c>
    </row>
    <row r="97" s="9" customFormat="1" ht="24.96" customHeight="1">
      <c r="A97" s="9"/>
      <c r="B97" s="179"/>
      <c r="C97" s="180"/>
      <c r="D97" s="181" t="s">
        <v>609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610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611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612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4" t="str">
        <f>E7</f>
        <v>KANALIZACE U RAČANSKÉHO RYBNÍKA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VON - Vedlejší a ostatní náklady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1781/24, 1781/23, 1781/2, 246, 245, 244, 243</v>
      </c>
      <c r="G114" s="39"/>
      <c r="H114" s="39"/>
      <c r="I114" s="31" t="s">
        <v>22</v>
      </c>
      <c r="J114" s="78" t="str">
        <f>IF(J12="","",J12)</f>
        <v>1. 8. 2022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Přelouč</v>
      </c>
      <c r="G116" s="39"/>
      <c r="H116" s="39"/>
      <c r="I116" s="31" t="s">
        <v>30</v>
      </c>
      <c r="J116" s="35" t="str">
        <f>E21</f>
        <v>VDI Projekt s.r.o.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Ing. Jan Duben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1"/>
      <c r="B119" s="192"/>
      <c r="C119" s="193" t="s">
        <v>127</v>
      </c>
      <c r="D119" s="194" t="s">
        <v>61</v>
      </c>
      <c r="E119" s="194" t="s">
        <v>57</v>
      </c>
      <c r="F119" s="194" t="s">
        <v>58</v>
      </c>
      <c r="G119" s="194" t="s">
        <v>128</v>
      </c>
      <c r="H119" s="194" t="s">
        <v>129</v>
      </c>
      <c r="I119" s="194" t="s">
        <v>130</v>
      </c>
      <c r="J119" s="195" t="s">
        <v>113</v>
      </c>
      <c r="K119" s="196" t="s">
        <v>131</v>
      </c>
      <c r="L119" s="197"/>
      <c r="M119" s="99" t="s">
        <v>1</v>
      </c>
      <c r="N119" s="100" t="s">
        <v>40</v>
      </c>
      <c r="O119" s="100" t="s">
        <v>132</v>
      </c>
      <c r="P119" s="100" t="s">
        <v>133</v>
      </c>
      <c r="Q119" s="100" t="s">
        <v>134</v>
      </c>
      <c r="R119" s="100" t="s">
        <v>135</v>
      </c>
      <c r="S119" s="100" t="s">
        <v>136</v>
      </c>
      <c r="T119" s="101" t="s">
        <v>137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7"/>
      <c r="B120" s="38"/>
      <c r="C120" s="106" t="s">
        <v>138</v>
      </c>
      <c r="D120" s="39"/>
      <c r="E120" s="39"/>
      <c r="F120" s="39"/>
      <c r="G120" s="39"/>
      <c r="H120" s="39"/>
      <c r="I120" s="39"/>
      <c r="J120" s="198">
        <f>BK120</f>
        <v>0</v>
      </c>
      <c r="K120" s="39"/>
      <c r="L120" s="43"/>
      <c r="M120" s="102"/>
      <c r="N120" s="199"/>
      <c r="O120" s="103"/>
      <c r="P120" s="200">
        <f>P121</f>
        <v>0</v>
      </c>
      <c r="Q120" s="103"/>
      <c r="R120" s="200">
        <f>R121</f>
        <v>0</v>
      </c>
      <c r="S120" s="103"/>
      <c r="T120" s="201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115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613</v>
      </c>
      <c r="F121" s="206" t="s">
        <v>614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P122+P127+P134</f>
        <v>0</v>
      </c>
      <c r="Q121" s="211"/>
      <c r="R121" s="212">
        <f>R122+R127+R134</f>
        <v>0</v>
      </c>
      <c r="S121" s="211"/>
      <c r="T121" s="213">
        <f>T122+T127+T134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165</v>
      </c>
      <c r="AT121" s="215" t="s">
        <v>75</v>
      </c>
      <c r="AU121" s="215" t="s">
        <v>76</v>
      </c>
      <c r="AY121" s="214" t="s">
        <v>141</v>
      </c>
      <c r="BK121" s="216">
        <f>BK122+BK127+BK134</f>
        <v>0</v>
      </c>
    </row>
    <row r="122" s="12" customFormat="1" ht="22.8" customHeight="1">
      <c r="A122" s="12"/>
      <c r="B122" s="203"/>
      <c r="C122" s="204"/>
      <c r="D122" s="205" t="s">
        <v>75</v>
      </c>
      <c r="E122" s="217" t="s">
        <v>615</v>
      </c>
      <c r="F122" s="217" t="s">
        <v>616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SUM(P123:P126)</f>
        <v>0</v>
      </c>
      <c r="Q122" s="211"/>
      <c r="R122" s="212">
        <f>SUM(R123:R126)</f>
        <v>0</v>
      </c>
      <c r="S122" s="211"/>
      <c r="T122" s="213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165</v>
      </c>
      <c r="AT122" s="215" t="s">
        <v>75</v>
      </c>
      <c r="AU122" s="215" t="s">
        <v>84</v>
      </c>
      <c r="AY122" s="214" t="s">
        <v>141</v>
      </c>
      <c r="BK122" s="216">
        <f>SUM(BK123:BK126)</f>
        <v>0</v>
      </c>
    </row>
    <row r="123" s="2" customFormat="1" ht="21.75" customHeight="1">
      <c r="A123" s="37"/>
      <c r="B123" s="38"/>
      <c r="C123" s="219" t="s">
        <v>84</v>
      </c>
      <c r="D123" s="219" t="s">
        <v>143</v>
      </c>
      <c r="E123" s="220" t="s">
        <v>617</v>
      </c>
      <c r="F123" s="221" t="s">
        <v>618</v>
      </c>
      <c r="G123" s="222" t="s">
        <v>619</v>
      </c>
      <c r="H123" s="223">
        <v>1</v>
      </c>
      <c r="I123" s="224"/>
      <c r="J123" s="225">
        <f>ROUND(I123*H123,2)</f>
        <v>0</v>
      </c>
      <c r="K123" s="226"/>
      <c r="L123" s="43"/>
      <c r="M123" s="227" t="s">
        <v>1</v>
      </c>
      <c r="N123" s="228" t="s">
        <v>41</v>
      </c>
      <c r="O123" s="90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1" t="s">
        <v>620</v>
      </c>
      <c r="AT123" s="231" t="s">
        <v>143</v>
      </c>
      <c r="AU123" s="231" t="s">
        <v>86</v>
      </c>
      <c r="AY123" s="16" t="s">
        <v>141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6" t="s">
        <v>84</v>
      </c>
      <c r="BK123" s="232">
        <f>ROUND(I123*H123,2)</f>
        <v>0</v>
      </c>
      <c r="BL123" s="16" t="s">
        <v>620</v>
      </c>
      <c r="BM123" s="231" t="s">
        <v>621</v>
      </c>
    </row>
    <row r="124" s="2" customFormat="1" ht="16.5" customHeight="1">
      <c r="A124" s="37"/>
      <c r="B124" s="38"/>
      <c r="C124" s="219" t="s">
        <v>86</v>
      </c>
      <c r="D124" s="219" t="s">
        <v>143</v>
      </c>
      <c r="E124" s="220" t="s">
        <v>622</v>
      </c>
      <c r="F124" s="221" t="s">
        <v>623</v>
      </c>
      <c r="G124" s="222" t="s">
        <v>619</v>
      </c>
      <c r="H124" s="223">
        <v>1</v>
      </c>
      <c r="I124" s="224"/>
      <c r="J124" s="225">
        <f>ROUND(I124*H124,2)</f>
        <v>0</v>
      </c>
      <c r="K124" s="226"/>
      <c r="L124" s="43"/>
      <c r="M124" s="227" t="s">
        <v>1</v>
      </c>
      <c r="N124" s="228" t="s">
        <v>41</v>
      </c>
      <c r="O124" s="90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31" t="s">
        <v>620</v>
      </c>
      <c r="AT124" s="231" t="s">
        <v>143</v>
      </c>
      <c r="AU124" s="231" t="s">
        <v>86</v>
      </c>
      <c r="AY124" s="16" t="s">
        <v>141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6" t="s">
        <v>84</v>
      </c>
      <c r="BK124" s="232">
        <f>ROUND(I124*H124,2)</f>
        <v>0</v>
      </c>
      <c r="BL124" s="16" t="s">
        <v>620</v>
      </c>
      <c r="BM124" s="231" t="s">
        <v>624</v>
      </c>
    </row>
    <row r="125" s="2" customFormat="1" ht="24.15" customHeight="1">
      <c r="A125" s="37"/>
      <c r="B125" s="38"/>
      <c r="C125" s="219" t="s">
        <v>157</v>
      </c>
      <c r="D125" s="219" t="s">
        <v>143</v>
      </c>
      <c r="E125" s="220" t="s">
        <v>625</v>
      </c>
      <c r="F125" s="221" t="s">
        <v>626</v>
      </c>
      <c r="G125" s="222" t="s">
        <v>619</v>
      </c>
      <c r="H125" s="223">
        <v>1</v>
      </c>
      <c r="I125" s="224"/>
      <c r="J125" s="225">
        <f>ROUND(I125*H125,2)</f>
        <v>0</v>
      </c>
      <c r="K125" s="226"/>
      <c r="L125" s="43"/>
      <c r="M125" s="227" t="s">
        <v>1</v>
      </c>
      <c r="N125" s="228" t="s">
        <v>41</v>
      </c>
      <c r="O125" s="90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1" t="s">
        <v>620</v>
      </c>
      <c r="AT125" s="231" t="s">
        <v>143</v>
      </c>
      <c r="AU125" s="231" t="s">
        <v>86</v>
      </c>
      <c r="AY125" s="16" t="s">
        <v>141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6" t="s">
        <v>84</v>
      </c>
      <c r="BK125" s="232">
        <f>ROUND(I125*H125,2)</f>
        <v>0</v>
      </c>
      <c r="BL125" s="16" t="s">
        <v>620</v>
      </c>
      <c r="BM125" s="231" t="s">
        <v>627</v>
      </c>
    </row>
    <row r="126" s="2" customFormat="1" ht="24.15" customHeight="1">
      <c r="A126" s="37"/>
      <c r="B126" s="38"/>
      <c r="C126" s="219" t="s">
        <v>147</v>
      </c>
      <c r="D126" s="219" t="s">
        <v>143</v>
      </c>
      <c r="E126" s="220" t="s">
        <v>628</v>
      </c>
      <c r="F126" s="221" t="s">
        <v>629</v>
      </c>
      <c r="G126" s="222" t="s">
        <v>619</v>
      </c>
      <c r="H126" s="223">
        <v>1</v>
      </c>
      <c r="I126" s="224"/>
      <c r="J126" s="225">
        <f>ROUND(I126*H126,2)</f>
        <v>0</v>
      </c>
      <c r="K126" s="226"/>
      <c r="L126" s="43"/>
      <c r="M126" s="227" t="s">
        <v>1</v>
      </c>
      <c r="N126" s="228" t="s">
        <v>41</v>
      </c>
      <c r="O126" s="90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31" t="s">
        <v>620</v>
      </c>
      <c r="AT126" s="231" t="s">
        <v>143</v>
      </c>
      <c r="AU126" s="231" t="s">
        <v>86</v>
      </c>
      <c r="AY126" s="16" t="s">
        <v>141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6" t="s">
        <v>84</v>
      </c>
      <c r="BK126" s="232">
        <f>ROUND(I126*H126,2)</f>
        <v>0</v>
      </c>
      <c r="BL126" s="16" t="s">
        <v>620</v>
      </c>
      <c r="BM126" s="231" t="s">
        <v>630</v>
      </c>
    </row>
    <row r="127" s="12" customFormat="1" ht="22.8" customHeight="1">
      <c r="A127" s="12"/>
      <c r="B127" s="203"/>
      <c r="C127" s="204"/>
      <c r="D127" s="205" t="s">
        <v>75</v>
      </c>
      <c r="E127" s="217" t="s">
        <v>631</v>
      </c>
      <c r="F127" s="217" t="s">
        <v>632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SUM(P128:P133)</f>
        <v>0</v>
      </c>
      <c r="Q127" s="211"/>
      <c r="R127" s="212">
        <f>SUM(R128:R133)</f>
        <v>0</v>
      </c>
      <c r="S127" s="211"/>
      <c r="T127" s="213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165</v>
      </c>
      <c r="AT127" s="215" t="s">
        <v>75</v>
      </c>
      <c r="AU127" s="215" t="s">
        <v>84</v>
      </c>
      <c r="AY127" s="214" t="s">
        <v>141</v>
      </c>
      <c r="BK127" s="216">
        <f>SUM(BK128:BK133)</f>
        <v>0</v>
      </c>
    </row>
    <row r="128" s="2" customFormat="1" ht="16.5" customHeight="1">
      <c r="A128" s="37"/>
      <c r="B128" s="38"/>
      <c r="C128" s="219" t="s">
        <v>165</v>
      </c>
      <c r="D128" s="219" t="s">
        <v>143</v>
      </c>
      <c r="E128" s="220" t="s">
        <v>633</v>
      </c>
      <c r="F128" s="221" t="s">
        <v>632</v>
      </c>
      <c r="G128" s="222" t="s">
        <v>619</v>
      </c>
      <c r="H128" s="223">
        <v>1</v>
      </c>
      <c r="I128" s="224"/>
      <c r="J128" s="225">
        <f>ROUND(I128*H128,2)</f>
        <v>0</v>
      </c>
      <c r="K128" s="226"/>
      <c r="L128" s="43"/>
      <c r="M128" s="227" t="s">
        <v>1</v>
      </c>
      <c r="N128" s="228" t="s">
        <v>41</v>
      </c>
      <c r="O128" s="90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1" t="s">
        <v>620</v>
      </c>
      <c r="AT128" s="231" t="s">
        <v>143</v>
      </c>
      <c r="AU128" s="231" t="s">
        <v>86</v>
      </c>
      <c r="AY128" s="16" t="s">
        <v>141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6" t="s">
        <v>84</v>
      </c>
      <c r="BK128" s="232">
        <f>ROUND(I128*H128,2)</f>
        <v>0</v>
      </c>
      <c r="BL128" s="16" t="s">
        <v>620</v>
      </c>
      <c r="BM128" s="231" t="s">
        <v>634</v>
      </c>
    </row>
    <row r="129" s="2" customFormat="1" ht="16.5" customHeight="1">
      <c r="A129" s="37"/>
      <c r="B129" s="38"/>
      <c r="C129" s="219" t="s">
        <v>170</v>
      </c>
      <c r="D129" s="219" t="s">
        <v>143</v>
      </c>
      <c r="E129" s="220" t="s">
        <v>635</v>
      </c>
      <c r="F129" s="221" t="s">
        <v>636</v>
      </c>
      <c r="G129" s="222" t="s">
        <v>619</v>
      </c>
      <c r="H129" s="223">
        <v>1</v>
      </c>
      <c r="I129" s="224"/>
      <c r="J129" s="225">
        <f>ROUND(I129*H129,2)</f>
        <v>0</v>
      </c>
      <c r="K129" s="226"/>
      <c r="L129" s="43"/>
      <c r="M129" s="227" t="s">
        <v>1</v>
      </c>
      <c r="N129" s="228" t="s">
        <v>41</v>
      </c>
      <c r="O129" s="90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1" t="s">
        <v>620</v>
      </c>
      <c r="AT129" s="231" t="s">
        <v>143</v>
      </c>
      <c r="AU129" s="231" t="s">
        <v>86</v>
      </c>
      <c r="AY129" s="16" t="s">
        <v>141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6" t="s">
        <v>84</v>
      </c>
      <c r="BK129" s="232">
        <f>ROUND(I129*H129,2)</f>
        <v>0</v>
      </c>
      <c r="BL129" s="16" t="s">
        <v>620</v>
      </c>
      <c r="BM129" s="231" t="s">
        <v>637</v>
      </c>
    </row>
    <row r="130" s="2" customFormat="1" ht="66.75" customHeight="1">
      <c r="A130" s="37"/>
      <c r="B130" s="38"/>
      <c r="C130" s="219" t="s">
        <v>175</v>
      </c>
      <c r="D130" s="219" t="s">
        <v>143</v>
      </c>
      <c r="E130" s="220" t="s">
        <v>638</v>
      </c>
      <c r="F130" s="221" t="s">
        <v>639</v>
      </c>
      <c r="G130" s="222" t="s">
        <v>619</v>
      </c>
      <c r="H130" s="223">
        <v>1</v>
      </c>
      <c r="I130" s="224"/>
      <c r="J130" s="225">
        <f>ROUND(I130*H130,2)</f>
        <v>0</v>
      </c>
      <c r="K130" s="226"/>
      <c r="L130" s="43"/>
      <c r="M130" s="227" t="s">
        <v>1</v>
      </c>
      <c r="N130" s="228" t="s">
        <v>41</v>
      </c>
      <c r="O130" s="90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31" t="s">
        <v>620</v>
      </c>
      <c r="AT130" s="231" t="s">
        <v>143</v>
      </c>
      <c r="AU130" s="231" t="s">
        <v>86</v>
      </c>
      <c r="AY130" s="16" t="s">
        <v>141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6" t="s">
        <v>84</v>
      </c>
      <c r="BK130" s="232">
        <f>ROUND(I130*H130,2)</f>
        <v>0</v>
      </c>
      <c r="BL130" s="16" t="s">
        <v>620</v>
      </c>
      <c r="BM130" s="231" t="s">
        <v>640</v>
      </c>
    </row>
    <row r="131" s="2" customFormat="1" ht="55.5" customHeight="1">
      <c r="A131" s="37"/>
      <c r="B131" s="38"/>
      <c r="C131" s="219" t="s">
        <v>181</v>
      </c>
      <c r="D131" s="219" t="s">
        <v>143</v>
      </c>
      <c r="E131" s="220" t="s">
        <v>641</v>
      </c>
      <c r="F131" s="221" t="s">
        <v>642</v>
      </c>
      <c r="G131" s="222" t="s">
        <v>619</v>
      </c>
      <c r="H131" s="223">
        <v>1</v>
      </c>
      <c r="I131" s="224"/>
      <c r="J131" s="225">
        <f>ROUND(I131*H131,2)</f>
        <v>0</v>
      </c>
      <c r="K131" s="226"/>
      <c r="L131" s="43"/>
      <c r="M131" s="227" t="s">
        <v>1</v>
      </c>
      <c r="N131" s="228" t="s">
        <v>41</v>
      </c>
      <c r="O131" s="90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1" t="s">
        <v>620</v>
      </c>
      <c r="AT131" s="231" t="s">
        <v>143</v>
      </c>
      <c r="AU131" s="231" t="s">
        <v>86</v>
      </c>
      <c r="AY131" s="16" t="s">
        <v>141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6" t="s">
        <v>84</v>
      </c>
      <c r="BK131" s="232">
        <f>ROUND(I131*H131,2)</f>
        <v>0</v>
      </c>
      <c r="BL131" s="16" t="s">
        <v>620</v>
      </c>
      <c r="BM131" s="231" t="s">
        <v>643</v>
      </c>
    </row>
    <row r="132" s="2" customFormat="1" ht="24.15" customHeight="1">
      <c r="A132" s="37"/>
      <c r="B132" s="38"/>
      <c r="C132" s="219" t="s">
        <v>185</v>
      </c>
      <c r="D132" s="219" t="s">
        <v>143</v>
      </c>
      <c r="E132" s="220" t="s">
        <v>644</v>
      </c>
      <c r="F132" s="221" t="s">
        <v>645</v>
      </c>
      <c r="G132" s="222" t="s">
        <v>317</v>
      </c>
      <c r="H132" s="223">
        <v>1</v>
      </c>
      <c r="I132" s="224"/>
      <c r="J132" s="225">
        <f>ROUND(I132*H132,2)</f>
        <v>0</v>
      </c>
      <c r="K132" s="226"/>
      <c r="L132" s="43"/>
      <c r="M132" s="227" t="s">
        <v>1</v>
      </c>
      <c r="N132" s="228" t="s">
        <v>41</v>
      </c>
      <c r="O132" s="90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31" t="s">
        <v>620</v>
      </c>
      <c r="AT132" s="231" t="s">
        <v>143</v>
      </c>
      <c r="AU132" s="231" t="s">
        <v>86</v>
      </c>
      <c r="AY132" s="16" t="s">
        <v>141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6" t="s">
        <v>84</v>
      </c>
      <c r="BK132" s="232">
        <f>ROUND(I132*H132,2)</f>
        <v>0</v>
      </c>
      <c r="BL132" s="16" t="s">
        <v>620</v>
      </c>
      <c r="BM132" s="231" t="s">
        <v>646</v>
      </c>
    </row>
    <row r="133" s="2" customFormat="1" ht="16.5" customHeight="1">
      <c r="A133" s="37"/>
      <c r="B133" s="38"/>
      <c r="C133" s="219" t="s">
        <v>190</v>
      </c>
      <c r="D133" s="219" t="s">
        <v>143</v>
      </c>
      <c r="E133" s="220" t="s">
        <v>647</v>
      </c>
      <c r="F133" s="221" t="s">
        <v>648</v>
      </c>
      <c r="G133" s="222" t="s">
        <v>619</v>
      </c>
      <c r="H133" s="223">
        <v>1</v>
      </c>
      <c r="I133" s="224"/>
      <c r="J133" s="225">
        <f>ROUND(I133*H133,2)</f>
        <v>0</v>
      </c>
      <c r="K133" s="226"/>
      <c r="L133" s="43"/>
      <c r="M133" s="227" t="s">
        <v>1</v>
      </c>
      <c r="N133" s="228" t="s">
        <v>41</v>
      </c>
      <c r="O133" s="90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1" t="s">
        <v>620</v>
      </c>
      <c r="AT133" s="231" t="s">
        <v>143</v>
      </c>
      <c r="AU133" s="231" t="s">
        <v>86</v>
      </c>
      <c r="AY133" s="16" t="s">
        <v>141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6" t="s">
        <v>84</v>
      </c>
      <c r="BK133" s="232">
        <f>ROUND(I133*H133,2)</f>
        <v>0</v>
      </c>
      <c r="BL133" s="16" t="s">
        <v>620</v>
      </c>
      <c r="BM133" s="231" t="s">
        <v>649</v>
      </c>
    </row>
    <row r="134" s="12" customFormat="1" ht="22.8" customHeight="1">
      <c r="A134" s="12"/>
      <c r="B134" s="203"/>
      <c r="C134" s="204"/>
      <c r="D134" s="205" t="s">
        <v>75</v>
      </c>
      <c r="E134" s="217" t="s">
        <v>650</v>
      </c>
      <c r="F134" s="217" t="s">
        <v>651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SUM(P135:P136)</f>
        <v>0</v>
      </c>
      <c r="Q134" s="211"/>
      <c r="R134" s="212">
        <f>SUM(R135:R136)</f>
        <v>0</v>
      </c>
      <c r="S134" s="211"/>
      <c r="T134" s="213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165</v>
      </c>
      <c r="AT134" s="215" t="s">
        <v>75</v>
      </c>
      <c r="AU134" s="215" t="s">
        <v>84</v>
      </c>
      <c r="AY134" s="214" t="s">
        <v>141</v>
      </c>
      <c r="BK134" s="216">
        <f>SUM(BK135:BK136)</f>
        <v>0</v>
      </c>
    </row>
    <row r="135" s="2" customFormat="1" ht="24.15" customHeight="1">
      <c r="A135" s="37"/>
      <c r="B135" s="38"/>
      <c r="C135" s="219" t="s">
        <v>199</v>
      </c>
      <c r="D135" s="219" t="s">
        <v>143</v>
      </c>
      <c r="E135" s="220" t="s">
        <v>652</v>
      </c>
      <c r="F135" s="221" t="s">
        <v>653</v>
      </c>
      <c r="G135" s="222" t="s">
        <v>317</v>
      </c>
      <c r="H135" s="223">
        <v>3</v>
      </c>
      <c r="I135" s="224"/>
      <c r="J135" s="225">
        <f>ROUND(I135*H135,2)</f>
        <v>0</v>
      </c>
      <c r="K135" s="226"/>
      <c r="L135" s="43"/>
      <c r="M135" s="227" t="s">
        <v>1</v>
      </c>
      <c r="N135" s="228" t="s">
        <v>41</v>
      </c>
      <c r="O135" s="90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1" t="s">
        <v>620</v>
      </c>
      <c r="AT135" s="231" t="s">
        <v>143</v>
      </c>
      <c r="AU135" s="231" t="s">
        <v>86</v>
      </c>
      <c r="AY135" s="16" t="s">
        <v>141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6" t="s">
        <v>84</v>
      </c>
      <c r="BK135" s="232">
        <f>ROUND(I135*H135,2)</f>
        <v>0</v>
      </c>
      <c r="BL135" s="16" t="s">
        <v>620</v>
      </c>
      <c r="BM135" s="231" t="s">
        <v>654</v>
      </c>
    </row>
    <row r="136" s="2" customFormat="1" ht="24.15" customHeight="1">
      <c r="A136" s="37"/>
      <c r="B136" s="38"/>
      <c r="C136" s="219" t="s">
        <v>204</v>
      </c>
      <c r="D136" s="219" t="s">
        <v>143</v>
      </c>
      <c r="E136" s="220" t="s">
        <v>655</v>
      </c>
      <c r="F136" s="221" t="s">
        <v>656</v>
      </c>
      <c r="G136" s="222" t="s">
        <v>317</v>
      </c>
      <c r="H136" s="223">
        <v>2</v>
      </c>
      <c r="I136" s="224"/>
      <c r="J136" s="225">
        <f>ROUND(I136*H136,2)</f>
        <v>0</v>
      </c>
      <c r="K136" s="226"/>
      <c r="L136" s="43"/>
      <c r="M136" s="267" t="s">
        <v>1</v>
      </c>
      <c r="N136" s="268" t="s">
        <v>41</v>
      </c>
      <c r="O136" s="269"/>
      <c r="P136" s="270">
        <f>O136*H136</f>
        <v>0</v>
      </c>
      <c r="Q136" s="270">
        <v>0</v>
      </c>
      <c r="R136" s="270">
        <f>Q136*H136</f>
        <v>0</v>
      </c>
      <c r="S136" s="270">
        <v>0</v>
      </c>
      <c r="T136" s="27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1" t="s">
        <v>620</v>
      </c>
      <c r="AT136" s="231" t="s">
        <v>143</v>
      </c>
      <c r="AU136" s="231" t="s">
        <v>86</v>
      </c>
      <c r="AY136" s="16" t="s">
        <v>141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6" t="s">
        <v>84</v>
      </c>
      <c r="BK136" s="232">
        <f>ROUND(I136*H136,2)</f>
        <v>0</v>
      </c>
      <c r="BL136" s="16" t="s">
        <v>620</v>
      </c>
      <c r="BM136" s="231" t="s">
        <v>657</v>
      </c>
    </row>
    <row r="137" s="2" customFormat="1" ht="6.96" customHeight="1">
      <c r="A137" s="37"/>
      <c r="B137" s="65"/>
      <c r="C137" s="66"/>
      <c r="D137" s="66"/>
      <c r="E137" s="66"/>
      <c r="F137" s="66"/>
      <c r="G137" s="66"/>
      <c r="H137" s="66"/>
      <c r="I137" s="66"/>
      <c r="J137" s="66"/>
      <c r="K137" s="66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tSGYfXD8un8hUoJ9xezDxK8WjPnbHXJ0EHDTq6B6uATcM2UHaqKo1hlP0XjFWqFBNBrVJ9H7wmbZ7XsiKsfJfw==" hashValue="OQl1lefGUw2/dpakm0CqZnwvV5szBrZRJUYiOHiYwBD/+1v1tpE7PosjSGFkJeVz3U2+upbvrV6jDE3JIdvDCg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19"/>
    </row>
    <row r="4" s="1" customFormat="1" ht="24.96" customHeight="1">
      <c r="B4" s="19"/>
      <c r="C4" s="138" t="s">
        <v>658</v>
      </c>
      <c r="H4" s="19"/>
    </row>
    <row r="5" s="1" customFormat="1" ht="12" customHeight="1">
      <c r="B5" s="19"/>
      <c r="C5" s="272" t="s">
        <v>13</v>
      </c>
      <c r="D5" s="147" t="s">
        <v>14</v>
      </c>
      <c r="E5" s="1"/>
      <c r="F5" s="1"/>
      <c r="H5" s="19"/>
    </row>
    <row r="6" s="1" customFormat="1" ht="36.96" customHeight="1">
      <c r="B6" s="19"/>
      <c r="C6" s="273" t="s">
        <v>16</v>
      </c>
      <c r="D6" s="274" t="s">
        <v>17</v>
      </c>
      <c r="E6" s="1"/>
      <c r="F6" s="1"/>
      <c r="H6" s="19"/>
    </row>
    <row r="7" s="1" customFormat="1" ht="16.5" customHeight="1">
      <c r="B7" s="19"/>
      <c r="C7" s="140" t="s">
        <v>22</v>
      </c>
      <c r="D7" s="144" t="str">
        <f>'Rekapitulace stavby'!AN8</f>
        <v>1. 8. 2022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1"/>
      <c r="B9" s="275"/>
      <c r="C9" s="276" t="s">
        <v>57</v>
      </c>
      <c r="D9" s="277" t="s">
        <v>58</v>
      </c>
      <c r="E9" s="277" t="s">
        <v>128</v>
      </c>
      <c r="F9" s="278" t="s">
        <v>659</v>
      </c>
      <c r="G9" s="191"/>
      <c r="H9" s="275"/>
    </row>
    <row r="10" s="2" customFormat="1" ht="26.4" customHeight="1">
      <c r="A10" s="37"/>
      <c r="B10" s="43"/>
      <c r="C10" s="279" t="s">
        <v>660</v>
      </c>
      <c r="D10" s="279" t="s">
        <v>82</v>
      </c>
      <c r="E10" s="37"/>
      <c r="F10" s="37"/>
      <c r="G10" s="37"/>
      <c r="H10" s="43"/>
    </row>
    <row r="11" s="2" customFormat="1" ht="16.8" customHeight="1">
      <c r="A11" s="37"/>
      <c r="B11" s="43"/>
      <c r="C11" s="280" t="s">
        <v>97</v>
      </c>
      <c r="D11" s="281" t="s">
        <v>1</v>
      </c>
      <c r="E11" s="282" t="s">
        <v>1</v>
      </c>
      <c r="F11" s="283">
        <v>2.29</v>
      </c>
      <c r="G11" s="37"/>
      <c r="H11" s="43"/>
    </row>
    <row r="12" s="2" customFormat="1" ht="16.8" customHeight="1">
      <c r="A12" s="37"/>
      <c r="B12" s="43"/>
      <c r="C12" s="284" t="s">
        <v>97</v>
      </c>
      <c r="D12" s="284" t="s">
        <v>197</v>
      </c>
      <c r="E12" s="16" t="s">
        <v>1</v>
      </c>
      <c r="F12" s="285">
        <v>2.29</v>
      </c>
      <c r="G12" s="37"/>
      <c r="H12" s="43"/>
    </row>
    <row r="13" s="2" customFormat="1" ht="16.8" customHeight="1">
      <c r="A13" s="37"/>
      <c r="B13" s="43"/>
      <c r="C13" s="286" t="s">
        <v>661</v>
      </c>
      <c r="D13" s="37"/>
      <c r="E13" s="37"/>
      <c r="F13" s="37"/>
      <c r="G13" s="37"/>
      <c r="H13" s="43"/>
    </row>
    <row r="14" s="2" customFormat="1">
      <c r="A14" s="37"/>
      <c r="B14" s="43"/>
      <c r="C14" s="284" t="s">
        <v>191</v>
      </c>
      <c r="D14" s="284" t="s">
        <v>192</v>
      </c>
      <c r="E14" s="16" t="s">
        <v>193</v>
      </c>
      <c r="F14" s="285">
        <v>179.82599999999999</v>
      </c>
      <c r="G14" s="37"/>
      <c r="H14" s="43"/>
    </row>
    <row r="15" s="2" customFormat="1" ht="16.8" customHeight="1">
      <c r="A15" s="37"/>
      <c r="B15" s="43"/>
      <c r="C15" s="284" t="s">
        <v>200</v>
      </c>
      <c r="D15" s="284" t="s">
        <v>201</v>
      </c>
      <c r="E15" s="16" t="s">
        <v>193</v>
      </c>
      <c r="F15" s="285">
        <v>9.1600000000000001</v>
      </c>
      <c r="G15" s="37"/>
      <c r="H15" s="43"/>
    </row>
    <row r="16" s="2" customFormat="1" ht="16.8" customHeight="1">
      <c r="A16" s="37"/>
      <c r="B16" s="43"/>
      <c r="C16" s="284" t="s">
        <v>205</v>
      </c>
      <c r="D16" s="284" t="s">
        <v>206</v>
      </c>
      <c r="E16" s="16" t="s">
        <v>146</v>
      </c>
      <c r="F16" s="285">
        <v>386.13999999999999</v>
      </c>
      <c r="G16" s="37"/>
      <c r="H16" s="43"/>
    </row>
    <row r="17" s="2" customFormat="1" ht="16.8" customHeight="1">
      <c r="A17" s="37"/>
      <c r="B17" s="43"/>
      <c r="C17" s="284" t="s">
        <v>233</v>
      </c>
      <c r="D17" s="284" t="s">
        <v>234</v>
      </c>
      <c r="E17" s="16" t="s">
        <v>193</v>
      </c>
      <c r="F17" s="285">
        <v>106.73</v>
      </c>
      <c r="G17" s="37"/>
      <c r="H17" s="43"/>
    </row>
    <row r="18" s="2" customFormat="1" ht="16.8" customHeight="1">
      <c r="A18" s="37"/>
      <c r="B18" s="43"/>
      <c r="C18" s="284" t="s">
        <v>239</v>
      </c>
      <c r="D18" s="284" t="s">
        <v>240</v>
      </c>
      <c r="E18" s="16" t="s">
        <v>225</v>
      </c>
      <c r="F18" s="285">
        <v>176.19999999999999</v>
      </c>
      <c r="G18" s="37"/>
      <c r="H18" s="43"/>
    </row>
    <row r="19" s="2" customFormat="1" ht="16.8" customHeight="1">
      <c r="A19" s="37"/>
      <c r="B19" s="43"/>
      <c r="C19" s="280" t="s">
        <v>93</v>
      </c>
      <c r="D19" s="281" t="s">
        <v>1</v>
      </c>
      <c r="E19" s="282" t="s">
        <v>1</v>
      </c>
      <c r="F19" s="283">
        <v>84.310000000000002</v>
      </c>
      <c r="G19" s="37"/>
      <c r="H19" s="43"/>
    </row>
    <row r="20" s="2" customFormat="1" ht="16.8" customHeight="1">
      <c r="A20" s="37"/>
      <c r="B20" s="43"/>
      <c r="C20" s="284" t="s">
        <v>93</v>
      </c>
      <c r="D20" s="284" t="s">
        <v>195</v>
      </c>
      <c r="E20" s="16" t="s">
        <v>1</v>
      </c>
      <c r="F20" s="285">
        <v>84.310000000000002</v>
      </c>
      <c r="G20" s="37"/>
      <c r="H20" s="43"/>
    </row>
    <row r="21" s="2" customFormat="1" ht="16.8" customHeight="1">
      <c r="A21" s="37"/>
      <c r="B21" s="43"/>
      <c r="C21" s="286" t="s">
        <v>661</v>
      </c>
      <c r="D21" s="37"/>
      <c r="E21" s="37"/>
      <c r="F21" s="37"/>
      <c r="G21" s="37"/>
      <c r="H21" s="43"/>
    </row>
    <row r="22" s="2" customFormat="1">
      <c r="A22" s="37"/>
      <c r="B22" s="43"/>
      <c r="C22" s="284" t="s">
        <v>191</v>
      </c>
      <c r="D22" s="284" t="s">
        <v>192</v>
      </c>
      <c r="E22" s="16" t="s">
        <v>193</v>
      </c>
      <c r="F22" s="285">
        <v>179.82599999999999</v>
      </c>
      <c r="G22" s="37"/>
      <c r="H22" s="43"/>
    </row>
    <row r="23" s="2" customFormat="1" ht="16.8" customHeight="1">
      <c r="A23" s="37"/>
      <c r="B23" s="43"/>
      <c r="C23" s="284" t="s">
        <v>205</v>
      </c>
      <c r="D23" s="284" t="s">
        <v>206</v>
      </c>
      <c r="E23" s="16" t="s">
        <v>146</v>
      </c>
      <c r="F23" s="285">
        <v>386.13999999999999</v>
      </c>
      <c r="G23" s="37"/>
      <c r="H23" s="43"/>
    </row>
    <row r="24" s="2" customFormat="1" ht="16.8" customHeight="1">
      <c r="A24" s="37"/>
      <c r="B24" s="43"/>
      <c r="C24" s="284" t="s">
        <v>233</v>
      </c>
      <c r="D24" s="284" t="s">
        <v>234</v>
      </c>
      <c r="E24" s="16" t="s">
        <v>193</v>
      </c>
      <c r="F24" s="285">
        <v>106.73</v>
      </c>
      <c r="G24" s="37"/>
      <c r="H24" s="43"/>
    </row>
    <row r="25" s="2" customFormat="1" ht="16.8" customHeight="1">
      <c r="A25" s="37"/>
      <c r="B25" s="43"/>
      <c r="C25" s="284" t="s">
        <v>245</v>
      </c>
      <c r="D25" s="284" t="s">
        <v>246</v>
      </c>
      <c r="E25" s="16" t="s">
        <v>193</v>
      </c>
      <c r="F25" s="285">
        <v>42.234000000000002</v>
      </c>
      <c r="G25" s="37"/>
      <c r="H25" s="43"/>
    </row>
    <row r="26" s="2" customFormat="1" ht="16.8" customHeight="1">
      <c r="A26" s="37"/>
      <c r="B26" s="43"/>
      <c r="C26" s="284" t="s">
        <v>254</v>
      </c>
      <c r="D26" s="284" t="s">
        <v>255</v>
      </c>
      <c r="E26" s="16" t="s">
        <v>146</v>
      </c>
      <c r="F26" s="285">
        <v>8.8100000000000005</v>
      </c>
      <c r="G26" s="37"/>
      <c r="H26" s="43"/>
    </row>
    <row r="27" s="2" customFormat="1" ht="16.8" customHeight="1">
      <c r="A27" s="37"/>
      <c r="B27" s="43"/>
      <c r="C27" s="284" t="s">
        <v>294</v>
      </c>
      <c r="D27" s="284" t="s">
        <v>295</v>
      </c>
      <c r="E27" s="16" t="s">
        <v>193</v>
      </c>
      <c r="F27" s="285">
        <v>4.6079999999999997</v>
      </c>
      <c r="G27" s="37"/>
      <c r="H27" s="43"/>
    </row>
    <row r="28" s="2" customFormat="1" ht="16.8" customHeight="1">
      <c r="A28" s="37"/>
      <c r="B28" s="43"/>
      <c r="C28" s="284" t="s">
        <v>299</v>
      </c>
      <c r="D28" s="284" t="s">
        <v>300</v>
      </c>
      <c r="E28" s="16" t="s">
        <v>178</v>
      </c>
      <c r="F28" s="285">
        <v>84.310000000000002</v>
      </c>
      <c r="G28" s="37"/>
      <c r="H28" s="43"/>
    </row>
    <row r="29" s="2" customFormat="1" ht="16.8" customHeight="1">
      <c r="A29" s="37"/>
      <c r="B29" s="43"/>
      <c r="C29" s="284" t="s">
        <v>304</v>
      </c>
      <c r="D29" s="284" t="s">
        <v>305</v>
      </c>
      <c r="E29" s="16" t="s">
        <v>178</v>
      </c>
      <c r="F29" s="285">
        <v>84.310000000000002</v>
      </c>
      <c r="G29" s="37"/>
      <c r="H29" s="43"/>
    </row>
    <row r="30" s="2" customFormat="1" ht="16.8" customHeight="1">
      <c r="A30" s="37"/>
      <c r="B30" s="43"/>
      <c r="C30" s="284" t="s">
        <v>309</v>
      </c>
      <c r="D30" s="284" t="s">
        <v>310</v>
      </c>
      <c r="E30" s="16" t="s">
        <v>193</v>
      </c>
      <c r="F30" s="285">
        <v>12.459</v>
      </c>
      <c r="G30" s="37"/>
      <c r="H30" s="43"/>
    </row>
    <row r="31" s="2" customFormat="1">
      <c r="A31" s="37"/>
      <c r="B31" s="43"/>
      <c r="C31" s="284" t="s">
        <v>390</v>
      </c>
      <c r="D31" s="284" t="s">
        <v>391</v>
      </c>
      <c r="E31" s="16" t="s">
        <v>178</v>
      </c>
      <c r="F31" s="285">
        <v>84.310000000000002</v>
      </c>
      <c r="G31" s="37"/>
      <c r="H31" s="43"/>
    </row>
    <row r="32" s="2" customFormat="1" ht="16.8" customHeight="1">
      <c r="A32" s="37"/>
      <c r="B32" s="43"/>
      <c r="C32" s="284" t="s">
        <v>408</v>
      </c>
      <c r="D32" s="284" t="s">
        <v>409</v>
      </c>
      <c r="E32" s="16" t="s">
        <v>178</v>
      </c>
      <c r="F32" s="285">
        <v>84.310000000000002</v>
      </c>
      <c r="G32" s="37"/>
      <c r="H32" s="43"/>
    </row>
    <row r="33" s="2" customFormat="1" ht="16.8" customHeight="1">
      <c r="A33" s="37"/>
      <c r="B33" s="43"/>
      <c r="C33" s="284" t="s">
        <v>474</v>
      </c>
      <c r="D33" s="284" t="s">
        <v>475</v>
      </c>
      <c r="E33" s="16" t="s">
        <v>178</v>
      </c>
      <c r="F33" s="285">
        <v>84.310000000000002</v>
      </c>
      <c r="G33" s="37"/>
      <c r="H33" s="43"/>
    </row>
    <row r="34" s="2" customFormat="1" ht="16.8" customHeight="1">
      <c r="A34" s="37"/>
      <c r="B34" s="43"/>
      <c r="C34" s="280" t="s">
        <v>106</v>
      </c>
      <c r="D34" s="281" t="s">
        <v>1</v>
      </c>
      <c r="E34" s="282" t="s">
        <v>1</v>
      </c>
      <c r="F34" s="283">
        <v>161.196</v>
      </c>
      <c r="G34" s="37"/>
      <c r="H34" s="43"/>
    </row>
    <row r="35" s="2" customFormat="1" ht="16.8" customHeight="1">
      <c r="A35" s="37"/>
      <c r="B35" s="43"/>
      <c r="C35" s="284" t="s">
        <v>106</v>
      </c>
      <c r="D35" s="284" t="s">
        <v>217</v>
      </c>
      <c r="E35" s="16" t="s">
        <v>1</v>
      </c>
      <c r="F35" s="285">
        <v>161.196</v>
      </c>
      <c r="G35" s="37"/>
      <c r="H35" s="43"/>
    </row>
    <row r="36" s="2" customFormat="1" ht="16.8" customHeight="1">
      <c r="A36" s="37"/>
      <c r="B36" s="43"/>
      <c r="C36" s="286" t="s">
        <v>661</v>
      </c>
      <c r="D36" s="37"/>
      <c r="E36" s="37"/>
      <c r="F36" s="37"/>
      <c r="G36" s="37"/>
      <c r="H36" s="43"/>
    </row>
    <row r="37" s="2" customFormat="1">
      <c r="A37" s="37"/>
      <c r="B37" s="43"/>
      <c r="C37" s="284" t="s">
        <v>214</v>
      </c>
      <c r="D37" s="284" t="s">
        <v>215</v>
      </c>
      <c r="E37" s="16" t="s">
        <v>193</v>
      </c>
      <c r="F37" s="285">
        <v>161.196</v>
      </c>
      <c r="G37" s="37"/>
      <c r="H37" s="43"/>
    </row>
    <row r="38" s="2" customFormat="1">
      <c r="A38" s="37"/>
      <c r="B38" s="43"/>
      <c r="C38" s="284" t="s">
        <v>218</v>
      </c>
      <c r="D38" s="284" t="s">
        <v>219</v>
      </c>
      <c r="E38" s="16" t="s">
        <v>193</v>
      </c>
      <c r="F38" s="285">
        <v>805.98000000000002</v>
      </c>
      <c r="G38" s="37"/>
      <c r="H38" s="43"/>
    </row>
    <row r="39" s="2" customFormat="1" ht="16.8" customHeight="1">
      <c r="A39" s="37"/>
      <c r="B39" s="43"/>
      <c r="C39" s="284" t="s">
        <v>223</v>
      </c>
      <c r="D39" s="284" t="s">
        <v>224</v>
      </c>
      <c r="E39" s="16" t="s">
        <v>225</v>
      </c>
      <c r="F39" s="285">
        <v>298.21300000000002</v>
      </c>
      <c r="G39" s="37"/>
      <c r="H39" s="43"/>
    </row>
    <row r="40" s="2" customFormat="1" ht="16.8" customHeight="1">
      <c r="A40" s="37"/>
      <c r="B40" s="43"/>
      <c r="C40" s="284" t="s">
        <v>229</v>
      </c>
      <c r="D40" s="284" t="s">
        <v>230</v>
      </c>
      <c r="E40" s="16" t="s">
        <v>193</v>
      </c>
      <c r="F40" s="285">
        <v>161.196</v>
      </c>
      <c r="G40" s="37"/>
      <c r="H40" s="43"/>
    </row>
    <row r="41" s="2" customFormat="1" ht="16.8" customHeight="1">
      <c r="A41" s="37"/>
      <c r="B41" s="43"/>
      <c r="C41" s="280" t="s">
        <v>99</v>
      </c>
      <c r="D41" s="281" t="s">
        <v>1</v>
      </c>
      <c r="E41" s="282" t="s">
        <v>1</v>
      </c>
      <c r="F41" s="283">
        <v>179.82599999999999</v>
      </c>
      <c r="G41" s="37"/>
      <c r="H41" s="43"/>
    </row>
    <row r="42" s="2" customFormat="1">
      <c r="A42" s="37"/>
      <c r="B42" s="43"/>
      <c r="C42" s="284" t="s">
        <v>99</v>
      </c>
      <c r="D42" s="284" t="s">
        <v>198</v>
      </c>
      <c r="E42" s="16" t="s">
        <v>1</v>
      </c>
      <c r="F42" s="285">
        <v>179.82599999999999</v>
      </c>
      <c r="G42" s="37"/>
      <c r="H42" s="43"/>
    </row>
    <row r="43" s="2" customFormat="1" ht="16.8" customHeight="1">
      <c r="A43" s="37"/>
      <c r="B43" s="43"/>
      <c r="C43" s="286" t="s">
        <v>661</v>
      </c>
      <c r="D43" s="37"/>
      <c r="E43" s="37"/>
      <c r="F43" s="37"/>
      <c r="G43" s="37"/>
      <c r="H43" s="43"/>
    </row>
    <row r="44" s="2" customFormat="1">
      <c r="A44" s="37"/>
      <c r="B44" s="43"/>
      <c r="C44" s="284" t="s">
        <v>191</v>
      </c>
      <c r="D44" s="284" t="s">
        <v>192</v>
      </c>
      <c r="E44" s="16" t="s">
        <v>193</v>
      </c>
      <c r="F44" s="285">
        <v>179.82599999999999</v>
      </c>
      <c r="G44" s="37"/>
      <c r="H44" s="43"/>
    </row>
    <row r="45" s="2" customFormat="1">
      <c r="A45" s="37"/>
      <c r="B45" s="43"/>
      <c r="C45" s="284" t="s">
        <v>214</v>
      </c>
      <c r="D45" s="284" t="s">
        <v>215</v>
      </c>
      <c r="E45" s="16" t="s">
        <v>193</v>
      </c>
      <c r="F45" s="285">
        <v>161.196</v>
      </c>
      <c r="G45" s="37"/>
      <c r="H45" s="43"/>
    </row>
    <row r="46" s="2" customFormat="1" ht="16.8" customHeight="1">
      <c r="A46" s="37"/>
      <c r="B46" s="43"/>
      <c r="C46" s="280" t="s">
        <v>95</v>
      </c>
      <c r="D46" s="281" t="s">
        <v>1</v>
      </c>
      <c r="E46" s="282" t="s">
        <v>1</v>
      </c>
      <c r="F46" s="283">
        <v>1</v>
      </c>
      <c r="G46" s="37"/>
      <c r="H46" s="43"/>
    </row>
    <row r="47" s="2" customFormat="1" ht="16.8" customHeight="1">
      <c r="A47" s="37"/>
      <c r="B47" s="43"/>
      <c r="C47" s="284" t="s">
        <v>95</v>
      </c>
      <c r="D47" s="284" t="s">
        <v>196</v>
      </c>
      <c r="E47" s="16" t="s">
        <v>1</v>
      </c>
      <c r="F47" s="285">
        <v>1</v>
      </c>
      <c r="G47" s="37"/>
      <c r="H47" s="43"/>
    </row>
    <row r="48" s="2" customFormat="1" ht="16.8" customHeight="1">
      <c r="A48" s="37"/>
      <c r="B48" s="43"/>
      <c r="C48" s="286" t="s">
        <v>661</v>
      </c>
      <c r="D48" s="37"/>
      <c r="E48" s="37"/>
      <c r="F48" s="37"/>
      <c r="G48" s="37"/>
      <c r="H48" s="43"/>
    </row>
    <row r="49" s="2" customFormat="1">
      <c r="A49" s="37"/>
      <c r="B49" s="43"/>
      <c r="C49" s="284" t="s">
        <v>191</v>
      </c>
      <c r="D49" s="284" t="s">
        <v>192</v>
      </c>
      <c r="E49" s="16" t="s">
        <v>193</v>
      </c>
      <c r="F49" s="285">
        <v>179.82599999999999</v>
      </c>
      <c r="G49" s="37"/>
      <c r="H49" s="43"/>
    </row>
    <row r="50" s="2" customFormat="1" ht="16.8" customHeight="1">
      <c r="A50" s="37"/>
      <c r="B50" s="43"/>
      <c r="C50" s="284" t="s">
        <v>144</v>
      </c>
      <c r="D50" s="284" t="s">
        <v>145</v>
      </c>
      <c r="E50" s="16" t="s">
        <v>146</v>
      </c>
      <c r="F50" s="285">
        <v>3</v>
      </c>
      <c r="G50" s="37"/>
      <c r="H50" s="43"/>
    </row>
    <row r="51" s="2" customFormat="1">
      <c r="A51" s="37"/>
      <c r="B51" s="43"/>
      <c r="C51" s="284" t="s">
        <v>151</v>
      </c>
      <c r="D51" s="284" t="s">
        <v>152</v>
      </c>
      <c r="E51" s="16" t="s">
        <v>146</v>
      </c>
      <c r="F51" s="285">
        <v>9</v>
      </c>
      <c r="G51" s="37"/>
      <c r="H51" s="43"/>
    </row>
    <row r="52" s="2" customFormat="1">
      <c r="A52" s="37"/>
      <c r="B52" s="43"/>
      <c r="C52" s="284" t="s">
        <v>158</v>
      </c>
      <c r="D52" s="284" t="s">
        <v>159</v>
      </c>
      <c r="E52" s="16" t="s">
        <v>146</v>
      </c>
      <c r="F52" s="285">
        <v>6</v>
      </c>
      <c r="G52" s="37"/>
      <c r="H52" s="43"/>
    </row>
    <row r="53" s="2" customFormat="1" ht="16.8" customHeight="1">
      <c r="A53" s="37"/>
      <c r="B53" s="43"/>
      <c r="C53" s="284" t="s">
        <v>161</v>
      </c>
      <c r="D53" s="284" t="s">
        <v>162</v>
      </c>
      <c r="E53" s="16" t="s">
        <v>146</v>
      </c>
      <c r="F53" s="285">
        <v>6</v>
      </c>
      <c r="G53" s="37"/>
      <c r="H53" s="43"/>
    </row>
    <row r="54" s="2" customFormat="1">
      <c r="A54" s="37"/>
      <c r="B54" s="43"/>
      <c r="C54" s="284" t="s">
        <v>166</v>
      </c>
      <c r="D54" s="284" t="s">
        <v>167</v>
      </c>
      <c r="E54" s="16" t="s">
        <v>146</v>
      </c>
      <c r="F54" s="285">
        <v>66.5</v>
      </c>
      <c r="G54" s="37"/>
      <c r="H54" s="43"/>
    </row>
    <row r="55" s="2" customFormat="1" ht="16.8" customHeight="1">
      <c r="A55" s="37"/>
      <c r="B55" s="43"/>
      <c r="C55" s="284" t="s">
        <v>171</v>
      </c>
      <c r="D55" s="284" t="s">
        <v>172</v>
      </c>
      <c r="E55" s="16" t="s">
        <v>146</v>
      </c>
      <c r="F55" s="285">
        <v>66.5</v>
      </c>
      <c r="G55" s="37"/>
      <c r="H55" s="43"/>
    </row>
    <row r="56" s="2" customFormat="1" ht="16.8" customHeight="1">
      <c r="A56" s="37"/>
      <c r="B56" s="43"/>
      <c r="C56" s="284" t="s">
        <v>176</v>
      </c>
      <c r="D56" s="284" t="s">
        <v>177</v>
      </c>
      <c r="E56" s="16" t="s">
        <v>178</v>
      </c>
      <c r="F56" s="285">
        <v>1</v>
      </c>
      <c r="G56" s="37"/>
      <c r="H56" s="43"/>
    </row>
    <row r="57" s="2" customFormat="1" ht="16.8" customHeight="1">
      <c r="A57" s="37"/>
      <c r="B57" s="43"/>
      <c r="C57" s="284" t="s">
        <v>182</v>
      </c>
      <c r="D57" s="284" t="s">
        <v>183</v>
      </c>
      <c r="E57" s="16" t="s">
        <v>178</v>
      </c>
      <c r="F57" s="285">
        <v>1</v>
      </c>
      <c r="G57" s="37"/>
      <c r="H57" s="43"/>
    </row>
    <row r="58" s="2" customFormat="1" ht="16.8" customHeight="1">
      <c r="A58" s="37"/>
      <c r="B58" s="43"/>
      <c r="C58" s="284" t="s">
        <v>186</v>
      </c>
      <c r="D58" s="284" t="s">
        <v>187</v>
      </c>
      <c r="E58" s="16" t="s">
        <v>178</v>
      </c>
      <c r="F58" s="285">
        <v>2</v>
      </c>
      <c r="G58" s="37"/>
      <c r="H58" s="43"/>
    </row>
    <row r="59" s="2" customFormat="1" ht="16.8" customHeight="1">
      <c r="A59" s="37"/>
      <c r="B59" s="43"/>
      <c r="C59" s="284" t="s">
        <v>200</v>
      </c>
      <c r="D59" s="284" t="s">
        <v>201</v>
      </c>
      <c r="E59" s="16" t="s">
        <v>193</v>
      </c>
      <c r="F59" s="285">
        <v>9.1600000000000001</v>
      </c>
      <c r="G59" s="37"/>
      <c r="H59" s="43"/>
    </row>
    <row r="60" s="2" customFormat="1" ht="16.8" customHeight="1">
      <c r="A60" s="37"/>
      <c r="B60" s="43"/>
      <c r="C60" s="284" t="s">
        <v>233</v>
      </c>
      <c r="D60" s="284" t="s">
        <v>234</v>
      </c>
      <c r="E60" s="16" t="s">
        <v>193</v>
      </c>
      <c r="F60" s="285">
        <v>106.73</v>
      </c>
      <c r="G60" s="37"/>
      <c r="H60" s="43"/>
    </row>
    <row r="61" s="2" customFormat="1" ht="16.8" customHeight="1">
      <c r="A61" s="37"/>
      <c r="B61" s="43"/>
      <c r="C61" s="284" t="s">
        <v>245</v>
      </c>
      <c r="D61" s="284" t="s">
        <v>246</v>
      </c>
      <c r="E61" s="16" t="s">
        <v>193</v>
      </c>
      <c r="F61" s="285">
        <v>42.234000000000002</v>
      </c>
      <c r="G61" s="37"/>
      <c r="H61" s="43"/>
    </row>
    <row r="62" s="2" customFormat="1" ht="16.8" customHeight="1">
      <c r="A62" s="37"/>
      <c r="B62" s="43"/>
      <c r="C62" s="284" t="s">
        <v>254</v>
      </c>
      <c r="D62" s="284" t="s">
        <v>255</v>
      </c>
      <c r="E62" s="16" t="s">
        <v>146</v>
      </c>
      <c r="F62" s="285">
        <v>8.8100000000000005</v>
      </c>
      <c r="G62" s="37"/>
      <c r="H62" s="43"/>
    </row>
    <row r="63" s="2" customFormat="1" ht="16.8" customHeight="1">
      <c r="A63" s="37"/>
      <c r="B63" s="43"/>
      <c r="C63" s="284" t="s">
        <v>309</v>
      </c>
      <c r="D63" s="284" t="s">
        <v>310</v>
      </c>
      <c r="E63" s="16" t="s">
        <v>193</v>
      </c>
      <c r="F63" s="285">
        <v>12.459</v>
      </c>
      <c r="G63" s="37"/>
      <c r="H63" s="43"/>
    </row>
    <row r="64" s="2" customFormat="1" ht="16.8" customHeight="1">
      <c r="A64" s="37"/>
      <c r="B64" s="43"/>
      <c r="C64" s="284" t="s">
        <v>350</v>
      </c>
      <c r="D64" s="284" t="s">
        <v>351</v>
      </c>
      <c r="E64" s="16" t="s">
        <v>146</v>
      </c>
      <c r="F64" s="285">
        <v>9</v>
      </c>
      <c r="G64" s="37"/>
      <c r="H64" s="43"/>
    </row>
    <row r="65" s="2" customFormat="1">
      <c r="A65" s="37"/>
      <c r="B65" s="43"/>
      <c r="C65" s="284" t="s">
        <v>356</v>
      </c>
      <c r="D65" s="284" t="s">
        <v>357</v>
      </c>
      <c r="E65" s="16" t="s">
        <v>146</v>
      </c>
      <c r="F65" s="285">
        <v>6</v>
      </c>
      <c r="G65" s="37"/>
      <c r="H65" s="43"/>
    </row>
    <row r="66" s="2" customFormat="1">
      <c r="A66" s="37"/>
      <c r="B66" s="43"/>
      <c r="C66" s="284" t="s">
        <v>360</v>
      </c>
      <c r="D66" s="284" t="s">
        <v>361</v>
      </c>
      <c r="E66" s="16" t="s">
        <v>146</v>
      </c>
      <c r="F66" s="285">
        <v>6</v>
      </c>
      <c r="G66" s="37"/>
      <c r="H66" s="43"/>
    </row>
    <row r="67" s="2" customFormat="1" ht="16.8" customHeight="1">
      <c r="A67" s="37"/>
      <c r="B67" s="43"/>
      <c r="C67" s="284" t="s">
        <v>364</v>
      </c>
      <c r="D67" s="284" t="s">
        <v>365</v>
      </c>
      <c r="E67" s="16" t="s">
        <v>146</v>
      </c>
      <c r="F67" s="285">
        <v>133</v>
      </c>
      <c r="G67" s="37"/>
      <c r="H67" s="43"/>
    </row>
    <row r="68" s="2" customFormat="1">
      <c r="A68" s="37"/>
      <c r="B68" s="43"/>
      <c r="C68" s="284" t="s">
        <v>369</v>
      </c>
      <c r="D68" s="284" t="s">
        <v>370</v>
      </c>
      <c r="E68" s="16" t="s">
        <v>146</v>
      </c>
      <c r="F68" s="285">
        <v>66.5</v>
      </c>
      <c r="G68" s="37"/>
      <c r="H68" s="43"/>
    </row>
    <row r="69" s="2" customFormat="1">
      <c r="A69" s="37"/>
      <c r="B69" s="43"/>
      <c r="C69" s="284" t="s">
        <v>374</v>
      </c>
      <c r="D69" s="284" t="s">
        <v>375</v>
      </c>
      <c r="E69" s="16" t="s">
        <v>146</v>
      </c>
      <c r="F69" s="285">
        <v>6</v>
      </c>
      <c r="G69" s="37"/>
      <c r="H69" s="43"/>
    </row>
    <row r="70" s="2" customFormat="1">
      <c r="A70" s="37"/>
      <c r="B70" s="43"/>
      <c r="C70" s="284" t="s">
        <v>379</v>
      </c>
      <c r="D70" s="284" t="s">
        <v>380</v>
      </c>
      <c r="E70" s="16" t="s">
        <v>146</v>
      </c>
      <c r="F70" s="285">
        <v>66.5</v>
      </c>
      <c r="G70" s="37"/>
      <c r="H70" s="43"/>
    </row>
    <row r="71" s="2" customFormat="1" ht="16.8" customHeight="1">
      <c r="A71" s="37"/>
      <c r="B71" s="43"/>
      <c r="C71" s="284" t="s">
        <v>384</v>
      </c>
      <c r="D71" s="284" t="s">
        <v>385</v>
      </c>
      <c r="E71" s="16" t="s">
        <v>146</v>
      </c>
      <c r="F71" s="285">
        <v>3</v>
      </c>
      <c r="G71" s="37"/>
      <c r="H71" s="43"/>
    </row>
    <row r="72" s="2" customFormat="1" ht="16.8" customHeight="1">
      <c r="A72" s="37"/>
      <c r="B72" s="43"/>
      <c r="C72" s="284" t="s">
        <v>239</v>
      </c>
      <c r="D72" s="284" t="s">
        <v>240</v>
      </c>
      <c r="E72" s="16" t="s">
        <v>225</v>
      </c>
      <c r="F72" s="285">
        <v>176.19999999999999</v>
      </c>
      <c r="G72" s="37"/>
      <c r="H72" s="43"/>
    </row>
    <row r="73" s="2" customFormat="1" ht="16.8" customHeight="1">
      <c r="A73" s="37"/>
      <c r="B73" s="43"/>
      <c r="C73" s="280" t="s">
        <v>101</v>
      </c>
      <c r="D73" s="281" t="s">
        <v>1</v>
      </c>
      <c r="E73" s="282" t="s">
        <v>1</v>
      </c>
      <c r="F73" s="283">
        <v>106.73</v>
      </c>
      <c r="G73" s="37"/>
      <c r="H73" s="43"/>
    </row>
    <row r="74" s="2" customFormat="1" ht="16.8" customHeight="1">
      <c r="A74" s="37"/>
      <c r="B74" s="43"/>
      <c r="C74" s="284" t="s">
        <v>101</v>
      </c>
      <c r="D74" s="284" t="s">
        <v>236</v>
      </c>
      <c r="E74" s="16" t="s">
        <v>1</v>
      </c>
      <c r="F74" s="285">
        <v>106.73</v>
      </c>
      <c r="G74" s="37"/>
      <c r="H74" s="43"/>
    </row>
    <row r="75" s="2" customFormat="1" ht="16.8" customHeight="1">
      <c r="A75" s="37"/>
      <c r="B75" s="43"/>
      <c r="C75" s="286" t="s">
        <v>661</v>
      </c>
      <c r="D75" s="37"/>
      <c r="E75" s="37"/>
      <c r="F75" s="37"/>
      <c r="G75" s="37"/>
      <c r="H75" s="43"/>
    </row>
    <row r="76" s="2" customFormat="1" ht="16.8" customHeight="1">
      <c r="A76" s="37"/>
      <c r="B76" s="43"/>
      <c r="C76" s="284" t="s">
        <v>233</v>
      </c>
      <c r="D76" s="284" t="s">
        <v>234</v>
      </c>
      <c r="E76" s="16" t="s">
        <v>193</v>
      </c>
      <c r="F76" s="285">
        <v>106.73</v>
      </c>
      <c r="G76" s="37"/>
      <c r="H76" s="43"/>
    </row>
    <row r="77" s="2" customFormat="1">
      <c r="A77" s="37"/>
      <c r="B77" s="43"/>
      <c r="C77" s="284" t="s">
        <v>214</v>
      </c>
      <c r="D77" s="284" t="s">
        <v>215</v>
      </c>
      <c r="E77" s="16" t="s">
        <v>193</v>
      </c>
      <c r="F77" s="285">
        <v>161.196</v>
      </c>
      <c r="G77" s="37"/>
      <c r="H77" s="43"/>
    </row>
    <row r="78" s="2" customFormat="1" ht="16.8" customHeight="1">
      <c r="A78" s="37"/>
      <c r="B78" s="43"/>
      <c r="C78" s="280" t="s">
        <v>103</v>
      </c>
      <c r="D78" s="281" t="s">
        <v>1</v>
      </c>
      <c r="E78" s="282" t="s">
        <v>1</v>
      </c>
      <c r="F78" s="283">
        <v>88.099999999999994</v>
      </c>
      <c r="G78" s="37"/>
      <c r="H78" s="43"/>
    </row>
    <row r="79" s="2" customFormat="1">
      <c r="A79" s="37"/>
      <c r="B79" s="43"/>
      <c r="C79" s="284" t="s">
        <v>103</v>
      </c>
      <c r="D79" s="284" t="s">
        <v>242</v>
      </c>
      <c r="E79" s="16" t="s">
        <v>1</v>
      </c>
      <c r="F79" s="285">
        <v>88.099999999999994</v>
      </c>
      <c r="G79" s="37"/>
      <c r="H79" s="43"/>
    </row>
    <row r="80" s="2" customFormat="1" ht="16.8" customHeight="1">
      <c r="A80" s="37"/>
      <c r="B80" s="43"/>
      <c r="C80" s="286" t="s">
        <v>661</v>
      </c>
      <c r="D80" s="37"/>
      <c r="E80" s="37"/>
      <c r="F80" s="37"/>
      <c r="G80" s="37"/>
      <c r="H80" s="43"/>
    </row>
    <row r="81" s="2" customFormat="1" ht="16.8" customHeight="1">
      <c r="A81" s="37"/>
      <c r="B81" s="43"/>
      <c r="C81" s="284" t="s">
        <v>239</v>
      </c>
      <c r="D81" s="284" t="s">
        <v>240</v>
      </c>
      <c r="E81" s="16" t="s">
        <v>225</v>
      </c>
      <c r="F81" s="285">
        <v>176.19999999999999</v>
      </c>
      <c r="G81" s="37"/>
      <c r="H81" s="43"/>
    </row>
    <row r="82" s="2" customFormat="1">
      <c r="A82" s="37"/>
      <c r="B82" s="43"/>
      <c r="C82" s="284" t="s">
        <v>214</v>
      </c>
      <c r="D82" s="284" t="s">
        <v>215</v>
      </c>
      <c r="E82" s="16" t="s">
        <v>193</v>
      </c>
      <c r="F82" s="285">
        <v>161.196</v>
      </c>
      <c r="G82" s="37"/>
      <c r="H82" s="43"/>
    </row>
    <row r="83" s="2" customFormat="1" ht="16.8" customHeight="1">
      <c r="A83" s="37"/>
      <c r="B83" s="43"/>
      <c r="C83" s="280" t="s">
        <v>109</v>
      </c>
      <c r="D83" s="281" t="s">
        <v>1</v>
      </c>
      <c r="E83" s="282" t="s">
        <v>1</v>
      </c>
      <c r="F83" s="283">
        <v>8.8100000000000005</v>
      </c>
      <c r="G83" s="37"/>
      <c r="H83" s="43"/>
    </row>
    <row r="84" s="2" customFormat="1" ht="16.8" customHeight="1">
      <c r="A84" s="37"/>
      <c r="B84" s="43"/>
      <c r="C84" s="284" t="s">
        <v>109</v>
      </c>
      <c r="D84" s="284" t="s">
        <v>257</v>
      </c>
      <c r="E84" s="16" t="s">
        <v>1</v>
      </c>
      <c r="F84" s="285">
        <v>8.8100000000000005</v>
      </c>
      <c r="G84" s="37"/>
      <c r="H84" s="43"/>
    </row>
    <row r="85" s="2" customFormat="1" ht="16.8" customHeight="1">
      <c r="A85" s="37"/>
      <c r="B85" s="43"/>
      <c r="C85" s="286" t="s">
        <v>661</v>
      </c>
      <c r="D85" s="37"/>
      <c r="E85" s="37"/>
      <c r="F85" s="37"/>
      <c r="G85" s="37"/>
      <c r="H85" s="43"/>
    </row>
    <row r="86" s="2" customFormat="1" ht="16.8" customHeight="1">
      <c r="A86" s="37"/>
      <c r="B86" s="43"/>
      <c r="C86" s="284" t="s">
        <v>254</v>
      </c>
      <c r="D86" s="284" t="s">
        <v>255</v>
      </c>
      <c r="E86" s="16" t="s">
        <v>146</v>
      </c>
      <c r="F86" s="285">
        <v>8.8100000000000005</v>
      </c>
      <c r="G86" s="37"/>
      <c r="H86" s="43"/>
    </row>
    <row r="87" s="2" customFormat="1" ht="16.8" customHeight="1">
      <c r="A87" s="37"/>
      <c r="B87" s="43"/>
      <c r="C87" s="284" t="s">
        <v>264</v>
      </c>
      <c r="D87" s="284" t="s">
        <v>265</v>
      </c>
      <c r="E87" s="16" t="s">
        <v>146</v>
      </c>
      <c r="F87" s="285">
        <v>8.8100000000000005</v>
      </c>
      <c r="G87" s="37"/>
      <c r="H87" s="43"/>
    </row>
    <row r="88" s="2" customFormat="1">
      <c r="A88" s="37"/>
      <c r="B88" s="43"/>
      <c r="C88" s="284" t="s">
        <v>275</v>
      </c>
      <c r="D88" s="284" t="s">
        <v>276</v>
      </c>
      <c r="E88" s="16" t="s">
        <v>146</v>
      </c>
      <c r="F88" s="285">
        <v>8.8100000000000005</v>
      </c>
      <c r="G88" s="37"/>
      <c r="H88" s="43"/>
    </row>
    <row r="89" s="2" customFormat="1" ht="16.8" customHeight="1">
      <c r="A89" s="37"/>
      <c r="B89" s="43"/>
      <c r="C89" s="284" t="s">
        <v>279</v>
      </c>
      <c r="D89" s="284" t="s">
        <v>280</v>
      </c>
      <c r="E89" s="16" t="s">
        <v>193</v>
      </c>
      <c r="F89" s="285">
        <v>0.043999999999999997</v>
      </c>
      <c r="G89" s="37"/>
      <c r="H89" s="43"/>
    </row>
    <row r="90" s="2" customFormat="1" ht="16.8" customHeight="1">
      <c r="A90" s="37"/>
      <c r="B90" s="43"/>
      <c r="C90" s="284" t="s">
        <v>284</v>
      </c>
      <c r="D90" s="284" t="s">
        <v>285</v>
      </c>
      <c r="E90" s="16" t="s">
        <v>193</v>
      </c>
      <c r="F90" s="285">
        <v>0.043999999999999997</v>
      </c>
      <c r="G90" s="37"/>
      <c r="H90" s="43"/>
    </row>
    <row r="91" s="2" customFormat="1" ht="16.8" customHeight="1">
      <c r="A91" s="37"/>
      <c r="B91" s="43"/>
      <c r="C91" s="284" t="s">
        <v>288</v>
      </c>
      <c r="D91" s="284" t="s">
        <v>289</v>
      </c>
      <c r="E91" s="16" t="s">
        <v>193</v>
      </c>
      <c r="F91" s="285">
        <v>0.22</v>
      </c>
      <c r="G91" s="37"/>
      <c r="H91" s="43"/>
    </row>
    <row r="92" s="2" customFormat="1" ht="16.8" customHeight="1">
      <c r="A92" s="37"/>
      <c r="B92" s="43"/>
      <c r="C92" s="284" t="s">
        <v>269</v>
      </c>
      <c r="D92" s="284" t="s">
        <v>270</v>
      </c>
      <c r="E92" s="16" t="s">
        <v>271</v>
      </c>
      <c r="F92" s="285">
        <v>0.26400000000000001</v>
      </c>
      <c r="G92" s="37"/>
      <c r="H92" s="43"/>
    </row>
    <row r="93" s="2" customFormat="1" ht="16.8" customHeight="1">
      <c r="A93" s="37"/>
      <c r="B93" s="43"/>
      <c r="C93" s="284" t="s">
        <v>259</v>
      </c>
      <c r="D93" s="284" t="s">
        <v>260</v>
      </c>
      <c r="E93" s="16" t="s">
        <v>225</v>
      </c>
      <c r="F93" s="285">
        <v>2.4449999999999998</v>
      </c>
      <c r="G93" s="37"/>
      <c r="H93" s="43"/>
    </row>
    <row r="94" s="2" customFormat="1" ht="26.4" customHeight="1">
      <c r="A94" s="37"/>
      <c r="B94" s="43"/>
      <c r="C94" s="279" t="s">
        <v>662</v>
      </c>
      <c r="D94" s="279" t="s">
        <v>88</v>
      </c>
      <c r="E94" s="37"/>
      <c r="F94" s="37"/>
      <c r="G94" s="37"/>
      <c r="H94" s="43"/>
    </row>
    <row r="95" s="2" customFormat="1" ht="16.8" customHeight="1">
      <c r="A95" s="37"/>
      <c r="B95" s="43"/>
      <c r="C95" s="280" t="s">
        <v>97</v>
      </c>
      <c r="D95" s="281" t="s">
        <v>1</v>
      </c>
      <c r="E95" s="282" t="s">
        <v>1</v>
      </c>
      <c r="F95" s="283">
        <v>1.79</v>
      </c>
      <c r="G95" s="37"/>
      <c r="H95" s="43"/>
    </row>
    <row r="96" s="2" customFormat="1" ht="16.8" customHeight="1">
      <c r="A96" s="37"/>
      <c r="B96" s="43"/>
      <c r="C96" s="284" t="s">
        <v>97</v>
      </c>
      <c r="D96" s="284" t="s">
        <v>560</v>
      </c>
      <c r="E96" s="16" t="s">
        <v>1</v>
      </c>
      <c r="F96" s="285">
        <v>1.79</v>
      </c>
      <c r="G96" s="37"/>
      <c r="H96" s="43"/>
    </row>
    <row r="97" s="2" customFormat="1" ht="16.8" customHeight="1">
      <c r="A97" s="37"/>
      <c r="B97" s="43"/>
      <c r="C97" s="286" t="s">
        <v>661</v>
      </c>
      <c r="D97" s="37"/>
      <c r="E97" s="37"/>
      <c r="F97" s="37"/>
      <c r="G97" s="37"/>
      <c r="H97" s="43"/>
    </row>
    <row r="98" s="2" customFormat="1">
      <c r="A98" s="37"/>
      <c r="B98" s="43"/>
      <c r="C98" s="284" t="s">
        <v>557</v>
      </c>
      <c r="D98" s="284" t="s">
        <v>558</v>
      </c>
      <c r="E98" s="16" t="s">
        <v>193</v>
      </c>
      <c r="F98" s="285">
        <v>49.673000000000002</v>
      </c>
      <c r="G98" s="37"/>
      <c r="H98" s="43"/>
    </row>
    <row r="99" s="2" customFormat="1" ht="16.8" customHeight="1">
      <c r="A99" s="37"/>
      <c r="B99" s="43"/>
      <c r="C99" s="284" t="s">
        <v>200</v>
      </c>
      <c r="D99" s="284" t="s">
        <v>201</v>
      </c>
      <c r="E99" s="16" t="s">
        <v>193</v>
      </c>
      <c r="F99" s="285">
        <v>7.1600000000000001</v>
      </c>
      <c r="G99" s="37"/>
      <c r="H99" s="43"/>
    </row>
    <row r="100" s="2" customFormat="1" ht="16.8" customHeight="1">
      <c r="A100" s="37"/>
      <c r="B100" s="43"/>
      <c r="C100" s="284" t="s">
        <v>205</v>
      </c>
      <c r="D100" s="284" t="s">
        <v>206</v>
      </c>
      <c r="E100" s="16" t="s">
        <v>146</v>
      </c>
      <c r="F100" s="285">
        <v>85.920000000000002</v>
      </c>
      <c r="G100" s="37"/>
      <c r="H100" s="43"/>
    </row>
    <row r="101" s="2" customFormat="1" ht="16.8" customHeight="1">
      <c r="A101" s="37"/>
      <c r="B101" s="43"/>
      <c r="C101" s="284" t="s">
        <v>233</v>
      </c>
      <c r="D101" s="284" t="s">
        <v>234</v>
      </c>
      <c r="E101" s="16" t="s">
        <v>193</v>
      </c>
      <c r="F101" s="285">
        <v>27.452999999999999</v>
      </c>
      <c r="G101" s="37"/>
      <c r="H101" s="43"/>
    </row>
    <row r="102" s="2" customFormat="1" ht="16.8" customHeight="1">
      <c r="A102" s="37"/>
      <c r="B102" s="43"/>
      <c r="C102" s="284" t="s">
        <v>239</v>
      </c>
      <c r="D102" s="284" t="s">
        <v>240</v>
      </c>
      <c r="E102" s="16" t="s">
        <v>225</v>
      </c>
      <c r="F102" s="285">
        <v>4.5919999999999996</v>
      </c>
      <c r="G102" s="37"/>
      <c r="H102" s="43"/>
    </row>
    <row r="103" s="2" customFormat="1" ht="16.8" customHeight="1">
      <c r="A103" s="37"/>
      <c r="B103" s="43"/>
      <c r="C103" s="280" t="s">
        <v>93</v>
      </c>
      <c r="D103" s="281" t="s">
        <v>1</v>
      </c>
      <c r="E103" s="282" t="s">
        <v>1</v>
      </c>
      <c r="F103" s="283">
        <v>24</v>
      </c>
      <c r="G103" s="37"/>
      <c r="H103" s="43"/>
    </row>
    <row r="104" s="2" customFormat="1" ht="16.8" customHeight="1">
      <c r="A104" s="37"/>
      <c r="B104" s="43"/>
      <c r="C104" s="284" t="s">
        <v>93</v>
      </c>
      <c r="D104" s="284" t="s">
        <v>559</v>
      </c>
      <c r="E104" s="16" t="s">
        <v>1</v>
      </c>
      <c r="F104" s="285">
        <v>24</v>
      </c>
      <c r="G104" s="37"/>
      <c r="H104" s="43"/>
    </row>
    <row r="105" s="2" customFormat="1" ht="16.8" customHeight="1">
      <c r="A105" s="37"/>
      <c r="B105" s="43"/>
      <c r="C105" s="286" t="s">
        <v>661</v>
      </c>
      <c r="D105" s="37"/>
      <c r="E105" s="37"/>
      <c r="F105" s="37"/>
      <c r="G105" s="37"/>
      <c r="H105" s="43"/>
    </row>
    <row r="106" s="2" customFormat="1">
      <c r="A106" s="37"/>
      <c r="B106" s="43"/>
      <c r="C106" s="284" t="s">
        <v>557</v>
      </c>
      <c r="D106" s="284" t="s">
        <v>558</v>
      </c>
      <c r="E106" s="16" t="s">
        <v>193</v>
      </c>
      <c r="F106" s="285">
        <v>49.673000000000002</v>
      </c>
      <c r="G106" s="37"/>
      <c r="H106" s="43"/>
    </row>
    <row r="107" s="2" customFormat="1" ht="16.8" customHeight="1">
      <c r="A107" s="37"/>
      <c r="B107" s="43"/>
      <c r="C107" s="284" t="s">
        <v>205</v>
      </c>
      <c r="D107" s="284" t="s">
        <v>206</v>
      </c>
      <c r="E107" s="16" t="s">
        <v>146</v>
      </c>
      <c r="F107" s="285">
        <v>85.920000000000002</v>
      </c>
      <c r="G107" s="37"/>
      <c r="H107" s="43"/>
    </row>
    <row r="108" s="2" customFormat="1" ht="16.8" customHeight="1">
      <c r="A108" s="37"/>
      <c r="B108" s="43"/>
      <c r="C108" s="284" t="s">
        <v>233</v>
      </c>
      <c r="D108" s="284" t="s">
        <v>234</v>
      </c>
      <c r="E108" s="16" t="s">
        <v>193</v>
      </c>
      <c r="F108" s="285">
        <v>27.452999999999999</v>
      </c>
      <c r="G108" s="37"/>
      <c r="H108" s="43"/>
    </row>
    <row r="109" s="2" customFormat="1" ht="16.8" customHeight="1">
      <c r="A109" s="37"/>
      <c r="B109" s="43"/>
      <c r="C109" s="284" t="s">
        <v>245</v>
      </c>
      <c r="D109" s="284" t="s">
        <v>246</v>
      </c>
      <c r="E109" s="16" t="s">
        <v>193</v>
      </c>
      <c r="F109" s="285">
        <v>10.375999999999999</v>
      </c>
      <c r="G109" s="37"/>
      <c r="H109" s="43"/>
    </row>
    <row r="110" s="2" customFormat="1" ht="16.8" customHeight="1">
      <c r="A110" s="37"/>
      <c r="B110" s="43"/>
      <c r="C110" s="284" t="s">
        <v>254</v>
      </c>
      <c r="D110" s="284" t="s">
        <v>255</v>
      </c>
      <c r="E110" s="16" t="s">
        <v>146</v>
      </c>
      <c r="F110" s="285">
        <v>17.75</v>
      </c>
      <c r="G110" s="37"/>
      <c r="H110" s="43"/>
    </row>
    <row r="111" s="2" customFormat="1" ht="16.8" customHeight="1">
      <c r="A111" s="37"/>
      <c r="B111" s="43"/>
      <c r="C111" s="284" t="s">
        <v>294</v>
      </c>
      <c r="D111" s="284" t="s">
        <v>295</v>
      </c>
      <c r="E111" s="16" t="s">
        <v>193</v>
      </c>
      <c r="F111" s="285">
        <v>1.3120000000000001</v>
      </c>
      <c r="G111" s="37"/>
      <c r="H111" s="43"/>
    </row>
    <row r="112" s="2" customFormat="1" ht="16.8" customHeight="1">
      <c r="A112" s="37"/>
      <c r="B112" s="43"/>
      <c r="C112" s="284" t="s">
        <v>299</v>
      </c>
      <c r="D112" s="284" t="s">
        <v>300</v>
      </c>
      <c r="E112" s="16" t="s">
        <v>178</v>
      </c>
      <c r="F112" s="285">
        <v>24</v>
      </c>
      <c r="G112" s="37"/>
      <c r="H112" s="43"/>
    </row>
    <row r="113" s="2" customFormat="1" ht="16.8" customHeight="1">
      <c r="A113" s="37"/>
      <c r="B113" s="43"/>
      <c r="C113" s="284" t="s">
        <v>309</v>
      </c>
      <c r="D113" s="284" t="s">
        <v>310</v>
      </c>
      <c r="E113" s="16" t="s">
        <v>193</v>
      </c>
      <c r="F113" s="285">
        <v>3.1600000000000001</v>
      </c>
      <c r="G113" s="37"/>
      <c r="H113" s="43"/>
    </row>
    <row r="114" s="2" customFormat="1">
      <c r="A114" s="37"/>
      <c r="B114" s="43"/>
      <c r="C114" s="284" t="s">
        <v>576</v>
      </c>
      <c r="D114" s="284" t="s">
        <v>577</v>
      </c>
      <c r="E114" s="16" t="s">
        <v>178</v>
      </c>
      <c r="F114" s="285">
        <v>24</v>
      </c>
      <c r="G114" s="37"/>
      <c r="H114" s="43"/>
    </row>
    <row r="115" s="2" customFormat="1" ht="16.8" customHeight="1">
      <c r="A115" s="37"/>
      <c r="B115" s="43"/>
      <c r="C115" s="284" t="s">
        <v>581</v>
      </c>
      <c r="D115" s="284" t="s">
        <v>582</v>
      </c>
      <c r="E115" s="16" t="s">
        <v>178</v>
      </c>
      <c r="F115" s="285">
        <v>24</v>
      </c>
      <c r="G115" s="37"/>
      <c r="H115" s="43"/>
    </row>
    <row r="116" s="2" customFormat="1" ht="16.8" customHeight="1">
      <c r="A116" s="37"/>
      <c r="B116" s="43"/>
      <c r="C116" s="284" t="s">
        <v>474</v>
      </c>
      <c r="D116" s="284" t="s">
        <v>475</v>
      </c>
      <c r="E116" s="16" t="s">
        <v>178</v>
      </c>
      <c r="F116" s="285">
        <v>24</v>
      </c>
      <c r="G116" s="37"/>
      <c r="H116" s="43"/>
    </row>
    <row r="117" s="2" customFormat="1" ht="16.8" customHeight="1">
      <c r="A117" s="37"/>
      <c r="B117" s="43"/>
      <c r="C117" s="280" t="s">
        <v>106</v>
      </c>
      <c r="D117" s="281" t="s">
        <v>1</v>
      </c>
      <c r="E117" s="282" t="s">
        <v>1</v>
      </c>
      <c r="F117" s="283">
        <v>24.515999999999998</v>
      </c>
      <c r="G117" s="37"/>
      <c r="H117" s="43"/>
    </row>
    <row r="118" s="2" customFormat="1" ht="16.8" customHeight="1">
      <c r="A118" s="37"/>
      <c r="B118" s="43"/>
      <c r="C118" s="284" t="s">
        <v>106</v>
      </c>
      <c r="D118" s="284" t="s">
        <v>217</v>
      </c>
      <c r="E118" s="16" t="s">
        <v>1</v>
      </c>
      <c r="F118" s="285">
        <v>24.515999999999998</v>
      </c>
      <c r="G118" s="37"/>
      <c r="H118" s="43"/>
    </row>
    <row r="119" s="2" customFormat="1" ht="16.8" customHeight="1">
      <c r="A119" s="37"/>
      <c r="B119" s="43"/>
      <c r="C119" s="286" t="s">
        <v>661</v>
      </c>
      <c r="D119" s="37"/>
      <c r="E119" s="37"/>
      <c r="F119" s="37"/>
      <c r="G119" s="37"/>
      <c r="H119" s="43"/>
    </row>
    <row r="120" s="2" customFormat="1">
      <c r="A120" s="37"/>
      <c r="B120" s="43"/>
      <c r="C120" s="284" t="s">
        <v>214</v>
      </c>
      <c r="D120" s="284" t="s">
        <v>215</v>
      </c>
      <c r="E120" s="16" t="s">
        <v>193</v>
      </c>
      <c r="F120" s="285">
        <v>24.515999999999998</v>
      </c>
      <c r="G120" s="37"/>
      <c r="H120" s="43"/>
    </row>
    <row r="121" s="2" customFormat="1">
      <c r="A121" s="37"/>
      <c r="B121" s="43"/>
      <c r="C121" s="284" t="s">
        <v>218</v>
      </c>
      <c r="D121" s="284" t="s">
        <v>219</v>
      </c>
      <c r="E121" s="16" t="s">
        <v>193</v>
      </c>
      <c r="F121" s="285">
        <v>122.58</v>
      </c>
      <c r="G121" s="37"/>
      <c r="H121" s="43"/>
    </row>
    <row r="122" s="2" customFormat="1" ht="16.8" customHeight="1">
      <c r="A122" s="37"/>
      <c r="B122" s="43"/>
      <c r="C122" s="284" t="s">
        <v>223</v>
      </c>
      <c r="D122" s="284" t="s">
        <v>224</v>
      </c>
      <c r="E122" s="16" t="s">
        <v>225</v>
      </c>
      <c r="F122" s="285">
        <v>45.354999999999997</v>
      </c>
      <c r="G122" s="37"/>
      <c r="H122" s="43"/>
    </row>
    <row r="123" s="2" customFormat="1" ht="16.8" customHeight="1">
      <c r="A123" s="37"/>
      <c r="B123" s="43"/>
      <c r="C123" s="284" t="s">
        <v>229</v>
      </c>
      <c r="D123" s="284" t="s">
        <v>230</v>
      </c>
      <c r="E123" s="16" t="s">
        <v>193</v>
      </c>
      <c r="F123" s="285">
        <v>24.515999999999998</v>
      </c>
      <c r="G123" s="37"/>
      <c r="H123" s="43"/>
    </row>
    <row r="124" s="2" customFormat="1" ht="16.8" customHeight="1">
      <c r="A124" s="37"/>
      <c r="B124" s="43"/>
      <c r="C124" s="280" t="s">
        <v>99</v>
      </c>
      <c r="D124" s="281" t="s">
        <v>1</v>
      </c>
      <c r="E124" s="282" t="s">
        <v>1</v>
      </c>
      <c r="F124" s="283">
        <v>49.673000000000002</v>
      </c>
      <c r="G124" s="37"/>
      <c r="H124" s="43"/>
    </row>
    <row r="125" s="2" customFormat="1">
      <c r="A125" s="37"/>
      <c r="B125" s="43"/>
      <c r="C125" s="284" t="s">
        <v>99</v>
      </c>
      <c r="D125" s="284" t="s">
        <v>561</v>
      </c>
      <c r="E125" s="16" t="s">
        <v>1</v>
      </c>
      <c r="F125" s="285">
        <v>49.673000000000002</v>
      </c>
      <c r="G125" s="37"/>
      <c r="H125" s="43"/>
    </row>
    <row r="126" s="2" customFormat="1" ht="16.8" customHeight="1">
      <c r="A126" s="37"/>
      <c r="B126" s="43"/>
      <c r="C126" s="286" t="s">
        <v>661</v>
      </c>
      <c r="D126" s="37"/>
      <c r="E126" s="37"/>
      <c r="F126" s="37"/>
      <c r="G126" s="37"/>
      <c r="H126" s="43"/>
    </row>
    <row r="127" s="2" customFormat="1">
      <c r="A127" s="37"/>
      <c r="B127" s="43"/>
      <c r="C127" s="284" t="s">
        <v>557</v>
      </c>
      <c r="D127" s="284" t="s">
        <v>558</v>
      </c>
      <c r="E127" s="16" t="s">
        <v>193</v>
      </c>
      <c r="F127" s="285">
        <v>49.673000000000002</v>
      </c>
      <c r="G127" s="37"/>
      <c r="H127" s="43"/>
    </row>
    <row r="128" s="2" customFormat="1">
      <c r="A128" s="37"/>
      <c r="B128" s="43"/>
      <c r="C128" s="284" t="s">
        <v>214</v>
      </c>
      <c r="D128" s="284" t="s">
        <v>215</v>
      </c>
      <c r="E128" s="16" t="s">
        <v>193</v>
      </c>
      <c r="F128" s="285">
        <v>24.515999999999998</v>
      </c>
      <c r="G128" s="37"/>
      <c r="H128" s="43"/>
    </row>
    <row r="129" s="2" customFormat="1" ht="16.8" customHeight="1">
      <c r="A129" s="37"/>
      <c r="B129" s="43"/>
      <c r="C129" s="280" t="s">
        <v>95</v>
      </c>
      <c r="D129" s="281" t="s">
        <v>1</v>
      </c>
      <c r="E129" s="282" t="s">
        <v>1</v>
      </c>
      <c r="F129" s="283">
        <v>1</v>
      </c>
      <c r="G129" s="37"/>
      <c r="H129" s="43"/>
    </row>
    <row r="130" s="2" customFormat="1" ht="16.8" customHeight="1">
      <c r="A130" s="37"/>
      <c r="B130" s="43"/>
      <c r="C130" s="284" t="s">
        <v>95</v>
      </c>
      <c r="D130" s="284" t="s">
        <v>196</v>
      </c>
      <c r="E130" s="16" t="s">
        <v>1</v>
      </c>
      <c r="F130" s="285">
        <v>1</v>
      </c>
      <c r="G130" s="37"/>
      <c r="H130" s="43"/>
    </row>
    <row r="131" s="2" customFormat="1" ht="16.8" customHeight="1">
      <c r="A131" s="37"/>
      <c r="B131" s="43"/>
      <c r="C131" s="286" t="s">
        <v>661</v>
      </c>
      <c r="D131" s="37"/>
      <c r="E131" s="37"/>
      <c r="F131" s="37"/>
      <c r="G131" s="37"/>
      <c r="H131" s="43"/>
    </row>
    <row r="132" s="2" customFormat="1">
      <c r="A132" s="37"/>
      <c r="B132" s="43"/>
      <c r="C132" s="284" t="s">
        <v>557</v>
      </c>
      <c r="D132" s="284" t="s">
        <v>558</v>
      </c>
      <c r="E132" s="16" t="s">
        <v>193</v>
      </c>
      <c r="F132" s="285">
        <v>49.673000000000002</v>
      </c>
      <c r="G132" s="37"/>
      <c r="H132" s="43"/>
    </row>
    <row r="133" s="2" customFormat="1" ht="16.8" customHeight="1">
      <c r="A133" s="37"/>
      <c r="B133" s="43"/>
      <c r="C133" s="284" t="s">
        <v>144</v>
      </c>
      <c r="D133" s="284" t="s">
        <v>145</v>
      </c>
      <c r="E133" s="16" t="s">
        <v>146</v>
      </c>
      <c r="F133" s="285">
        <v>3.5</v>
      </c>
      <c r="G133" s="37"/>
      <c r="H133" s="43"/>
    </row>
    <row r="134" s="2" customFormat="1">
      <c r="A134" s="37"/>
      <c r="B134" s="43"/>
      <c r="C134" s="284" t="s">
        <v>151</v>
      </c>
      <c r="D134" s="284" t="s">
        <v>152</v>
      </c>
      <c r="E134" s="16" t="s">
        <v>146</v>
      </c>
      <c r="F134" s="285">
        <v>3.5</v>
      </c>
      <c r="G134" s="37"/>
      <c r="H134" s="43"/>
    </row>
    <row r="135" s="2" customFormat="1">
      <c r="A135" s="37"/>
      <c r="B135" s="43"/>
      <c r="C135" s="284" t="s">
        <v>550</v>
      </c>
      <c r="D135" s="284" t="s">
        <v>551</v>
      </c>
      <c r="E135" s="16" t="s">
        <v>146</v>
      </c>
      <c r="F135" s="285">
        <v>2.75</v>
      </c>
      <c r="G135" s="37"/>
      <c r="H135" s="43"/>
    </row>
    <row r="136" s="2" customFormat="1" ht="16.8" customHeight="1">
      <c r="A136" s="37"/>
      <c r="B136" s="43"/>
      <c r="C136" s="284" t="s">
        <v>553</v>
      </c>
      <c r="D136" s="284" t="s">
        <v>554</v>
      </c>
      <c r="E136" s="16" t="s">
        <v>146</v>
      </c>
      <c r="F136" s="285">
        <v>2.75</v>
      </c>
      <c r="G136" s="37"/>
      <c r="H136" s="43"/>
    </row>
    <row r="137" s="2" customFormat="1" ht="16.8" customHeight="1">
      <c r="A137" s="37"/>
      <c r="B137" s="43"/>
      <c r="C137" s="284" t="s">
        <v>186</v>
      </c>
      <c r="D137" s="284" t="s">
        <v>187</v>
      </c>
      <c r="E137" s="16" t="s">
        <v>178</v>
      </c>
      <c r="F137" s="285">
        <v>4</v>
      </c>
      <c r="G137" s="37"/>
      <c r="H137" s="43"/>
    </row>
    <row r="138" s="2" customFormat="1" ht="16.8" customHeight="1">
      <c r="A138" s="37"/>
      <c r="B138" s="43"/>
      <c r="C138" s="284" t="s">
        <v>200</v>
      </c>
      <c r="D138" s="284" t="s">
        <v>201</v>
      </c>
      <c r="E138" s="16" t="s">
        <v>193</v>
      </c>
      <c r="F138" s="285">
        <v>7.1600000000000001</v>
      </c>
      <c r="G138" s="37"/>
      <c r="H138" s="43"/>
    </row>
    <row r="139" s="2" customFormat="1" ht="16.8" customHeight="1">
      <c r="A139" s="37"/>
      <c r="B139" s="43"/>
      <c r="C139" s="284" t="s">
        <v>233</v>
      </c>
      <c r="D139" s="284" t="s">
        <v>234</v>
      </c>
      <c r="E139" s="16" t="s">
        <v>193</v>
      </c>
      <c r="F139" s="285">
        <v>27.452999999999999</v>
      </c>
      <c r="G139" s="37"/>
      <c r="H139" s="43"/>
    </row>
    <row r="140" s="2" customFormat="1" ht="16.8" customHeight="1">
      <c r="A140" s="37"/>
      <c r="B140" s="43"/>
      <c r="C140" s="284" t="s">
        <v>245</v>
      </c>
      <c r="D140" s="284" t="s">
        <v>246</v>
      </c>
      <c r="E140" s="16" t="s">
        <v>193</v>
      </c>
      <c r="F140" s="285">
        <v>10.375999999999999</v>
      </c>
      <c r="G140" s="37"/>
      <c r="H140" s="43"/>
    </row>
    <row r="141" s="2" customFormat="1" ht="16.8" customHeight="1">
      <c r="A141" s="37"/>
      <c r="B141" s="43"/>
      <c r="C141" s="284" t="s">
        <v>254</v>
      </c>
      <c r="D141" s="284" t="s">
        <v>255</v>
      </c>
      <c r="E141" s="16" t="s">
        <v>146</v>
      </c>
      <c r="F141" s="285">
        <v>17.75</v>
      </c>
      <c r="G141" s="37"/>
      <c r="H141" s="43"/>
    </row>
    <row r="142" s="2" customFormat="1" ht="16.8" customHeight="1">
      <c r="A142" s="37"/>
      <c r="B142" s="43"/>
      <c r="C142" s="284" t="s">
        <v>309</v>
      </c>
      <c r="D142" s="284" t="s">
        <v>310</v>
      </c>
      <c r="E142" s="16" t="s">
        <v>193</v>
      </c>
      <c r="F142" s="285">
        <v>3.1600000000000001</v>
      </c>
      <c r="G142" s="37"/>
      <c r="H142" s="43"/>
    </row>
    <row r="143" s="2" customFormat="1" ht="16.8" customHeight="1">
      <c r="A143" s="37"/>
      <c r="B143" s="43"/>
      <c r="C143" s="284" t="s">
        <v>570</v>
      </c>
      <c r="D143" s="284" t="s">
        <v>571</v>
      </c>
      <c r="E143" s="16" t="s">
        <v>146</v>
      </c>
      <c r="F143" s="285">
        <v>5.5</v>
      </c>
      <c r="G143" s="37"/>
      <c r="H143" s="43"/>
    </row>
    <row r="144" s="2" customFormat="1" ht="16.8" customHeight="1">
      <c r="A144" s="37"/>
      <c r="B144" s="43"/>
      <c r="C144" s="284" t="s">
        <v>350</v>
      </c>
      <c r="D144" s="284" t="s">
        <v>351</v>
      </c>
      <c r="E144" s="16" t="s">
        <v>146</v>
      </c>
      <c r="F144" s="285">
        <v>3.5</v>
      </c>
      <c r="G144" s="37"/>
      <c r="H144" s="43"/>
    </row>
    <row r="145" s="2" customFormat="1">
      <c r="A145" s="37"/>
      <c r="B145" s="43"/>
      <c r="C145" s="284" t="s">
        <v>356</v>
      </c>
      <c r="D145" s="284" t="s">
        <v>357</v>
      </c>
      <c r="E145" s="16" t="s">
        <v>146</v>
      </c>
      <c r="F145" s="285">
        <v>2.75</v>
      </c>
      <c r="G145" s="37"/>
      <c r="H145" s="43"/>
    </row>
    <row r="146" s="2" customFormat="1">
      <c r="A146" s="37"/>
      <c r="B146" s="43"/>
      <c r="C146" s="284" t="s">
        <v>374</v>
      </c>
      <c r="D146" s="284" t="s">
        <v>375</v>
      </c>
      <c r="E146" s="16" t="s">
        <v>146</v>
      </c>
      <c r="F146" s="285">
        <v>2.75</v>
      </c>
      <c r="G146" s="37"/>
      <c r="H146" s="43"/>
    </row>
    <row r="147" s="2" customFormat="1" ht="16.8" customHeight="1">
      <c r="A147" s="37"/>
      <c r="B147" s="43"/>
      <c r="C147" s="284" t="s">
        <v>384</v>
      </c>
      <c r="D147" s="284" t="s">
        <v>385</v>
      </c>
      <c r="E147" s="16" t="s">
        <v>146</v>
      </c>
      <c r="F147" s="285">
        <v>3.5</v>
      </c>
      <c r="G147" s="37"/>
      <c r="H147" s="43"/>
    </row>
    <row r="148" s="2" customFormat="1" ht="16.8" customHeight="1">
      <c r="A148" s="37"/>
      <c r="B148" s="43"/>
      <c r="C148" s="284" t="s">
        <v>239</v>
      </c>
      <c r="D148" s="284" t="s">
        <v>240</v>
      </c>
      <c r="E148" s="16" t="s">
        <v>225</v>
      </c>
      <c r="F148" s="285">
        <v>4.5919999999999996</v>
      </c>
      <c r="G148" s="37"/>
      <c r="H148" s="43"/>
    </row>
    <row r="149" s="2" customFormat="1" ht="16.8" customHeight="1">
      <c r="A149" s="37"/>
      <c r="B149" s="43"/>
      <c r="C149" s="280" t="s">
        <v>101</v>
      </c>
      <c r="D149" s="281" t="s">
        <v>1</v>
      </c>
      <c r="E149" s="282" t="s">
        <v>1</v>
      </c>
      <c r="F149" s="283">
        <v>27.452999999999999</v>
      </c>
      <c r="G149" s="37"/>
      <c r="H149" s="43"/>
    </row>
    <row r="150" s="2" customFormat="1" ht="16.8" customHeight="1">
      <c r="A150" s="37"/>
      <c r="B150" s="43"/>
      <c r="C150" s="284" t="s">
        <v>101</v>
      </c>
      <c r="D150" s="284" t="s">
        <v>562</v>
      </c>
      <c r="E150" s="16" t="s">
        <v>1</v>
      </c>
      <c r="F150" s="285">
        <v>27.452999999999999</v>
      </c>
      <c r="G150" s="37"/>
      <c r="H150" s="43"/>
    </row>
    <row r="151" s="2" customFormat="1" ht="16.8" customHeight="1">
      <c r="A151" s="37"/>
      <c r="B151" s="43"/>
      <c r="C151" s="286" t="s">
        <v>661</v>
      </c>
      <c r="D151" s="37"/>
      <c r="E151" s="37"/>
      <c r="F151" s="37"/>
      <c r="G151" s="37"/>
      <c r="H151" s="43"/>
    </row>
    <row r="152" s="2" customFormat="1" ht="16.8" customHeight="1">
      <c r="A152" s="37"/>
      <c r="B152" s="43"/>
      <c r="C152" s="284" t="s">
        <v>233</v>
      </c>
      <c r="D152" s="284" t="s">
        <v>234</v>
      </c>
      <c r="E152" s="16" t="s">
        <v>193</v>
      </c>
      <c r="F152" s="285">
        <v>27.452999999999999</v>
      </c>
      <c r="G152" s="37"/>
      <c r="H152" s="43"/>
    </row>
    <row r="153" s="2" customFormat="1">
      <c r="A153" s="37"/>
      <c r="B153" s="43"/>
      <c r="C153" s="284" t="s">
        <v>214</v>
      </c>
      <c r="D153" s="284" t="s">
        <v>215</v>
      </c>
      <c r="E153" s="16" t="s">
        <v>193</v>
      </c>
      <c r="F153" s="285">
        <v>24.515999999999998</v>
      </c>
      <c r="G153" s="37"/>
      <c r="H153" s="43"/>
    </row>
    <row r="154" s="2" customFormat="1" ht="16.8" customHeight="1">
      <c r="A154" s="37"/>
      <c r="B154" s="43"/>
      <c r="C154" s="280" t="s">
        <v>103</v>
      </c>
      <c r="D154" s="281" t="s">
        <v>1</v>
      </c>
      <c r="E154" s="282" t="s">
        <v>1</v>
      </c>
      <c r="F154" s="283">
        <v>2.2959999999999998</v>
      </c>
      <c r="G154" s="37"/>
      <c r="H154" s="43"/>
    </row>
    <row r="155" s="2" customFormat="1" ht="16.8" customHeight="1">
      <c r="A155" s="37"/>
      <c r="B155" s="43"/>
      <c r="C155" s="284" t="s">
        <v>103</v>
      </c>
      <c r="D155" s="284" t="s">
        <v>563</v>
      </c>
      <c r="E155" s="16" t="s">
        <v>1</v>
      </c>
      <c r="F155" s="285">
        <v>2.2959999999999998</v>
      </c>
      <c r="G155" s="37"/>
      <c r="H155" s="43"/>
    </row>
    <row r="156" s="2" customFormat="1" ht="16.8" customHeight="1">
      <c r="A156" s="37"/>
      <c r="B156" s="43"/>
      <c r="C156" s="286" t="s">
        <v>661</v>
      </c>
      <c r="D156" s="37"/>
      <c r="E156" s="37"/>
      <c r="F156" s="37"/>
      <c r="G156" s="37"/>
      <c r="H156" s="43"/>
    </row>
    <row r="157" s="2" customFormat="1" ht="16.8" customHeight="1">
      <c r="A157" s="37"/>
      <c r="B157" s="43"/>
      <c r="C157" s="284" t="s">
        <v>239</v>
      </c>
      <c r="D157" s="284" t="s">
        <v>240</v>
      </c>
      <c r="E157" s="16" t="s">
        <v>225</v>
      </c>
      <c r="F157" s="285">
        <v>4.5919999999999996</v>
      </c>
      <c r="G157" s="37"/>
      <c r="H157" s="43"/>
    </row>
    <row r="158" s="2" customFormat="1">
      <c r="A158" s="37"/>
      <c r="B158" s="43"/>
      <c r="C158" s="284" t="s">
        <v>214</v>
      </c>
      <c r="D158" s="284" t="s">
        <v>215</v>
      </c>
      <c r="E158" s="16" t="s">
        <v>193</v>
      </c>
      <c r="F158" s="285">
        <v>24.515999999999998</v>
      </c>
      <c r="G158" s="37"/>
      <c r="H158" s="43"/>
    </row>
    <row r="159" s="2" customFormat="1" ht="16.8" customHeight="1">
      <c r="A159" s="37"/>
      <c r="B159" s="43"/>
      <c r="C159" s="280" t="s">
        <v>109</v>
      </c>
      <c r="D159" s="281" t="s">
        <v>1</v>
      </c>
      <c r="E159" s="282" t="s">
        <v>1</v>
      </c>
      <c r="F159" s="283">
        <v>17.75</v>
      </c>
      <c r="G159" s="37"/>
      <c r="H159" s="43"/>
    </row>
    <row r="160" s="2" customFormat="1" ht="16.8" customHeight="1">
      <c r="A160" s="37"/>
      <c r="B160" s="43"/>
      <c r="C160" s="284" t="s">
        <v>109</v>
      </c>
      <c r="D160" s="284" t="s">
        <v>566</v>
      </c>
      <c r="E160" s="16" t="s">
        <v>1</v>
      </c>
      <c r="F160" s="285">
        <v>17.75</v>
      </c>
      <c r="G160" s="37"/>
      <c r="H160" s="43"/>
    </row>
    <row r="161" s="2" customFormat="1" ht="16.8" customHeight="1">
      <c r="A161" s="37"/>
      <c r="B161" s="43"/>
      <c r="C161" s="286" t="s">
        <v>661</v>
      </c>
      <c r="D161" s="37"/>
      <c r="E161" s="37"/>
      <c r="F161" s="37"/>
      <c r="G161" s="37"/>
      <c r="H161" s="43"/>
    </row>
    <row r="162" s="2" customFormat="1" ht="16.8" customHeight="1">
      <c r="A162" s="37"/>
      <c r="B162" s="43"/>
      <c r="C162" s="284" t="s">
        <v>254</v>
      </c>
      <c r="D162" s="284" t="s">
        <v>255</v>
      </c>
      <c r="E162" s="16" t="s">
        <v>146</v>
      </c>
      <c r="F162" s="285">
        <v>17.75</v>
      </c>
      <c r="G162" s="37"/>
      <c r="H162" s="43"/>
    </row>
    <row r="163" s="2" customFormat="1" ht="16.8" customHeight="1">
      <c r="A163" s="37"/>
      <c r="B163" s="43"/>
      <c r="C163" s="284" t="s">
        <v>264</v>
      </c>
      <c r="D163" s="284" t="s">
        <v>265</v>
      </c>
      <c r="E163" s="16" t="s">
        <v>146</v>
      </c>
      <c r="F163" s="285">
        <v>17.75</v>
      </c>
      <c r="G163" s="37"/>
      <c r="H163" s="43"/>
    </row>
    <row r="164" s="2" customFormat="1">
      <c r="A164" s="37"/>
      <c r="B164" s="43"/>
      <c r="C164" s="284" t="s">
        <v>275</v>
      </c>
      <c r="D164" s="284" t="s">
        <v>276</v>
      </c>
      <c r="E164" s="16" t="s">
        <v>146</v>
      </c>
      <c r="F164" s="285">
        <v>17.75</v>
      </c>
      <c r="G164" s="37"/>
      <c r="H164" s="43"/>
    </row>
    <row r="165" s="2" customFormat="1" ht="16.8" customHeight="1">
      <c r="A165" s="37"/>
      <c r="B165" s="43"/>
      <c r="C165" s="284" t="s">
        <v>279</v>
      </c>
      <c r="D165" s="284" t="s">
        <v>280</v>
      </c>
      <c r="E165" s="16" t="s">
        <v>193</v>
      </c>
      <c r="F165" s="285">
        <v>0.088999999999999996</v>
      </c>
      <c r="G165" s="37"/>
      <c r="H165" s="43"/>
    </row>
    <row r="166" s="2" customFormat="1" ht="16.8" customHeight="1">
      <c r="A166" s="37"/>
      <c r="B166" s="43"/>
      <c r="C166" s="284" t="s">
        <v>284</v>
      </c>
      <c r="D166" s="284" t="s">
        <v>285</v>
      </c>
      <c r="E166" s="16" t="s">
        <v>193</v>
      </c>
      <c r="F166" s="285">
        <v>0.088999999999999996</v>
      </c>
      <c r="G166" s="37"/>
      <c r="H166" s="43"/>
    </row>
    <row r="167" s="2" customFormat="1" ht="16.8" customHeight="1">
      <c r="A167" s="37"/>
      <c r="B167" s="43"/>
      <c r="C167" s="284" t="s">
        <v>288</v>
      </c>
      <c r="D167" s="284" t="s">
        <v>289</v>
      </c>
      <c r="E167" s="16" t="s">
        <v>193</v>
      </c>
      <c r="F167" s="285">
        <v>0.44400000000000001</v>
      </c>
      <c r="G167" s="37"/>
      <c r="H167" s="43"/>
    </row>
    <row r="168" s="2" customFormat="1" ht="16.8" customHeight="1">
      <c r="A168" s="37"/>
      <c r="B168" s="43"/>
      <c r="C168" s="284" t="s">
        <v>269</v>
      </c>
      <c r="D168" s="284" t="s">
        <v>270</v>
      </c>
      <c r="E168" s="16" t="s">
        <v>271</v>
      </c>
      <c r="F168" s="285">
        <v>0.53300000000000003</v>
      </c>
      <c r="G168" s="37"/>
      <c r="H168" s="43"/>
    </row>
    <row r="169" s="2" customFormat="1" ht="16.8" customHeight="1">
      <c r="A169" s="37"/>
      <c r="B169" s="43"/>
      <c r="C169" s="284" t="s">
        <v>259</v>
      </c>
      <c r="D169" s="284" t="s">
        <v>260</v>
      </c>
      <c r="E169" s="16" t="s">
        <v>225</v>
      </c>
      <c r="F169" s="285">
        <v>4.9260000000000002</v>
      </c>
      <c r="G169" s="37"/>
      <c r="H169" s="43"/>
    </row>
    <row r="170" s="2" customFormat="1" ht="7.44" customHeight="1">
      <c r="A170" s="37"/>
      <c r="B170" s="170"/>
      <c r="C170" s="171"/>
      <c r="D170" s="171"/>
      <c r="E170" s="171"/>
      <c r="F170" s="171"/>
      <c r="G170" s="171"/>
      <c r="H170" s="43"/>
    </row>
    <row r="171" s="2" customFormat="1">
      <c r="A171" s="37"/>
      <c r="B171" s="37"/>
      <c r="C171" s="37"/>
      <c r="D171" s="37"/>
      <c r="E171" s="37"/>
      <c r="F171" s="37"/>
      <c r="G171" s="37"/>
      <c r="H171" s="37"/>
    </row>
  </sheetData>
  <sheetProtection sheet="1" formatColumns="0" formatRows="0" objects="1" scenarios="1" spinCount="100000" saltValue="7q2JX8kMgxZXZGdO+n/9yQbvJA9Fv2mPJmc5gzzb0980NAl/oMz4DHubrkPChPjURDOSPnZ97HXpZ5kplxf46A==" hashValue="I1LY3Y6bQQRkiIfnV0RZYPxjWQSUnzd2McW8P+ABVmnLxlubI37ZN96bSV4pu2PmLn5mm7koKtwAB5ikQXqlP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Duben</dc:creator>
  <cp:lastModifiedBy>Jan Duben</cp:lastModifiedBy>
  <dcterms:created xsi:type="dcterms:W3CDTF">2022-08-04T09:01:08Z</dcterms:created>
  <dcterms:modified xsi:type="dcterms:W3CDTF">2022-08-04T09:01:17Z</dcterms:modified>
</cp:coreProperties>
</file>