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smi.01\Documents\STAVBY, AKCE\Chodníky a VO v ul. SBS a MK Přemyslova\Příloha č. 1 - PD + VV\"/>
    </mc:Choice>
  </mc:AlternateContent>
  <xr:revisionPtr revIDLastSave="0" documentId="13_ncr:1_{3CD592B8-3012-466D-A933-CAF815F45B6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SO 101 - KOMUNIKACE" sheetId="2" r:id="rId2"/>
    <sheet name="SO 000 - VEDLEJŠÍ A OSTAT..." sheetId="3" r:id="rId3"/>
    <sheet name="Pokyny pro vyplnění" sheetId="4" r:id="rId4"/>
  </sheets>
  <definedNames>
    <definedName name="_xlnm._FilterDatabase" localSheetId="2" hidden="1">'SO 000 - VEDLEJŠÍ A OSTAT...'!$C$79:$K$96</definedName>
    <definedName name="_xlnm._FilterDatabase" localSheetId="1" hidden="1">'SO 101 - KOMUNIKACE'!$C$83:$K$292</definedName>
    <definedName name="_xlnm.Print_Titles" localSheetId="0">'Rekapitulace stavby'!$49:$49</definedName>
    <definedName name="_xlnm.Print_Titles" localSheetId="2">'SO 000 - VEDLEJŠÍ A OSTAT...'!$79:$79</definedName>
    <definedName name="_xlnm.Print_Titles" localSheetId="1">'SO 101 - KOMUNIKACE'!$83:$83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2">'SO 000 - VEDLEJŠÍ A OSTAT...'!$C$4:$J$36,'SO 000 - VEDLEJŠÍ A OSTAT...'!$C$42:$J$61,'SO 000 - VEDLEJŠÍ A OSTAT...'!$C$67:$K$96</definedName>
    <definedName name="_xlnm.Print_Area" localSheetId="1">'SO 101 - KOMUNIKACE'!$C$4:$J$36,'SO 101 - KOMUNIKACE'!$C$42:$J$65,'SO 101 - KOMUNIKACE'!$C$71:$K$292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BK93" i="3" s="1"/>
  <c r="J93" i="3" s="1"/>
  <c r="J60" i="3" s="1"/>
  <c r="J95" i="3"/>
  <c r="BE95" i="3"/>
  <c r="BI94" i="3"/>
  <c r="BH94" i="3"/>
  <c r="BG94" i="3"/>
  <c r="BF94" i="3"/>
  <c r="T94" i="3"/>
  <c r="T93" i="3"/>
  <c r="R94" i="3"/>
  <c r="R93" i="3"/>
  <c r="P94" i="3"/>
  <c r="P93" i="3"/>
  <c r="BK94" i="3"/>
  <c r="J94" i="3"/>
  <c r="BE94" i="3" s="1"/>
  <c r="BI92" i="3"/>
  <c r="BH92" i="3"/>
  <c r="BG92" i="3"/>
  <c r="BF92" i="3"/>
  <c r="T92" i="3"/>
  <c r="R92" i="3"/>
  <c r="P92" i="3"/>
  <c r="BK92" i="3"/>
  <c r="J92" i="3"/>
  <c r="BE92" i="3" s="1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T86" i="3"/>
  <c r="R87" i="3"/>
  <c r="R86" i="3"/>
  <c r="P87" i="3"/>
  <c r="P86" i="3"/>
  <c r="BK87" i="3"/>
  <c r="BK86" i="3"/>
  <c r="J86" i="3" s="1"/>
  <c r="J59" i="3" s="1"/>
  <c r="J87" i="3"/>
  <c r="BE87" i="3" s="1"/>
  <c r="BI85" i="3"/>
  <c r="BH85" i="3"/>
  <c r="BG85" i="3"/>
  <c r="BF85" i="3"/>
  <c r="T85" i="3"/>
  <c r="R85" i="3"/>
  <c r="P85" i="3"/>
  <c r="BK85" i="3"/>
  <c r="J85" i="3"/>
  <c r="BE85" i="3"/>
  <c r="BI84" i="3"/>
  <c r="BH84" i="3"/>
  <c r="BG84" i="3"/>
  <c r="BF84" i="3"/>
  <c r="T84" i="3"/>
  <c r="R84" i="3"/>
  <c r="P84" i="3"/>
  <c r="BK84" i="3"/>
  <c r="J84" i="3"/>
  <c r="BE84" i="3"/>
  <c r="BI83" i="3"/>
  <c r="F34" i="3"/>
  <c r="BD53" i="1" s="1"/>
  <c r="BH83" i="3"/>
  <c r="F33" i="3" s="1"/>
  <c r="BC53" i="1" s="1"/>
  <c r="BG83" i="3"/>
  <c r="F32" i="3"/>
  <c r="BB53" i="1" s="1"/>
  <c r="BF83" i="3"/>
  <c r="T83" i="3"/>
  <c r="T82" i="3"/>
  <c r="R83" i="3"/>
  <c r="R82" i="3"/>
  <c r="R81" i="3" s="1"/>
  <c r="R80" i="3" s="1"/>
  <c r="P83" i="3"/>
  <c r="P82" i="3"/>
  <c r="BK83" i="3"/>
  <c r="BK82" i="3" s="1"/>
  <c r="J83" i="3"/>
  <c r="BE83" i="3" s="1"/>
  <c r="F74" i="3"/>
  <c r="E72" i="3"/>
  <c r="F49" i="3"/>
  <c r="E47" i="3"/>
  <c r="J21" i="3"/>
  <c r="E21" i="3"/>
  <c r="J51" i="3" s="1"/>
  <c r="J76" i="3"/>
  <c r="J20" i="3"/>
  <c r="J18" i="3"/>
  <c r="E18" i="3"/>
  <c r="F52" i="3" s="1"/>
  <c r="J17" i="3"/>
  <c r="J15" i="3"/>
  <c r="E15" i="3"/>
  <c r="F76" i="3"/>
  <c r="F51" i="3"/>
  <c r="J14" i="3"/>
  <c r="J12" i="3"/>
  <c r="J74" i="3"/>
  <c r="J49" i="3"/>
  <c r="E7" i="3"/>
  <c r="E45" i="3" s="1"/>
  <c r="AY52" i="1"/>
  <c r="AX52" i="1"/>
  <c r="BI292" i="2"/>
  <c r="BH292" i="2"/>
  <c r="BG292" i="2"/>
  <c r="BF292" i="2"/>
  <c r="T292" i="2"/>
  <c r="T291" i="2" s="1"/>
  <c r="R292" i="2"/>
  <c r="R291" i="2"/>
  <c r="P292" i="2"/>
  <c r="P291" i="2" s="1"/>
  <c r="BK292" i="2"/>
  <c r="BK291" i="2"/>
  <c r="J291" i="2" s="1"/>
  <c r="J64" i="2" s="1"/>
  <c r="J292" i="2"/>
  <c r="BE292" i="2"/>
  <c r="BI289" i="2"/>
  <c r="BH289" i="2"/>
  <c r="BG289" i="2"/>
  <c r="BF289" i="2"/>
  <c r="T289" i="2"/>
  <c r="R289" i="2"/>
  <c r="P289" i="2"/>
  <c r="BK289" i="2"/>
  <c r="J289" i="2"/>
  <c r="BE289" i="2"/>
  <c r="BI287" i="2"/>
  <c r="BH287" i="2"/>
  <c r="BG287" i="2"/>
  <c r="BF287" i="2"/>
  <c r="T287" i="2"/>
  <c r="R287" i="2"/>
  <c r="P287" i="2"/>
  <c r="BK287" i="2"/>
  <c r="J287" i="2"/>
  <c r="BE287" i="2"/>
  <c r="BI283" i="2"/>
  <c r="BH283" i="2"/>
  <c r="BG283" i="2"/>
  <c r="BF283" i="2"/>
  <c r="T283" i="2"/>
  <c r="R283" i="2"/>
  <c r="P283" i="2"/>
  <c r="BK283" i="2"/>
  <c r="J283" i="2"/>
  <c r="BE283" i="2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/>
  <c r="BI278" i="2"/>
  <c r="BH278" i="2"/>
  <c r="BG278" i="2"/>
  <c r="BF278" i="2"/>
  <c r="T278" i="2"/>
  <c r="R278" i="2"/>
  <c r="P278" i="2"/>
  <c r="BK278" i="2"/>
  <c r="J278" i="2"/>
  <c r="BE278" i="2"/>
  <c r="BI274" i="2"/>
  <c r="BH274" i="2"/>
  <c r="BG274" i="2"/>
  <c r="BF274" i="2"/>
  <c r="T274" i="2"/>
  <c r="R274" i="2"/>
  <c r="P274" i="2"/>
  <c r="P267" i="2" s="1"/>
  <c r="BK274" i="2"/>
  <c r="J274" i="2"/>
  <c r="BE274" i="2"/>
  <c r="BI272" i="2"/>
  <c r="BH272" i="2"/>
  <c r="BG272" i="2"/>
  <c r="BF272" i="2"/>
  <c r="T272" i="2"/>
  <c r="T267" i="2" s="1"/>
  <c r="R272" i="2"/>
  <c r="R267" i="2" s="1"/>
  <c r="P272" i="2"/>
  <c r="BK272" i="2"/>
  <c r="J272" i="2"/>
  <c r="BE272" i="2"/>
  <c r="BI268" i="2"/>
  <c r="BH268" i="2"/>
  <c r="BG268" i="2"/>
  <c r="BF268" i="2"/>
  <c r="T268" i="2"/>
  <c r="R268" i="2"/>
  <c r="P268" i="2"/>
  <c r="BK268" i="2"/>
  <c r="BK267" i="2"/>
  <c r="J267" i="2" s="1"/>
  <c r="J63" i="2" s="1"/>
  <c r="J268" i="2"/>
  <c r="BE268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P262" i="2"/>
  <c r="BK262" i="2"/>
  <c r="J262" i="2"/>
  <c r="BE262" i="2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/>
  <c r="BI248" i="2"/>
  <c r="BH248" i="2"/>
  <c r="BG248" i="2"/>
  <c r="BF248" i="2"/>
  <c r="T248" i="2"/>
  <c r="R248" i="2"/>
  <c r="P248" i="2"/>
  <c r="BK248" i="2"/>
  <c r="J248" i="2"/>
  <c r="BE248" i="2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/>
  <c r="BI237" i="2"/>
  <c r="BH237" i="2"/>
  <c r="BG237" i="2"/>
  <c r="BF237" i="2"/>
  <c r="T237" i="2"/>
  <c r="R237" i="2"/>
  <c r="P237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R226" i="2" s="1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BK226" i="2" s="1"/>
  <c r="J226" i="2" s="1"/>
  <c r="J62" i="2" s="1"/>
  <c r="J228" i="2"/>
  <c r="BE228" i="2"/>
  <c r="BI227" i="2"/>
  <c r="BH227" i="2"/>
  <c r="BG227" i="2"/>
  <c r="BF227" i="2"/>
  <c r="T227" i="2"/>
  <c r="T226" i="2"/>
  <c r="R227" i="2"/>
  <c r="P227" i="2"/>
  <c r="P226" i="2"/>
  <c r="BK227" i="2"/>
  <c r="J227" i="2"/>
  <c r="BE227" i="2" s="1"/>
  <c r="BI224" i="2"/>
  <c r="BH224" i="2"/>
  <c r="BG224" i="2"/>
  <c r="BF224" i="2"/>
  <c r="T224" i="2"/>
  <c r="R224" i="2"/>
  <c r="R218" i="2" s="1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BK218" i="2" s="1"/>
  <c r="J218" i="2" s="1"/>
  <c r="J61" i="2" s="1"/>
  <c r="J222" i="2"/>
  <c r="BE222" i="2"/>
  <c r="BI219" i="2"/>
  <c r="BH219" i="2"/>
  <c r="BG219" i="2"/>
  <c r="BF219" i="2"/>
  <c r="T219" i="2"/>
  <c r="T218" i="2"/>
  <c r="R219" i="2"/>
  <c r="P219" i="2"/>
  <c r="P218" i="2"/>
  <c r="BK219" i="2"/>
  <c r="J219" i="2"/>
  <c r="BE219" i="2" s="1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/>
  <c r="BI193" i="2"/>
  <c r="BH193" i="2"/>
  <c r="BG193" i="2"/>
  <c r="BF193" i="2"/>
  <c r="T193" i="2"/>
  <c r="R193" i="2"/>
  <c r="P193" i="2"/>
  <c r="BK193" i="2"/>
  <c r="J193" i="2"/>
  <c r="BE193" i="2"/>
  <c r="BI189" i="2"/>
  <c r="BH189" i="2"/>
  <c r="BG189" i="2"/>
  <c r="BF189" i="2"/>
  <c r="T189" i="2"/>
  <c r="R189" i="2"/>
  <c r="P189" i="2"/>
  <c r="BK189" i="2"/>
  <c r="J189" i="2"/>
  <c r="BE189" i="2"/>
  <c r="BI181" i="2"/>
  <c r="BH181" i="2"/>
  <c r="BG181" i="2"/>
  <c r="BF181" i="2"/>
  <c r="T181" i="2"/>
  <c r="T180" i="2"/>
  <c r="R181" i="2"/>
  <c r="R180" i="2"/>
  <c r="P181" i="2"/>
  <c r="P180" i="2"/>
  <c r="BK181" i="2"/>
  <c r="BK180" i="2"/>
  <c r="J180" i="2" s="1"/>
  <c r="J60" i="2" s="1"/>
  <c r="J181" i="2"/>
  <c r="BE181" i="2" s="1"/>
  <c r="BI179" i="2"/>
  <c r="BH179" i="2"/>
  <c r="BG179" i="2"/>
  <c r="BF179" i="2"/>
  <c r="T179" i="2"/>
  <c r="R179" i="2"/>
  <c r="P179" i="2"/>
  <c r="BK179" i="2"/>
  <c r="J179" i="2"/>
  <c r="BE179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T175" i="2"/>
  <c r="R176" i="2"/>
  <c r="R175" i="2"/>
  <c r="P176" i="2"/>
  <c r="P175" i="2"/>
  <c r="BK176" i="2"/>
  <c r="BK175" i="2"/>
  <c r="J175" i="2" s="1"/>
  <c r="J59" i="2" s="1"/>
  <c r="J176" i="2"/>
  <c r="BE176" i="2" s="1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45" i="2"/>
  <c r="BH145" i="2"/>
  <c r="BG145" i="2"/>
  <c r="BF145" i="2"/>
  <c r="T145" i="2"/>
  <c r="R145" i="2"/>
  <c r="P145" i="2"/>
  <c r="BK145" i="2"/>
  <c r="J145" i="2"/>
  <c r="BE145" i="2"/>
  <c r="BI143" i="2"/>
  <c r="BH143" i="2"/>
  <c r="BG143" i="2"/>
  <c r="BF143" i="2"/>
  <c r="T143" i="2"/>
  <c r="R143" i="2"/>
  <c r="P143" i="2"/>
  <c r="BK143" i="2"/>
  <c r="J143" i="2"/>
  <c r="BE143" i="2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27" i="2"/>
  <c r="BH127" i="2"/>
  <c r="BG127" i="2"/>
  <c r="BF127" i="2"/>
  <c r="T127" i="2"/>
  <c r="R127" i="2"/>
  <c r="P127" i="2"/>
  <c r="BK127" i="2"/>
  <c r="J127" i="2"/>
  <c r="BE127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7" i="2"/>
  <c r="F34" i="2"/>
  <c r="BD52" i="1" s="1"/>
  <c r="BH87" i="2"/>
  <c r="F33" i="2" s="1"/>
  <c r="BC52" i="1" s="1"/>
  <c r="BG87" i="2"/>
  <c r="F32" i="2"/>
  <c r="BB52" i="1" s="1"/>
  <c r="BF87" i="2"/>
  <c r="J31" i="2" s="1"/>
  <c r="AW52" i="1" s="1"/>
  <c r="T87" i="2"/>
  <c r="T86" i="2"/>
  <c r="T85" i="2" s="1"/>
  <c r="T84" i="2" s="1"/>
  <c r="R87" i="2"/>
  <c r="R86" i="2"/>
  <c r="R85" i="2" s="1"/>
  <c r="R84" i="2" s="1"/>
  <c r="P87" i="2"/>
  <c r="P86" i="2"/>
  <c r="P85" i="2" s="1"/>
  <c r="P84" i="2" s="1"/>
  <c r="AU52" i="1" s="1"/>
  <c r="BK87" i="2"/>
  <c r="BK86" i="2" s="1"/>
  <c r="J87" i="2"/>
  <c r="BE87" i="2" s="1"/>
  <c r="F78" i="2"/>
  <c r="E76" i="2"/>
  <c r="F49" i="2"/>
  <c r="E47" i="2"/>
  <c r="J21" i="2"/>
  <c r="E21" i="2"/>
  <c r="J51" i="2" s="1"/>
  <c r="J20" i="2"/>
  <c r="J18" i="2"/>
  <c r="E18" i="2"/>
  <c r="F81" i="2"/>
  <c r="F52" i="2"/>
  <c r="J17" i="2"/>
  <c r="J15" i="2"/>
  <c r="E15" i="2"/>
  <c r="F80" i="2"/>
  <c r="F51" i="2"/>
  <c r="J14" i="2"/>
  <c r="J12" i="2"/>
  <c r="J78" i="2"/>
  <c r="J49" i="2"/>
  <c r="E7" i="2"/>
  <c r="E74" i="2"/>
  <c r="E45" i="2"/>
  <c r="AS51" i="1"/>
  <c r="L47" i="1"/>
  <c r="AM46" i="1"/>
  <c r="L46" i="1"/>
  <c r="AM44" i="1"/>
  <c r="L44" i="1"/>
  <c r="L42" i="1"/>
  <c r="L41" i="1"/>
  <c r="J31" i="3" l="1"/>
  <c r="AW53" i="1" s="1"/>
  <c r="BD51" i="1"/>
  <c r="W30" i="1" s="1"/>
  <c r="BC51" i="1"/>
  <c r="BB51" i="1"/>
  <c r="AX51" i="1" s="1"/>
  <c r="P81" i="3"/>
  <c r="P80" i="3" s="1"/>
  <c r="AU53" i="1" s="1"/>
  <c r="AU51" i="1" s="1"/>
  <c r="T81" i="3"/>
  <c r="T80" i="3" s="1"/>
  <c r="AY51" i="1"/>
  <c r="W29" i="1"/>
  <c r="J30" i="3"/>
  <c r="AV53" i="1" s="1"/>
  <c r="AT53" i="1" s="1"/>
  <c r="F30" i="3"/>
  <c r="AZ53" i="1" s="1"/>
  <c r="BK81" i="3"/>
  <c r="J82" i="3"/>
  <c r="J58" i="3" s="1"/>
  <c r="F30" i="2"/>
  <c r="AZ52" i="1" s="1"/>
  <c r="J30" i="2"/>
  <c r="AV52" i="1" s="1"/>
  <c r="AT52" i="1" s="1"/>
  <c r="J86" i="2"/>
  <c r="J58" i="2" s="1"/>
  <c r="BK85" i="2"/>
  <c r="J80" i="2"/>
  <c r="F31" i="2"/>
  <c r="BA52" i="1" s="1"/>
  <c r="BA51" i="1" s="1"/>
  <c r="E70" i="3"/>
  <c r="F77" i="3"/>
  <c r="F31" i="3"/>
  <c r="BA53" i="1" s="1"/>
  <c r="W28" i="1" l="1"/>
  <c r="W27" i="1"/>
  <c r="AW51" i="1"/>
  <c r="AK27" i="1" s="1"/>
  <c r="J85" i="2"/>
  <c r="J57" i="2" s="1"/>
  <c r="BK84" i="2"/>
  <c r="J84" i="2" s="1"/>
  <c r="AZ51" i="1"/>
  <c r="J81" i="3"/>
  <c r="J57" i="3" s="1"/>
  <c r="BK80" i="3"/>
  <c r="J80" i="3" s="1"/>
  <c r="J56" i="3" l="1"/>
  <c r="J27" i="3"/>
  <c r="J56" i="2"/>
  <c r="J27" i="2"/>
  <c r="AV51" i="1"/>
  <c r="W26" i="1"/>
  <c r="J36" i="2" l="1"/>
  <c r="AG52" i="1"/>
  <c r="AG53" i="1"/>
  <c r="AN53" i="1" s="1"/>
  <c r="J36" i="3"/>
  <c r="AK26" i="1"/>
  <c r="AT51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<sst xmlns="http://schemas.openxmlformats.org/spreadsheetml/2006/main" count="3354" uniqueCount="791">
  <si>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</si>
  <si>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</si>
  <si>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</si>
  <si>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</si>
  <si>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</si>
  <si>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</si>
  <si>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</si>
  <si>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{f01b85f8-8abf-4cad-96bc-f89324397b2c}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</si>
  <si>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</si>
  <si>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</si>
  <si>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</si>
  <si>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</si>
  <si>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</si>
  <si>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</si>
  <si>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</si>
  <si>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</si>
  <si>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</si>
  <si>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62-17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</si>
  <si>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</si>
  <si>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</si>
  <si>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MÍSTNÍ KOMUNIKACE ULICE PŘEMYSLOVA, PŘELOUČ</t>
  </si>
  <si>
    <t>KSO:</t>
  </si>
  <si>
    <t>CC-CZ:</t>
  </si>
  <si>
    <t>Místo:</t>
  </si>
  <si>
    <t>Přelouč</t>
  </si>
  <si>
    <t>Datum:</t>
  </si>
  <si>
    <t>13. 2. 2018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</si>
  <si>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</si>
  <si>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</si>
  <si>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</si>
  <si>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</si>
  <si>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</si>
  <si>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</si>
  <si>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</si>
  <si>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</si>
  <si>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</si>
  <si>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</si>
  <si>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</si>
  <si>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</si>
  <si>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</si>
  <si>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</si>
  <si>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</si>
  <si>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</si>
  <si>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</si>
  <si>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</si>
  <si>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</si>
  <si>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</si>
  <si>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</si>
  <si>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</si>
  <si>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</si>
  <si>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</si>
  <si>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</si>
  <si>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</si>
  <si>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</si>
  <si>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</si>
  <si>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</si>
  <si>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</si>
  <si>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</si>
  <si>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</si>
  <si>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</si>
  <si>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</si>
  <si>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</si>
  <si>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</si>
  <si>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</si>
  <si>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</si>
  <si>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</si>
  <si>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</si>
  <si>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</si>
  <si>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</si>
  <si>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</si>
  <si>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</si>
  <si>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</si>
  <si>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</si>
  <si>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</si>
  <si>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</si>
  <si>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</si>
  <si>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</t>
  </si>
  <si>
    <t>STA</t>
  </si>
  <si>
    <t>1</t>
  </si>
  <si>
    <t>{09d05ef1-e49b-47ac-9489-ac09ca92dd5d}</t>
  </si>
  <si>
    <t>2</t>
  </si>
  <si>
    <t>SO 000</t>
  </si>
  <si>
    <t>VEDLEJŠÍ A OSTATNÍ NÁKLADY</t>
  </si>
  <si>
    <t>{13302324-5ff9-4105-aed4-ccc2c2a5d1cc}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</si>
  <si>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</si>
  <si>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</si>
  <si>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</si>
  <si>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</si>
  <si>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</si>
  <si>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</si>
  <si>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</si>
  <si>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KOMUNIKACE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</si>
  <si>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</si>
  <si>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</si>
  <si>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</si>
  <si>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</si>
  <si>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</si>
  <si>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</si>
  <si>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</si>
  <si>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</si>
  <si>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</si>
  <si>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</si>
  <si>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</si>
  <si>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</si>
  <si>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</si>
  <si>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</si>
  <si>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</si>
  <si>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</si>
  <si>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</si>
  <si>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</si>
  <si>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</si>
  <si>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</si>
  <si>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</si>
  <si>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</si>
  <si>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</si>
  <si>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</si>
  <si>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</si>
  <si>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</si>
  <si>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</si>
  <si>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</si>
  <si>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</si>
  <si>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</si>
  <si>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</si>
  <si>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</si>
  <si>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111211132</t>
  </si>
  <si>
    <t>Pálení větví stromů se snášením na hromady  listnatých v rovině nebo ve svahu do 1:3, průměru kmene přes 30 cm</t>
  </si>
  <si>
    <t>kus</t>
  </si>
  <si>
    <t>CS ÚRS 2018 01</t>
  </si>
  <si>
    <t>4</t>
  </si>
  <si>
    <t>-114800446</t>
  </si>
  <si>
    <t>111301111</t>
  </si>
  <si>
    <t>Sejmutí drnu tl. do 100 mm, v jakékoliv ploše</t>
  </si>
  <si>
    <t>m2</t>
  </si>
  <si>
    <t>-873570036</t>
  </si>
  <si>
    <t>VV</t>
  </si>
  <si>
    <t>"v místě prodloužení komunikace"180</t>
  </si>
  <si>
    <t>3</t>
  </si>
  <si>
    <t>112151016</t>
  </si>
  <si>
    <t>Pokácení stromu volné v celku s odřezáním kmene a s odvětvením průměru kmene přes 600 do 700 mm</t>
  </si>
  <si>
    <t>-1020988760</t>
  </si>
  <si>
    <t>112201116</t>
  </si>
  <si>
    <t>Odstranění pařezu v rovině nebo na svahu do 1:5 o průměru pařezu na řezné ploše přes 600 do 700 mm</t>
  </si>
  <si>
    <t>2027509152</t>
  </si>
  <si>
    <t>5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</si>
  <si>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</si>
  <si>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</si>
  <si>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598037802</t>
  </si>
  <si>
    <t>"stávající chodníky"3,5+8,7+10,5+1+8,8+26+0,6+0,5+8,3+40,2+0,8+0,4+39,3+3,5+0,5+0,4*3,5</t>
  </si>
  <si>
    <t>6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</si>
  <si>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</si>
  <si>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</si>
  <si>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-2112247798</t>
  </si>
  <si>
    <t>"stávající chodníky"154</t>
  </si>
  <si>
    <t>7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</si>
  <si>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</si>
  <si>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</si>
  <si>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-359386621</t>
  </si>
  <si>
    <t>"vozovka"141</t>
  </si>
  <si>
    <t>8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</si>
  <si>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</si>
  <si>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</si>
  <si>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-845903433</t>
  </si>
  <si>
    <t>"stávající vozovka"141</t>
  </si>
  <si>
    <t>9</t>
  </si>
  <si>
    <t>113154114</t>
  </si>
  <si>
    <t>Frézování živičného podkladu nebo krytu  s naložením na dopravní prostředek plochy do 500 m2 bez překážek v trase pruhu šířky do 0,5 m, tloušťky vrstvy 100 mm</t>
  </si>
  <si>
    <t>-1783154361</t>
  </si>
  <si>
    <t>"na ZÚ pro napojení na vozovku ul.Přemyslova"12,5*0,5</t>
  </si>
  <si>
    <t>10</t>
  </si>
  <si>
    <t>113201112</t>
  </si>
  <si>
    <t>Vytrhání obrub  s vybouráním lože, s přemístěním hmot na skládku na vzdálenost do 3 m nebo s naložením na dopravní prostředek silničních ležatých</t>
  </si>
  <si>
    <t>m</t>
  </si>
  <si>
    <t>822374984</t>
  </si>
  <si>
    <t>"vodící proužky na ZÚ"12,5</t>
  </si>
  <si>
    <t>11</t>
  </si>
  <si>
    <t>113202111</t>
  </si>
  <si>
    <t>Vytrhání obrub  s vybouráním lože, s přemístěním hmot na skládku na vzdálenost do 3 m nebo s naložením na dopravní prostředek z krajníků nebo obrubníků stojatých</t>
  </si>
  <si>
    <t>-347023972</t>
  </si>
  <si>
    <t>"stávající obruby vlevo a vpravo"49+50</t>
  </si>
  <si>
    <t>12</t>
  </si>
  <si>
    <t>113204111</t>
  </si>
  <si>
    <t>Vytrhání obrub  s vybouráním lože, s přemístěním hmot na skládku na vzdálenost do 3 m nebo s naložením na dopravní prostředek záhonových</t>
  </si>
  <si>
    <t>-901508215</t>
  </si>
  <si>
    <t>5,6+3,5+2*13,6+8,8+2*20,5+2*16</t>
  </si>
  <si>
    <t>13</t>
  </si>
  <si>
    <t>120001101</t>
  </si>
  <si>
    <t>Příplatek k cenám vykopávek za ztížení vykopávky  v blízkosti inženýrských sítí nebo výbušnin v horninách jakékoliv třídy</t>
  </si>
  <si>
    <t>m3</t>
  </si>
  <si>
    <t>317145480</t>
  </si>
  <si>
    <t>"dle potřeby stavby-odhad"(14+33+5+2*23+14,3)*0,4*0,4</t>
  </si>
  <si>
    <t>14</t>
  </si>
  <si>
    <t>122202202</t>
  </si>
  <si>
    <t>Odkopávky a prokopávky nezapažené pro silnice  s přemístěním výkopku v příčných profilech na vzdálenost do 15 m nebo s naložením na dopravní prostředek v hornině tř. 3 přes 100 do 1 000 m3</t>
  </si>
  <si>
    <t>-1947500956</t>
  </si>
  <si>
    <t>0,6*6,5</t>
  </si>
  <si>
    <t>"sanace vozovky"0,3*(290,1+2,5+9,4+2,4)</t>
  </si>
  <si>
    <t>"chodníky"0,15*(8,8+3,5+13+8,3+27,8+42,1+44,2)</t>
  </si>
  <si>
    <t>Součet</t>
  </si>
  <si>
    <t>122202209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</si>
  <si>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</si>
  <si>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1770186878</t>
  </si>
  <si>
    <t>16</t>
  </si>
  <si>
    <t>132201101</t>
  </si>
  <si>
    <t>Hloubení zapažených i nezapažených rýh šířky do 600 mm  s urovnáním dna do předepsaného profilu a spádu v hornině tř. 3 do 100 m3</t>
  </si>
  <si>
    <t>311493403</t>
  </si>
  <si>
    <t>"podélná drenáž"73,5*0,5*0,4</t>
  </si>
  <si>
    <t>"sil.obr.+V.P."0,6*11,5*0,3</t>
  </si>
  <si>
    <t>"sil.obr. vlevo"0,35*0,3*(83,5+78)</t>
  </si>
  <si>
    <t>"záhon.obr."0,3*0,3*(3,3+2*1)</t>
  </si>
  <si>
    <t>0,3*0,3*(5,4+11+2,25+2,4+11,3+8,8+17,5+2,3+2,6+18,4+4,7+11,9+1,8+1,7+18)</t>
  </si>
  <si>
    <t>"palisáda"0,4*0,3*6,5</t>
  </si>
  <si>
    <t>17</t>
  </si>
  <si>
    <t>132201109</t>
  </si>
  <si>
    <t>Hloubení zapažených i nezapažených rýh šířky do 600 mm  s urovnáním dna do předepsaného profilu a spádu v hornině tř. 3 Příplatek k cenám za lepivost horniny tř. 3</t>
  </si>
  <si>
    <t>-698562059</t>
  </si>
  <si>
    <t>18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</si>
  <si>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</si>
  <si>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</si>
  <si>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-37317825</t>
  </si>
  <si>
    <t>"rýhy"45,79</t>
  </si>
  <si>
    <t>19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</si>
  <si>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</si>
  <si>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</si>
  <si>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-1192424061</t>
  </si>
  <si>
    <t>"odkopávky"117,38</t>
  </si>
  <si>
    <t>Mezisoučet</t>
  </si>
  <si>
    <t>"je třeba"-0,3*52,5</t>
  </si>
  <si>
    <t>20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</si>
  <si>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</si>
  <si>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</si>
  <si>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-1940286595</t>
  </si>
  <si>
    <t>"na skládku do 14 km"147,42*4</t>
  </si>
  <si>
    <t>167101102</t>
  </si>
  <si>
    <t>Nakládání, skládání a překládání neulehlého výkopku nebo sypaniny  nakládání, množství přes 100 m3, z hornin tř. 1 až 4</t>
  </si>
  <si>
    <t>-1123950633</t>
  </si>
  <si>
    <t>22</t>
  </si>
  <si>
    <t>171201201</t>
  </si>
  <si>
    <t>Uložení sypaniny  na skládky</t>
  </si>
  <si>
    <t>-1557184388</t>
  </si>
  <si>
    <t>23</t>
  </si>
  <si>
    <t>171201211</t>
  </si>
  <si>
    <t>Poplatek za uložení stavebního odpadu na skládce (skládkovné) zeminy a kameniva zatříděného do Katalogu odpadů pod kódem 170 504</t>
  </si>
  <si>
    <t>t</t>
  </si>
  <si>
    <t>1971264413</t>
  </si>
  <si>
    <t>147,42*1,9</t>
  </si>
  <si>
    <t>24</t>
  </si>
  <si>
    <t>180404111</t>
  </si>
  <si>
    <t>Založení hřišťového trávníku výsevem  na vrstvě ornice</t>
  </si>
  <si>
    <t>-1482862730</t>
  </si>
  <si>
    <t>"vlevo"10+41,6</t>
  </si>
  <si>
    <t>"vpravo"6,8+26,3+20,5+5</t>
  </si>
  <si>
    <t>25</t>
  </si>
  <si>
    <t>M</t>
  </si>
  <si>
    <t>00572410</t>
  </si>
  <si>
    <t>osivo směs travní parková</t>
  </si>
  <si>
    <t>kg</t>
  </si>
  <si>
    <t>-318092892</t>
  </si>
  <si>
    <t>0,01102*300*1,03</t>
  </si>
  <si>
    <t>26</t>
  </si>
  <si>
    <t>181102302</t>
  </si>
  <si>
    <t>Úprava pláně na stavbách dálnic strojně v zářezech mimo skalních se zhutněním</t>
  </si>
  <si>
    <t>373820522</t>
  </si>
  <si>
    <t>"chodníky"8,8+3,5+13+8,3+27,8+42,1+44,2</t>
  </si>
  <si>
    <t>"varovné pásy u chodníků"3*0,4*2</t>
  </si>
  <si>
    <t>"vozovka"290,1+9,4</t>
  </si>
  <si>
    <t>"varovné pásy vozovka"2,5+2,4</t>
  </si>
  <si>
    <t>"silniční obruba+V.P."0,6*11,5</t>
  </si>
  <si>
    <t>"sil.obr. vlevo"0,35*83,5</t>
  </si>
  <si>
    <t>"vpravo"0,35*78</t>
  </si>
  <si>
    <t>"záhon.obr. vlevo"0,3*(3,3+2*1,1+11)</t>
  </si>
  <si>
    <t>"vpravo"0,3*(5,4+11+2,25+2,4+11,3+8,8+17,5+2,3+2,6+18,4+4,7+11,9+1,8+1,7+18,5)</t>
  </si>
  <si>
    <t>"drenáž"73,5*0,5</t>
  </si>
  <si>
    <t>"palisáda"0,4*6,5</t>
  </si>
  <si>
    <t>27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</si>
  <si>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</si>
  <si>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</si>
  <si>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1665684628</t>
  </si>
  <si>
    <t>"dle zeleně"110,2</t>
  </si>
  <si>
    <t>28</t>
  </si>
  <si>
    <t>10311100</t>
  </si>
  <si>
    <t>rašelina zahradnická   VL</t>
  </si>
  <si>
    <t>928404992</t>
  </si>
  <si>
    <t>"pro zeleň"110,2*0,15*1,9</t>
  </si>
  <si>
    <t>"pro výsadbu zeleně za koncem úpravy"1*1*8</t>
  </si>
  <si>
    <t>29</t>
  </si>
  <si>
    <t>184102115</t>
  </si>
  <si>
    <t>Výsadba dřeviny s balem do předem vyhloubené jamky se zalitím  v rovině nebo na svahu do 1:5, při průměru balu přes 500 do 600 mm</t>
  </si>
  <si>
    <t>-496438395</t>
  </si>
  <si>
    <t>"dřeviny za koncem úpravy v zeleni"10</t>
  </si>
  <si>
    <t>30</t>
  </si>
  <si>
    <t>R1</t>
  </si>
  <si>
    <t>Tis červený</t>
  </si>
  <si>
    <t>1481758923</t>
  </si>
  <si>
    <t>31</t>
  </si>
  <si>
    <t>184911311</t>
  </si>
  <si>
    <t>Položení mulčovací textilie proti prorůstání plevelů kolem vysázených rostlin v rovině nebo na svahu do 1:5</t>
  </si>
  <si>
    <t>800298984</t>
  </si>
  <si>
    <t>6,5*1</t>
  </si>
  <si>
    <t>32</t>
  </si>
  <si>
    <t>69311080</t>
  </si>
  <si>
    <t>geotextilie netkaná PES 200 g/m2</t>
  </si>
  <si>
    <t>-1254901440</t>
  </si>
  <si>
    <t>33</t>
  </si>
  <si>
    <t>184911421</t>
  </si>
  <si>
    <t>Mulčování vysazených rostlin mulčovací kůrou, tl. do 100 mm v rovině nebo na svahu do 1:5</t>
  </si>
  <si>
    <t>-668554051</t>
  </si>
  <si>
    <t>34</t>
  </si>
  <si>
    <t>10391100</t>
  </si>
  <si>
    <t>kůra mulčovací VL</t>
  </si>
  <si>
    <t>-848103031</t>
  </si>
  <si>
    <t>6,311*0,103 'Přepočtené koeficientem množství</t>
  </si>
  <si>
    <t>35</t>
  </si>
  <si>
    <t>R2</t>
  </si>
  <si>
    <t>Ručně kopané sondy pro ověření polohy inž.sítí vč.zasypání</t>
  </si>
  <si>
    <t>1920373476</t>
  </si>
  <si>
    <t>"odhad"12</t>
  </si>
  <si>
    <t>Zakládání</t>
  </si>
  <si>
    <t>36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</si>
  <si>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</si>
  <si>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</si>
  <si>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-677681088</t>
  </si>
  <si>
    <t>37</t>
  </si>
  <si>
    <t>212972113</t>
  </si>
  <si>
    <t>Opláštění drenážních trub filtrační textilií DN 160</t>
  </si>
  <si>
    <t>-1086240443</t>
  </si>
  <si>
    <t>73,5*2*2</t>
  </si>
  <si>
    <t>38</t>
  </si>
  <si>
    <t>69311143</t>
  </si>
  <si>
    <t>geotextilie netkaná PP 210g/m2</t>
  </si>
  <si>
    <t>-1131606627</t>
  </si>
  <si>
    <t>Komunikace pozemní</t>
  </si>
  <si>
    <t>39</t>
  </si>
  <si>
    <t>564751111</t>
  </si>
  <si>
    <t>Podklad nebo kryt z kameniva hrubého drceného  vel. 0-63 mm s rozprostřením a zhutněním, po zhutnění tl. 150 mm</t>
  </si>
  <si>
    <t>-1751301287</t>
  </si>
  <si>
    <t>"varovné pásy chodníků"3*0,4*2</t>
  </si>
  <si>
    <t>"vozovka"(290,1+9,4)*2</t>
  </si>
  <si>
    <t>"varovné pásy vozovka"(2,5+2,4)*2</t>
  </si>
  <si>
    <t>40</t>
  </si>
  <si>
    <t>564851111</t>
  </si>
  <si>
    <t>Podklad ze štěrkodrti ŠD  s rozprostřením a zhutněním, po zhutnění tl. 150 mm</t>
  </si>
  <si>
    <t>-946738540</t>
  </si>
  <si>
    <t>"chodníky+var.pásy"147,7+2,4</t>
  </si>
  <si>
    <t>"vozovka+var.pásy"299,5+4,9</t>
  </si>
  <si>
    <t>41</t>
  </si>
  <si>
    <t>564861111</t>
  </si>
  <si>
    <t>Podklad ze štěrkodrti ŠD  s rozprostřením a zhutněním, po zhutnění tl. 200 mm</t>
  </si>
  <si>
    <t>-1569821865</t>
  </si>
  <si>
    <t>"vozovka"299,5+4,9</t>
  </si>
  <si>
    <t>"rozšíření"173,5*0,05</t>
  </si>
  <si>
    <t>42</t>
  </si>
  <si>
    <t>573211107</t>
  </si>
  <si>
    <t>Postřik spojovací PS bez posypu kamenivem z asfaltu silničního, v množství 0,30 kg/m2</t>
  </si>
  <si>
    <t>1686899869</t>
  </si>
  <si>
    <t>"vyfrézovaný pás na ZÚ- 2 vrstvy"12,5*0,5*2</t>
  </si>
  <si>
    <t>43</t>
  </si>
  <si>
    <t>577144111</t>
  </si>
  <si>
    <t>Asfaltový beton vrstva obrusná ACO 11 (ABS)  s rozprostřením a se zhutněním z nemodifikovaného asfaltu v pruhu šířky do 3 m tř. I, po zhutnění tl. 50 mm</t>
  </si>
  <si>
    <t>1686678157</t>
  </si>
  <si>
    <t>6,25*2</t>
  </si>
  <si>
    <t>44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</si>
  <si>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</si>
  <si>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</si>
  <si>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-1843520312</t>
  </si>
  <si>
    <t>"chodníky vlevo"8,8+3,5</t>
  </si>
  <si>
    <t>"vpravo"13+27,8+8,3+42,1+44,2</t>
  </si>
  <si>
    <t>"varovné pásy"3*0,4*2</t>
  </si>
  <si>
    <t>45</t>
  </si>
  <si>
    <t>59245008</t>
  </si>
  <si>
    <t>dlažba skladebná betonová 20 x 10 x 6 cm barevná</t>
  </si>
  <si>
    <t>570618391</t>
  </si>
  <si>
    <t>"chodník na ZÚ vlevo"8,8*1,01</t>
  </si>
  <si>
    <t>46</t>
  </si>
  <si>
    <t>59245018</t>
  </si>
  <si>
    <t>dlažba skladebná betonová 20x10x6 cm přírodní</t>
  </si>
  <si>
    <t>1454607601</t>
  </si>
  <si>
    <t>(150,1-8,8-2,4)*1,01</t>
  </si>
  <si>
    <t>47</t>
  </si>
  <si>
    <t>59245006</t>
  </si>
  <si>
    <t>dlažba skladebná betonová základní pro nevidomé 20 x 10 x 6 cm barevná</t>
  </si>
  <si>
    <t>-199391000</t>
  </si>
  <si>
    <t>"varovné pásy"2,4*1,01</t>
  </si>
  <si>
    <t>48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</si>
  <si>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</si>
  <si>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</si>
  <si>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903122189</t>
  </si>
  <si>
    <t>49</t>
  </si>
  <si>
    <t>592450061</t>
  </si>
  <si>
    <t>-148908040</t>
  </si>
  <si>
    <t>(2,5+2,4)*1,01</t>
  </si>
  <si>
    <t>50</t>
  </si>
  <si>
    <t>59245020</t>
  </si>
  <si>
    <t>dlažba skladebná betonová 20x10x8 cm přírodní</t>
  </si>
  <si>
    <t>1200018688</t>
  </si>
  <si>
    <t>"vozovka"299,5*1,01</t>
  </si>
  <si>
    <t>Trubní vedení</t>
  </si>
  <si>
    <t>51</t>
  </si>
  <si>
    <t>8712511011</t>
  </si>
  <si>
    <t>Montáž chrániček inženýrských sítí  D 110 x 4,2 mm</t>
  </si>
  <si>
    <t>1401727891</t>
  </si>
  <si>
    <t>"upřesní se během stavby-odhad"</t>
  </si>
  <si>
    <t>"V.O., el.nn., tel.kabel"79</t>
  </si>
  <si>
    <t>52</t>
  </si>
  <si>
    <t>56245120</t>
  </si>
  <si>
    <t>žlab kabelový s víkem ze směsových plastů 200x130mm dl 1,2m</t>
  </si>
  <si>
    <t>-2118086954</t>
  </si>
  <si>
    <t>"plynové potrubí"14/1,2*1,01</t>
  </si>
  <si>
    <t>53</t>
  </si>
  <si>
    <t>R3</t>
  </si>
  <si>
    <t xml:space="preserve">Kabelový žlab půlený DN 110 </t>
  </si>
  <si>
    <t>1054233298</t>
  </si>
  <si>
    <t>"pro kabely el. a tel."65*1,01</t>
  </si>
  <si>
    <t>Ostatní konstrukce a práce, bourání</t>
  </si>
  <si>
    <t>54</t>
  </si>
  <si>
    <t>914111111</t>
  </si>
  <si>
    <t>Montáž svislé dopravní značky základní  velikosti do 1 m2 objímkami na sloupky nebo konzoly</t>
  </si>
  <si>
    <t>-1049620862</t>
  </si>
  <si>
    <t>55</t>
  </si>
  <si>
    <t>40445477</t>
  </si>
  <si>
    <t>značka dopravní svislá retroreflexní fólie tř 1 FeZn prolis 500x500mm</t>
  </si>
  <si>
    <t>-146612130</t>
  </si>
  <si>
    <t>56</t>
  </si>
  <si>
    <t>914511111</t>
  </si>
  <si>
    <t>Montáž sloupku dopravních značek  délky do 3,5 m do betonového základu</t>
  </si>
  <si>
    <t>-153273777</t>
  </si>
  <si>
    <t>57</t>
  </si>
  <si>
    <t>40445225</t>
  </si>
  <si>
    <t>sloupek Zn pro dopravní značku D 60mm v 350mm</t>
  </si>
  <si>
    <t>-1120299775</t>
  </si>
  <si>
    <t>58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</si>
  <si>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</si>
  <si>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</si>
  <si>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1468377053</t>
  </si>
  <si>
    <t>12,5</t>
  </si>
  <si>
    <t>59</t>
  </si>
  <si>
    <t>59218002</t>
  </si>
  <si>
    <t>krajník silniční betonový 50x25x10cm</t>
  </si>
  <si>
    <t>-1155894872</t>
  </si>
  <si>
    <t>12,5*2*1,01</t>
  </si>
  <si>
    <t>60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</si>
  <si>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</si>
  <si>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</si>
  <si>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627801535</t>
  </si>
  <si>
    <t>8,3+83,5+78</t>
  </si>
  <si>
    <t>61</t>
  </si>
  <si>
    <t>59217029</t>
  </si>
  <si>
    <t>obrubník betonový silniční nájezdový 100x15x15 cm</t>
  </si>
  <si>
    <t>1565866165</t>
  </si>
  <si>
    <t>"na ZÚ "5+8+5</t>
  </si>
  <si>
    <t>"vlevo u kotelny"4</t>
  </si>
  <si>
    <t>"vpravo"3*2</t>
  </si>
  <si>
    <t>28*1,01</t>
  </si>
  <si>
    <t>62</t>
  </si>
  <si>
    <t>59217030</t>
  </si>
  <si>
    <t>obrubník betonový silniční přechodový 100x15x15-25 cm</t>
  </si>
  <si>
    <t>914370554</t>
  </si>
  <si>
    <t>12*1,01</t>
  </si>
  <si>
    <t>63</t>
  </si>
  <si>
    <t>59217031</t>
  </si>
  <si>
    <t>obrubník betonový silniční 100 x 15 x 25 cm</t>
  </si>
  <si>
    <t>-1871475878</t>
  </si>
  <si>
    <t>169,8-(28+12)</t>
  </si>
  <si>
    <t>129,8*1,01</t>
  </si>
  <si>
    <t>64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</si>
  <si>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</si>
  <si>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</si>
  <si>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711882164</t>
  </si>
  <si>
    <t>3,3+2*1+5,5+11+2,2+11,3+2,4+8,8+17,5+2,3+18,4+2,6+5,1+12+1,8+18,5+1,7+12</t>
  </si>
  <si>
    <t>65</t>
  </si>
  <si>
    <t>59217018</t>
  </si>
  <si>
    <t>obrubník betonový chodníkový 100x8x20 cm</t>
  </si>
  <si>
    <t>1226064697</t>
  </si>
  <si>
    <t>126,4*1,01</t>
  </si>
  <si>
    <t>66</t>
  </si>
  <si>
    <t>59217019</t>
  </si>
  <si>
    <t>obrubník betonový chodníkový 100x10x20 cm</t>
  </si>
  <si>
    <t>-1450800913</t>
  </si>
  <si>
    <t>"u obratiště rigol"12*1,01</t>
  </si>
  <si>
    <t>67</t>
  </si>
  <si>
    <t>9162312131</t>
  </si>
  <si>
    <t>Osazení palisády do lože z betonu prostého</t>
  </si>
  <si>
    <t>-731126425</t>
  </si>
  <si>
    <t>68</t>
  </si>
  <si>
    <t>R5</t>
  </si>
  <si>
    <t>Palisáda 20/17,5/80</t>
  </si>
  <si>
    <t>-1715652040</t>
  </si>
  <si>
    <t>650/17,5*1,01</t>
  </si>
  <si>
    <t>69</t>
  </si>
  <si>
    <t>916991121</t>
  </si>
  <si>
    <t>Lože pod obrubníky, krajníky nebo obruby z dlažebních kostek  z betonu prostého tř. C 16/20</t>
  </si>
  <si>
    <t>50427481</t>
  </si>
  <si>
    <t>"sil.obruba"0,35*0,05*170</t>
  </si>
  <si>
    <t>"záhonová obr."0,3*0,05*138,4</t>
  </si>
  <si>
    <t>"palisáda"0,4*0,05*6,5</t>
  </si>
  <si>
    <t>70</t>
  </si>
  <si>
    <t>919112233</t>
  </si>
  <si>
    <t>Řezání dilatačních spár v živičném krytu  vytvoření komůrky pro těsnící zálivku šířky 20 mm, hloubky 40 mm</t>
  </si>
  <si>
    <t>610752429</t>
  </si>
  <si>
    <t>71</t>
  </si>
  <si>
    <t>919122132</t>
  </si>
  <si>
    <t>Utěsnění dilatačních spár zálivkou za tepla  v cementobetonovém nebo živičném krytu včetně adhezního nátěru s těsnicím profilem pod zálivkou, pro komůrky šířky 20 mm, hloubky 40 mm</t>
  </si>
  <si>
    <t>-614035991</t>
  </si>
  <si>
    <t>72</t>
  </si>
  <si>
    <t>919735113</t>
  </si>
  <si>
    <t>Řezání stávajícího živičného krytu nebo podkladu  hloubky přes 100 do 150 mm</t>
  </si>
  <si>
    <t>1979839624</t>
  </si>
  <si>
    <t>73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</si>
  <si>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</si>
  <si>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</si>
  <si>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-1013250481</t>
  </si>
  <si>
    <t>"sloupek Z 11g na ZÚ"1</t>
  </si>
  <si>
    <t>997</t>
  </si>
  <si>
    <t>Přesun sutě</t>
  </si>
  <si>
    <t>74</t>
  </si>
  <si>
    <t>997221551</t>
  </si>
  <si>
    <t>Vodorovná doprava suti  bez naložení, ale se složením a s hrubým urovnáním ze sypkých materiálů, na vzdálenost do 1 km</t>
  </si>
  <si>
    <t>-27048930</t>
  </si>
  <si>
    <t>"kamenivo"44,66+62,04</t>
  </si>
  <si>
    <t>"živice"31,02+1,6</t>
  </si>
  <si>
    <t>75</t>
  </si>
  <si>
    <t>997221569</t>
  </si>
  <si>
    <t>Vodorovná doprava suti  bez naložení, ale se složením a s hrubým urovnáním Příplatek k ceně za každý další i započatý 1 km přes 1 km</t>
  </si>
  <si>
    <t>-555651188</t>
  </si>
  <si>
    <t>"odvoz na skládku do 14km"139,32*13</t>
  </si>
  <si>
    <t>76</t>
  </si>
  <si>
    <t>997221571</t>
  </si>
  <si>
    <t>Vodorovná doprava vybouraných hmot  bez naložení, ale se složením a s hrubým urovnáním na vzdálenost do 1 km</t>
  </si>
  <si>
    <t>372240857</t>
  </si>
  <si>
    <t>"dlaždice"39,27</t>
  </si>
  <si>
    <t>"obruby"3,63+20,3+4,72</t>
  </si>
  <si>
    <t>77</t>
  </si>
  <si>
    <t>997221579</t>
  </si>
  <si>
    <t>Vodorovná doprava vybouraných hmot  bez naložení, ale se složením a s hrubým urovnáním na vzdálenost Příplatek k ceně za každý další i započatý 1 km přes 1 km</t>
  </si>
  <si>
    <t>-1859162522</t>
  </si>
  <si>
    <t>"na skládku do 14 km"67,92*13</t>
  </si>
  <si>
    <t>78</t>
  </si>
  <si>
    <t>997221611</t>
  </si>
  <si>
    <t>Nakládání na dopravní prostředky  pro vodorovnou dopravu suti</t>
  </si>
  <si>
    <t>-818291626</t>
  </si>
  <si>
    <t>139,32</t>
  </si>
  <si>
    <t>79</t>
  </si>
  <si>
    <t>997221612</t>
  </si>
  <si>
    <t>Nakládání na dopravní prostředky  pro vodorovnou dopravu vybouraných hmot</t>
  </si>
  <si>
    <t>-347234697</t>
  </si>
  <si>
    <t>80</t>
  </si>
  <si>
    <t>997221815</t>
  </si>
  <si>
    <t>Poplatek za uložení stavebního odpadu na skládce (skládkovné) z prostého betonu zatříděného do Katalogu odpadů pod kódem 170 101</t>
  </si>
  <si>
    <t>-861520542</t>
  </si>
  <si>
    <t>81</t>
  </si>
  <si>
    <t>997221845</t>
  </si>
  <si>
    <t>Poplatek za uložení stavebního odpadu na skládce (skládkovné) asfaltového bez obsahu dehtu zatříděného do Katalogu odpadů pod kódem 170 302</t>
  </si>
  <si>
    <t>797962302</t>
  </si>
  <si>
    <t>82</t>
  </si>
  <si>
    <t>997221855</t>
  </si>
  <si>
    <t>85966964</t>
  </si>
  <si>
    <t>998</t>
  </si>
  <si>
    <t>Přesun hmot</t>
  </si>
  <si>
    <t>83</t>
  </si>
  <si>
    <t>998225111</t>
  </si>
  <si>
    <t>Přesun hmot pro komunikace s krytem z kameniva, monolitickým betonovým nebo živičným  dopravní vzdálenost do 200 m jakékoliv délky objektu</t>
  </si>
  <si>
    <t>-1238281013</t>
  </si>
  <si>
    <t>SO 000 -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</si>
  <si>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</si>
  <si>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</si>
  <si>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</si>
  <si>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</si>
  <si>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</si>
  <si>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</si>
  <si>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</si>
  <si>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</si>
  <si>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</si>
  <si>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 - výškové a polohové vytýčení stavby</t>
  </si>
  <si>
    <t>KČ</t>
  </si>
  <si>
    <t>CS ÚRS 2017 01</t>
  </si>
  <si>
    <t>1024</t>
  </si>
  <si>
    <t>-857528233</t>
  </si>
  <si>
    <t>012303000</t>
  </si>
  <si>
    <t>Geodetické práce po výstavbě - zaměření skutečného provedení díla ke kolaudaci stavby</t>
  </si>
  <si>
    <t>-907902253</t>
  </si>
  <si>
    <t>013254000</t>
  </si>
  <si>
    <t>-116535152</t>
  </si>
  <si>
    <t>VRN3</t>
  </si>
  <si>
    <t>Zařízení staveniště</t>
  </si>
  <si>
    <t>030001000</t>
  </si>
  <si>
    <t>Základní rozdělení průvodních činností a nákladů zařízení staveniště</t>
  </si>
  <si>
    <t>-1059755856</t>
  </si>
  <si>
    <t>032903000</t>
  </si>
  <si>
    <t>Zařízení staveniště vybavení staveniště náklady na provoz a údržbu vybavení staveniště</t>
  </si>
  <si>
    <t>-1060398384</t>
  </si>
  <si>
    <t>034403000</t>
  </si>
  <si>
    <t>Dopravní značení na staveništi - dopravně inženýrské opatření v průběhu výstavby dle TP66 - osazení dočasného dopr.značení vč.opatření pro zajištění dopravy - zřízení a odstranění, manipulace, pronájmu vč. projektu zajištění dopr.imženýrského rozhodnutí</t>
  </si>
  <si>
    <t>418573864</t>
  </si>
  <si>
    <t>034403001</t>
  </si>
  <si>
    <t>Pomocné práce zajištění nebo řízení regulaci a ochranu dopravy - úhrnná částka musí obsahovat veškeré náklady na dočasné úpravy a regulaci dopravy (i pěší) na staveništi</t>
  </si>
  <si>
    <t>389041066</t>
  </si>
  <si>
    <t>"přístupu k nemovitostem (např. lávky, nájezdy) a zajištění staveniště dle BOZP (ochranná oplocení, zajištění výkopů apod.)"1</t>
  </si>
  <si>
    <t>039103000</t>
  </si>
  <si>
    <t>Zařízení staveniště zrušení zařízení staveniště rozebrání, bourání a odvoz</t>
  </si>
  <si>
    <t>-1061008143</t>
  </si>
  <si>
    <t>VRN4</t>
  </si>
  <si>
    <t>Inženýrská činnost</t>
  </si>
  <si>
    <t>1953753109</t>
  </si>
  <si>
    <t>-1357676063</t>
  </si>
  <si>
    <t>043134000</t>
  </si>
  <si>
    <t>Zkoušky zatěžovací - provedení zkoušek dle KZP v souladu s TP, TKP a ČSN - (8 statických zatěžovacích zkoušek)</t>
  </si>
  <si>
    <t>699808813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</si>
  <si>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</si>
  <si>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</si>
  <si>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</si>
  <si>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</si>
  <si>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</si>
  <si>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</si>
  <si>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</si>
  <si>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</si>
  <si>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</si>
  <si>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</si>
  <si>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</si>
  <si>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</si>
  <si>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</si>
  <si>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</si>
  <si>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</si>
  <si>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</si>
  <si>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</si>
  <si>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</si>
  <si>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</si>
  <si>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</si>
  <si>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</si>
  <si>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</si>
  <si>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</si>
  <si>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</si>
  <si>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</si>
  <si>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</si>
  <si>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</si>
  <si>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</si>
  <si>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</si>
  <si>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</si>
  <si>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</si>
  <si>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</si>
  <si>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</si>
  <si>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</si>
  <si>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</si>
  <si>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</si>
  <si>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</si>
  <si>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</si>
  <si>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</si>
  <si>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</si>
  <si>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</si>
  <si>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</si>
  <si>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</si>
  <si>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</si>
  <si>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</si>
  <si>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</si>
  <si>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</si>
  <si>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</si>
  <si>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</si>
  <si>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</si>
  <si>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</si>
  <si>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</si>
  <si>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</si>
  <si>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</si>
  <si>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</si>
  <si>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</si>
  <si>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</si>
  <si>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</si>
  <si>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</si>
  <si>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</si>
  <si>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</si>
  <si>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</si>
  <si>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</si>
  <si>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</si>
  <si>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</si>
  <si>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</si>
  <si>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</si>
  <si>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</si>
  <si>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</si>
  <si>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</si>
  <si>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</si>
  <si>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</si>
  <si>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</si>
  <si>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</si>
  <si>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</si>
  <si>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</si>
  <si>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</si>
  <si>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</si>
  <si>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</si>
  <si>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</si>
  <si>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</si>
  <si>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</si>
  <si>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</si>
  <si>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</si>
  <si>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</si>
  <si>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</si>
  <si>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</si>
  <si>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</si>
  <si>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</si>
  <si>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</si>
  <si>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</si>
  <si>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</si>
  <si>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</si>
  <si>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</si>
  <si>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</si>
  <si>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</si>
  <si>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</si>
  <si>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</si>
  <si>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</si>
  <si>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</si>
  <si>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</si>
  <si>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</si>
  <si>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</si>
  <si>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</si>
  <si>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</si>
  <si>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</si>
  <si>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</si>
  <si>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</si>
  <si>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</si>
  <si>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</si>
  <si>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</si>
  <si>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</si>
  <si>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</si>
  <si>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</si>
  <si>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</si>
  <si>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</si>
  <si>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</si>
  <si>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</si>
  <si>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</si>
  <si>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</si>
  <si>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</si>
  <si>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</si>
  <si>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</si>
  <si>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</si>
  <si>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</si>
  <si>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</si>
  <si>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</si>
  <si>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</si>
  <si>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</si>
  <si>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</si>
  <si>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</si>
  <si>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</si>
  <si>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</si>
  <si>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</si>
  <si>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</si>
  <si>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</si>
  <si>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</si>
  <si>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</si>
  <si>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</si>
  <si>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</si>
  <si>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</si>
  <si>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</si>
  <si>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</si>
  <si>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</si>
  <si>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</si>
  <si>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</si>
  <si>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</si>
  <si>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</si>
  <si>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</si>
  <si>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</si>
  <si>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</si>
  <si>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</si>
  <si>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</si>
  <si>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</si>
  <si>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</si>
  <si>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</si>
  <si>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</si>
  <si>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</si>
  <si>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</si>
  <si>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</si>
  <si>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</si>
  <si>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</si>
  <si>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</si>
  <si>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</si>
  <si>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</si>
  <si>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</si>
  <si>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</si>
  <si>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</si>
  <si>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</si>
  <si>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</si>
  <si>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</si>
  <si>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</si>
  <si>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</si>
  <si>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</si>
  <si>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</si>
  <si>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</si>
  <si>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</si>
  <si>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</si>
  <si>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</si>
  <si>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</si>
  <si>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</si>
  <si>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</si>
  <si>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</si>
  <si>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Dokumentace skutečného provedení stavby 3x tištěná, 1x na CD</t>
  </si>
  <si>
    <t>POLOŽKA VYPUŠTĚNA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</si>
</sst>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workbookViewId="0">
      <pane ySplit="1" topLeftCell="A3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12" t="s">
        <v>8</v>
      </c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38" t="s">
        <v>17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9"/>
      <c r="AQ5" s="31"/>
      <c r="BE5" s="336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40" t="s">
        <v>20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9"/>
      <c r="AQ6" s="31"/>
      <c r="BE6" s="337"/>
      <c r="BS6" s="24" t="s">
        <v>9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5</v>
      </c>
      <c r="AO7" s="29"/>
      <c r="AP7" s="29"/>
      <c r="AQ7" s="31"/>
      <c r="BE7" s="337"/>
      <c r="BS7" s="24" t="s">
        <v>9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37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37"/>
      <c r="BS9" s="24" t="s">
        <v>9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5</v>
      </c>
      <c r="AO10" s="29"/>
      <c r="AP10" s="29"/>
      <c r="AQ10" s="31"/>
      <c r="BE10" s="337"/>
      <c r="BS10" s="24" t="s">
        <v>9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5</v>
      </c>
      <c r="AO11" s="29"/>
      <c r="AP11" s="29"/>
      <c r="AQ11" s="31"/>
      <c r="BE11" s="337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37"/>
      <c r="BS12" s="24" t="s">
        <v>9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37"/>
      <c r="BS13" s="24" t="s">
        <v>9</v>
      </c>
    </row>
    <row r="14" spans="1:74" ht="15">
      <c r="B14" s="28"/>
      <c r="C14" s="29"/>
      <c r="D14" s="29"/>
      <c r="E14" s="341" t="s">
        <v>32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37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37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5</v>
      </c>
      <c r="AO16" s="29"/>
      <c r="AP16" s="29"/>
      <c r="AQ16" s="31"/>
      <c r="BE16" s="337"/>
      <c r="BS16" s="24" t="s">
        <v>6</v>
      </c>
    </row>
    <row r="17" spans="2:71" ht="18.399999999999999" customHeight="1">
      <c r="B17" s="28"/>
      <c r="C17" s="29"/>
      <c r="D17" s="29"/>
      <c r="E17" s="35" t="s">
        <v>29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5</v>
      </c>
      <c r="AO17" s="29"/>
      <c r="AP17" s="29"/>
      <c r="AQ17" s="31"/>
      <c r="BE17" s="337"/>
      <c r="BS17" s="24" t="s">
        <v>34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37"/>
      <c r="BS18" s="24" t="s">
        <v>9</v>
      </c>
    </row>
    <row r="19" spans="2:71" ht="14.45" customHeight="1">
      <c r="B19" s="28"/>
      <c r="C19" s="29"/>
      <c r="D19" s="37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37"/>
      <c r="BS19" s="24" t="s">
        <v>9</v>
      </c>
    </row>
    <row r="20" spans="2:71" ht="16.5" customHeight="1">
      <c r="B20" s="28"/>
      <c r="C20" s="29"/>
      <c r="D20" s="29"/>
      <c r="E20" s="343" t="s">
        <v>5</v>
      </c>
      <c r="F20" s="343"/>
      <c r="G20" s="343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3"/>
      <c r="T20" s="343"/>
      <c r="U20" s="343"/>
      <c r="V20" s="343"/>
      <c r="W20" s="343"/>
      <c r="X20" s="343"/>
      <c r="Y20" s="343"/>
      <c r="Z20" s="343"/>
      <c r="AA20" s="343"/>
      <c r="AB20" s="343"/>
      <c r="AC20" s="343"/>
      <c r="AD20" s="343"/>
      <c r="AE20" s="343"/>
      <c r="AF20" s="343"/>
      <c r="AG20" s="343"/>
      <c r="AH20" s="343"/>
      <c r="AI20" s="343"/>
      <c r="AJ20" s="343"/>
      <c r="AK20" s="343"/>
      <c r="AL20" s="343"/>
      <c r="AM20" s="343"/>
      <c r="AN20" s="343"/>
      <c r="AO20" s="29"/>
      <c r="AP20" s="29"/>
      <c r="AQ20" s="31"/>
      <c r="BE20" s="337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37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37"/>
    </row>
    <row r="23" spans="2:71" s="1" customFormat="1" ht="25.9" customHeight="1">
      <c r="B23" s="41"/>
      <c r="C23" s="42"/>
      <c r="D23" s="43" t="s">
        <v>36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44">
        <f>ROUND(AG51,2)</f>
        <v>0</v>
      </c>
      <c r="AL23" s="345"/>
      <c r="AM23" s="345"/>
      <c r="AN23" s="345"/>
      <c r="AO23" s="345"/>
      <c r="AP23" s="42"/>
      <c r="AQ23" s="45"/>
      <c r="BE23" s="337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37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46" t="s">
        <v>37</v>
      </c>
      <c r="M25" s="346"/>
      <c r="N25" s="346"/>
      <c r="O25" s="346"/>
      <c r="P25" s="42"/>
      <c r="Q25" s="42"/>
      <c r="R25" s="42"/>
      <c r="S25" s="42"/>
      <c r="T25" s="42"/>
      <c r="U25" s="42"/>
      <c r="V25" s="42"/>
      <c r="W25" s="346" t="s">
        <v>38</v>
      </c>
      <c r="X25" s="346"/>
      <c r="Y25" s="346"/>
      <c r="Z25" s="346"/>
      <c r="AA25" s="346"/>
      <c r="AB25" s="346"/>
      <c r="AC25" s="346"/>
      <c r="AD25" s="346"/>
      <c r="AE25" s="346"/>
      <c r="AF25" s="42"/>
      <c r="AG25" s="42"/>
      <c r="AH25" s="42"/>
      <c r="AI25" s="42"/>
      <c r="AJ25" s="42"/>
      <c r="AK25" s="346" t="s">
        <v>39</v>
      </c>
      <c r="AL25" s="346"/>
      <c r="AM25" s="346"/>
      <c r="AN25" s="346"/>
      <c r="AO25" s="346"/>
      <c r="AP25" s="42"/>
      <c r="AQ25" s="45"/>
      <c r="BE25" s="337"/>
    </row>
    <row r="26" spans="2:71" s="2" customFormat="1" ht="14.45" customHeight="1">
      <c r="B26" s="47"/>
      <c r="C26" s="48"/>
      <c r="D26" s="49" t="s">
        <v>40</v>
      </c>
      <c r="E26" s="48"/>
      <c r="F26" s="49" t="s">
        <v>41</v>
      </c>
      <c r="G26" s="48"/>
      <c r="H26" s="48"/>
      <c r="I26" s="48"/>
      <c r="J26" s="48"/>
      <c r="K26" s="48"/>
      <c r="L26" s="329">
        <v>0.21</v>
      </c>
      <c r="M26" s="330"/>
      <c r="N26" s="330"/>
      <c r="O26" s="330"/>
      <c r="P26" s="48"/>
      <c r="Q26" s="48"/>
      <c r="R26" s="48"/>
      <c r="S26" s="48"/>
      <c r="T26" s="48"/>
      <c r="U26" s="48"/>
      <c r="V26" s="48"/>
      <c r="W26" s="331">
        <f>ROUND(AZ51,2)</f>
        <v>0</v>
      </c>
      <c r="X26" s="330"/>
      <c r="Y26" s="330"/>
      <c r="Z26" s="330"/>
      <c r="AA26" s="330"/>
      <c r="AB26" s="330"/>
      <c r="AC26" s="330"/>
      <c r="AD26" s="330"/>
      <c r="AE26" s="330"/>
      <c r="AF26" s="48"/>
      <c r="AG26" s="48"/>
      <c r="AH26" s="48"/>
      <c r="AI26" s="48"/>
      <c r="AJ26" s="48"/>
      <c r="AK26" s="331">
        <f>ROUND(AV51,2)</f>
        <v>0</v>
      </c>
      <c r="AL26" s="330"/>
      <c r="AM26" s="330"/>
      <c r="AN26" s="330"/>
      <c r="AO26" s="330"/>
      <c r="AP26" s="48"/>
      <c r="AQ26" s="50"/>
      <c r="BE26" s="337"/>
    </row>
    <row r="27" spans="2:71" s="2" customFormat="1" ht="14.45" customHeight="1">
      <c r="B27" s="47"/>
      <c r="C27" s="48"/>
      <c r="D27" s="48"/>
      <c r="E27" s="48"/>
      <c r="F27" s="49" t="s">
        <v>42</v>
      </c>
      <c r="G27" s="48"/>
      <c r="H27" s="48"/>
      <c r="I27" s="48"/>
      <c r="J27" s="48"/>
      <c r="K27" s="48"/>
      <c r="L27" s="329">
        <v>0.15</v>
      </c>
      <c r="M27" s="330"/>
      <c r="N27" s="330"/>
      <c r="O27" s="330"/>
      <c r="P27" s="48"/>
      <c r="Q27" s="48"/>
      <c r="R27" s="48"/>
      <c r="S27" s="48"/>
      <c r="T27" s="48"/>
      <c r="U27" s="48"/>
      <c r="V27" s="48"/>
      <c r="W27" s="331">
        <f>ROUND(BA51,2)</f>
        <v>0</v>
      </c>
      <c r="X27" s="330"/>
      <c r="Y27" s="330"/>
      <c r="Z27" s="330"/>
      <c r="AA27" s="330"/>
      <c r="AB27" s="330"/>
      <c r="AC27" s="330"/>
      <c r="AD27" s="330"/>
      <c r="AE27" s="330"/>
      <c r="AF27" s="48"/>
      <c r="AG27" s="48"/>
      <c r="AH27" s="48"/>
      <c r="AI27" s="48"/>
      <c r="AJ27" s="48"/>
      <c r="AK27" s="331">
        <f>ROUND(AW51,2)</f>
        <v>0</v>
      </c>
      <c r="AL27" s="330"/>
      <c r="AM27" s="330"/>
      <c r="AN27" s="330"/>
      <c r="AO27" s="330"/>
      <c r="AP27" s="48"/>
      <c r="AQ27" s="50"/>
      <c r="BE27" s="337"/>
    </row>
    <row r="28" spans="2:71" s="2" customFormat="1" ht="14.45" hidden="1" customHeight="1">
      <c r="B28" s="47"/>
      <c r="C28" s="48"/>
      <c r="D28" s="48"/>
      <c r="E28" s="48"/>
      <c r="F28" s="49" t="s">
        <v>43</v>
      </c>
      <c r="G28" s="48"/>
      <c r="H28" s="48"/>
      <c r="I28" s="48"/>
      <c r="J28" s="48"/>
      <c r="K28" s="48"/>
      <c r="L28" s="329">
        <v>0.21</v>
      </c>
      <c r="M28" s="330"/>
      <c r="N28" s="330"/>
      <c r="O28" s="330"/>
      <c r="P28" s="48"/>
      <c r="Q28" s="48"/>
      <c r="R28" s="48"/>
      <c r="S28" s="48"/>
      <c r="T28" s="48"/>
      <c r="U28" s="48"/>
      <c r="V28" s="48"/>
      <c r="W28" s="331">
        <f>ROUND(BB51,2)</f>
        <v>0</v>
      </c>
      <c r="X28" s="330"/>
      <c r="Y28" s="330"/>
      <c r="Z28" s="330"/>
      <c r="AA28" s="330"/>
      <c r="AB28" s="330"/>
      <c r="AC28" s="330"/>
      <c r="AD28" s="330"/>
      <c r="AE28" s="330"/>
      <c r="AF28" s="48"/>
      <c r="AG28" s="48"/>
      <c r="AH28" s="48"/>
      <c r="AI28" s="48"/>
      <c r="AJ28" s="48"/>
      <c r="AK28" s="331">
        <v>0</v>
      </c>
      <c r="AL28" s="330"/>
      <c r="AM28" s="330"/>
      <c r="AN28" s="330"/>
      <c r="AO28" s="330"/>
      <c r="AP28" s="48"/>
      <c r="AQ28" s="50"/>
      <c r="BE28" s="337"/>
    </row>
    <row r="29" spans="2:71" s="2" customFormat="1" ht="14.45" hidden="1" customHeight="1">
      <c r="B29" s="47"/>
      <c r="C29" s="48"/>
      <c r="D29" s="48"/>
      <c r="E29" s="48"/>
      <c r="F29" s="49" t="s">
        <v>44</v>
      </c>
      <c r="G29" s="48"/>
      <c r="H29" s="48"/>
      <c r="I29" s="48"/>
      <c r="J29" s="48"/>
      <c r="K29" s="48"/>
      <c r="L29" s="329">
        <v>0.15</v>
      </c>
      <c r="M29" s="330"/>
      <c r="N29" s="330"/>
      <c r="O29" s="330"/>
      <c r="P29" s="48"/>
      <c r="Q29" s="48"/>
      <c r="R29" s="48"/>
      <c r="S29" s="48"/>
      <c r="T29" s="48"/>
      <c r="U29" s="48"/>
      <c r="V29" s="48"/>
      <c r="W29" s="331">
        <f>ROUND(BC51,2)</f>
        <v>0</v>
      </c>
      <c r="X29" s="330"/>
      <c r="Y29" s="330"/>
      <c r="Z29" s="330"/>
      <c r="AA29" s="330"/>
      <c r="AB29" s="330"/>
      <c r="AC29" s="330"/>
      <c r="AD29" s="330"/>
      <c r="AE29" s="330"/>
      <c r="AF29" s="48"/>
      <c r="AG29" s="48"/>
      <c r="AH29" s="48"/>
      <c r="AI29" s="48"/>
      <c r="AJ29" s="48"/>
      <c r="AK29" s="331">
        <v>0</v>
      </c>
      <c r="AL29" s="330"/>
      <c r="AM29" s="330"/>
      <c r="AN29" s="330"/>
      <c r="AO29" s="330"/>
      <c r="AP29" s="48"/>
      <c r="AQ29" s="50"/>
      <c r="BE29" s="337"/>
    </row>
    <row r="30" spans="2:71" s="2" customFormat="1" ht="14.45" hidden="1" customHeight="1">
      <c r="B30" s="47"/>
      <c r="C30" s="48"/>
      <c r="D30" s="48"/>
      <c r="E30" s="48"/>
      <c r="F30" s="49" t="s">
        <v>45</v>
      </c>
      <c r="G30" s="48"/>
      <c r="H30" s="48"/>
      <c r="I30" s="48"/>
      <c r="J30" s="48"/>
      <c r="K30" s="48"/>
      <c r="L30" s="329">
        <v>0</v>
      </c>
      <c r="M30" s="330"/>
      <c r="N30" s="330"/>
      <c r="O30" s="330"/>
      <c r="P30" s="48"/>
      <c r="Q30" s="48"/>
      <c r="R30" s="48"/>
      <c r="S30" s="48"/>
      <c r="T30" s="48"/>
      <c r="U30" s="48"/>
      <c r="V30" s="48"/>
      <c r="W30" s="331">
        <f>ROUND(BD51,2)</f>
        <v>0</v>
      </c>
      <c r="X30" s="330"/>
      <c r="Y30" s="330"/>
      <c r="Z30" s="330"/>
      <c r="AA30" s="330"/>
      <c r="AB30" s="330"/>
      <c r="AC30" s="330"/>
      <c r="AD30" s="330"/>
      <c r="AE30" s="330"/>
      <c r="AF30" s="48"/>
      <c r="AG30" s="48"/>
      <c r="AH30" s="48"/>
      <c r="AI30" s="48"/>
      <c r="AJ30" s="48"/>
      <c r="AK30" s="331">
        <v>0</v>
      </c>
      <c r="AL30" s="330"/>
      <c r="AM30" s="330"/>
      <c r="AN30" s="330"/>
      <c r="AO30" s="330"/>
      <c r="AP30" s="48"/>
      <c r="AQ30" s="50"/>
      <c r="BE30" s="337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37"/>
    </row>
    <row r="32" spans="2:71" s="1" customFormat="1" ht="25.9" customHeight="1">
      <c r="B32" s="41"/>
      <c r="C32" s="51"/>
      <c r="D32" s="52" t="s">
        <v>46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47</v>
      </c>
      <c r="U32" s="53"/>
      <c r="V32" s="53"/>
      <c r="W32" s="53"/>
      <c r="X32" s="332" t="s">
        <v>48</v>
      </c>
      <c r="Y32" s="333"/>
      <c r="Z32" s="333"/>
      <c r="AA32" s="333"/>
      <c r="AB32" s="333"/>
      <c r="AC32" s="53"/>
      <c r="AD32" s="53"/>
      <c r="AE32" s="53"/>
      <c r="AF32" s="53"/>
      <c r="AG32" s="53"/>
      <c r="AH32" s="53"/>
      <c r="AI32" s="53"/>
      <c r="AJ32" s="53"/>
      <c r="AK32" s="334">
        <f>SUM(AK23:AK30)</f>
        <v>0</v>
      </c>
      <c r="AL32" s="333"/>
      <c r="AM32" s="333"/>
      <c r="AN32" s="333"/>
      <c r="AO32" s="335"/>
      <c r="AP32" s="51"/>
      <c r="AQ32" s="55"/>
      <c r="BE32" s="337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49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62-17</v>
      </c>
      <c r="AR41" s="62"/>
    </row>
    <row r="42" spans="2:56" s="4" customFormat="1" ht="36.950000000000003" customHeight="1">
      <c r="B42" s="64"/>
      <c r="C42" s="65" t="s">
        <v>19</v>
      </c>
      <c r="L42" s="317" t="str">
        <f>K6</f>
        <v>MÍSTNÍ KOMUNIKACE ULICE PŘEMYSLOVA, PŘELOUČ</v>
      </c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8"/>
      <c r="AD42" s="318"/>
      <c r="AE42" s="318"/>
      <c r="AF42" s="318"/>
      <c r="AG42" s="318"/>
      <c r="AH42" s="318"/>
      <c r="AI42" s="318"/>
      <c r="AJ42" s="318"/>
      <c r="AK42" s="318"/>
      <c r="AL42" s="318"/>
      <c r="AM42" s="318"/>
      <c r="AN42" s="318"/>
      <c r="AO42" s="318"/>
      <c r="AR42" s="64"/>
    </row>
    <row r="43" spans="2:56" s="1" customFormat="1" ht="6.95" customHeight="1">
      <c r="B43" s="41"/>
      <c r="AR43" s="41"/>
    </row>
    <row r="44" spans="2:56" s="1" customFormat="1" ht="15">
      <c r="B44" s="41"/>
      <c r="C44" s="63" t="s">
        <v>23</v>
      </c>
      <c r="L44" s="66" t="str">
        <f>IF(K8="","",K8)</f>
        <v>Přelouč</v>
      </c>
      <c r="AI44" s="63" t="s">
        <v>25</v>
      </c>
      <c r="AM44" s="319" t="str">
        <f>IF(AN8= "","",AN8)</f>
        <v>13. 2. 2018</v>
      </c>
      <c r="AN44" s="319"/>
      <c r="AR44" s="41"/>
    </row>
    <row r="45" spans="2:56" s="1" customFormat="1" ht="6.95" customHeight="1">
      <c r="B45" s="41"/>
      <c r="AR45" s="41"/>
    </row>
    <row r="46" spans="2:56" s="1" customFormat="1" ht="15">
      <c r="B46" s="41"/>
      <c r="C46" s="63" t="s">
        <v>27</v>
      </c>
      <c r="L46" s="3" t="str">
        <f>IF(E11= "","",E11)</f>
        <v xml:space="preserve"> </v>
      </c>
      <c r="AI46" s="63" t="s">
        <v>33</v>
      </c>
      <c r="AM46" s="320" t="str">
        <f>IF(E17="","",E17)</f>
        <v xml:space="preserve"> </v>
      </c>
      <c r="AN46" s="320"/>
      <c r="AO46" s="320"/>
      <c r="AP46" s="320"/>
      <c r="AR46" s="41"/>
      <c r="AS46" s="321" t="s">
        <v>50</v>
      </c>
      <c r="AT46" s="322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>
      <c r="B47" s="41"/>
      <c r="C47" s="63" t="s">
        <v>31</v>
      </c>
      <c r="L47" s="3" t="str">
        <f>IF(E14= "Vyplň údaj","",E14)</f>
        <v/>
      </c>
      <c r="AR47" s="41"/>
      <c r="AS47" s="323"/>
      <c r="AT47" s="324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23"/>
      <c r="AT48" s="324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25" t="s">
        <v>51</v>
      </c>
      <c r="D49" s="326"/>
      <c r="E49" s="326"/>
      <c r="F49" s="326"/>
      <c r="G49" s="326"/>
      <c r="H49" s="71"/>
      <c r="I49" s="327" t="s">
        <v>52</v>
      </c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8" t="s">
        <v>53</v>
      </c>
      <c r="AH49" s="326"/>
      <c r="AI49" s="326"/>
      <c r="AJ49" s="326"/>
      <c r="AK49" s="326"/>
      <c r="AL49" s="326"/>
      <c r="AM49" s="326"/>
      <c r="AN49" s="327" t="s">
        <v>54</v>
      </c>
      <c r="AO49" s="326"/>
      <c r="AP49" s="326"/>
      <c r="AQ49" s="72" t="s">
        <v>55</v>
      </c>
      <c r="AR49" s="41"/>
      <c r="AS49" s="73" t="s">
        <v>56</v>
      </c>
      <c r="AT49" s="74" t="s">
        <v>57</v>
      </c>
      <c r="AU49" s="74" t="s">
        <v>58</v>
      </c>
      <c r="AV49" s="74" t="s">
        <v>59</v>
      </c>
      <c r="AW49" s="74" t="s">
        <v>60</v>
      </c>
      <c r="AX49" s="74" t="s">
        <v>61</v>
      </c>
      <c r="AY49" s="74" t="s">
        <v>62</v>
      </c>
      <c r="AZ49" s="74" t="s">
        <v>63</v>
      </c>
      <c r="BA49" s="74" t="s">
        <v>64</v>
      </c>
      <c r="BB49" s="74" t="s">
        <v>65</v>
      </c>
      <c r="BC49" s="74" t="s">
        <v>66</v>
      </c>
      <c r="BD49" s="75" t="s">
        <v>67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68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10">
        <f>ROUND(SUM(AG52:AG53),2)</f>
        <v>0</v>
      </c>
      <c r="AH51" s="310"/>
      <c r="AI51" s="310"/>
      <c r="AJ51" s="310"/>
      <c r="AK51" s="310"/>
      <c r="AL51" s="310"/>
      <c r="AM51" s="310"/>
      <c r="AN51" s="311">
        <f>SUM(AG51,AT51)</f>
        <v>0</v>
      </c>
      <c r="AO51" s="311"/>
      <c r="AP51" s="311"/>
      <c r="AQ51" s="79" t="s">
        <v>5</v>
      </c>
      <c r="AR51" s="64"/>
      <c r="AS51" s="80">
        <f>ROUND(SUM(AS52:AS53),2)</f>
        <v>0</v>
      </c>
      <c r="AT51" s="81">
        <f>ROUND(SUM(AV51:AW51),2)</f>
        <v>0</v>
      </c>
      <c r="AU51" s="82">
        <f>ROUND(SUM(AU52:AU53),5)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ROUND(SUM(AZ52:AZ53),2)</f>
        <v>0</v>
      </c>
      <c r="BA51" s="81">
        <f>ROUND(SUM(BA52:BA53),2)</f>
        <v>0</v>
      </c>
      <c r="BB51" s="81">
        <f>ROUND(SUM(BB52:BB53),2)</f>
        <v>0</v>
      </c>
      <c r="BC51" s="81">
        <f>ROUND(SUM(BC52:BC53),2)</f>
        <v>0</v>
      </c>
      <c r="BD51" s="83">
        <f>ROUND(SUM(BD52:BD53),2)</f>
        <v>0</v>
      </c>
      <c r="BS51" s="65" t="s">
        <v>69</v>
      </c>
      <c r="BT51" s="65" t="s">
        <v>70</v>
      </c>
      <c r="BU51" s="84" t="s">
        <v>71</v>
      </c>
      <c r="BV51" s="65" t="s">
        <v>72</v>
      </c>
      <c r="BW51" s="65" t="s">
        <v>7</v>
      </c>
      <c r="BX51" s="65" t="s">
        <v>73</v>
      </c>
      <c r="CL51" s="65" t="s">
        <v>5</v>
      </c>
    </row>
    <row r="52" spans="1:91" s="5" customFormat="1" ht="16.5" customHeight="1">
      <c r="A52" s="85" t="s">
        <v>74</v>
      </c>
      <c r="B52" s="86"/>
      <c r="C52" s="87"/>
      <c r="D52" s="316" t="s">
        <v>75</v>
      </c>
      <c r="E52" s="316"/>
      <c r="F52" s="316"/>
      <c r="G52" s="316"/>
      <c r="H52" s="316"/>
      <c r="I52" s="88"/>
      <c r="J52" s="316" t="s">
        <v>76</v>
      </c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4">
        <f>'SO 101 - KOMUNIKACE'!J27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9" t="s">
        <v>77</v>
      </c>
      <c r="AR52" s="86"/>
      <c r="AS52" s="90">
        <v>0</v>
      </c>
      <c r="AT52" s="91">
        <f>ROUND(SUM(AV52:AW52),2)</f>
        <v>0</v>
      </c>
      <c r="AU52" s="92">
        <f>'SO 101 - KOMUNIKACE'!P84</f>
        <v>0</v>
      </c>
      <c r="AV52" s="91">
        <f>'SO 101 - KOMUNIKACE'!J30</f>
        <v>0</v>
      </c>
      <c r="AW52" s="91">
        <f>'SO 101 - KOMUNIKACE'!J31</f>
        <v>0</v>
      </c>
      <c r="AX52" s="91">
        <f>'SO 101 - KOMUNIKACE'!J32</f>
        <v>0</v>
      </c>
      <c r="AY52" s="91">
        <f>'SO 101 - KOMUNIKACE'!J33</f>
        <v>0</v>
      </c>
      <c r="AZ52" s="91">
        <f>'SO 101 - KOMUNIKACE'!F30</f>
        <v>0</v>
      </c>
      <c r="BA52" s="91">
        <f>'SO 101 - KOMUNIKACE'!F31</f>
        <v>0</v>
      </c>
      <c r="BB52" s="91">
        <f>'SO 101 - KOMUNIKACE'!F32</f>
        <v>0</v>
      </c>
      <c r="BC52" s="91">
        <f>'SO 101 - KOMUNIKACE'!F33</f>
        <v>0</v>
      </c>
      <c r="BD52" s="93">
        <f>'SO 101 - KOMUNIKACE'!F34</f>
        <v>0</v>
      </c>
      <c r="BT52" s="94" t="s">
        <v>78</v>
      </c>
      <c r="BV52" s="94" t="s">
        <v>72</v>
      </c>
      <c r="BW52" s="94" t="s">
        <v>79</v>
      </c>
      <c r="BX52" s="94" t="s">
        <v>7</v>
      </c>
      <c r="CL52" s="94" t="s">
        <v>5</v>
      </c>
      <c r="CM52" s="94" t="s">
        <v>80</v>
      </c>
    </row>
    <row r="53" spans="1:91" s="5" customFormat="1" ht="16.5" customHeight="1">
      <c r="A53" s="85" t="s">
        <v>74</v>
      </c>
      <c r="B53" s="86"/>
      <c r="C53" s="87"/>
      <c r="D53" s="316" t="s">
        <v>81</v>
      </c>
      <c r="E53" s="316"/>
      <c r="F53" s="316"/>
      <c r="G53" s="316"/>
      <c r="H53" s="316"/>
      <c r="I53" s="88"/>
      <c r="J53" s="316" t="s">
        <v>82</v>
      </c>
      <c r="K53" s="316"/>
      <c r="L53" s="316"/>
      <c r="M53" s="316"/>
      <c r="N53" s="316"/>
      <c r="O53" s="316"/>
      <c r="P53" s="316"/>
      <c r="Q53" s="316"/>
      <c r="R53" s="316"/>
      <c r="S53" s="316"/>
      <c r="T53" s="316"/>
      <c r="U53" s="316"/>
      <c r="V53" s="316"/>
      <c r="W53" s="316"/>
      <c r="X53" s="316"/>
      <c r="Y53" s="316"/>
      <c r="Z53" s="316"/>
      <c r="AA53" s="316"/>
      <c r="AB53" s="316"/>
      <c r="AC53" s="316"/>
      <c r="AD53" s="316"/>
      <c r="AE53" s="316"/>
      <c r="AF53" s="316"/>
      <c r="AG53" s="314">
        <f>'SO 000 - VEDLEJŠÍ A OSTAT...'!J27</f>
        <v>0</v>
      </c>
      <c r="AH53" s="315"/>
      <c r="AI53" s="315"/>
      <c r="AJ53" s="315"/>
      <c r="AK53" s="315"/>
      <c r="AL53" s="315"/>
      <c r="AM53" s="315"/>
      <c r="AN53" s="314">
        <f>SUM(AG53,AT53)</f>
        <v>0</v>
      </c>
      <c r="AO53" s="315"/>
      <c r="AP53" s="315"/>
      <c r="AQ53" s="89" t="s">
        <v>77</v>
      </c>
      <c r="AR53" s="86"/>
      <c r="AS53" s="95">
        <v>0</v>
      </c>
      <c r="AT53" s="96">
        <f>ROUND(SUM(AV53:AW53),2)</f>
        <v>0</v>
      </c>
      <c r="AU53" s="97">
        <f>'SO 000 - VEDLEJŠÍ A OSTAT...'!P80</f>
        <v>0</v>
      </c>
      <c r="AV53" s="96">
        <f>'SO 000 - VEDLEJŠÍ A OSTAT...'!J30</f>
        <v>0</v>
      </c>
      <c r="AW53" s="96">
        <f>'SO 000 - VEDLEJŠÍ A OSTAT...'!J31</f>
        <v>0</v>
      </c>
      <c r="AX53" s="96">
        <f>'SO 000 - VEDLEJŠÍ A OSTAT...'!J32</f>
        <v>0</v>
      </c>
      <c r="AY53" s="96">
        <f>'SO 000 - VEDLEJŠÍ A OSTAT...'!J33</f>
        <v>0</v>
      </c>
      <c r="AZ53" s="96">
        <f>'SO 000 - VEDLEJŠÍ A OSTAT...'!F30</f>
        <v>0</v>
      </c>
      <c r="BA53" s="96">
        <f>'SO 000 - VEDLEJŠÍ A OSTAT...'!F31</f>
        <v>0</v>
      </c>
      <c r="BB53" s="96">
        <f>'SO 000 - VEDLEJŠÍ A OSTAT...'!F32</f>
        <v>0</v>
      </c>
      <c r="BC53" s="96">
        <f>'SO 000 - VEDLEJŠÍ A OSTAT...'!F33</f>
        <v>0</v>
      </c>
      <c r="BD53" s="98">
        <f>'SO 000 - VEDLEJŠÍ A OSTAT...'!F34</f>
        <v>0</v>
      </c>
      <c r="BT53" s="94" t="s">
        <v>78</v>
      </c>
      <c r="BV53" s="94" t="s">
        <v>72</v>
      </c>
      <c r="BW53" s="94" t="s">
        <v>83</v>
      </c>
      <c r="BX53" s="94" t="s">
        <v>7</v>
      </c>
      <c r="CL53" s="94" t="s">
        <v>5</v>
      </c>
      <c r="CM53" s="94" t="s">
        <v>80</v>
      </c>
    </row>
    <row r="54" spans="1:91" s="1" customFormat="1" ht="30" customHeight="1">
      <c r="B54" s="41"/>
      <c r="AR54" s="4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41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 101 - KOMUNIKACE'!C2" display="/" xr:uid="{00000000-0004-0000-0000-000002000000}"/>
    <hyperlink ref="A53" location="'SO 000 - VEDLEJŠÍ A OSTAT...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3"/>
  <sheetViews>
    <sheetView showGridLines="0" workbookViewId="0">
      <pane ySplit="1" topLeftCell="A275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84</v>
      </c>
      <c r="G1" s="351" t="s">
        <v>85</v>
      </c>
      <c r="H1" s="351"/>
      <c r="I1" s="103"/>
      <c r="J1" s="102" t="s">
        <v>86</v>
      </c>
      <c r="K1" s="101" t="s">
        <v>87</v>
      </c>
      <c r="L1" s="102" t="s">
        <v>88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12" t="s">
        <v>8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4" t="s">
        <v>79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89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52" t="str">
        <f>'Rekapitulace stavby'!K6</f>
        <v>MÍSTNÍ KOMUNIKACE ULICE PŘEMYSLOVA, PŘELOUČ</v>
      </c>
      <c r="F7" s="353"/>
      <c r="G7" s="353"/>
      <c r="H7" s="353"/>
      <c r="I7" s="105"/>
      <c r="J7" s="29"/>
      <c r="K7" s="31"/>
    </row>
    <row r="8" spans="1:70" s="1" customFormat="1" ht="15">
      <c r="B8" s="41"/>
      <c r="C8" s="42"/>
      <c r="D8" s="37" t="s">
        <v>90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54" t="s">
        <v>91</v>
      </c>
      <c r="F9" s="355"/>
      <c r="G9" s="355"/>
      <c r="H9" s="355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13. 2. 2018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07" t="s">
        <v>30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07" t="s">
        <v>30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35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43" t="s">
        <v>5</v>
      </c>
      <c r="F24" s="343"/>
      <c r="G24" s="343"/>
      <c r="H24" s="343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36</v>
      </c>
      <c r="E27" s="42"/>
      <c r="F27" s="42"/>
      <c r="G27" s="42"/>
      <c r="H27" s="42"/>
      <c r="I27" s="106"/>
      <c r="J27" s="116">
        <f>ROUND(J84,2)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38</v>
      </c>
      <c r="G29" s="42"/>
      <c r="H29" s="42"/>
      <c r="I29" s="117" t="s">
        <v>37</v>
      </c>
      <c r="J29" s="46" t="s">
        <v>39</v>
      </c>
      <c r="K29" s="45"/>
    </row>
    <row r="30" spans="2:11" s="1" customFormat="1" ht="14.45" customHeight="1">
      <c r="B30" s="41"/>
      <c r="C30" s="42"/>
      <c r="D30" s="49" t="s">
        <v>40</v>
      </c>
      <c r="E30" s="49" t="s">
        <v>41</v>
      </c>
      <c r="F30" s="118">
        <f>ROUND(SUM(BE84:BE292), 2)</f>
        <v>0</v>
      </c>
      <c r="G30" s="42"/>
      <c r="H30" s="42"/>
      <c r="I30" s="119">
        <v>0.21</v>
      </c>
      <c r="J30" s="118">
        <f>ROUND(ROUND((SUM(BE84:BE292)),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42</v>
      </c>
      <c r="F31" s="118">
        <f>ROUND(SUM(BF84:BF292), 2)</f>
        <v>0</v>
      </c>
      <c r="G31" s="42"/>
      <c r="H31" s="42"/>
      <c r="I31" s="119">
        <v>0.15</v>
      </c>
      <c r="J31" s="118">
        <f>ROUND(ROUND((SUM(BF84:BF292)),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43</v>
      </c>
      <c r="F32" s="118">
        <f>ROUND(SUM(BG84:BG292),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44</v>
      </c>
      <c r="F33" s="118">
        <f>ROUND(SUM(BH84:BH292),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45</v>
      </c>
      <c r="F34" s="118">
        <f>ROUND(SUM(BI84:BI292),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46</v>
      </c>
      <c r="E36" s="71"/>
      <c r="F36" s="71"/>
      <c r="G36" s="122" t="s">
        <v>47</v>
      </c>
      <c r="H36" s="123" t="s">
        <v>48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92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52" t="str">
        <f>E7</f>
        <v>MÍSTNÍ KOMUNIKACE ULICE PŘEMYSLOVA, PŘELOUČ</v>
      </c>
      <c r="F45" s="353"/>
      <c r="G45" s="353"/>
      <c r="H45" s="353"/>
      <c r="I45" s="106"/>
      <c r="J45" s="42"/>
      <c r="K45" s="45"/>
    </row>
    <row r="46" spans="2:11" s="1" customFormat="1" ht="14.45" customHeight="1">
      <c r="B46" s="41"/>
      <c r="C46" s="37" t="s">
        <v>90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54" t="str">
        <f>E9</f>
        <v>SO 101 - KOMUNIKACE</v>
      </c>
      <c r="F47" s="355"/>
      <c r="G47" s="355"/>
      <c r="H47" s="355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Přelouč</v>
      </c>
      <c r="G49" s="42"/>
      <c r="H49" s="42"/>
      <c r="I49" s="107" t="s">
        <v>25</v>
      </c>
      <c r="J49" s="108" t="str">
        <f>IF(J12="","",J12)</f>
        <v>13. 2. 2018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07" t="s">
        <v>33</v>
      </c>
      <c r="J51" s="343" t="str">
        <f>E21</f>
        <v xml:space="preserve"> 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34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93</v>
      </c>
      <c r="D54" s="120"/>
      <c r="E54" s="120"/>
      <c r="F54" s="120"/>
      <c r="G54" s="120"/>
      <c r="H54" s="120"/>
      <c r="I54" s="131"/>
      <c r="J54" s="132" t="s">
        <v>94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95</v>
      </c>
      <c r="D56" s="42"/>
      <c r="E56" s="42"/>
      <c r="F56" s="42"/>
      <c r="G56" s="42"/>
      <c r="H56" s="42"/>
      <c r="I56" s="106"/>
      <c r="J56" s="116">
        <f>J84</f>
        <v>0</v>
      </c>
      <c r="K56" s="45"/>
      <c r="AU56" s="24" t="s">
        <v>96</v>
      </c>
    </row>
    <row r="57" spans="2:47" s="7" customFormat="1" ht="24.95" customHeight="1">
      <c r="B57" s="135"/>
      <c r="C57" s="136"/>
      <c r="D57" s="137" t="s">
        <v>97</v>
      </c>
      <c r="E57" s="138"/>
      <c r="F57" s="138"/>
      <c r="G57" s="138"/>
      <c r="H57" s="138"/>
      <c r="I57" s="139"/>
      <c r="J57" s="140">
        <f>J85</f>
        <v>0</v>
      </c>
      <c r="K57" s="141"/>
    </row>
    <row r="58" spans="2:47" s="8" customFormat="1" ht="19.899999999999999" customHeight="1">
      <c r="B58" s="142"/>
      <c r="C58" s="143"/>
      <c r="D58" s="144" t="s">
        <v>98</v>
      </c>
      <c r="E58" s="145"/>
      <c r="F58" s="145"/>
      <c r="G58" s="145"/>
      <c r="H58" s="145"/>
      <c r="I58" s="146"/>
      <c r="J58" s="147">
        <f>J86</f>
        <v>0</v>
      </c>
      <c r="K58" s="148"/>
    </row>
    <row r="59" spans="2:47" s="8" customFormat="1" ht="19.899999999999999" customHeight="1">
      <c r="B59" s="142"/>
      <c r="C59" s="143"/>
      <c r="D59" s="144" t="s">
        <v>99</v>
      </c>
      <c r="E59" s="145"/>
      <c r="F59" s="145"/>
      <c r="G59" s="145"/>
      <c r="H59" s="145"/>
      <c r="I59" s="146"/>
      <c r="J59" s="147">
        <f>J175</f>
        <v>0</v>
      </c>
      <c r="K59" s="148"/>
    </row>
    <row r="60" spans="2:47" s="8" customFormat="1" ht="19.899999999999999" customHeight="1">
      <c r="B60" s="142"/>
      <c r="C60" s="143"/>
      <c r="D60" s="144" t="s">
        <v>100</v>
      </c>
      <c r="E60" s="145"/>
      <c r="F60" s="145"/>
      <c r="G60" s="145"/>
      <c r="H60" s="145"/>
      <c r="I60" s="146"/>
      <c r="J60" s="147">
        <f>J180</f>
        <v>0</v>
      </c>
      <c r="K60" s="148"/>
    </row>
    <row r="61" spans="2:47" s="8" customFormat="1" ht="19.899999999999999" customHeight="1">
      <c r="B61" s="142"/>
      <c r="C61" s="143"/>
      <c r="D61" s="144" t="s">
        <v>101</v>
      </c>
      <c r="E61" s="145"/>
      <c r="F61" s="145"/>
      <c r="G61" s="145"/>
      <c r="H61" s="145"/>
      <c r="I61" s="146"/>
      <c r="J61" s="147">
        <f>J218</f>
        <v>0</v>
      </c>
      <c r="K61" s="148"/>
    </row>
    <row r="62" spans="2:47" s="8" customFormat="1" ht="19.899999999999999" customHeight="1">
      <c r="B62" s="142"/>
      <c r="C62" s="143"/>
      <c r="D62" s="144" t="s">
        <v>102</v>
      </c>
      <c r="E62" s="145"/>
      <c r="F62" s="145"/>
      <c r="G62" s="145"/>
      <c r="H62" s="145"/>
      <c r="I62" s="146"/>
      <c r="J62" s="147">
        <f>J226</f>
        <v>0</v>
      </c>
      <c r="K62" s="148"/>
    </row>
    <row r="63" spans="2:47" s="8" customFormat="1" ht="19.899999999999999" customHeight="1">
      <c r="B63" s="142"/>
      <c r="C63" s="143"/>
      <c r="D63" s="144" t="s">
        <v>103</v>
      </c>
      <c r="E63" s="145"/>
      <c r="F63" s="145"/>
      <c r="G63" s="145"/>
      <c r="H63" s="145"/>
      <c r="I63" s="146"/>
      <c r="J63" s="147">
        <f>J267</f>
        <v>0</v>
      </c>
      <c r="K63" s="148"/>
    </row>
    <row r="64" spans="2:47" s="8" customFormat="1" ht="19.899999999999999" customHeight="1">
      <c r="B64" s="142"/>
      <c r="C64" s="143"/>
      <c r="D64" s="144" t="s">
        <v>104</v>
      </c>
      <c r="E64" s="145"/>
      <c r="F64" s="145"/>
      <c r="G64" s="145"/>
      <c r="H64" s="145"/>
      <c r="I64" s="146"/>
      <c r="J64" s="147">
        <f>J291</f>
        <v>0</v>
      </c>
      <c r="K64" s="148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06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27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28"/>
      <c r="J70" s="60"/>
      <c r="K70" s="60"/>
      <c r="L70" s="41"/>
    </row>
    <row r="71" spans="2:12" s="1" customFormat="1" ht="36.950000000000003" customHeight="1">
      <c r="B71" s="41"/>
      <c r="C71" s="61" t="s">
        <v>105</v>
      </c>
      <c r="L71" s="41"/>
    </row>
    <row r="72" spans="2:12" s="1" customFormat="1" ht="6.95" customHeight="1">
      <c r="B72" s="41"/>
      <c r="L72" s="41"/>
    </row>
    <row r="73" spans="2:12" s="1" customFormat="1" ht="14.45" customHeight="1">
      <c r="B73" s="41"/>
      <c r="C73" s="63" t="s">
        <v>19</v>
      </c>
      <c r="L73" s="41"/>
    </row>
    <row r="74" spans="2:12" s="1" customFormat="1" ht="16.5" customHeight="1">
      <c r="B74" s="41"/>
      <c r="E74" s="348" t="str">
        <f>E7</f>
        <v>MÍSTNÍ KOMUNIKACE ULICE PŘEMYSLOVA, PŘELOUČ</v>
      </c>
      <c r="F74" s="349"/>
      <c r="G74" s="349"/>
      <c r="H74" s="349"/>
      <c r="L74" s="41"/>
    </row>
    <row r="75" spans="2:12" s="1" customFormat="1" ht="14.45" customHeight="1">
      <c r="B75" s="41"/>
      <c r="C75" s="63" t="s">
        <v>90</v>
      </c>
      <c r="L75" s="41"/>
    </row>
    <row r="76" spans="2:12" s="1" customFormat="1" ht="17.25" customHeight="1">
      <c r="B76" s="41"/>
      <c r="E76" s="317" t="str">
        <f>E9</f>
        <v>SO 101 - KOMUNIKACE</v>
      </c>
      <c r="F76" s="350"/>
      <c r="G76" s="350"/>
      <c r="H76" s="350"/>
      <c r="L76" s="41"/>
    </row>
    <row r="77" spans="2:12" s="1" customFormat="1" ht="6.95" customHeight="1">
      <c r="B77" s="41"/>
      <c r="L77" s="41"/>
    </row>
    <row r="78" spans="2:12" s="1" customFormat="1" ht="18" customHeight="1">
      <c r="B78" s="41"/>
      <c r="C78" s="63" t="s">
        <v>23</v>
      </c>
      <c r="F78" s="149" t="str">
        <f>F12</f>
        <v>Přelouč</v>
      </c>
      <c r="I78" s="150" t="s">
        <v>25</v>
      </c>
      <c r="J78" s="67" t="str">
        <f>IF(J12="","",J12)</f>
        <v>13. 2. 2018</v>
      </c>
      <c r="L78" s="41"/>
    </row>
    <row r="79" spans="2:12" s="1" customFormat="1" ht="6.95" customHeight="1">
      <c r="B79" s="41"/>
      <c r="L79" s="41"/>
    </row>
    <row r="80" spans="2:12" s="1" customFormat="1" ht="15">
      <c r="B80" s="41"/>
      <c r="C80" s="63" t="s">
        <v>27</v>
      </c>
      <c r="F80" s="149" t="str">
        <f>E15</f>
        <v xml:space="preserve"> </v>
      </c>
      <c r="I80" s="150" t="s">
        <v>33</v>
      </c>
      <c r="J80" s="149" t="str">
        <f>E21</f>
        <v xml:space="preserve"> </v>
      </c>
      <c r="L80" s="41"/>
    </row>
    <row r="81" spans="2:65" s="1" customFormat="1" ht="14.45" customHeight="1">
      <c r="B81" s="41"/>
      <c r="C81" s="63" t="s">
        <v>31</v>
      </c>
      <c r="F81" s="149" t="str">
        <f>IF(E18="","",E18)</f>
        <v/>
      </c>
      <c r="L81" s="41"/>
    </row>
    <row r="82" spans="2:65" s="1" customFormat="1" ht="10.35" customHeight="1">
      <c r="B82" s="41"/>
      <c r="L82" s="41"/>
    </row>
    <row r="83" spans="2:65" s="9" customFormat="1" ht="29.25" customHeight="1">
      <c r="B83" s="151"/>
      <c r="C83" s="152" t="s">
        <v>106</v>
      </c>
      <c r="D83" s="153" t="s">
        <v>55</v>
      </c>
      <c r="E83" s="153" t="s">
        <v>51</v>
      </c>
      <c r="F83" s="153" t="s">
        <v>107</v>
      </c>
      <c r="G83" s="153" t="s">
        <v>108</v>
      </c>
      <c r="H83" s="153" t="s">
        <v>109</v>
      </c>
      <c r="I83" s="154" t="s">
        <v>110</v>
      </c>
      <c r="J83" s="153" t="s">
        <v>94</v>
      </c>
      <c r="K83" s="155" t="s">
        <v>111</v>
      </c>
      <c r="L83" s="151"/>
      <c r="M83" s="73" t="s">
        <v>112</v>
      </c>
      <c r="N83" s="74" t="s">
        <v>40</v>
      </c>
      <c r="O83" s="74" t="s">
        <v>113</v>
      </c>
      <c r="P83" s="74" t="s">
        <v>114</v>
      </c>
      <c r="Q83" s="74" t="s">
        <v>115</v>
      </c>
      <c r="R83" s="74" t="s">
        <v>116</v>
      </c>
      <c r="S83" s="74" t="s">
        <v>117</v>
      </c>
      <c r="T83" s="75" t="s">
        <v>118</v>
      </c>
    </row>
    <row r="84" spans="2:65" s="1" customFormat="1" ht="29.25" customHeight="1">
      <c r="B84" s="41"/>
      <c r="C84" s="77" t="s">
        <v>95</v>
      </c>
      <c r="J84" s="156">
        <f>BK84</f>
        <v>0</v>
      </c>
      <c r="L84" s="41"/>
      <c r="M84" s="76"/>
      <c r="N84" s="68"/>
      <c r="O84" s="68"/>
      <c r="P84" s="157">
        <f>P85</f>
        <v>0</v>
      </c>
      <c r="Q84" s="68"/>
      <c r="R84" s="157">
        <f>R85</f>
        <v>215.35434071</v>
      </c>
      <c r="S84" s="68"/>
      <c r="T84" s="158">
        <f>T85</f>
        <v>207.31599999999997</v>
      </c>
      <c r="AT84" s="24" t="s">
        <v>69</v>
      </c>
      <c r="AU84" s="24" t="s">
        <v>96</v>
      </c>
      <c r="BK84" s="159">
        <f>BK85</f>
        <v>0</v>
      </c>
    </row>
    <row r="85" spans="2:65" s="10" customFormat="1" ht="37.35" customHeight="1">
      <c r="B85" s="160"/>
      <c r="D85" s="161" t="s">
        <v>69</v>
      </c>
      <c r="E85" s="162" t="s">
        <v>119</v>
      </c>
      <c r="F85" s="162" t="s">
        <v>120</v>
      </c>
      <c r="I85" s="163"/>
      <c r="J85" s="164">
        <f>BK85</f>
        <v>0</v>
      </c>
      <c r="L85" s="160"/>
      <c r="M85" s="165"/>
      <c r="N85" s="166"/>
      <c r="O85" s="166"/>
      <c r="P85" s="167">
        <f>P86+P175+P180+P218+P226+P267+P291</f>
        <v>0</v>
      </c>
      <c r="Q85" s="166"/>
      <c r="R85" s="167">
        <f>R86+R175+R180+R218+R226+R267+R291</f>
        <v>215.35434071</v>
      </c>
      <c r="S85" s="166"/>
      <c r="T85" s="168">
        <f>T86+T175+T180+T218+T226+T267+T291</f>
        <v>207.31599999999997</v>
      </c>
      <c r="AR85" s="161" t="s">
        <v>78</v>
      </c>
      <c r="AT85" s="169" t="s">
        <v>69</v>
      </c>
      <c r="AU85" s="169" t="s">
        <v>70</v>
      </c>
      <c r="AY85" s="161" t="s">
        <v>121</v>
      </c>
      <c r="BK85" s="170">
        <f>BK86+BK175+BK180+BK218+BK226+BK267+BK291</f>
        <v>0</v>
      </c>
    </row>
    <row r="86" spans="2:65" s="10" customFormat="1" ht="19.899999999999999" customHeight="1">
      <c r="B86" s="160"/>
      <c r="D86" s="161" t="s">
        <v>69</v>
      </c>
      <c r="E86" s="171" t="s">
        <v>78</v>
      </c>
      <c r="F86" s="171" t="s">
        <v>122</v>
      </c>
      <c r="I86" s="163"/>
      <c r="J86" s="172">
        <f>BK86</f>
        <v>0</v>
      </c>
      <c r="L86" s="160"/>
      <c r="M86" s="165"/>
      <c r="N86" s="166"/>
      <c r="O86" s="166"/>
      <c r="P86" s="167">
        <f>SUM(P87:P174)</f>
        <v>0</v>
      </c>
      <c r="Q86" s="166"/>
      <c r="R86" s="167">
        <f>SUM(R87:R174)</f>
        <v>8.4108549999999997</v>
      </c>
      <c r="S86" s="166"/>
      <c r="T86" s="168">
        <f>SUM(T87:T174)</f>
        <v>207.23399999999998</v>
      </c>
      <c r="AR86" s="161" t="s">
        <v>78</v>
      </c>
      <c r="AT86" s="169" t="s">
        <v>69</v>
      </c>
      <c r="AU86" s="169" t="s">
        <v>78</v>
      </c>
      <c r="AY86" s="161" t="s">
        <v>121</v>
      </c>
      <c r="BK86" s="170">
        <f>SUM(BK87:BK174)</f>
        <v>0</v>
      </c>
    </row>
    <row r="87" spans="2:65" s="1" customFormat="1" ht="25.5" customHeight="1">
      <c r="B87" s="173"/>
      <c r="C87" s="174" t="s">
        <v>78</v>
      </c>
      <c r="D87" s="174" t="s">
        <v>123</v>
      </c>
      <c r="E87" s="175" t="s">
        <v>124</v>
      </c>
      <c r="F87" s="176" t="s">
        <v>125</v>
      </c>
      <c r="G87" s="177" t="s">
        <v>126</v>
      </c>
      <c r="H87" s="178">
        <v>1</v>
      </c>
      <c r="I87" s="179"/>
      <c r="J87" s="180">
        <f>ROUND(I87*H87,2)</f>
        <v>0</v>
      </c>
      <c r="K87" s="176" t="s">
        <v>127</v>
      </c>
      <c r="L87" s="41"/>
      <c r="M87" s="181" t="s">
        <v>5</v>
      </c>
      <c r="N87" s="182" t="s">
        <v>41</v>
      </c>
      <c r="O87" s="42"/>
      <c r="P87" s="183">
        <f>O87*H87</f>
        <v>0</v>
      </c>
      <c r="Q87" s="183">
        <v>1.8000000000000001E-4</v>
      </c>
      <c r="R87" s="183">
        <f>Q87*H87</f>
        <v>1.8000000000000001E-4</v>
      </c>
      <c r="S87" s="183">
        <v>0</v>
      </c>
      <c r="T87" s="184">
        <f>S87*H87</f>
        <v>0</v>
      </c>
      <c r="AR87" s="24" t="s">
        <v>128</v>
      </c>
      <c r="AT87" s="24" t="s">
        <v>123</v>
      </c>
      <c r="AU87" s="24" t="s">
        <v>80</v>
      </c>
      <c r="AY87" s="24" t="s">
        <v>121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4" t="s">
        <v>78</v>
      </c>
      <c r="BK87" s="185">
        <f>ROUND(I87*H87,2)</f>
        <v>0</v>
      </c>
      <c r="BL87" s="24" t="s">
        <v>128</v>
      </c>
      <c r="BM87" s="24" t="s">
        <v>129</v>
      </c>
    </row>
    <row r="88" spans="2:65" s="1" customFormat="1" ht="16.5" customHeight="1">
      <c r="B88" s="173"/>
      <c r="C88" s="174" t="s">
        <v>80</v>
      </c>
      <c r="D88" s="174" t="s">
        <v>123</v>
      </c>
      <c r="E88" s="175" t="s">
        <v>130</v>
      </c>
      <c r="F88" s="176" t="s">
        <v>131</v>
      </c>
      <c r="G88" s="177" t="s">
        <v>132</v>
      </c>
      <c r="H88" s="178">
        <v>180</v>
      </c>
      <c r="I88" s="179"/>
      <c r="J88" s="180">
        <f>ROUND(I88*H88,2)</f>
        <v>0</v>
      </c>
      <c r="K88" s="176" t="s">
        <v>127</v>
      </c>
      <c r="L88" s="41"/>
      <c r="M88" s="181" t="s">
        <v>5</v>
      </c>
      <c r="N88" s="182" t="s">
        <v>41</v>
      </c>
      <c r="O88" s="42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4" t="s">
        <v>128</v>
      </c>
      <c r="AT88" s="24" t="s">
        <v>123</v>
      </c>
      <c r="AU88" s="24" t="s">
        <v>80</v>
      </c>
      <c r="AY88" s="24" t="s">
        <v>121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4" t="s">
        <v>78</v>
      </c>
      <c r="BK88" s="185">
        <f>ROUND(I88*H88,2)</f>
        <v>0</v>
      </c>
      <c r="BL88" s="24" t="s">
        <v>128</v>
      </c>
      <c r="BM88" s="24" t="s">
        <v>133</v>
      </c>
    </row>
    <row r="89" spans="2:65" s="11" customFormat="1">
      <c r="B89" s="186"/>
      <c r="D89" s="187" t="s">
        <v>134</v>
      </c>
      <c r="E89" s="188" t="s">
        <v>5</v>
      </c>
      <c r="F89" s="189" t="s">
        <v>135</v>
      </c>
      <c r="H89" s="190">
        <v>180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88" t="s">
        <v>134</v>
      </c>
      <c r="AU89" s="188" t="s">
        <v>80</v>
      </c>
      <c r="AV89" s="11" t="s">
        <v>80</v>
      </c>
      <c r="AW89" s="11" t="s">
        <v>34</v>
      </c>
      <c r="AX89" s="11" t="s">
        <v>78</v>
      </c>
      <c r="AY89" s="188" t="s">
        <v>121</v>
      </c>
    </row>
    <row r="90" spans="2:65" s="1" customFormat="1" ht="25.5" customHeight="1">
      <c r="B90" s="173"/>
      <c r="C90" s="174" t="s">
        <v>136</v>
      </c>
      <c r="D90" s="174" t="s">
        <v>123</v>
      </c>
      <c r="E90" s="175" t="s">
        <v>137</v>
      </c>
      <c r="F90" s="176" t="s">
        <v>138</v>
      </c>
      <c r="G90" s="177" t="s">
        <v>126</v>
      </c>
      <c r="H90" s="178">
        <v>1</v>
      </c>
      <c r="I90" s="179"/>
      <c r="J90" s="180">
        <f>ROUND(I90*H90,2)</f>
        <v>0</v>
      </c>
      <c r="K90" s="176" t="s">
        <v>127</v>
      </c>
      <c r="L90" s="41"/>
      <c r="M90" s="181" t="s">
        <v>5</v>
      </c>
      <c r="N90" s="182" t="s">
        <v>41</v>
      </c>
      <c r="O90" s="42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4" t="s">
        <v>128</v>
      </c>
      <c r="AT90" s="24" t="s">
        <v>123</v>
      </c>
      <c r="AU90" s="24" t="s">
        <v>80</v>
      </c>
      <c r="AY90" s="24" t="s">
        <v>121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4" t="s">
        <v>78</v>
      </c>
      <c r="BK90" s="185">
        <f>ROUND(I90*H90,2)</f>
        <v>0</v>
      </c>
      <c r="BL90" s="24" t="s">
        <v>128</v>
      </c>
      <c r="BM90" s="24" t="s">
        <v>139</v>
      </c>
    </row>
    <row r="91" spans="2:65" s="1" customFormat="1" ht="25.5" customHeight="1">
      <c r="B91" s="173"/>
      <c r="C91" s="174" t="s">
        <v>128</v>
      </c>
      <c r="D91" s="174" t="s">
        <v>123</v>
      </c>
      <c r="E91" s="175" t="s">
        <v>140</v>
      </c>
      <c r="F91" s="176" t="s">
        <v>141</v>
      </c>
      <c r="G91" s="177" t="s">
        <v>126</v>
      </c>
      <c r="H91" s="178">
        <v>1</v>
      </c>
      <c r="I91" s="179"/>
      <c r="J91" s="180">
        <f>ROUND(I91*H91,2)</f>
        <v>0</v>
      </c>
      <c r="K91" s="176" t="s">
        <v>127</v>
      </c>
      <c r="L91" s="41"/>
      <c r="M91" s="181" t="s">
        <v>5</v>
      </c>
      <c r="N91" s="182" t="s">
        <v>41</v>
      </c>
      <c r="O91" s="42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4" t="s">
        <v>128</v>
      </c>
      <c r="AT91" s="24" t="s">
        <v>123</v>
      </c>
      <c r="AU91" s="24" t="s">
        <v>80</v>
      </c>
      <c r="AY91" s="24" t="s">
        <v>121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4" t="s">
        <v>78</v>
      </c>
      <c r="BK91" s="185">
        <f>ROUND(I91*H91,2)</f>
        <v>0</v>
      </c>
      <c r="BL91" s="24" t="s">
        <v>128</v>
      </c>
      <c r="BM91" s="24" t="s">
        <v>142</v>
      </c>
    </row>
    <row r="92" spans="2:65" s="1" customFormat="1" ht="51" customHeight="1">
      <c r="B92" s="173"/>
      <c r="C92" s="174" t="s">
        <v>143</v>
      </c>
      <c r="D92" s="174" t="s">
        <v>123</v>
      </c>
      <c r="E92" s="175" t="s">
        <v>144</v>
      </c>
      <c r="F92" s="176" t="s">
        <v>145</v>
      </c>
      <c r="G92" s="177" t="s">
        <v>132</v>
      </c>
      <c r="H92" s="178">
        <v>154</v>
      </c>
      <c r="I92" s="179"/>
      <c r="J92" s="180">
        <f>ROUND(I92*H92,2)</f>
        <v>0</v>
      </c>
      <c r="K92" s="176" t="s">
        <v>127</v>
      </c>
      <c r="L92" s="41"/>
      <c r="M92" s="181" t="s">
        <v>5</v>
      </c>
      <c r="N92" s="182" t="s">
        <v>41</v>
      </c>
      <c r="O92" s="42"/>
      <c r="P92" s="183">
        <f>O92*H92</f>
        <v>0</v>
      </c>
      <c r="Q92" s="183">
        <v>0</v>
      </c>
      <c r="R92" s="183">
        <f>Q92*H92</f>
        <v>0</v>
      </c>
      <c r="S92" s="183">
        <v>0.255</v>
      </c>
      <c r="T92" s="184">
        <f>S92*H92</f>
        <v>39.270000000000003</v>
      </c>
      <c r="AR92" s="24" t="s">
        <v>128</v>
      </c>
      <c r="AT92" s="24" t="s">
        <v>123</v>
      </c>
      <c r="AU92" s="24" t="s">
        <v>80</v>
      </c>
      <c r="AY92" s="24" t="s">
        <v>121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4" t="s">
        <v>78</v>
      </c>
      <c r="BK92" s="185">
        <f>ROUND(I92*H92,2)</f>
        <v>0</v>
      </c>
      <c r="BL92" s="24" t="s">
        <v>128</v>
      </c>
      <c r="BM92" s="24" t="s">
        <v>146</v>
      </c>
    </row>
    <row r="93" spans="2:65" s="11" customFormat="1" ht="27">
      <c r="B93" s="186"/>
      <c r="D93" s="187" t="s">
        <v>134</v>
      </c>
      <c r="E93" s="188" t="s">
        <v>5</v>
      </c>
      <c r="F93" s="189" t="s">
        <v>147</v>
      </c>
      <c r="H93" s="190">
        <v>154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88" t="s">
        <v>134</v>
      </c>
      <c r="AU93" s="188" t="s">
        <v>80</v>
      </c>
      <c r="AV93" s="11" t="s">
        <v>80</v>
      </c>
      <c r="AW93" s="11" t="s">
        <v>34</v>
      </c>
      <c r="AX93" s="11" t="s">
        <v>78</v>
      </c>
      <c r="AY93" s="188" t="s">
        <v>121</v>
      </c>
    </row>
    <row r="94" spans="2:65" s="1" customFormat="1" ht="51" customHeight="1">
      <c r="B94" s="173"/>
      <c r="C94" s="174" t="s">
        <v>148</v>
      </c>
      <c r="D94" s="174" t="s">
        <v>123</v>
      </c>
      <c r="E94" s="175" t="s">
        <v>149</v>
      </c>
      <c r="F94" s="176" t="s">
        <v>150</v>
      </c>
      <c r="G94" s="177" t="s">
        <v>132</v>
      </c>
      <c r="H94" s="178">
        <v>154</v>
      </c>
      <c r="I94" s="179"/>
      <c r="J94" s="180">
        <f>ROUND(I94*H94,2)</f>
        <v>0</v>
      </c>
      <c r="K94" s="176" t="s">
        <v>127</v>
      </c>
      <c r="L94" s="41"/>
      <c r="M94" s="181" t="s">
        <v>5</v>
      </c>
      <c r="N94" s="182" t="s">
        <v>41</v>
      </c>
      <c r="O94" s="42"/>
      <c r="P94" s="183">
        <f>O94*H94</f>
        <v>0</v>
      </c>
      <c r="Q94" s="183">
        <v>0</v>
      </c>
      <c r="R94" s="183">
        <f>Q94*H94</f>
        <v>0</v>
      </c>
      <c r="S94" s="183">
        <v>0.28999999999999998</v>
      </c>
      <c r="T94" s="184">
        <f>S94*H94</f>
        <v>44.66</v>
      </c>
      <c r="AR94" s="24" t="s">
        <v>128</v>
      </c>
      <c r="AT94" s="24" t="s">
        <v>123</v>
      </c>
      <c r="AU94" s="24" t="s">
        <v>80</v>
      </c>
      <c r="AY94" s="24" t="s">
        <v>121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4" t="s">
        <v>78</v>
      </c>
      <c r="BK94" s="185">
        <f>ROUND(I94*H94,2)</f>
        <v>0</v>
      </c>
      <c r="BL94" s="24" t="s">
        <v>128</v>
      </c>
      <c r="BM94" s="24" t="s">
        <v>151</v>
      </c>
    </row>
    <row r="95" spans="2:65" s="11" customFormat="1">
      <c r="B95" s="186"/>
      <c r="D95" s="187" t="s">
        <v>134</v>
      </c>
      <c r="E95" s="188" t="s">
        <v>5</v>
      </c>
      <c r="F95" s="189" t="s">
        <v>152</v>
      </c>
      <c r="H95" s="190">
        <v>154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88" t="s">
        <v>134</v>
      </c>
      <c r="AU95" s="188" t="s">
        <v>80</v>
      </c>
      <c r="AV95" s="11" t="s">
        <v>80</v>
      </c>
      <c r="AW95" s="11" t="s">
        <v>34</v>
      </c>
      <c r="AX95" s="11" t="s">
        <v>78</v>
      </c>
      <c r="AY95" s="188" t="s">
        <v>121</v>
      </c>
    </row>
    <row r="96" spans="2:65" s="1" customFormat="1" ht="51" customHeight="1">
      <c r="B96" s="173"/>
      <c r="C96" s="174" t="s">
        <v>153</v>
      </c>
      <c r="D96" s="174" t="s">
        <v>123</v>
      </c>
      <c r="E96" s="175" t="s">
        <v>154</v>
      </c>
      <c r="F96" s="176" t="s">
        <v>155</v>
      </c>
      <c r="G96" s="177" t="s">
        <v>132</v>
      </c>
      <c r="H96" s="178">
        <v>141</v>
      </c>
      <c r="I96" s="179"/>
      <c r="J96" s="180">
        <f>ROUND(I96*H96,2)</f>
        <v>0</v>
      </c>
      <c r="K96" s="176" t="s">
        <v>127</v>
      </c>
      <c r="L96" s="41"/>
      <c r="M96" s="181" t="s">
        <v>5</v>
      </c>
      <c r="N96" s="182" t="s">
        <v>41</v>
      </c>
      <c r="O96" s="42"/>
      <c r="P96" s="183">
        <f>O96*H96</f>
        <v>0</v>
      </c>
      <c r="Q96" s="183">
        <v>0</v>
      </c>
      <c r="R96" s="183">
        <f>Q96*H96</f>
        <v>0</v>
      </c>
      <c r="S96" s="183">
        <v>0.44</v>
      </c>
      <c r="T96" s="184">
        <f>S96*H96</f>
        <v>62.04</v>
      </c>
      <c r="AR96" s="24" t="s">
        <v>128</v>
      </c>
      <c r="AT96" s="24" t="s">
        <v>123</v>
      </c>
      <c r="AU96" s="24" t="s">
        <v>80</v>
      </c>
      <c r="AY96" s="24" t="s">
        <v>121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4" t="s">
        <v>78</v>
      </c>
      <c r="BK96" s="185">
        <f>ROUND(I96*H96,2)</f>
        <v>0</v>
      </c>
      <c r="BL96" s="24" t="s">
        <v>128</v>
      </c>
      <c r="BM96" s="24" t="s">
        <v>156</v>
      </c>
    </row>
    <row r="97" spans="2:65" s="11" customFormat="1">
      <c r="B97" s="186"/>
      <c r="D97" s="187" t="s">
        <v>134</v>
      </c>
      <c r="E97" s="188" t="s">
        <v>5</v>
      </c>
      <c r="F97" s="189" t="s">
        <v>157</v>
      </c>
      <c r="H97" s="190">
        <v>141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88" t="s">
        <v>134</v>
      </c>
      <c r="AU97" s="188" t="s">
        <v>80</v>
      </c>
      <c r="AV97" s="11" t="s">
        <v>80</v>
      </c>
      <c r="AW97" s="11" t="s">
        <v>34</v>
      </c>
      <c r="AX97" s="11" t="s">
        <v>78</v>
      </c>
      <c r="AY97" s="188" t="s">
        <v>121</v>
      </c>
    </row>
    <row r="98" spans="2:65" s="1" customFormat="1" ht="51" customHeight="1">
      <c r="B98" s="173"/>
      <c r="C98" s="174" t="s">
        <v>158</v>
      </c>
      <c r="D98" s="174" t="s">
        <v>123</v>
      </c>
      <c r="E98" s="175" t="s">
        <v>159</v>
      </c>
      <c r="F98" s="176" t="s">
        <v>160</v>
      </c>
      <c r="G98" s="177" t="s">
        <v>132</v>
      </c>
      <c r="H98" s="178">
        <v>141</v>
      </c>
      <c r="I98" s="179"/>
      <c r="J98" s="180">
        <f>ROUND(I98*H98,2)</f>
        <v>0</v>
      </c>
      <c r="K98" s="176" t="s">
        <v>127</v>
      </c>
      <c r="L98" s="41"/>
      <c r="M98" s="181" t="s">
        <v>5</v>
      </c>
      <c r="N98" s="182" t="s">
        <v>41</v>
      </c>
      <c r="O98" s="42"/>
      <c r="P98" s="183">
        <f>O98*H98</f>
        <v>0</v>
      </c>
      <c r="Q98" s="183">
        <v>0</v>
      </c>
      <c r="R98" s="183">
        <f>Q98*H98</f>
        <v>0</v>
      </c>
      <c r="S98" s="183">
        <v>0.22</v>
      </c>
      <c r="T98" s="184">
        <f>S98*H98</f>
        <v>31.02</v>
      </c>
      <c r="AR98" s="24" t="s">
        <v>128</v>
      </c>
      <c r="AT98" s="24" t="s">
        <v>123</v>
      </c>
      <c r="AU98" s="24" t="s">
        <v>80</v>
      </c>
      <c r="AY98" s="24" t="s">
        <v>121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4" t="s">
        <v>78</v>
      </c>
      <c r="BK98" s="185">
        <f>ROUND(I98*H98,2)</f>
        <v>0</v>
      </c>
      <c r="BL98" s="24" t="s">
        <v>128</v>
      </c>
      <c r="BM98" s="24" t="s">
        <v>161</v>
      </c>
    </row>
    <row r="99" spans="2:65" s="11" customFormat="1">
      <c r="B99" s="186"/>
      <c r="D99" s="187" t="s">
        <v>134</v>
      </c>
      <c r="E99" s="188" t="s">
        <v>5</v>
      </c>
      <c r="F99" s="189" t="s">
        <v>162</v>
      </c>
      <c r="H99" s="190">
        <v>141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88" t="s">
        <v>134</v>
      </c>
      <c r="AU99" s="188" t="s">
        <v>80</v>
      </c>
      <c r="AV99" s="11" t="s">
        <v>80</v>
      </c>
      <c r="AW99" s="11" t="s">
        <v>34</v>
      </c>
      <c r="AX99" s="11" t="s">
        <v>78</v>
      </c>
      <c r="AY99" s="188" t="s">
        <v>121</v>
      </c>
    </row>
    <row r="100" spans="2:65" s="1" customFormat="1" ht="38.25" customHeight="1">
      <c r="B100" s="173"/>
      <c r="C100" s="174" t="s">
        <v>163</v>
      </c>
      <c r="D100" s="174" t="s">
        <v>123</v>
      </c>
      <c r="E100" s="175" t="s">
        <v>164</v>
      </c>
      <c r="F100" s="176" t="s">
        <v>165</v>
      </c>
      <c r="G100" s="177" t="s">
        <v>132</v>
      </c>
      <c r="H100" s="178">
        <v>6.25</v>
      </c>
      <c r="I100" s="179"/>
      <c r="J100" s="180">
        <f>ROUND(I100*H100,2)</f>
        <v>0</v>
      </c>
      <c r="K100" s="176" t="s">
        <v>127</v>
      </c>
      <c r="L100" s="41"/>
      <c r="M100" s="181" t="s">
        <v>5</v>
      </c>
      <c r="N100" s="182" t="s">
        <v>41</v>
      </c>
      <c r="O100" s="42"/>
      <c r="P100" s="183">
        <f>O100*H100</f>
        <v>0</v>
      </c>
      <c r="Q100" s="183">
        <v>8.0000000000000007E-5</v>
      </c>
      <c r="R100" s="183">
        <f>Q100*H100</f>
        <v>5.0000000000000001E-4</v>
      </c>
      <c r="S100" s="183">
        <v>0.25600000000000001</v>
      </c>
      <c r="T100" s="184">
        <f>S100*H100</f>
        <v>1.6</v>
      </c>
      <c r="AR100" s="24" t="s">
        <v>128</v>
      </c>
      <c r="AT100" s="24" t="s">
        <v>123</v>
      </c>
      <c r="AU100" s="24" t="s">
        <v>80</v>
      </c>
      <c r="AY100" s="24" t="s">
        <v>121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4" t="s">
        <v>78</v>
      </c>
      <c r="BK100" s="185">
        <f>ROUND(I100*H100,2)</f>
        <v>0</v>
      </c>
      <c r="BL100" s="24" t="s">
        <v>128</v>
      </c>
      <c r="BM100" s="24" t="s">
        <v>166</v>
      </c>
    </row>
    <row r="101" spans="2:65" s="11" customFormat="1">
      <c r="B101" s="186"/>
      <c r="D101" s="187" t="s">
        <v>134</v>
      </c>
      <c r="E101" s="188" t="s">
        <v>5</v>
      </c>
      <c r="F101" s="189" t="s">
        <v>167</v>
      </c>
      <c r="H101" s="190">
        <v>6.25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88" t="s">
        <v>134</v>
      </c>
      <c r="AU101" s="188" t="s">
        <v>80</v>
      </c>
      <c r="AV101" s="11" t="s">
        <v>80</v>
      </c>
      <c r="AW101" s="11" t="s">
        <v>34</v>
      </c>
      <c r="AX101" s="11" t="s">
        <v>78</v>
      </c>
      <c r="AY101" s="188" t="s">
        <v>121</v>
      </c>
    </row>
    <row r="102" spans="2:65" s="1" customFormat="1" ht="38.25" customHeight="1">
      <c r="B102" s="173"/>
      <c r="C102" s="174" t="s">
        <v>168</v>
      </c>
      <c r="D102" s="174" t="s">
        <v>123</v>
      </c>
      <c r="E102" s="175" t="s">
        <v>169</v>
      </c>
      <c r="F102" s="176" t="s">
        <v>170</v>
      </c>
      <c r="G102" s="177" t="s">
        <v>171</v>
      </c>
      <c r="H102" s="178">
        <v>12.5</v>
      </c>
      <c r="I102" s="179"/>
      <c r="J102" s="180">
        <f>ROUND(I102*H102,2)</f>
        <v>0</v>
      </c>
      <c r="K102" s="176" t="s">
        <v>127</v>
      </c>
      <c r="L102" s="41"/>
      <c r="M102" s="181" t="s">
        <v>5</v>
      </c>
      <c r="N102" s="182" t="s">
        <v>41</v>
      </c>
      <c r="O102" s="42"/>
      <c r="P102" s="183">
        <f>O102*H102</f>
        <v>0</v>
      </c>
      <c r="Q102" s="183">
        <v>0</v>
      </c>
      <c r="R102" s="183">
        <f>Q102*H102</f>
        <v>0</v>
      </c>
      <c r="S102" s="183">
        <v>0.28999999999999998</v>
      </c>
      <c r="T102" s="184">
        <f>S102*H102</f>
        <v>3.6249999999999996</v>
      </c>
      <c r="AR102" s="24" t="s">
        <v>128</v>
      </c>
      <c r="AT102" s="24" t="s">
        <v>123</v>
      </c>
      <c r="AU102" s="24" t="s">
        <v>80</v>
      </c>
      <c r="AY102" s="24" t="s">
        <v>121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4" t="s">
        <v>78</v>
      </c>
      <c r="BK102" s="185">
        <f>ROUND(I102*H102,2)</f>
        <v>0</v>
      </c>
      <c r="BL102" s="24" t="s">
        <v>128</v>
      </c>
      <c r="BM102" s="24" t="s">
        <v>172</v>
      </c>
    </row>
    <row r="103" spans="2:65" s="11" customFormat="1">
      <c r="B103" s="186"/>
      <c r="D103" s="187" t="s">
        <v>134</v>
      </c>
      <c r="E103" s="188" t="s">
        <v>5</v>
      </c>
      <c r="F103" s="189" t="s">
        <v>173</v>
      </c>
      <c r="H103" s="190">
        <v>12.5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88" t="s">
        <v>134</v>
      </c>
      <c r="AU103" s="188" t="s">
        <v>80</v>
      </c>
      <c r="AV103" s="11" t="s">
        <v>80</v>
      </c>
      <c r="AW103" s="11" t="s">
        <v>34</v>
      </c>
      <c r="AX103" s="11" t="s">
        <v>78</v>
      </c>
      <c r="AY103" s="188" t="s">
        <v>121</v>
      </c>
    </row>
    <row r="104" spans="2:65" s="1" customFormat="1" ht="38.25" customHeight="1">
      <c r="B104" s="173"/>
      <c r="C104" s="174" t="s">
        <v>174</v>
      </c>
      <c r="D104" s="174" t="s">
        <v>123</v>
      </c>
      <c r="E104" s="175" t="s">
        <v>175</v>
      </c>
      <c r="F104" s="176" t="s">
        <v>176</v>
      </c>
      <c r="G104" s="177" t="s">
        <v>171</v>
      </c>
      <c r="H104" s="178">
        <v>99</v>
      </c>
      <c r="I104" s="179"/>
      <c r="J104" s="180">
        <f>ROUND(I104*H104,2)</f>
        <v>0</v>
      </c>
      <c r="K104" s="176" t="s">
        <v>127</v>
      </c>
      <c r="L104" s="41"/>
      <c r="M104" s="181" t="s">
        <v>5</v>
      </c>
      <c r="N104" s="182" t="s">
        <v>41</v>
      </c>
      <c r="O104" s="42"/>
      <c r="P104" s="183">
        <f>O104*H104</f>
        <v>0</v>
      </c>
      <c r="Q104" s="183">
        <v>0</v>
      </c>
      <c r="R104" s="183">
        <f>Q104*H104</f>
        <v>0</v>
      </c>
      <c r="S104" s="183">
        <v>0.20499999999999999</v>
      </c>
      <c r="T104" s="184">
        <f>S104*H104</f>
        <v>20.294999999999998</v>
      </c>
      <c r="AR104" s="24" t="s">
        <v>128</v>
      </c>
      <c r="AT104" s="24" t="s">
        <v>123</v>
      </c>
      <c r="AU104" s="24" t="s">
        <v>80</v>
      </c>
      <c r="AY104" s="24" t="s">
        <v>121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4" t="s">
        <v>78</v>
      </c>
      <c r="BK104" s="185">
        <f>ROUND(I104*H104,2)</f>
        <v>0</v>
      </c>
      <c r="BL104" s="24" t="s">
        <v>128</v>
      </c>
      <c r="BM104" s="24" t="s">
        <v>177</v>
      </c>
    </row>
    <row r="105" spans="2:65" s="11" customFormat="1">
      <c r="B105" s="186"/>
      <c r="D105" s="187" t="s">
        <v>134</v>
      </c>
      <c r="E105" s="188" t="s">
        <v>5</v>
      </c>
      <c r="F105" s="189" t="s">
        <v>178</v>
      </c>
      <c r="H105" s="190">
        <v>99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88" t="s">
        <v>134</v>
      </c>
      <c r="AU105" s="188" t="s">
        <v>80</v>
      </c>
      <c r="AV105" s="11" t="s">
        <v>80</v>
      </c>
      <c r="AW105" s="11" t="s">
        <v>34</v>
      </c>
      <c r="AX105" s="11" t="s">
        <v>78</v>
      </c>
      <c r="AY105" s="188" t="s">
        <v>121</v>
      </c>
    </row>
    <row r="106" spans="2:65" s="1" customFormat="1" ht="25.5" customHeight="1">
      <c r="B106" s="173"/>
      <c r="C106" s="174" t="s">
        <v>179</v>
      </c>
      <c r="D106" s="174" t="s">
        <v>123</v>
      </c>
      <c r="E106" s="175" t="s">
        <v>180</v>
      </c>
      <c r="F106" s="176" t="s">
        <v>181</v>
      </c>
      <c r="G106" s="177" t="s">
        <v>171</v>
      </c>
      <c r="H106" s="178">
        <v>118.1</v>
      </c>
      <c r="I106" s="179"/>
      <c r="J106" s="180">
        <f>ROUND(I106*H106,2)</f>
        <v>0</v>
      </c>
      <c r="K106" s="176" t="s">
        <v>127</v>
      </c>
      <c r="L106" s="41"/>
      <c r="M106" s="181" t="s">
        <v>5</v>
      </c>
      <c r="N106" s="182" t="s">
        <v>41</v>
      </c>
      <c r="O106" s="42"/>
      <c r="P106" s="183">
        <f>O106*H106</f>
        <v>0</v>
      </c>
      <c r="Q106" s="183">
        <v>0</v>
      </c>
      <c r="R106" s="183">
        <f>Q106*H106</f>
        <v>0</v>
      </c>
      <c r="S106" s="183">
        <v>0.04</v>
      </c>
      <c r="T106" s="184">
        <f>S106*H106</f>
        <v>4.7240000000000002</v>
      </c>
      <c r="AR106" s="24" t="s">
        <v>128</v>
      </c>
      <c r="AT106" s="24" t="s">
        <v>123</v>
      </c>
      <c r="AU106" s="24" t="s">
        <v>80</v>
      </c>
      <c r="AY106" s="24" t="s">
        <v>121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4" t="s">
        <v>78</v>
      </c>
      <c r="BK106" s="185">
        <f>ROUND(I106*H106,2)</f>
        <v>0</v>
      </c>
      <c r="BL106" s="24" t="s">
        <v>128</v>
      </c>
      <c r="BM106" s="24" t="s">
        <v>182</v>
      </c>
    </row>
    <row r="107" spans="2:65" s="11" customFormat="1">
      <c r="B107" s="186"/>
      <c r="D107" s="187" t="s">
        <v>134</v>
      </c>
      <c r="E107" s="188" t="s">
        <v>5</v>
      </c>
      <c r="F107" s="189" t="s">
        <v>183</v>
      </c>
      <c r="H107" s="190">
        <v>118.1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88" t="s">
        <v>134</v>
      </c>
      <c r="AU107" s="188" t="s">
        <v>80</v>
      </c>
      <c r="AV107" s="11" t="s">
        <v>80</v>
      </c>
      <c r="AW107" s="11" t="s">
        <v>34</v>
      </c>
      <c r="AX107" s="11" t="s">
        <v>78</v>
      </c>
      <c r="AY107" s="188" t="s">
        <v>121</v>
      </c>
    </row>
    <row r="108" spans="2:65" s="1" customFormat="1" ht="25.5" customHeight="1">
      <c r="B108" s="173"/>
      <c r="C108" s="174" t="s">
        <v>184</v>
      </c>
      <c r="D108" s="174" t="s">
        <v>123</v>
      </c>
      <c r="E108" s="175" t="s">
        <v>185</v>
      </c>
      <c r="F108" s="176" t="s">
        <v>186</v>
      </c>
      <c r="G108" s="177" t="s">
        <v>187</v>
      </c>
      <c r="H108" s="178">
        <v>17.968</v>
      </c>
      <c r="I108" s="179"/>
      <c r="J108" s="180">
        <f>ROUND(I108*H108,2)</f>
        <v>0</v>
      </c>
      <c r="K108" s="176" t="s">
        <v>127</v>
      </c>
      <c r="L108" s="41"/>
      <c r="M108" s="181" t="s">
        <v>5</v>
      </c>
      <c r="N108" s="182" t="s">
        <v>41</v>
      </c>
      <c r="O108" s="42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4" t="s">
        <v>128</v>
      </c>
      <c r="AT108" s="24" t="s">
        <v>123</v>
      </c>
      <c r="AU108" s="24" t="s">
        <v>80</v>
      </c>
      <c r="AY108" s="24" t="s">
        <v>121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4" t="s">
        <v>78</v>
      </c>
      <c r="BK108" s="185">
        <f>ROUND(I108*H108,2)</f>
        <v>0</v>
      </c>
      <c r="BL108" s="24" t="s">
        <v>128</v>
      </c>
      <c r="BM108" s="24" t="s">
        <v>188</v>
      </c>
    </row>
    <row r="109" spans="2:65" s="11" customFormat="1">
      <c r="B109" s="186"/>
      <c r="D109" s="187" t="s">
        <v>134</v>
      </c>
      <c r="E109" s="188" t="s">
        <v>5</v>
      </c>
      <c r="F109" s="189" t="s">
        <v>189</v>
      </c>
      <c r="H109" s="190">
        <v>17.968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88" t="s">
        <v>134</v>
      </c>
      <c r="AU109" s="188" t="s">
        <v>80</v>
      </c>
      <c r="AV109" s="11" t="s">
        <v>80</v>
      </c>
      <c r="AW109" s="11" t="s">
        <v>34</v>
      </c>
      <c r="AX109" s="11" t="s">
        <v>78</v>
      </c>
      <c r="AY109" s="188" t="s">
        <v>121</v>
      </c>
    </row>
    <row r="110" spans="2:65" s="1" customFormat="1" ht="38.25" customHeight="1">
      <c r="B110" s="173"/>
      <c r="C110" s="174" t="s">
        <v>190</v>
      </c>
      <c r="D110" s="174" t="s">
        <v>123</v>
      </c>
      <c r="E110" s="175" t="s">
        <v>191</v>
      </c>
      <c r="F110" s="176" t="s">
        <v>192</v>
      </c>
      <c r="G110" s="177" t="s">
        <v>187</v>
      </c>
      <c r="H110" s="178">
        <v>117.375</v>
      </c>
      <c r="I110" s="179"/>
      <c r="J110" s="180">
        <f>ROUND(I110*H110,2)</f>
        <v>0</v>
      </c>
      <c r="K110" s="176" t="s">
        <v>127</v>
      </c>
      <c r="L110" s="41"/>
      <c r="M110" s="181" t="s">
        <v>5</v>
      </c>
      <c r="N110" s="182" t="s">
        <v>41</v>
      </c>
      <c r="O110" s="42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4" t="s">
        <v>128</v>
      </c>
      <c r="AT110" s="24" t="s">
        <v>123</v>
      </c>
      <c r="AU110" s="24" t="s">
        <v>80</v>
      </c>
      <c r="AY110" s="24" t="s">
        <v>121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4" t="s">
        <v>78</v>
      </c>
      <c r="BK110" s="185">
        <f>ROUND(I110*H110,2)</f>
        <v>0</v>
      </c>
      <c r="BL110" s="24" t="s">
        <v>128</v>
      </c>
      <c r="BM110" s="24" t="s">
        <v>193</v>
      </c>
    </row>
    <row r="111" spans="2:65" s="11" customFormat="1">
      <c r="B111" s="186"/>
      <c r="D111" s="187" t="s">
        <v>134</v>
      </c>
      <c r="E111" s="188" t="s">
        <v>5</v>
      </c>
      <c r="F111" s="189" t="s">
        <v>194</v>
      </c>
      <c r="H111" s="190">
        <v>3.9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134</v>
      </c>
      <c r="AU111" s="188" t="s">
        <v>80</v>
      </c>
      <c r="AV111" s="11" t="s">
        <v>80</v>
      </c>
      <c r="AW111" s="11" t="s">
        <v>34</v>
      </c>
      <c r="AX111" s="11" t="s">
        <v>70</v>
      </c>
      <c r="AY111" s="188" t="s">
        <v>121</v>
      </c>
    </row>
    <row r="112" spans="2:65" s="11" customFormat="1">
      <c r="B112" s="186"/>
      <c r="D112" s="187" t="s">
        <v>134</v>
      </c>
      <c r="E112" s="188" t="s">
        <v>5</v>
      </c>
      <c r="F112" s="189" t="s">
        <v>195</v>
      </c>
      <c r="H112" s="190">
        <v>91.32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88" t="s">
        <v>134</v>
      </c>
      <c r="AU112" s="188" t="s">
        <v>80</v>
      </c>
      <c r="AV112" s="11" t="s">
        <v>80</v>
      </c>
      <c r="AW112" s="11" t="s">
        <v>34</v>
      </c>
      <c r="AX112" s="11" t="s">
        <v>70</v>
      </c>
      <c r="AY112" s="188" t="s">
        <v>121</v>
      </c>
    </row>
    <row r="113" spans="2:65" s="11" customFormat="1">
      <c r="B113" s="186"/>
      <c r="D113" s="187" t="s">
        <v>134</v>
      </c>
      <c r="E113" s="188" t="s">
        <v>5</v>
      </c>
      <c r="F113" s="189" t="s">
        <v>196</v>
      </c>
      <c r="H113" s="190">
        <v>22.155000000000001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88" t="s">
        <v>134</v>
      </c>
      <c r="AU113" s="188" t="s">
        <v>80</v>
      </c>
      <c r="AV113" s="11" t="s">
        <v>80</v>
      </c>
      <c r="AW113" s="11" t="s">
        <v>34</v>
      </c>
      <c r="AX113" s="11" t="s">
        <v>70</v>
      </c>
      <c r="AY113" s="188" t="s">
        <v>121</v>
      </c>
    </row>
    <row r="114" spans="2:65" s="12" customFormat="1">
      <c r="B114" s="195"/>
      <c r="D114" s="187" t="s">
        <v>134</v>
      </c>
      <c r="E114" s="196" t="s">
        <v>5</v>
      </c>
      <c r="F114" s="197" t="s">
        <v>197</v>
      </c>
      <c r="H114" s="198">
        <v>117.375</v>
      </c>
      <c r="I114" s="199"/>
      <c r="L114" s="195"/>
      <c r="M114" s="200"/>
      <c r="N114" s="201"/>
      <c r="O114" s="201"/>
      <c r="P114" s="201"/>
      <c r="Q114" s="201"/>
      <c r="R114" s="201"/>
      <c r="S114" s="201"/>
      <c r="T114" s="202"/>
      <c r="AT114" s="196" t="s">
        <v>134</v>
      </c>
      <c r="AU114" s="196" t="s">
        <v>80</v>
      </c>
      <c r="AV114" s="12" t="s">
        <v>128</v>
      </c>
      <c r="AW114" s="12" t="s">
        <v>34</v>
      </c>
      <c r="AX114" s="12" t="s">
        <v>78</v>
      </c>
      <c r="AY114" s="196" t="s">
        <v>121</v>
      </c>
    </row>
    <row r="115" spans="2:65" s="1" customFormat="1" ht="38.25" customHeight="1">
      <c r="B115" s="173"/>
      <c r="C115" s="174" t="s">
        <v>11</v>
      </c>
      <c r="D115" s="174" t="s">
        <v>123</v>
      </c>
      <c r="E115" s="175" t="s">
        <v>198</v>
      </c>
      <c r="F115" s="176" t="s">
        <v>199</v>
      </c>
      <c r="G115" s="177" t="s">
        <v>187</v>
      </c>
      <c r="H115" s="178">
        <v>117.375</v>
      </c>
      <c r="I115" s="179"/>
      <c r="J115" s="180">
        <f>ROUND(I115*H115,2)</f>
        <v>0</v>
      </c>
      <c r="K115" s="176" t="s">
        <v>127</v>
      </c>
      <c r="L115" s="41"/>
      <c r="M115" s="181" t="s">
        <v>5</v>
      </c>
      <c r="N115" s="182" t="s">
        <v>41</v>
      </c>
      <c r="O115" s="42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AR115" s="24" t="s">
        <v>128</v>
      </c>
      <c r="AT115" s="24" t="s">
        <v>123</v>
      </c>
      <c r="AU115" s="24" t="s">
        <v>80</v>
      </c>
      <c r="AY115" s="24" t="s">
        <v>121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4" t="s">
        <v>78</v>
      </c>
      <c r="BK115" s="185">
        <f>ROUND(I115*H115,2)</f>
        <v>0</v>
      </c>
      <c r="BL115" s="24" t="s">
        <v>128</v>
      </c>
      <c r="BM115" s="24" t="s">
        <v>200</v>
      </c>
    </row>
    <row r="116" spans="2:65" s="1" customFormat="1" ht="25.5" customHeight="1">
      <c r="B116" s="173"/>
      <c r="C116" s="174" t="s">
        <v>201</v>
      </c>
      <c r="D116" s="174" t="s">
        <v>123</v>
      </c>
      <c r="E116" s="175" t="s">
        <v>202</v>
      </c>
      <c r="F116" s="176" t="s">
        <v>203</v>
      </c>
      <c r="G116" s="177" t="s">
        <v>187</v>
      </c>
      <c r="H116" s="178">
        <v>45.79</v>
      </c>
      <c r="I116" s="179"/>
      <c r="J116" s="180">
        <f>ROUND(I116*H116,2)</f>
        <v>0</v>
      </c>
      <c r="K116" s="176" t="s">
        <v>127</v>
      </c>
      <c r="L116" s="41"/>
      <c r="M116" s="181" t="s">
        <v>5</v>
      </c>
      <c r="N116" s="182" t="s">
        <v>41</v>
      </c>
      <c r="O116" s="42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4" t="s">
        <v>128</v>
      </c>
      <c r="AT116" s="24" t="s">
        <v>123</v>
      </c>
      <c r="AU116" s="24" t="s">
        <v>80</v>
      </c>
      <c r="AY116" s="24" t="s">
        <v>121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4" t="s">
        <v>78</v>
      </c>
      <c r="BK116" s="185">
        <f>ROUND(I116*H116,2)</f>
        <v>0</v>
      </c>
      <c r="BL116" s="24" t="s">
        <v>128</v>
      </c>
      <c r="BM116" s="24" t="s">
        <v>204</v>
      </c>
    </row>
    <row r="117" spans="2:65" s="11" customFormat="1">
      <c r="B117" s="186"/>
      <c r="D117" s="187" t="s">
        <v>134</v>
      </c>
      <c r="E117" s="188" t="s">
        <v>5</v>
      </c>
      <c r="F117" s="189" t="s">
        <v>205</v>
      </c>
      <c r="H117" s="190">
        <v>14.7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88" t="s">
        <v>134</v>
      </c>
      <c r="AU117" s="188" t="s">
        <v>80</v>
      </c>
      <c r="AV117" s="11" t="s">
        <v>80</v>
      </c>
      <c r="AW117" s="11" t="s">
        <v>34</v>
      </c>
      <c r="AX117" s="11" t="s">
        <v>70</v>
      </c>
      <c r="AY117" s="188" t="s">
        <v>121</v>
      </c>
    </row>
    <row r="118" spans="2:65" s="11" customFormat="1">
      <c r="B118" s="186"/>
      <c r="D118" s="187" t="s">
        <v>134</v>
      </c>
      <c r="E118" s="188" t="s">
        <v>5</v>
      </c>
      <c r="F118" s="189" t="s">
        <v>206</v>
      </c>
      <c r="H118" s="190">
        <v>2.0699999999999998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88" t="s">
        <v>134</v>
      </c>
      <c r="AU118" s="188" t="s">
        <v>80</v>
      </c>
      <c r="AV118" s="11" t="s">
        <v>80</v>
      </c>
      <c r="AW118" s="11" t="s">
        <v>34</v>
      </c>
      <c r="AX118" s="11" t="s">
        <v>70</v>
      </c>
      <c r="AY118" s="188" t="s">
        <v>121</v>
      </c>
    </row>
    <row r="119" spans="2:65" s="11" customFormat="1">
      <c r="B119" s="186"/>
      <c r="D119" s="187" t="s">
        <v>134</v>
      </c>
      <c r="E119" s="188" t="s">
        <v>5</v>
      </c>
      <c r="F119" s="189" t="s">
        <v>207</v>
      </c>
      <c r="H119" s="190">
        <v>16.957999999999998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88" t="s">
        <v>134</v>
      </c>
      <c r="AU119" s="188" t="s">
        <v>80</v>
      </c>
      <c r="AV119" s="11" t="s">
        <v>80</v>
      </c>
      <c r="AW119" s="11" t="s">
        <v>34</v>
      </c>
      <c r="AX119" s="11" t="s">
        <v>70</v>
      </c>
      <c r="AY119" s="188" t="s">
        <v>121</v>
      </c>
    </row>
    <row r="120" spans="2:65" s="11" customFormat="1">
      <c r="B120" s="186"/>
      <c r="D120" s="187" t="s">
        <v>134</v>
      </c>
      <c r="E120" s="188" t="s">
        <v>5</v>
      </c>
      <c r="F120" s="189" t="s">
        <v>208</v>
      </c>
      <c r="H120" s="190">
        <v>0.47699999999999998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88" t="s">
        <v>134</v>
      </c>
      <c r="AU120" s="188" t="s">
        <v>80</v>
      </c>
      <c r="AV120" s="11" t="s">
        <v>80</v>
      </c>
      <c r="AW120" s="11" t="s">
        <v>34</v>
      </c>
      <c r="AX120" s="11" t="s">
        <v>70</v>
      </c>
      <c r="AY120" s="188" t="s">
        <v>121</v>
      </c>
    </row>
    <row r="121" spans="2:65" s="11" customFormat="1">
      <c r="B121" s="186"/>
      <c r="D121" s="187" t="s">
        <v>134</v>
      </c>
      <c r="E121" s="188" t="s">
        <v>5</v>
      </c>
      <c r="F121" s="189" t="s">
        <v>209</v>
      </c>
      <c r="H121" s="190">
        <v>10.805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88" t="s">
        <v>134</v>
      </c>
      <c r="AU121" s="188" t="s">
        <v>80</v>
      </c>
      <c r="AV121" s="11" t="s">
        <v>80</v>
      </c>
      <c r="AW121" s="11" t="s">
        <v>34</v>
      </c>
      <c r="AX121" s="11" t="s">
        <v>70</v>
      </c>
      <c r="AY121" s="188" t="s">
        <v>121</v>
      </c>
    </row>
    <row r="122" spans="2:65" s="11" customFormat="1">
      <c r="B122" s="186"/>
      <c r="D122" s="187" t="s">
        <v>134</v>
      </c>
      <c r="E122" s="188" t="s">
        <v>5</v>
      </c>
      <c r="F122" s="189" t="s">
        <v>210</v>
      </c>
      <c r="H122" s="190">
        <v>0.78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88" t="s">
        <v>134</v>
      </c>
      <c r="AU122" s="188" t="s">
        <v>80</v>
      </c>
      <c r="AV122" s="11" t="s">
        <v>80</v>
      </c>
      <c r="AW122" s="11" t="s">
        <v>34</v>
      </c>
      <c r="AX122" s="11" t="s">
        <v>70</v>
      </c>
      <c r="AY122" s="188" t="s">
        <v>121</v>
      </c>
    </row>
    <row r="123" spans="2:65" s="12" customFormat="1">
      <c r="B123" s="195"/>
      <c r="D123" s="187" t="s">
        <v>134</v>
      </c>
      <c r="E123" s="196" t="s">
        <v>5</v>
      </c>
      <c r="F123" s="197" t="s">
        <v>197</v>
      </c>
      <c r="H123" s="198">
        <v>45.79</v>
      </c>
      <c r="I123" s="199"/>
      <c r="L123" s="195"/>
      <c r="M123" s="200"/>
      <c r="N123" s="201"/>
      <c r="O123" s="201"/>
      <c r="P123" s="201"/>
      <c r="Q123" s="201"/>
      <c r="R123" s="201"/>
      <c r="S123" s="201"/>
      <c r="T123" s="202"/>
      <c r="AT123" s="196" t="s">
        <v>134</v>
      </c>
      <c r="AU123" s="196" t="s">
        <v>80</v>
      </c>
      <c r="AV123" s="12" t="s">
        <v>128</v>
      </c>
      <c r="AW123" s="12" t="s">
        <v>34</v>
      </c>
      <c r="AX123" s="12" t="s">
        <v>78</v>
      </c>
      <c r="AY123" s="196" t="s">
        <v>121</v>
      </c>
    </row>
    <row r="124" spans="2:65" s="1" customFormat="1" ht="38.25" customHeight="1">
      <c r="B124" s="173"/>
      <c r="C124" s="174" t="s">
        <v>211</v>
      </c>
      <c r="D124" s="174" t="s">
        <v>123</v>
      </c>
      <c r="E124" s="175" t="s">
        <v>212</v>
      </c>
      <c r="F124" s="176" t="s">
        <v>213</v>
      </c>
      <c r="G124" s="177" t="s">
        <v>187</v>
      </c>
      <c r="H124" s="178">
        <v>45.79</v>
      </c>
      <c r="I124" s="179"/>
      <c r="J124" s="180">
        <f>ROUND(I124*H124,2)</f>
        <v>0</v>
      </c>
      <c r="K124" s="176" t="s">
        <v>127</v>
      </c>
      <c r="L124" s="41"/>
      <c r="M124" s="181" t="s">
        <v>5</v>
      </c>
      <c r="N124" s="182" t="s">
        <v>41</v>
      </c>
      <c r="O124" s="42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AR124" s="24" t="s">
        <v>128</v>
      </c>
      <c r="AT124" s="24" t="s">
        <v>123</v>
      </c>
      <c r="AU124" s="24" t="s">
        <v>80</v>
      </c>
      <c r="AY124" s="24" t="s">
        <v>121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4" t="s">
        <v>78</v>
      </c>
      <c r="BK124" s="185">
        <f>ROUND(I124*H124,2)</f>
        <v>0</v>
      </c>
      <c r="BL124" s="24" t="s">
        <v>128</v>
      </c>
      <c r="BM124" s="24" t="s">
        <v>214</v>
      </c>
    </row>
    <row r="125" spans="2:65" s="1" customFormat="1" ht="38.25" customHeight="1">
      <c r="B125" s="173"/>
      <c r="C125" s="174" t="s">
        <v>215</v>
      </c>
      <c r="D125" s="174" t="s">
        <v>123</v>
      </c>
      <c r="E125" s="175" t="s">
        <v>216</v>
      </c>
      <c r="F125" s="176" t="s">
        <v>217</v>
      </c>
      <c r="G125" s="177" t="s">
        <v>187</v>
      </c>
      <c r="H125" s="178">
        <v>45.79</v>
      </c>
      <c r="I125" s="179"/>
      <c r="J125" s="180">
        <f>ROUND(I125*H125,2)</f>
        <v>0</v>
      </c>
      <c r="K125" s="176" t="s">
        <v>127</v>
      </c>
      <c r="L125" s="41"/>
      <c r="M125" s="181" t="s">
        <v>5</v>
      </c>
      <c r="N125" s="182" t="s">
        <v>41</v>
      </c>
      <c r="O125" s="42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24" t="s">
        <v>128</v>
      </c>
      <c r="AT125" s="24" t="s">
        <v>123</v>
      </c>
      <c r="AU125" s="24" t="s">
        <v>80</v>
      </c>
      <c r="AY125" s="24" t="s">
        <v>121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4" t="s">
        <v>78</v>
      </c>
      <c r="BK125" s="185">
        <f>ROUND(I125*H125,2)</f>
        <v>0</v>
      </c>
      <c r="BL125" s="24" t="s">
        <v>128</v>
      </c>
      <c r="BM125" s="24" t="s">
        <v>218</v>
      </c>
    </row>
    <row r="126" spans="2:65" s="11" customFormat="1">
      <c r="B126" s="186"/>
      <c r="D126" s="187" t="s">
        <v>134</v>
      </c>
      <c r="E126" s="188" t="s">
        <v>5</v>
      </c>
      <c r="F126" s="189" t="s">
        <v>219</v>
      </c>
      <c r="H126" s="190">
        <v>45.79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134</v>
      </c>
      <c r="AU126" s="188" t="s">
        <v>80</v>
      </c>
      <c r="AV126" s="11" t="s">
        <v>80</v>
      </c>
      <c r="AW126" s="11" t="s">
        <v>34</v>
      </c>
      <c r="AX126" s="11" t="s">
        <v>78</v>
      </c>
      <c r="AY126" s="188" t="s">
        <v>121</v>
      </c>
    </row>
    <row r="127" spans="2:65" s="1" customFormat="1" ht="38.25" customHeight="1">
      <c r="B127" s="173"/>
      <c r="C127" s="174" t="s">
        <v>220</v>
      </c>
      <c r="D127" s="174" t="s">
        <v>123</v>
      </c>
      <c r="E127" s="175" t="s">
        <v>221</v>
      </c>
      <c r="F127" s="176" t="s">
        <v>222</v>
      </c>
      <c r="G127" s="177" t="s">
        <v>187</v>
      </c>
      <c r="H127" s="178">
        <v>147.41999999999999</v>
      </c>
      <c r="I127" s="179"/>
      <c r="J127" s="180">
        <f>ROUND(I127*H127,2)</f>
        <v>0</v>
      </c>
      <c r="K127" s="176" t="s">
        <v>127</v>
      </c>
      <c r="L127" s="41"/>
      <c r="M127" s="181" t="s">
        <v>5</v>
      </c>
      <c r="N127" s="182" t="s">
        <v>41</v>
      </c>
      <c r="O127" s="42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4" t="s">
        <v>128</v>
      </c>
      <c r="AT127" s="24" t="s">
        <v>123</v>
      </c>
      <c r="AU127" s="24" t="s">
        <v>80</v>
      </c>
      <c r="AY127" s="24" t="s">
        <v>121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4" t="s">
        <v>78</v>
      </c>
      <c r="BK127" s="185">
        <f>ROUND(I127*H127,2)</f>
        <v>0</v>
      </c>
      <c r="BL127" s="24" t="s">
        <v>128</v>
      </c>
      <c r="BM127" s="24" t="s">
        <v>223</v>
      </c>
    </row>
    <row r="128" spans="2:65" s="11" customFormat="1">
      <c r="B128" s="186"/>
      <c r="D128" s="187" t="s">
        <v>134</v>
      </c>
      <c r="E128" s="188" t="s">
        <v>5</v>
      </c>
      <c r="F128" s="189" t="s">
        <v>224</v>
      </c>
      <c r="H128" s="190">
        <v>117.38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88" t="s">
        <v>134</v>
      </c>
      <c r="AU128" s="188" t="s">
        <v>80</v>
      </c>
      <c r="AV128" s="11" t="s">
        <v>80</v>
      </c>
      <c r="AW128" s="11" t="s">
        <v>34</v>
      </c>
      <c r="AX128" s="11" t="s">
        <v>70</v>
      </c>
      <c r="AY128" s="188" t="s">
        <v>121</v>
      </c>
    </row>
    <row r="129" spans="2:65" s="11" customFormat="1">
      <c r="B129" s="186"/>
      <c r="D129" s="187" t="s">
        <v>134</v>
      </c>
      <c r="E129" s="188" t="s">
        <v>5</v>
      </c>
      <c r="F129" s="189" t="s">
        <v>219</v>
      </c>
      <c r="H129" s="190">
        <v>45.79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134</v>
      </c>
      <c r="AU129" s="188" t="s">
        <v>80</v>
      </c>
      <c r="AV129" s="11" t="s">
        <v>80</v>
      </c>
      <c r="AW129" s="11" t="s">
        <v>34</v>
      </c>
      <c r="AX129" s="11" t="s">
        <v>70</v>
      </c>
      <c r="AY129" s="188" t="s">
        <v>121</v>
      </c>
    </row>
    <row r="130" spans="2:65" s="13" customFormat="1">
      <c r="B130" s="203"/>
      <c r="D130" s="187" t="s">
        <v>134</v>
      </c>
      <c r="E130" s="204" t="s">
        <v>5</v>
      </c>
      <c r="F130" s="205" t="s">
        <v>225</v>
      </c>
      <c r="H130" s="206">
        <v>163.16999999999999</v>
      </c>
      <c r="I130" s="207"/>
      <c r="L130" s="203"/>
      <c r="M130" s="208"/>
      <c r="N130" s="209"/>
      <c r="O130" s="209"/>
      <c r="P130" s="209"/>
      <c r="Q130" s="209"/>
      <c r="R130" s="209"/>
      <c r="S130" s="209"/>
      <c r="T130" s="210"/>
      <c r="AT130" s="204" t="s">
        <v>134</v>
      </c>
      <c r="AU130" s="204" t="s">
        <v>80</v>
      </c>
      <c r="AV130" s="13" t="s">
        <v>136</v>
      </c>
      <c r="AW130" s="13" t="s">
        <v>34</v>
      </c>
      <c r="AX130" s="13" t="s">
        <v>70</v>
      </c>
      <c r="AY130" s="204" t="s">
        <v>121</v>
      </c>
    </row>
    <row r="131" spans="2:65" s="11" customFormat="1">
      <c r="B131" s="186"/>
      <c r="D131" s="187" t="s">
        <v>134</v>
      </c>
      <c r="E131" s="188" t="s">
        <v>5</v>
      </c>
      <c r="F131" s="189" t="s">
        <v>226</v>
      </c>
      <c r="H131" s="190">
        <v>-15.75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134</v>
      </c>
      <c r="AU131" s="188" t="s">
        <v>80</v>
      </c>
      <c r="AV131" s="11" t="s">
        <v>80</v>
      </c>
      <c r="AW131" s="11" t="s">
        <v>34</v>
      </c>
      <c r="AX131" s="11" t="s">
        <v>70</v>
      </c>
      <c r="AY131" s="188" t="s">
        <v>121</v>
      </c>
    </row>
    <row r="132" spans="2:65" s="12" customFormat="1">
      <c r="B132" s="195"/>
      <c r="D132" s="187" t="s">
        <v>134</v>
      </c>
      <c r="E132" s="196" t="s">
        <v>5</v>
      </c>
      <c r="F132" s="197" t="s">
        <v>197</v>
      </c>
      <c r="H132" s="198">
        <v>147.41999999999999</v>
      </c>
      <c r="I132" s="199"/>
      <c r="L132" s="195"/>
      <c r="M132" s="200"/>
      <c r="N132" s="201"/>
      <c r="O132" s="201"/>
      <c r="P132" s="201"/>
      <c r="Q132" s="201"/>
      <c r="R132" s="201"/>
      <c r="S132" s="201"/>
      <c r="T132" s="202"/>
      <c r="AT132" s="196" t="s">
        <v>134</v>
      </c>
      <c r="AU132" s="196" t="s">
        <v>80</v>
      </c>
      <c r="AV132" s="12" t="s">
        <v>128</v>
      </c>
      <c r="AW132" s="12" t="s">
        <v>34</v>
      </c>
      <c r="AX132" s="12" t="s">
        <v>78</v>
      </c>
      <c r="AY132" s="196" t="s">
        <v>121</v>
      </c>
    </row>
    <row r="133" spans="2:65" s="1" customFormat="1" ht="51" customHeight="1">
      <c r="B133" s="173"/>
      <c r="C133" s="174" t="s">
        <v>227</v>
      </c>
      <c r="D133" s="174" t="s">
        <v>123</v>
      </c>
      <c r="E133" s="175" t="s">
        <v>228</v>
      </c>
      <c r="F133" s="176" t="s">
        <v>229</v>
      </c>
      <c r="G133" s="177" t="s">
        <v>187</v>
      </c>
      <c r="H133" s="178">
        <v>589.67999999999995</v>
      </c>
      <c r="I133" s="179"/>
      <c r="J133" s="180">
        <f>ROUND(I133*H133,2)</f>
        <v>0</v>
      </c>
      <c r="K133" s="176" t="s">
        <v>127</v>
      </c>
      <c r="L133" s="41"/>
      <c r="M133" s="181" t="s">
        <v>5</v>
      </c>
      <c r="N133" s="182" t="s">
        <v>41</v>
      </c>
      <c r="O133" s="42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AR133" s="24" t="s">
        <v>128</v>
      </c>
      <c r="AT133" s="24" t="s">
        <v>123</v>
      </c>
      <c r="AU133" s="24" t="s">
        <v>80</v>
      </c>
      <c r="AY133" s="24" t="s">
        <v>121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4" t="s">
        <v>78</v>
      </c>
      <c r="BK133" s="185">
        <f>ROUND(I133*H133,2)</f>
        <v>0</v>
      </c>
      <c r="BL133" s="24" t="s">
        <v>128</v>
      </c>
      <c r="BM133" s="24" t="s">
        <v>230</v>
      </c>
    </row>
    <row r="134" spans="2:65" s="11" customFormat="1">
      <c r="B134" s="186"/>
      <c r="D134" s="187" t="s">
        <v>134</v>
      </c>
      <c r="E134" s="188" t="s">
        <v>5</v>
      </c>
      <c r="F134" s="189" t="s">
        <v>231</v>
      </c>
      <c r="H134" s="190">
        <v>589.67999999999995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88" t="s">
        <v>134</v>
      </c>
      <c r="AU134" s="188" t="s">
        <v>80</v>
      </c>
      <c r="AV134" s="11" t="s">
        <v>80</v>
      </c>
      <c r="AW134" s="11" t="s">
        <v>34</v>
      </c>
      <c r="AX134" s="11" t="s">
        <v>78</v>
      </c>
      <c r="AY134" s="188" t="s">
        <v>121</v>
      </c>
    </row>
    <row r="135" spans="2:65" s="1" customFormat="1" ht="25.5" customHeight="1">
      <c r="B135" s="173"/>
      <c r="C135" s="174" t="s">
        <v>10</v>
      </c>
      <c r="D135" s="174" t="s">
        <v>123</v>
      </c>
      <c r="E135" s="175" t="s">
        <v>232</v>
      </c>
      <c r="F135" s="176" t="s">
        <v>233</v>
      </c>
      <c r="G135" s="177" t="s">
        <v>187</v>
      </c>
      <c r="H135" s="178">
        <v>147.41999999999999</v>
      </c>
      <c r="I135" s="179"/>
      <c r="J135" s="180">
        <f>ROUND(I135*H135,2)</f>
        <v>0</v>
      </c>
      <c r="K135" s="176" t="s">
        <v>127</v>
      </c>
      <c r="L135" s="41"/>
      <c r="M135" s="181" t="s">
        <v>5</v>
      </c>
      <c r="N135" s="182" t="s">
        <v>41</v>
      </c>
      <c r="O135" s="42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4" t="s">
        <v>128</v>
      </c>
      <c r="AT135" s="24" t="s">
        <v>123</v>
      </c>
      <c r="AU135" s="24" t="s">
        <v>80</v>
      </c>
      <c r="AY135" s="24" t="s">
        <v>121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4" t="s">
        <v>78</v>
      </c>
      <c r="BK135" s="185">
        <f>ROUND(I135*H135,2)</f>
        <v>0</v>
      </c>
      <c r="BL135" s="24" t="s">
        <v>128</v>
      </c>
      <c r="BM135" s="24" t="s">
        <v>234</v>
      </c>
    </row>
    <row r="136" spans="2:65" s="1" customFormat="1" ht="16.5" customHeight="1">
      <c r="B136" s="173"/>
      <c r="C136" s="174" t="s">
        <v>235</v>
      </c>
      <c r="D136" s="174" t="s">
        <v>123</v>
      </c>
      <c r="E136" s="175" t="s">
        <v>236</v>
      </c>
      <c r="F136" s="176" t="s">
        <v>237</v>
      </c>
      <c r="G136" s="177" t="s">
        <v>187</v>
      </c>
      <c r="H136" s="178">
        <v>147.41999999999999</v>
      </c>
      <c r="I136" s="179"/>
      <c r="J136" s="180">
        <f>ROUND(I136*H136,2)</f>
        <v>0</v>
      </c>
      <c r="K136" s="176" t="s">
        <v>127</v>
      </c>
      <c r="L136" s="41"/>
      <c r="M136" s="181" t="s">
        <v>5</v>
      </c>
      <c r="N136" s="182" t="s">
        <v>41</v>
      </c>
      <c r="O136" s="42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AR136" s="24" t="s">
        <v>128</v>
      </c>
      <c r="AT136" s="24" t="s">
        <v>123</v>
      </c>
      <c r="AU136" s="24" t="s">
        <v>80</v>
      </c>
      <c r="AY136" s="24" t="s">
        <v>121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4" t="s">
        <v>78</v>
      </c>
      <c r="BK136" s="185">
        <f>ROUND(I136*H136,2)</f>
        <v>0</v>
      </c>
      <c r="BL136" s="24" t="s">
        <v>128</v>
      </c>
      <c r="BM136" s="24" t="s">
        <v>238</v>
      </c>
    </row>
    <row r="137" spans="2:65" s="1" customFormat="1" ht="25.5" customHeight="1">
      <c r="B137" s="173"/>
      <c r="C137" s="174" t="s">
        <v>239</v>
      </c>
      <c r="D137" s="174" t="s">
        <v>123</v>
      </c>
      <c r="E137" s="175" t="s">
        <v>240</v>
      </c>
      <c r="F137" s="176" t="s">
        <v>241</v>
      </c>
      <c r="G137" s="177" t="s">
        <v>242</v>
      </c>
      <c r="H137" s="178">
        <v>280.09800000000001</v>
      </c>
      <c r="I137" s="179"/>
      <c r="J137" s="180">
        <f>ROUND(I137*H137,2)</f>
        <v>0</v>
      </c>
      <c r="K137" s="176" t="s">
        <v>127</v>
      </c>
      <c r="L137" s="41"/>
      <c r="M137" s="181" t="s">
        <v>5</v>
      </c>
      <c r="N137" s="182" t="s">
        <v>41</v>
      </c>
      <c r="O137" s="42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AR137" s="24" t="s">
        <v>128</v>
      </c>
      <c r="AT137" s="24" t="s">
        <v>123</v>
      </c>
      <c r="AU137" s="24" t="s">
        <v>80</v>
      </c>
      <c r="AY137" s="24" t="s">
        <v>121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4" t="s">
        <v>78</v>
      </c>
      <c r="BK137" s="185">
        <f>ROUND(I137*H137,2)</f>
        <v>0</v>
      </c>
      <c r="BL137" s="24" t="s">
        <v>128</v>
      </c>
      <c r="BM137" s="24" t="s">
        <v>243</v>
      </c>
    </row>
    <row r="138" spans="2:65" s="11" customFormat="1">
      <c r="B138" s="186"/>
      <c r="D138" s="187" t="s">
        <v>134</v>
      </c>
      <c r="E138" s="188" t="s">
        <v>5</v>
      </c>
      <c r="F138" s="189" t="s">
        <v>244</v>
      </c>
      <c r="H138" s="190">
        <v>280.09800000000001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88" t="s">
        <v>134</v>
      </c>
      <c r="AU138" s="188" t="s">
        <v>80</v>
      </c>
      <c r="AV138" s="11" t="s">
        <v>80</v>
      </c>
      <c r="AW138" s="11" t="s">
        <v>34</v>
      </c>
      <c r="AX138" s="11" t="s">
        <v>78</v>
      </c>
      <c r="AY138" s="188" t="s">
        <v>121</v>
      </c>
    </row>
    <row r="139" spans="2:65" s="1" customFormat="1" ht="16.5" customHeight="1">
      <c r="B139" s="173"/>
      <c r="C139" s="174" t="s">
        <v>245</v>
      </c>
      <c r="D139" s="174" t="s">
        <v>123</v>
      </c>
      <c r="E139" s="175" t="s">
        <v>246</v>
      </c>
      <c r="F139" s="176" t="s">
        <v>247</v>
      </c>
      <c r="G139" s="177" t="s">
        <v>132</v>
      </c>
      <c r="H139" s="178">
        <v>110.2</v>
      </c>
      <c r="I139" s="179"/>
      <c r="J139" s="180">
        <f>ROUND(I139*H139,2)</f>
        <v>0</v>
      </c>
      <c r="K139" s="176" t="s">
        <v>127</v>
      </c>
      <c r="L139" s="41"/>
      <c r="M139" s="181" t="s">
        <v>5</v>
      </c>
      <c r="N139" s="182" t="s">
        <v>41</v>
      </c>
      <c r="O139" s="42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AR139" s="24" t="s">
        <v>128</v>
      </c>
      <c r="AT139" s="24" t="s">
        <v>123</v>
      </c>
      <c r="AU139" s="24" t="s">
        <v>80</v>
      </c>
      <c r="AY139" s="24" t="s">
        <v>121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4" t="s">
        <v>78</v>
      </c>
      <c r="BK139" s="185">
        <f>ROUND(I139*H139,2)</f>
        <v>0</v>
      </c>
      <c r="BL139" s="24" t="s">
        <v>128</v>
      </c>
      <c r="BM139" s="24" t="s">
        <v>248</v>
      </c>
    </row>
    <row r="140" spans="2:65" s="11" customFormat="1">
      <c r="B140" s="186"/>
      <c r="D140" s="187" t="s">
        <v>134</v>
      </c>
      <c r="E140" s="188" t="s">
        <v>5</v>
      </c>
      <c r="F140" s="189" t="s">
        <v>249</v>
      </c>
      <c r="H140" s="190">
        <v>51.6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88" t="s">
        <v>134</v>
      </c>
      <c r="AU140" s="188" t="s">
        <v>80</v>
      </c>
      <c r="AV140" s="11" t="s">
        <v>80</v>
      </c>
      <c r="AW140" s="11" t="s">
        <v>34</v>
      </c>
      <c r="AX140" s="11" t="s">
        <v>70</v>
      </c>
      <c r="AY140" s="188" t="s">
        <v>121</v>
      </c>
    </row>
    <row r="141" spans="2:65" s="11" customFormat="1">
      <c r="B141" s="186"/>
      <c r="D141" s="187" t="s">
        <v>134</v>
      </c>
      <c r="E141" s="188" t="s">
        <v>5</v>
      </c>
      <c r="F141" s="189" t="s">
        <v>250</v>
      </c>
      <c r="H141" s="190">
        <v>58.6</v>
      </c>
      <c r="I141" s="191"/>
      <c r="L141" s="186"/>
      <c r="M141" s="192"/>
      <c r="N141" s="193"/>
      <c r="O141" s="193"/>
      <c r="P141" s="193"/>
      <c r="Q141" s="193"/>
      <c r="R141" s="193"/>
      <c r="S141" s="193"/>
      <c r="T141" s="194"/>
      <c r="AT141" s="188" t="s">
        <v>134</v>
      </c>
      <c r="AU141" s="188" t="s">
        <v>80</v>
      </c>
      <c r="AV141" s="11" t="s">
        <v>80</v>
      </c>
      <c r="AW141" s="11" t="s">
        <v>34</v>
      </c>
      <c r="AX141" s="11" t="s">
        <v>70</v>
      </c>
      <c r="AY141" s="188" t="s">
        <v>121</v>
      </c>
    </row>
    <row r="142" spans="2:65" s="12" customFormat="1">
      <c r="B142" s="195"/>
      <c r="D142" s="187" t="s">
        <v>134</v>
      </c>
      <c r="E142" s="196" t="s">
        <v>5</v>
      </c>
      <c r="F142" s="197" t="s">
        <v>197</v>
      </c>
      <c r="H142" s="198">
        <v>110.2</v>
      </c>
      <c r="I142" s="199"/>
      <c r="L142" s="195"/>
      <c r="M142" s="200"/>
      <c r="N142" s="201"/>
      <c r="O142" s="201"/>
      <c r="P142" s="201"/>
      <c r="Q142" s="201"/>
      <c r="R142" s="201"/>
      <c r="S142" s="201"/>
      <c r="T142" s="202"/>
      <c r="AT142" s="196" t="s">
        <v>134</v>
      </c>
      <c r="AU142" s="196" t="s">
        <v>80</v>
      </c>
      <c r="AV142" s="12" t="s">
        <v>128</v>
      </c>
      <c r="AW142" s="12" t="s">
        <v>34</v>
      </c>
      <c r="AX142" s="12" t="s">
        <v>78</v>
      </c>
      <c r="AY142" s="196" t="s">
        <v>121</v>
      </c>
    </row>
    <row r="143" spans="2:65" s="1" customFormat="1" ht="16.5" customHeight="1">
      <c r="B143" s="173"/>
      <c r="C143" s="211" t="s">
        <v>251</v>
      </c>
      <c r="D143" s="211" t="s">
        <v>252</v>
      </c>
      <c r="E143" s="212" t="s">
        <v>253</v>
      </c>
      <c r="F143" s="213" t="s">
        <v>254</v>
      </c>
      <c r="G143" s="214" t="s">
        <v>255</v>
      </c>
      <c r="H143" s="215">
        <v>3.4049999999999998</v>
      </c>
      <c r="I143" s="216"/>
      <c r="J143" s="217">
        <f>ROUND(I143*H143,2)</f>
        <v>0</v>
      </c>
      <c r="K143" s="213" t="s">
        <v>127</v>
      </c>
      <c r="L143" s="218"/>
      <c r="M143" s="219" t="s">
        <v>5</v>
      </c>
      <c r="N143" s="220" t="s">
        <v>41</v>
      </c>
      <c r="O143" s="42"/>
      <c r="P143" s="183">
        <f>O143*H143</f>
        <v>0</v>
      </c>
      <c r="Q143" s="183">
        <v>1E-3</v>
      </c>
      <c r="R143" s="183">
        <f>Q143*H143</f>
        <v>3.405E-3</v>
      </c>
      <c r="S143" s="183">
        <v>0</v>
      </c>
      <c r="T143" s="184">
        <f>S143*H143</f>
        <v>0</v>
      </c>
      <c r="AR143" s="24" t="s">
        <v>158</v>
      </c>
      <c r="AT143" s="24" t="s">
        <v>252</v>
      </c>
      <c r="AU143" s="24" t="s">
        <v>80</v>
      </c>
      <c r="AY143" s="24" t="s">
        <v>121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4" t="s">
        <v>78</v>
      </c>
      <c r="BK143" s="185">
        <f>ROUND(I143*H143,2)</f>
        <v>0</v>
      </c>
      <c r="BL143" s="24" t="s">
        <v>128</v>
      </c>
      <c r="BM143" s="24" t="s">
        <v>256</v>
      </c>
    </row>
    <row r="144" spans="2:65" s="11" customFormat="1">
      <c r="B144" s="186"/>
      <c r="D144" s="187" t="s">
        <v>134</v>
      </c>
      <c r="E144" s="188" t="s">
        <v>5</v>
      </c>
      <c r="F144" s="189" t="s">
        <v>257</v>
      </c>
      <c r="H144" s="190">
        <v>3.4049999999999998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88" t="s">
        <v>134</v>
      </c>
      <c r="AU144" s="188" t="s">
        <v>80</v>
      </c>
      <c r="AV144" s="11" t="s">
        <v>80</v>
      </c>
      <c r="AW144" s="11" t="s">
        <v>34</v>
      </c>
      <c r="AX144" s="11" t="s">
        <v>78</v>
      </c>
      <c r="AY144" s="188" t="s">
        <v>121</v>
      </c>
    </row>
    <row r="145" spans="2:65" s="1" customFormat="1" ht="25.5" customHeight="1">
      <c r="B145" s="173"/>
      <c r="C145" s="174" t="s">
        <v>258</v>
      </c>
      <c r="D145" s="174" t="s">
        <v>123</v>
      </c>
      <c r="E145" s="175" t="s">
        <v>259</v>
      </c>
      <c r="F145" s="176" t="s">
        <v>260</v>
      </c>
      <c r="G145" s="177" t="s">
        <v>132</v>
      </c>
      <c r="H145" s="178">
        <v>598.39</v>
      </c>
      <c r="I145" s="179"/>
      <c r="J145" s="180">
        <f>ROUND(I145*H145,2)</f>
        <v>0</v>
      </c>
      <c r="K145" s="176" t="s">
        <v>127</v>
      </c>
      <c r="L145" s="41"/>
      <c r="M145" s="181" t="s">
        <v>5</v>
      </c>
      <c r="N145" s="182" t="s">
        <v>41</v>
      </c>
      <c r="O145" s="42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AR145" s="24" t="s">
        <v>128</v>
      </c>
      <c r="AT145" s="24" t="s">
        <v>123</v>
      </c>
      <c r="AU145" s="24" t="s">
        <v>80</v>
      </c>
      <c r="AY145" s="24" t="s">
        <v>121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4" t="s">
        <v>78</v>
      </c>
      <c r="BK145" s="185">
        <f>ROUND(I145*H145,2)</f>
        <v>0</v>
      </c>
      <c r="BL145" s="24" t="s">
        <v>128</v>
      </c>
      <c r="BM145" s="24" t="s">
        <v>261</v>
      </c>
    </row>
    <row r="146" spans="2:65" s="11" customFormat="1">
      <c r="B146" s="186"/>
      <c r="D146" s="187" t="s">
        <v>134</v>
      </c>
      <c r="E146" s="188" t="s">
        <v>5</v>
      </c>
      <c r="F146" s="189" t="s">
        <v>262</v>
      </c>
      <c r="H146" s="190">
        <v>147.69999999999999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88" t="s">
        <v>134</v>
      </c>
      <c r="AU146" s="188" t="s">
        <v>80</v>
      </c>
      <c r="AV146" s="11" t="s">
        <v>80</v>
      </c>
      <c r="AW146" s="11" t="s">
        <v>34</v>
      </c>
      <c r="AX146" s="11" t="s">
        <v>70</v>
      </c>
      <c r="AY146" s="188" t="s">
        <v>121</v>
      </c>
    </row>
    <row r="147" spans="2:65" s="11" customFormat="1">
      <c r="B147" s="186"/>
      <c r="D147" s="187" t="s">
        <v>134</v>
      </c>
      <c r="E147" s="188" t="s">
        <v>5</v>
      </c>
      <c r="F147" s="189" t="s">
        <v>263</v>
      </c>
      <c r="H147" s="190">
        <v>2.4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88" t="s">
        <v>134</v>
      </c>
      <c r="AU147" s="188" t="s">
        <v>80</v>
      </c>
      <c r="AV147" s="11" t="s">
        <v>80</v>
      </c>
      <c r="AW147" s="11" t="s">
        <v>34</v>
      </c>
      <c r="AX147" s="11" t="s">
        <v>70</v>
      </c>
      <c r="AY147" s="188" t="s">
        <v>121</v>
      </c>
    </row>
    <row r="148" spans="2:65" s="11" customFormat="1">
      <c r="B148" s="186"/>
      <c r="D148" s="187" t="s">
        <v>134</v>
      </c>
      <c r="E148" s="188" t="s">
        <v>5</v>
      </c>
      <c r="F148" s="189" t="s">
        <v>264</v>
      </c>
      <c r="H148" s="190">
        <v>299.5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88" t="s">
        <v>134</v>
      </c>
      <c r="AU148" s="188" t="s">
        <v>80</v>
      </c>
      <c r="AV148" s="11" t="s">
        <v>80</v>
      </c>
      <c r="AW148" s="11" t="s">
        <v>34</v>
      </c>
      <c r="AX148" s="11" t="s">
        <v>70</v>
      </c>
      <c r="AY148" s="188" t="s">
        <v>121</v>
      </c>
    </row>
    <row r="149" spans="2:65" s="11" customFormat="1">
      <c r="B149" s="186"/>
      <c r="D149" s="187" t="s">
        <v>134</v>
      </c>
      <c r="E149" s="188" t="s">
        <v>5</v>
      </c>
      <c r="F149" s="189" t="s">
        <v>265</v>
      </c>
      <c r="H149" s="190">
        <v>4.9000000000000004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88" t="s">
        <v>134</v>
      </c>
      <c r="AU149" s="188" t="s">
        <v>80</v>
      </c>
      <c r="AV149" s="11" t="s">
        <v>80</v>
      </c>
      <c r="AW149" s="11" t="s">
        <v>34</v>
      </c>
      <c r="AX149" s="11" t="s">
        <v>70</v>
      </c>
      <c r="AY149" s="188" t="s">
        <v>121</v>
      </c>
    </row>
    <row r="150" spans="2:65" s="11" customFormat="1">
      <c r="B150" s="186"/>
      <c r="D150" s="187" t="s">
        <v>134</v>
      </c>
      <c r="E150" s="188" t="s">
        <v>5</v>
      </c>
      <c r="F150" s="189" t="s">
        <v>266</v>
      </c>
      <c r="H150" s="190">
        <v>6.9</v>
      </c>
      <c r="I150" s="191"/>
      <c r="L150" s="186"/>
      <c r="M150" s="192"/>
      <c r="N150" s="193"/>
      <c r="O150" s="193"/>
      <c r="P150" s="193"/>
      <c r="Q150" s="193"/>
      <c r="R150" s="193"/>
      <c r="S150" s="193"/>
      <c r="T150" s="194"/>
      <c r="AT150" s="188" t="s">
        <v>134</v>
      </c>
      <c r="AU150" s="188" t="s">
        <v>80</v>
      </c>
      <c r="AV150" s="11" t="s">
        <v>80</v>
      </c>
      <c r="AW150" s="11" t="s">
        <v>34</v>
      </c>
      <c r="AX150" s="11" t="s">
        <v>70</v>
      </c>
      <c r="AY150" s="188" t="s">
        <v>121</v>
      </c>
    </row>
    <row r="151" spans="2:65" s="11" customFormat="1">
      <c r="B151" s="186"/>
      <c r="D151" s="187" t="s">
        <v>134</v>
      </c>
      <c r="E151" s="188" t="s">
        <v>5</v>
      </c>
      <c r="F151" s="189" t="s">
        <v>267</v>
      </c>
      <c r="H151" s="190">
        <v>29.225000000000001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88" t="s">
        <v>134</v>
      </c>
      <c r="AU151" s="188" t="s">
        <v>80</v>
      </c>
      <c r="AV151" s="11" t="s">
        <v>80</v>
      </c>
      <c r="AW151" s="11" t="s">
        <v>34</v>
      </c>
      <c r="AX151" s="11" t="s">
        <v>70</v>
      </c>
      <c r="AY151" s="188" t="s">
        <v>121</v>
      </c>
    </row>
    <row r="152" spans="2:65" s="11" customFormat="1">
      <c r="B152" s="186"/>
      <c r="D152" s="187" t="s">
        <v>134</v>
      </c>
      <c r="E152" s="188" t="s">
        <v>5</v>
      </c>
      <c r="F152" s="189" t="s">
        <v>268</v>
      </c>
      <c r="H152" s="190">
        <v>27.3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88" t="s">
        <v>134</v>
      </c>
      <c r="AU152" s="188" t="s">
        <v>80</v>
      </c>
      <c r="AV152" s="11" t="s">
        <v>80</v>
      </c>
      <c r="AW152" s="11" t="s">
        <v>34</v>
      </c>
      <c r="AX152" s="11" t="s">
        <v>70</v>
      </c>
      <c r="AY152" s="188" t="s">
        <v>121</v>
      </c>
    </row>
    <row r="153" spans="2:65" s="11" customFormat="1">
      <c r="B153" s="186"/>
      <c r="D153" s="187" t="s">
        <v>134</v>
      </c>
      <c r="E153" s="188" t="s">
        <v>5</v>
      </c>
      <c r="F153" s="189" t="s">
        <v>269</v>
      </c>
      <c r="H153" s="190">
        <v>4.95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134</v>
      </c>
      <c r="AU153" s="188" t="s">
        <v>80</v>
      </c>
      <c r="AV153" s="11" t="s">
        <v>80</v>
      </c>
      <c r="AW153" s="11" t="s">
        <v>34</v>
      </c>
      <c r="AX153" s="11" t="s">
        <v>70</v>
      </c>
      <c r="AY153" s="188" t="s">
        <v>121</v>
      </c>
    </row>
    <row r="154" spans="2:65" s="11" customFormat="1">
      <c r="B154" s="186"/>
      <c r="D154" s="187" t="s">
        <v>134</v>
      </c>
      <c r="E154" s="188" t="s">
        <v>5</v>
      </c>
      <c r="F154" s="189" t="s">
        <v>270</v>
      </c>
      <c r="H154" s="190">
        <v>36.164999999999999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88" t="s">
        <v>134</v>
      </c>
      <c r="AU154" s="188" t="s">
        <v>80</v>
      </c>
      <c r="AV154" s="11" t="s">
        <v>80</v>
      </c>
      <c r="AW154" s="11" t="s">
        <v>34</v>
      </c>
      <c r="AX154" s="11" t="s">
        <v>70</v>
      </c>
      <c r="AY154" s="188" t="s">
        <v>121</v>
      </c>
    </row>
    <row r="155" spans="2:65" s="11" customFormat="1">
      <c r="B155" s="186"/>
      <c r="D155" s="187" t="s">
        <v>134</v>
      </c>
      <c r="E155" s="188" t="s">
        <v>5</v>
      </c>
      <c r="F155" s="189" t="s">
        <v>271</v>
      </c>
      <c r="H155" s="190">
        <v>36.75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88" t="s">
        <v>134</v>
      </c>
      <c r="AU155" s="188" t="s">
        <v>80</v>
      </c>
      <c r="AV155" s="11" t="s">
        <v>80</v>
      </c>
      <c r="AW155" s="11" t="s">
        <v>34</v>
      </c>
      <c r="AX155" s="11" t="s">
        <v>70</v>
      </c>
      <c r="AY155" s="188" t="s">
        <v>121</v>
      </c>
    </row>
    <row r="156" spans="2:65" s="11" customFormat="1">
      <c r="B156" s="186"/>
      <c r="D156" s="187" t="s">
        <v>134</v>
      </c>
      <c r="E156" s="188" t="s">
        <v>5</v>
      </c>
      <c r="F156" s="189" t="s">
        <v>272</v>
      </c>
      <c r="H156" s="190">
        <v>2.6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88" t="s">
        <v>134</v>
      </c>
      <c r="AU156" s="188" t="s">
        <v>80</v>
      </c>
      <c r="AV156" s="11" t="s">
        <v>80</v>
      </c>
      <c r="AW156" s="11" t="s">
        <v>34</v>
      </c>
      <c r="AX156" s="11" t="s">
        <v>70</v>
      </c>
      <c r="AY156" s="188" t="s">
        <v>121</v>
      </c>
    </row>
    <row r="157" spans="2:65" s="12" customFormat="1">
      <c r="B157" s="195"/>
      <c r="D157" s="187" t="s">
        <v>134</v>
      </c>
      <c r="E157" s="196" t="s">
        <v>5</v>
      </c>
      <c r="F157" s="197" t="s">
        <v>197</v>
      </c>
      <c r="H157" s="198">
        <v>598.39</v>
      </c>
      <c r="I157" s="199"/>
      <c r="L157" s="195"/>
      <c r="M157" s="200"/>
      <c r="N157" s="201"/>
      <c r="O157" s="201"/>
      <c r="P157" s="201"/>
      <c r="Q157" s="201"/>
      <c r="R157" s="201"/>
      <c r="S157" s="201"/>
      <c r="T157" s="202"/>
      <c r="AT157" s="196" t="s">
        <v>134</v>
      </c>
      <c r="AU157" s="196" t="s">
        <v>80</v>
      </c>
      <c r="AV157" s="12" t="s">
        <v>128</v>
      </c>
      <c r="AW157" s="12" t="s">
        <v>34</v>
      </c>
      <c r="AX157" s="12" t="s">
        <v>78</v>
      </c>
      <c r="AY157" s="196" t="s">
        <v>121</v>
      </c>
    </row>
    <row r="158" spans="2:65" s="1" customFormat="1" ht="38.25" customHeight="1">
      <c r="B158" s="173"/>
      <c r="C158" s="174" t="s">
        <v>273</v>
      </c>
      <c r="D158" s="174" t="s">
        <v>123</v>
      </c>
      <c r="E158" s="175" t="s">
        <v>274</v>
      </c>
      <c r="F158" s="176" t="s">
        <v>275</v>
      </c>
      <c r="G158" s="177" t="s">
        <v>132</v>
      </c>
      <c r="H158" s="178">
        <v>110.2</v>
      </c>
      <c r="I158" s="179"/>
      <c r="J158" s="180">
        <f>ROUND(I158*H158,2)</f>
        <v>0</v>
      </c>
      <c r="K158" s="176" t="s">
        <v>127</v>
      </c>
      <c r="L158" s="41"/>
      <c r="M158" s="181" t="s">
        <v>5</v>
      </c>
      <c r="N158" s="182" t="s">
        <v>41</v>
      </c>
      <c r="O158" s="42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AR158" s="24" t="s">
        <v>128</v>
      </c>
      <c r="AT158" s="24" t="s">
        <v>123</v>
      </c>
      <c r="AU158" s="24" t="s">
        <v>80</v>
      </c>
      <c r="AY158" s="24" t="s">
        <v>121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24" t="s">
        <v>78</v>
      </c>
      <c r="BK158" s="185">
        <f>ROUND(I158*H158,2)</f>
        <v>0</v>
      </c>
      <c r="BL158" s="24" t="s">
        <v>128</v>
      </c>
      <c r="BM158" s="24" t="s">
        <v>276</v>
      </c>
    </row>
    <row r="159" spans="2:65" s="11" customFormat="1">
      <c r="B159" s="186"/>
      <c r="D159" s="187" t="s">
        <v>134</v>
      </c>
      <c r="E159" s="188" t="s">
        <v>5</v>
      </c>
      <c r="F159" s="189" t="s">
        <v>277</v>
      </c>
      <c r="H159" s="190">
        <v>110.2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88" t="s">
        <v>134</v>
      </c>
      <c r="AU159" s="188" t="s">
        <v>80</v>
      </c>
      <c r="AV159" s="11" t="s">
        <v>80</v>
      </c>
      <c r="AW159" s="11" t="s">
        <v>34</v>
      </c>
      <c r="AX159" s="11" t="s">
        <v>78</v>
      </c>
      <c r="AY159" s="188" t="s">
        <v>121</v>
      </c>
    </row>
    <row r="160" spans="2:65" s="1" customFormat="1" ht="16.5" customHeight="1">
      <c r="B160" s="173"/>
      <c r="C160" s="211" t="s">
        <v>278</v>
      </c>
      <c r="D160" s="211" t="s">
        <v>252</v>
      </c>
      <c r="E160" s="212" t="s">
        <v>279</v>
      </c>
      <c r="F160" s="213" t="s">
        <v>280</v>
      </c>
      <c r="G160" s="214" t="s">
        <v>187</v>
      </c>
      <c r="H160" s="215">
        <v>39.406999999999996</v>
      </c>
      <c r="I160" s="216"/>
      <c r="J160" s="217">
        <f>ROUND(I160*H160,2)</f>
        <v>0</v>
      </c>
      <c r="K160" s="213" t="s">
        <v>127</v>
      </c>
      <c r="L160" s="218"/>
      <c r="M160" s="219" t="s">
        <v>5</v>
      </c>
      <c r="N160" s="220" t="s">
        <v>41</v>
      </c>
      <c r="O160" s="42"/>
      <c r="P160" s="183">
        <f>O160*H160</f>
        <v>0</v>
      </c>
      <c r="Q160" s="183">
        <v>0.21</v>
      </c>
      <c r="R160" s="183">
        <f>Q160*H160</f>
        <v>8.2754699999999985</v>
      </c>
      <c r="S160" s="183">
        <v>0</v>
      </c>
      <c r="T160" s="184">
        <f>S160*H160</f>
        <v>0</v>
      </c>
      <c r="AR160" s="24" t="s">
        <v>158</v>
      </c>
      <c r="AT160" s="24" t="s">
        <v>252</v>
      </c>
      <c r="AU160" s="24" t="s">
        <v>80</v>
      </c>
      <c r="AY160" s="24" t="s">
        <v>121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4" t="s">
        <v>78</v>
      </c>
      <c r="BK160" s="185">
        <f>ROUND(I160*H160,2)</f>
        <v>0</v>
      </c>
      <c r="BL160" s="24" t="s">
        <v>128</v>
      </c>
      <c r="BM160" s="24" t="s">
        <v>281</v>
      </c>
    </row>
    <row r="161" spans="2:65" s="11" customFormat="1">
      <c r="B161" s="186"/>
      <c r="D161" s="187" t="s">
        <v>134</v>
      </c>
      <c r="E161" s="188" t="s">
        <v>5</v>
      </c>
      <c r="F161" s="189" t="s">
        <v>282</v>
      </c>
      <c r="H161" s="190">
        <v>31.407</v>
      </c>
      <c r="I161" s="191"/>
      <c r="L161" s="186"/>
      <c r="M161" s="192"/>
      <c r="N161" s="193"/>
      <c r="O161" s="193"/>
      <c r="P161" s="193"/>
      <c r="Q161" s="193"/>
      <c r="R161" s="193"/>
      <c r="S161" s="193"/>
      <c r="T161" s="194"/>
      <c r="AT161" s="188" t="s">
        <v>134</v>
      </c>
      <c r="AU161" s="188" t="s">
        <v>80</v>
      </c>
      <c r="AV161" s="11" t="s">
        <v>80</v>
      </c>
      <c r="AW161" s="11" t="s">
        <v>34</v>
      </c>
      <c r="AX161" s="11" t="s">
        <v>70</v>
      </c>
      <c r="AY161" s="188" t="s">
        <v>121</v>
      </c>
    </row>
    <row r="162" spans="2:65" s="11" customFormat="1">
      <c r="B162" s="186"/>
      <c r="D162" s="187" t="s">
        <v>134</v>
      </c>
      <c r="E162" s="188" t="s">
        <v>5</v>
      </c>
      <c r="F162" s="189" t="s">
        <v>283</v>
      </c>
      <c r="H162" s="190">
        <v>8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88" t="s">
        <v>134</v>
      </c>
      <c r="AU162" s="188" t="s">
        <v>80</v>
      </c>
      <c r="AV162" s="11" t="s">
        <v>80</v>
      </c>
      <c r="AW162" s="11" t="s">
        <v>34</v>
      </c>
      <c r="AX162" s="11" t="s">
        <v>70</v>
      </c>
      <c r="AY162" s="188" t="s">
        <v>121</v>
      </c>
    </row>
    <row r="163" spans="2:65" s="12" customFormat="1">
      <c r="B163" s="195"/>
      <c r="D163" s="187" t="s">
        <v>134</v>
      </c>
      <c r="E163" s="196" t="s">
        <v>5</v>
      </c>
      <c r="F163" s="197" t="s">
        <v>197</v>
      </c>
      <c r="H163" s="198">
        <v>39.406999999999996</v>
      </c>
      <c r="I163" s="199"/>
      <c r="L163" s="195"/>
      <c r="M163" s="200"/>
      <c r="N163" s="201"/>
      <c r="O163" s="201"/>
      <c r="P163" s="201"/>
      <c r="Q163" s="201"/>
      <c r="R163" s="201"/>
      <c r="S163" s="201"/>
      <c r="T163" s="202"/>
      <c r="AT163" s="196" t="s">
        <v>134</v>
      </c>
      <c r="AU163" s="196" t="s">
        <v>80</v>
      </c>
      <c r="AV163" s="12" t="s">
        <v>128</v>
      </c>
      <c r="AW163" s="12" t="s">
        <v>34</v>
      </c>
      <c r="AX163" s="12" t="s">
        <v>78</v>
      </c>
      <c r="AY163" s="196" t="s">
        <v>121</v>
      </c>
    </row>
    <row r="164" spans="2:65" s="1" customFormat="1" ht="25.5" customHeight="1">
      <c r="B164" s="173"/>
      <c r="C164" s="174" t="s">
        <v>284</v>
      </c>
      <c r="D164" s="174" t="s">
        <v>123</v>
      </c>
      <c r="E164" s="175" t="s">
        <v>285</v>
      </c>
      <c r="F164" s="176" t="s">
        <v>286</v>
      </c>
      <c r="G164" s="177" t="s">
        <v>126</v>
      </c>
      <c r="H164" s="178">
        <v>10</v>
      </c>
      <c r="I164" s="179"/>
      <c r="J164" s="180">
        <f>ROUND(I164*H164,2)</f>
        <v>0</v>
      </c>
      <c r="K164" s="176" t="s">
        <v>127</v>
      </c>
      <c r="L164" s="41"/>
      <c r="M164" s="181" t="s">
        <v>5</v>
      </c>
      <c r="N164" s="182" t="s">
        <v>41</v>
      </c>
      <c r="O164" s="42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24" t="s">
        <v>128</v>
      </c>
      <c r="AT164" s="24" t="s">
        <v>123</v>
      </c>
      <c r="AU164" s="24" t="s">
        <v>80</v>
      </c>
      <c r="AY164" s="24" t="s">
        <v>121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4" t="s">
        <v>78</v>
      </c>
      <c r="BK164" s="185">
        <f>ROUND(I164*H164,2)</f>
        <v>0</v>
      </c>
      <c r="BL164" s="24" t="s">
        <v>128</v>
      </c>
      <c r="BM164" s="24" t="s">
        <v>287</v>
      </c>
    </row>
    <row r="165" spans="2:65" s="11" customFormat="1">
      <c r="B165" s="186"/>
      <c r="D165" s="187" t="s">
        <v>134</v>
      </c>
      <c r="E165" s="188" t="s">
        <v>5</v>
      </c>
      <c r="F165" s="189" t="s">
        <v>288</v>
      </c>
      <c r="H165" s="190">
        <v>10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88" t="s">
        <v>134</v>
      </c>
      <c r="AU165" s="188" t="s">
        <v>80</v>
      </c>
      <c r="AV165" s="11" t="s">
        <v>80</v>
      </c>
      <c r="AW165" s="11" t="s">
        <v>34</v>
      </c>
      <c r="AX165" s="11" t="s">
        <v>78</v>
      </c>
      <c r="AY165" s="188" t="s">
        <v>121</v>
      </c>
    </row>
    <row r="166" spans="2:65" s="1" customFormat="1" ht="16.5" customHeight="1">
      <c r="B166" s="173"/>
      <c r="C166" s="211" t="s">
        <v>289</v>
      </c>
      <c r="D166" s="211" t="s">
        <v>252</v>
      </c>
      <c r="E166" s="212" t="s">
        <v>290</v>
      </c>
      <c r="F166" s="213" t="s">
        <v>291</v>
      </c>
      <c r="G166" s="214" t="s">
        <v>126</v>
      </c>
      <c r="H166" s="215">
        <v>10</v>
      </c>
      <c r="I166" s="216"/>
      <c r="J166" s="217">
        <f>ROUND(I166*H166,2)</f>
        <v>0</v>
      </c>
      <c r="K166" s="213" t="s">
        <v>5</v>
      </c>
      <c r="L166" s="218"/>
      <c r="M166" s="219" t="s">
        <v>5</v>
      </c>
      <c r="N166" s="220" t="s">
        <v>41</v>
      </c>
      <c r="O166" s="42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AR166" s="24" t="s">
        <v>158</v>
      </c>
      <c r="AT166" s="24" t="s">
        <v>252</v>
      </c>
      <c r="AU166" s="24" t="s">
        <v>80</v>
      </c>
      <c r="AY166" s="24" t="s">
        <v>121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24" t="s">
        <v>78</v>
      </c>
      <c r="BK166" s="185">
        <f>ROUND(I166*H166,2)</f>
        <v>0</v>
      </c>
      <c r="BL166" s="24" t="s">
        <v>128</v>
      </c>
      <c r="BM166" s="24" t="s">
        <v>292</v>
      </c>
    </row>
    <row r="167" spans="2:65" s="1" customFormat="1" ht="25.5" customHeight="1">
      <c r="B167" s="173"/>
      <c r="C167" s="174" t="s">
        <v>293</v>
      </c>
      <c r="D167" s="174" t="s">
        <v>123</v>
      </c>
      <c r="E167" s="175" t="s">
        <v>294</v>
      </c>
      <c r="F167" s="176" t="s">
        <v>295</v>
      </c>
      <c r="G167" s="177" t="s">
        <v>132</v>
      </c>
      <c r="H167" s="178">
        <v>6.5</v>
      </c>
      <c r="I167" s="179"/>
      <c r="J167" s="180">
        <f>ROUND(I167*H167,2)</f>
        <v>0</v>
      </c>
      <c r="K167" s="176" t="s">
        <v>127</v>
      </c>
      <c r="L167" s="41"/>
      <c r="M167" s="181" t="s">
        <v>5</v>
      </c>
      <c r="N167" s="182" t="s">
        <v>41</v>
      </c>
      <c r="O167" s="42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4" t="s">
        <v>128</v>
      </c>
      <c r="AT167" s="24" t="s">
        <v>123</v>
      </c>
      <c r="AU167" s="24" t="s">
        <v>80</v>
      </c>
      <c r="AY167" s="24" t="s">
        <v>121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4" t="s">
        <v>78</v>
      </c>
      <c r="BK167" s="185">
        <f>ROUND(I167*H167,2)</f>
        <v>0</v>
      </c>
      <c r="BL167" s="24" t="s">
        <v>128</v>
      </c>
      <c r="BM167" s="24" t="s">
        <v>296</v>
      </c>
    </row>
    <row r="168" spans="2:65" s="11" customFormat="1">
      <c r="B168" s="186"/>
      <c r="D168" s="187" t="s">
        <v>134</v>
      </c>
      <c r="E168" s="188" t="s">
        <v>5</v>
      </c>
      <c r="F168" s="189" t="s">
        <v>297</v>
      </c>
      <c r="H168" s="190">
        <v>6.5</v>
      </c>
      <c r="I168" s="191"/>
      <c r="L168" s="186"/>
      <c r="M168" s="192"/>
      <c r="N168" s="193"/>
      <c r="O168" s="193"/>
      <c r="P168" s="193"/>
      <c r="Q168" s="193"/>
      <c r="R168" s="193"/>
      <c r="S168" s="193"/>
      <c r="T168" s="194"/>
      <c r="AT168" s="188" t="s">
        <v>134</v>
      </c>
      <c r="AU168" s="188" t="s">
        <v>80</v>
      </c>
      <c r="AV168" s="11" t="s">
        <v>80</v>
      </c>
      <c r="AW168" s="11" t="s">
        <v>34</v>
      </c>
      <c r="AX168" s="11" t="s">
        <v>78</v>
      </c>
      <c r="AY168" s="188" t="s">
        <v>121</v>
      </c>
    </row>
    <row r="169" spans="2:65" s="1" customFormat="1" ht="16.5" customHeight="1">
      <c r="B169" s="173"/>
      <c r="C169" s="211" t="s">
        <v>298</v>
      </c>
      <c r="D169" s="211" t="s">
        <v>252</v>
      </c>
      <c r="E169" s="212" t="s">
        <v>299</v>
      </c>
      <c r="F169" s="213" t="s">
        <v>300</v>
      </c>
      <c r="G169" s="214" t="s">
        <v>132</v>
      </c>
      <c r="H169" s="215">
        <v>6.5</v>
      </c>
      <c r="I169" s="216"/>
      <c r="J169" s="217">
        <f>ROUND(I169*H169,2)</f>
        <v>0</v>
      </c>
      <c r="K169" s="213" t="s">
        <v>127</v>
      </c>
      <c r="L169" s="218"/>
      <c r="M169" s="219" t="s">
        <v>5</v>
      </c>
      <c r="N169" s="220" t="s">
        <v>41</v>
      </c>
      <c r="O169" s="42"/>
      <c r="P169" s="183">
        <f>O169*H169</f>
        <v>0</v>
      </c>
      <c r="Q169" s="183">
        <v>2.0000000000000001E-4</v>
      </c>
      <c r="R169" s="183">
        <f>Q169*H169</f>
        <v>1.3000000000000002E-3</v>
      </c>
      <c r="S169" s="183">
        <v>0</v>
      </c>
      <c r="T169" s="184">
        <f>S169*H169</f>
        <v>0</v>
      </c>
      <c r="AR169" s="24" t="s">
        <v>158</v>
      </c>
      <c r="AT169" s="24" t="s">
        <v>252</v>
      </c>
      <c r="AU169" s="24" t="s">
        <v>80</v>
      </c>
      <c r="AY169" s="24" t="s">
        <v>121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4" t="s">
        <v>78</v>
      </c>
      <c r="BK169" s="185">
        <f>ROUND(I169*H169,2)</f>
        <v>0</v>
      </c>
      <c r="BL169" s="24" t="s">
        <v>128</v>
      </c>
      <c r="BM169" s="24" t="s">
        <v>301</v>
      </c>
    </row>
    <row r="170" spans="2:65" s="1" customFormat="1" ht="25.5" customHeight="1">
      <c r="B170" s="173"/>
      <c r="C170" s="174" t="s">
        <v>302</v>
      </c>
      <c r="D170" s="174" t="s">
        <v>123</v>
      </c>
      <c r="E170" s="175" t="s">
        <v>303</v>
      </c>
      <c r="F170" s="176" t="s">
        <v>304</v>
      </c>
      <c r="G170" s="177" t="s">
        <v>132</v>
      </c>
      <c r="H170" s="178">
        <v>6.5</v>
      </c>
      <c r="I170" s="179"/>
      <c r="J170" s="180">
        <f>ROUND(I170*H170,2)</f>
        <v>0</v>
      </c>
      <c r="K170" s="176" t="s">
        <v>127</v>
      </c>
      <c r="L170" s="41"/>
      <c r="M170" s="181" t="s">
        <v>5</v>
      </c>
      <c r="N170" s="182" t="s">
        <v>41</v>
      </c>
      <c r="O170" s="42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24" t="s">
        <v>128</v>
      </c>
      <c r="AT170" s="24" t="s">
        <v>123</v>
      </c>
      <c r="AU170" s="24" t="s">
        <v>80</v>
      </c>
      <c r="AY170" s="24" t="s">
        <v>121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4" t="s">
        <v>78</v>
      </c>
      <c r="BK170" s="185">
        <f>ROUND(I170*H170,2)</f>
        <v>0</v>
      </c>
      <c r="BL170" s="24" t="s">
        <v>128</v>
      </c>
      <c r="BM170" s="24" t="s">
        <v>305</v>
      </c>
    </row>
    <row r="171" spans="2:65" s="1" customFormat="1" ht="16.5" customHeight="1">
      <c r="B171" s="173"/>
      <c r="C171" s="211" t="s">
        <v>306</v>
      </c>
      <c r="D171" s="211" t="s">
        <v>252</v>
      </c>
      <c r="E171" s="212" t="s">
        <v>307</v>
      </c>
      <c r="F171" s="213" t="s">
        <v>308</v>
      </c>
      <c r="G171" s="214" t="s">
        <v>187</v>
      </c>
      <c r="H171" s="215">
        <v>0.65</v>
      </c>
      <c r="I171" s="216"/>
      <c r="J171" s="217">
        <f>ROUND(I171*H171,2)</f>
        <v>0</v>
      </c>
      <c r="K171" s="213" t="s">
        <v>127</v>
      </c>
      <c r="L171" s="218"/>
      <c r="M171" s="219" t="s">
        <v>5</v>
      </c>
      <c r="N171" s="220" t="s">
        <v>41</v>
      </c>
      <c r="O171" s="42"/>
      <c r="P171" s="183">
        <f>O171*H171</f>
        <v>0</v>
      </c>
      <c r="Q171" s="183">
        <v>0.2</v>
      </c>
      <c r="R171" s="183">
        <f>Q171*H171</f>
        <v>0.13</v>
      </c>
      <c r="S171" s="183">
        <v>0</v>
      </c>
      <c r="T171" s="184">
        <f>S171*H171</f>
        <v>0</v>
      </c>
      <c r="AR171" s="24" t="s">
        <v>158</v>
      </c>
      <c r="AT171" s="24" t="s">
        <v>252</v>
      </c>
      <c r="AU171" s="24" t="s">
        <v>80</v>
      </c>
      <c r="AY171" s="24" t="s">
        <v>121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4" t="s">
        <v>78</v>
      </c>
      <c r="BK171" s="185">
        <f>ROUND(I171*H171,2)</f>
        <v>0</v>
      </c>
      <c r="BL171" s="24" t="s">
        <v>128</v>
      </c>
      <c r="BM171" s="24" t="s">
        <v>309</v>
      </c>
    </row>
    <row r="172" spans="2:65" s="11" customFormat="1">
      <c r="B172" s="186"/>
      <c r="D172" s="187" t="s">
        <v>134</v>
      </c>
      <c r="F172" s="189" t="s">
        <v>310</v>
      </c>
      <c r="H172" s="190">
        <v>0.65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AT172" s="188" t="s">
        <v>134</v>
      </c>
      <c r="AU172" s="188" t="s">
        <v>80</v>
      </c>
      <c r="AV172" s="11" t="s">
        <v>80</v>
      </c>
      <c r="AW172" s="11" t="s">
        <v>6</v>
      </c>
      <c r="AX172" s="11" t="s">
        <v>78</v>
      </c>
      <c r="AY172" s="188" t="s">
        <v>121</v>
      </c>
    </row>
    <row r="173" spans="2:65" s="1" customFormat="1" ht="16.5" customHeight="1">
      <c r="B173" s="173"/>
      <c r="C173" s="174" t="s">
        <v>311</v>
      </c>
      <c r="D173" s="174" t="s">
        <v>123</v>
      </c>
      <c r="E173" s="175" t="s">
        <v>312</v>
      </c>
      <c r="F173" s="176" t="s">
        <v>313</v>
      </c>
      <c r="G173" s="177" t="s">
        <v>126</v>
      </c>
      <c r="H173" s="178">
        <v>12</v>
      </c>
      <c r="I173" s="179"/>
      <c r="J173" s="180">
        <f>ROUND(I173*H173,2)</f>
        <v>0</v>
      </c>
      <c r="K173" s="176" t="s">
        <v>5</v>
      </c>
      <c r="L173" s="41"/>
      <c r="M173" s="181" t="s">
        <v>5</v>
      </c>
      <c r="N173" s="182" t="s">
        <v>41</v>
      </c>
      <c r="O173" s="42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24" t="s">
        <v>128</v>
      </c>
      <c r="AT173" s="24" t="s">
        <v>123</v>
      </c>
      <c r="AU173" s="24" t="s">
        <v>80</v>
      </c>
      <c r="AY173" s="24" t="s">
        <v>121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4" t="s">
        <v>78</v>
      </c>
      <c r="BK173" s="185">
        <f>ROUND(I173*H173,2)</f>
        <v>0</v>
      </c>
      <c r="BL173" s="24" t="s">
        <v>128</v>
      </c>
      <c r="BM173" s="24" t="s">
        <v>314</v>
      </c>
    </row>
    <row r="174" spans="2:65" s="11" customFormat="1">
      <c r="B174" s="186"/>
      <c r="D174" s="187" t="s">
        <v>134</v>
      </c>
      <c r="E174" s="188" t="s">
        <v>5</v>
      </c>
      <c r="F174" s="189" t="s">
        <v>315</v>
      </c>
      <c r="H174" s="190">
        <v>12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88" t="s">
        <v>134</v>
      </c>
      <c r="AU174" s="188" t="s">
        <v>80</v>
      </c>
      <c r="AV174" s="11" t="s">
        <v>80</v>
      </c>
      <c r="AW174" s="11" t="s">
        <v>34</v>
      </c>
      <c r="AX174" s="11" t="s">
        <v>78</v>
      </c>
      <c r="AY174" s="188" t="s">
        <v>121</v>
      </c>
    </row>
    <row r="175" spans="2:65" s="10" customFormat="1" ht="29.85" customHeight="1">
      <c r="B175" s="160"/>
      <c r="D175" s="161" t="s">
        <v>69</v>
      </c>
      <c r="E175" s="171" t="s">
        <v>80</v>
      </c>
      <c r="F175" s="171" t="s">
        <v>316</v>
      </c>
      <c r="I175" s="163"/>
      <c r="J175" s="172">
        <f>BK175</f>
        <v>0</v>
      </c>
      <c r="L175" s="160"/>
      <c r="M175" s="165"/>
      <c r="N175" s="166"/>
      <c r="O175" s="166"/>
      <c r="P175" s="167">
        <f>SUM(P176:P179)</f>
        <v>0</v>
      </c>
      <c r="Q175" s="166"/>
      <c r="R175" s="167">
        <f>SUM(R176:R179)</f>
        <v>17.05641</v>
      </c>
      <c r="S175" s="166"/>
      <c r="T175" s="168">
        <f>SUM(T176:T179)</f>
        <v>0</v>
      </c>
      <c r="AR175" s="161" t="s">
        <v>78</v>
      </c>
      <c r="AT175" s="169" t="s">
        <v>69</v>
      </c>
      <c r="AU175" s="169" t="s">
        <v>78</v>
      </c>
      <c r="AY175" s="161" t="s">
        <v>121</v>
      </c>
      <c r="BK175" s="170">
        <f>SUM(BK176:BK179)</f>
        <v>0</v>
      </c>
    </row>
    <row r="176" spans="2:65" s="1" customFormat="1" ht="38.25" customHeight="1">
      <c r="B176" s="173"/>
      <c r="C176" s="174" t="s">
        <v>317</v>
      </c>
      <c r="D176" s="174" t="s">
        <v>123</v>
      </c>
      <c r="E176" s="175" t="s">
        <v>318</v>
      </c>
      <c r="F176" s="176" t="s">
        <v>319</v>
      </c>
      <c r="G176" s="177" t="s">
        <v>171</v>
      </c>
      <c r="H176" s="178">
        <v>73.5</v>
      </c>
      <c r="I176" s="179"/>
      <c r="J176" s="180">
        <f>ROUND(I176*H176,2)</f>
        <v>0</v>
      </c>
      <c r="K176" s="176" t="s">
        <v>127</v>
      </c>
      <c r="L176" s="41"/>
      <c r="M176" s="181" t="s">
        <v>5</v>
      </c>
      <c r="N176" s="182" t="s">
        <v>41</v>
      </c>
      <c r="O176" s="42"/>
      <c r="P176" s="183">
        <f>O176*H176</f>
        <v>0</v>
      </c>
      <c r="Q176" s="183">
        <v>0.23058000000000001</v>
      </c>
      <c r="R176" s="183">
        <f>Q176*H176</f>
        <v>16.94763</v>
      </c>
      <c r="S176" s="183">
        <v>0</v>
      </c>
      <c r="T176" s="184">
        <f>S176*H176</f>
        <v>0</v>
      </c>
      <c r="AR176" s="24" t="s">
        <v>128</v>
      </c>
      <c r="AT176" s="24" t="s">
        <v>123</v>
      </c>
      <c r="AU176" s="24" t="s">
        <v>80</v>
      </c>
      <c r="AY176" s="24" t="s">
        <v>121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24" t="s">
        <v>78</v>
      </c>
      <c r="BK176" s="185">
        <f>ROUND(I176*H176,2)</f>
        <v>0</v>
      </c>
      <c r="BL176" s="24" t="s">
        <v>128</v>
      </c>
      <c r="BM176" s="24" t="s">
        <v>320</v>
      </c>
    </row>
    <row r="177" spans="2:65" s="1" customFormat="1" ht="16.5" customHeight="1">
      <c r="B177" s="173"/>
      <c r="C177" s="174" t="s">
        <v>321</v>
      </c>
      <c r="D177" s="174" t="s">
        <v>123</v>
      </c>
      <c r="E177" s="175" t="s">
        <v>322</v>
      </c>
      <c r="F177" s="176" t="s">
        <v>323</v>
      </c>
      <c r="G177" s="177" t="s">
        <v>171</v>
      </c>
      <c r="H177" s="178">
        <v>294</v>
      </c>
      <c r="I177" s="179"/>
      <c r="J177" s="180">
        <f>ROUND(I177*H177,2)</f>
        <v>0</v>
      </c>
      <c r="K177" s="176" t="s">
        <v>127</v>
      </c>
      <c r="L177" s="41"/>
      <c r="M177" s="181" t="s">
        <v>5</v>
      </c>
      <c r="N177" s="182" t="s">
        <v>41</v>
      </c>
      <c r="O177" s="42"/>
      <c r="P177" s="183">
        <f>O177*H177</f>
        <v>0</v>
      </c>
      <c r="Q177" s="183">
        <v>1.6000000000000001E-4</v>
      </c>
      <c r="R177" s="183">
        <f>Q177*H177</f>
        <v>4.7040000000000005E-2</v>
      </c>
      <c r="S177" s="183">
        <v>0</v>
      </c>
      <c r="T177" s="184">
        <f>S177*H177</f>
        <v>0</v>
      </c>
      <c r="AR177" s="24" t="s">
        <v>128</v>
      </c>
      <c r="AT177" s="24" t="s">
        <v>123</v>
      </c>
      <c r="AU177" s="24" t="s">
        <v>80</v>
      </c>
      <c r="AY177" s="24" t="s">
        <v>121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4" t="s">
        <v>78</v>
      </c>
      <c r="BK177" s="185">
        <f>ROUND(I177*H177,2)</f>
        <v>0</v>
      </c>
      <c r="BL177" s="24" t="s">
        <v>128</v>
      </c>
      <c r="BM177" s="24" t="s">
        <v>324</v>
      </c>
    </row>
    <row r="178" spans="2:65" s="11" customFormat="1">
      <c r="B178" s="186"/>
      <c r="D178" s="187" t="s">
        <v>134</v>
      </c>
      <c r="E178" s="188" t="s">
        <v>5</v>
      </c>
      <c r="F178" s="189" t="s">
        <v>325</v>
      </c>
      <c r="H178" s="190">
        <v>294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88" t="s">
        <v>134</v>
      </c>
      <c r="AU178" s="188" t="s">
        <v>80</v>
      </c>
      <c r="AV178" s="11" t="s">
        <v>80</v>
      </c>
      <c r="AW178" s="11" t="s">
        <v>34</v>
      </c>
      <c r="AX178" s="11" t="s">
        <v>78</v>
      </c>
      <c r="AY178" s="188" t="s">
        <v>121</v>
      </c>
    </row>
    <row r="179" spans="2:65" s="1" customFormat="1" ht="16.5" customHeight="1">
      <c r="B179" s="173"/>
      <c r="C179" s="211" t="s">
        <v>326</v>
      </c>
      <c r="D179" s="211" t="s">
        <v>252</v>
      </c>
      <c r="E179" s="212" t="s">
        <v>327</v>
      </c>
      <c r="F179" s="213" t="s">
        <v>328</v>
      </c>
      <c r="G179" s="214" t="s">
        <v>132</v>
      </c>
      <c r="H179" s="215">
        <v>294</v>
      </c>
      <c r="I179" s="216"/>
      <c r="J179" s="217">
        <f>ROUND(I179*H179,2)</f>
        <v>0</v>
      </c>
      <c r="K179" s="213" t="s">
        <v>127</v>
      </c>
      <c r="L179" s="218"/>
      <c r="M179" s="219" t="s">
        <v>5</v>
      </c>
      <c r="N179" s="220" t="s">
        <v>41</v>
      </c>
      <c r="O179" s="42"/>
      <c r="P179" s="183">
        <f>O179*H179</f>
        <v>0</v>
      </c>
      <c r="Q179" s="183">
        <v>2.1000000000000001E-4</v>
      </c>
      <c r="R179" s="183">
        <f>Q179*H179</f>
        <v>6.1740000000000003E-2</v>
      </c>
      <c r="S179" s="183">
        <v>0</v>
      </c>
      <c r="T179" s="184">
        <f>S179*H179</f>
        <v>0</v>
      </c>
      <c r="AR179" s="24" t="s">
        <v>158</v>
      </c>
      <c r="AT179" s="24" t="s">
        <v>252</v>
      </c>
      <c r="AU179" s="24" t="s">
        <v>80</v>
      </c>
      <c r="AY179" s="24" t="s">
        <v>121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4" t="s">
        <v>78</v>
      </c>
      <c r="BK179" s="185">
        <f>ROUND(I179*H179,2)</f>
        <v>0</v>
      </c>
      <c r="BL179" s="24" t="s">
        <v>128</v>
      </c>
      <c r="BM179" s="24" t="s">
        <v>329</v>
      </c>
    </row>
    <row r="180" spans="2:65" s="10" customFormat="1" ht="29.85" customHeight="1">
      <c r="B180" s="160"/>
      <c r="D180" s="161" t="s">
        <v>69</v>
      </c>
      <c r="E180" s="171" t="s">
        <v>143</v>
      </c>
      <c r="F180" s="171" t="s">
        <v>330</v>
      </c>
      <c r="I180" s="163"/>
      <c r="J180" s="172">
        <f>BK180</f>
        <v>0</v>
      </c>
      <c r="L180" s="160"/>
      <c r="M180" s="165"/>
      <c r="N180" s="166"/>
      <c r="O180" s="166"/>
      <c r="P180" s="167">
        <f>SUM(P181:P217)</f>
        <v>0</v>
      </c>
      <c r="Q180" s="166"/>
      <c r="R180" s="167">
        <f>SUM(R181:R217)</f>
        <v>112.464955</v>
      </c>
      <c r="S180" s="166"/>
      <c r="T180" s="168">
        <f>SUM(T181:T217)</f>
        <v>0</v>
      </c>
      <c r="AR180" s="161" t="s">
        <v>78</v>
      </c>
      <c r="AT180" s="169" t="s">
        <v>69</v>
      </c>
      <c r="AU180" s="169" t="s">
        <v>78</v>
      </c>
      <c r="AY180" s="161" t="s">
        <v>121</v>
      </c>
      <c r="BK180" s="170">
        <f>SUM(BK181:BK217)</f>
        <v>0</v>
      </c>
    </row>
    <row r="181" spans="2:65" s="1" customFormat="1" ht="25.5" customHeight="1">
      <c r="B181" s="173"/>
      <c r="C181" s="174" t="s">
        <v>331</v>
      </c>
      <c r="D181" s="174" t="s">
        <v>123</v>
      </c>
      <c r="E181" s="175" t="s">
        <v>332</v>
      </c>
      <c r="F181" s="176" t="s">
        <v>333</v>
      </c>
      <c r="G181" s="177" t="s">
        <v>132</v>
      </c>
      <c r="H181" s="178">
        <v>758.9</v>
      </c>
      <c r="I181" s="179"/>
      <c r="J181" s="180">
        <f>ROUND(I181*H181,2)</f>
        <v>0</v>
      </c>
      <c r="K181" s="176" t="s">
        <v>127</v>
      </c>
      <c r="L181" s="41"/>
      <c r="M181" s="181" t="s">
        <v>5</v>
      </c>
      <c r="N181" s="182" t="s">
        <v>41</v>
      </c>
      <c r="O181" s="42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AR181" s="24" t="s">
        <v>128</v>
      </c>
      <c r="AT181" s="24" t="s">
        <v>123</v>
      </c>
      <c r="AU181" s="24" t="s">
        <v>80</v>
      </c>
      <c r="AY181" s="24" t="s">
        <v>121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4" t="s">
        <v>78</v>
      </c>
      <c r="BK181" s="185">
        <f>ROUND(I181*H181,2)</f>
        <v>0</v>
      </c>
      <c r="BL181" s="24" t="s">
        <v>128</v>
      </c>
      <c r="BM181" s="24" t="s">
        <v>334</v>
      </c>
    </row>
    <row r="182" spans="2:65" s="11" customFormat="1">
      <c r="B182" s="186"/>
      <c r="D182" s="187" t="s">
        <v>134</v>
      </c>
      <c r="E182" s="188" t="s">
        <v>5</v>
      </c>
      <c r="F182" s="189" t="s">
        <v>262</v>
      </c>
      <c r="H182" s="190">
        <v>147.69999999999999</v>
      </c>
      <c r="I182" s="191"/>
      <c r="L182" s="186"/>
      <c r="M182" s="192"/>
      <c r="N182" s="193"/>
      <c r="O182" s="193"/>
      <c r="P182" s="193"/>
      <c r="Q182" s="193"/>
      <c r="R182" s="193"/>
      <c r="S182" s="193"/>
      <c r="T182" s="194"/>
      <c r="AT182" s="188" t="s">
        <v>134</v>
      </c>
      <c r="AU182" s="188" t="s">
        <v>80</v>
      </c>
      <c r="AV182" s="11" t="s">
        <v>80</v>
      </c>
      <c r="AW182" s="11" t="s">
        <v>34</v>
      </c>
      <c r="AX182" s="11" t="s">
        <v>70</v>
      </c>
      <c r="AY182" s="188" t="s">
        <v>121</v>
      </c>
    </row>
    <row r="183" spans="2:65" s="11" customFormat="1">
      <c r="B183" s="186"/>
      <c r="D183" s="187" t="s">
        <v>134</v>
      </c>
      <c r="E183" s="188" t="s">
        <v>5</v>
      </c>
      <c r="F183" s="189" t="s">
        <v>335</v>
      </c>
      <c r="H183" s="190">
        <v>2.4</v>
      </c>
      <c r="I183" s="191"/>
      <c r="L183" s="186"/>
      <c r="M183" s="192"/>
      <c r="N183" s="193"/>
      <c r="O183" s="193"/>
      <c r="P183" s="193"/>
      <c r="Q183" s="193"/>
      <c r="R183" s="193"/>
      <c r="S183" s="193"/>
      <c r="T183" s="194"/>
      <c r="AT183" s="188" t="s">
        <v>134</v>
      </c>
      <c r="AU183" s="188" t="s">
        <v>80</v>
      </c>
      <c r="AV183" s="11" t="s">
        <v>80</v>
      </c>
      <c r="AW183" s="11" t="s">
        <v>34</v>
      </c>
      <c r="AX183" s="11" t="s">
        <v>70</v>
      </c>
      <c r="AY183" s="188" t="s">
        <v>121</v>
      </c>
    </row>
    <row r="184" spans="2:65" s="13" customFormat="1">
      <c r="B184" s="203"/>
      <c r="D184" s="187" t="s">
        <v>134</v>
      </c>
      <c r="E184" s="204" t="s">
        <v>5</v>
      </c>
      <c r="F184" s="205" t="s">
        <v>225</v>
      </c>
      <c r="H184" s="206">
        <v>150.1</v>
      </c>
      <c r="I184" s="207"/>
      <c r="L184" s="203"/>
      <c r="M184" s="208"/>
      <c r="N184" s="209"/>
      <c r="O184" s="209"/>
      <c r="P184" s="209"/>
      <c r="Q184" s="209"/>
      <c r="R184" s="209"/>
      <c r="S184" s="209"/>
      <c r="T184" s="210"/>
      <c r="AT184" s="204" t="s">
        <v>134</v>
      </c>
      <c r="AU184" s="204" t="s">
        <v>80</v>
      </c>
      <c r="AV184" s="13" t="s">
        <v>136</v>
      </c>
      <c r="AW184" s="13" t="s">
        <v>34</v>
      </c>
      <c r="AX184" s="13" t="s">
        <v>70</v>
      </c>
      <c r="AY184" s="204" t="s">
        <v>121</v>
      </c>
    </row>
    <row r="185" spans="2:65" s="11" customFormat="1">
      <c r="B185" s="186"/>
      <c r="D185" s="187" t="s">
        <v>134</v>
      </c>
      <c r="E185" s="188" t="s">
        <v>5</v>
      </c>
      <c r="F185" s="189" t="s">
        <v>336</v>
      </c>
      <c r="H185" s="190">
        <v>599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88" t="s">
        <v>134</v>
      </c>
      <c r="AU185" s="188" t="s">
        <v>80</v>
      </c>
      <c r="AV185" s="11" t="s">
        <v>80</v>
      </c>
      <c r="AW185" s="11" t="s">
        <v>34</v>
      </c>
      <c r="AX185" s="11" t="s">
        <v>70</v>
      </c>
      <c r="AY185" s="188" t="s">
        <v>121</v>
      </c>
    </row>
    <row r="186" spans="2:65" s="11" customFormat="1">
      <c r="B186" s="186"/>
      <c r="D186" s="187" t="s">
        <v>134</v>
      </c>
      <c r="E186" s="188" t="s">
        <v>5</v>
      </c>
      <c r="F186" s="189" t="s">
        <v>337</v>
      </c>
      <c r="H186" s="190">
        <v>9.8000000000000007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88" t="s">
        <v>134</v>
      </c>
      <c r="AU186" s="188" t="s">
        <v>80</v>
      </c>
      <c r="AV186" s="11" t="s">
        <v>80</v>
      </c>
      <c r="AW186" s="11" t="s">
        <v>34</v>
      </c>
      <c r="AX186" s="11" t="s">
        <v>70</v>
      </c>
      <c r="AY186" s="188" t="s">
        <v>121</v>
      </c>
    </row>
    <row r="187" spans="2:65" s="13" customFormat="1">
      <c r="B187" s="203"/>
      <c r="D187" s="187" t="s">
        <v>134</v>
      </c>
      <c r="E187" s="204" t="s">
        <v>5</v>
      </c>
      <c r="F187" s="205" t="s">
        <v>225</v>
      </c>
      <c r="H187" s="206">
        <v>608.79999999999995</v>
      </c>
      <c r="I187" s="207"/>
      <c r="L187" s="203"/>
      <c r="M187" s="208"/>
      <c r="N187" s="209"/>
      <c r="O187" s="209"/>
      <c r="P187" s="209"/>
      <c r="Q187" s="209"/>
      <c r="R187" s="209"/>
      <c r="S187" s="209"/>
      <c r="T187" s="210"/>
      <c r="AT187" s="204" t="s">
        <v>134</v>
      </c>
      <c r="AU187" s="204" t="s">
        <v>80</v>
      </c>
      <c r="AV187" s="13" t="s">
        <v>136</v>
      </c>
      <c r="AW187" s="13" t="s">
        <v>34</v>
      </c>
      <c r="AX187" s="13" t="s">
        <v>70</v>
      </c>
      <c r="AY187" s="204" t="s">
        <v>121</v>
      </c>
    </row>
    <row r="188" spans="2:65" s="12" customFormat="1">
      <c r="B188" s="195"/>
      <c r="D188" s="187" t="s">
        <v>134</v>
      </c>
      <c r="E188" s="196" t="s">
        <v>5</v>
      </c>
      <c r="F188" s="197" t="s">
        <v>197</v>
      </c>
      <c r="H188" s="198">
        <v>758.9</v>
      </c>
      <c r="I188" s="199"/>
      <c r="L188" s="195"/>
      <c r="M188" s="200"/>
      <c r="N188" s="201"/>
      <c r="O188" s="201"/>
      <c r="P188" s="201"/>
      <c r="Q188" s="201"/>
      <c r="R188" s="201"/>
      <c r="S188" s="201"/>
      <c r="T188" s="202"/>
      <c r="AT188" s="196" t="s">
        <v>134</v>
      </c>
      <c r="AU188" s="196" t="s">
        <v>80</v>
      </c>
      <c r="AV188" s="12" t="s">
        <v>128</v>
      </c>
      <c r="AW188" s="12" t="s">
        <v>34</v>
      </c>
      <c r="AX188" s="12" t="s">
        <v>78</v>
      </c>
      <c r="AY188" s="196" t="s">
        <v>121</v>
      </c>
    </row>
    <row r="189" spans="2:65" s="1" customFormat="1" ht="25.5" customHeight="1">
      <c r="B189" s="173"/>
      <c r="C189" s="174" t="s">
        <v>338</v>
      </c>
      <c r="D189" s="174" t="s">
        <v>123</v>
      </c>
      <c r="E189" s="175" t="s">
        <v>339</v>
      </c>
      <c r="F189" s="176" t="s">
        <v>340</v>
      </c>
      <c r="G189" s="177" t="s">
        <v>132</v>
      </c>
      <c r="H189" s="178">
        <v>454.5</v>
      </c>
      <c r="I189" s="179"/>
      <c r="J189" s="180">
        <f>ROUND(I189*H189,2)</f>
        <v>0</v>
      </c>
      <c r="K189" s="176" t="s">
        <v>127</v>
      </c>
      <c r="L189" s="41"/>
      <c r="M189" s="181" t="s">
        <v>5</v>
      </c>
      <c r="N189" s="182" t="s">
        <v>41</v>
      </c>
      <c r="O189" s="42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AR189" s="24" t="s">
        <v>128</v>
      </c>
      <c r="AT189" s="24" t="s">
        <v>123</v>
      </c>
      <c r="AU189" s="24" t="s">
        <v>80</v>
      </c>
      <c r="AY189" s="24" t="s">
        <v>121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4" t="s">
        <v>78</v>
      </c>
      <c r="BK189" s="185">
        <f>ROUND(I189*H189,2)</f>
        <v>0</v>
      </c>
      <c r="BL189" s="24" t="s">
        <v>128</v>
      </c>
      <c r="BM189" s="24" t="s">
        <v>341</v>
      </c>
    </row>
    <row r="190" spans="2:65" s="11" customFormat="1">
      <c r="B190" s="186"/>
      <c r="D190" s="187" t="s">
        <v>134</v>
      </c>
      <c r="E190" s="188" t="s">
        <v>5</v>
      </c>
      <c r="F190" s="189" t="s">
        <v>342</v>
      </c>
      <c r="H190" s="190">
        <v>150.1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88" t="s">
        <v>134</v>
      </c>
      <c r="AU190" s="188" t="s">
        <v>80</v>
      </c>
      <c r="AV190" s="11" t="s">
        <v>80</v>
      </c>
      <c r="AW190" s="11" t="s">
        <v>34</v>
      </c>
      <c r="AX190" s="11" t="s">
        <v>70</v>
      </c>
      <c r="AY190" s="188" t="s">
        <v>121</v>
      </c>
    </row>
    <row r="191" spans="2:65" s="11" customFormat="1">
      <c r="B191" s="186"/>
      <c r="D191" s="187" t="s">
        <v>134</v>
      </c>
      <c r="E191" s="188" t="s">
        <v>5</v>
      </c>
      <c r="F191" s="189" t="s">
        <v>343</v>
      </c>
      <c r="H191" s="190">
        <v>304.39999999999998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88" t="s">
        <v>134</v>
      </c>
      <c r="AU191" s="188" t="s">
        <v>80</v>
      </c>
      <c r="AV191" s="11" t="s">
        <v>80</v>
      </c>
      <c r="AW191" s="11" t="s">
        <v>34</v>
      </c>
      <c r="AX191" s="11" t="s">
        <v>70</v>
      </c>
      <c r="AY191" s="188" t="s">
        <v>121</v>
      </c>
    </row>
    <row r="192" spans="2:65" s="12" customFormat="1">
      <c r="B192" s="195"/>
      <c r="D192" s="187" t="s">
        <v>134</v>
      </c>
      <c r="E192" s="196" t="s">
        <v>5</v>
      </c>
      <c r="F192" s="197" t="s">
        <v>197</v>
      </c>
      <c r="H192" s="198">
        <v>454.5</v>
      </c>
      <c r="I192" s="199"/>
      <c r="L192" s="195"/>
      <c r="M192" s="200"/>
      <c r="N192" s="201"/>
      <c r="O192" s="201"/>
      <c r="P192" s="201"/>
      <c r="Q192" s="201"/>
      <c r="R192" s="201"/>
      <c r="S192" s="201"/>
      <c r="T192" s="202"/>
      <c r="AT192" s="196" t="s">
        <v>134</v>
      </c>
      <c r="AU192" s="196" t="s">
        <v>80</v>
      </c>
      <c r="AV192" s="12" t="s">
        <v>128</v>
      </c>
      <c r="AW192" s="12" t="s">
        <v>34</v>
      </c>
      <c r="AX192" s="12" t="s">
        <v>78</v>
      </c>
      <c r="AY192" s="196" t="s">
        <v>121</v>
      </c>
    </row>
    <row r="193" spans="2:65" s="1" customFormat="1" ht="25.5" customHeight="1">
      <c r="B193" s="173"/>
      <c r="C193" s="174" t="s">
        <v>344</v>
      </c>
      <c r="D193" s="174" t="s">
        <v>123</v>
      </c>
      <c r="E193" s="175" t="s">
        <v>345</v>
      </c>
      <c r="F193" s="176" t="s">
        <v>346</v>
      </c>
      <c r="G193" s="177" t="s">
        <v>132</v>
      </c>
      <c r="H193" s="178">
        <v>313.07499999999999</v>
      </c>
      <c r="I193" s="179"/>
      <c r="J193" s="180">
        <f>ROUND(I193*H193,2)</f>
        <v>0</v>
      </c>
      <c r="K193" s="176" t="s">
        <v>127</v>
      </c>
      <c r="L193" s="41"/>
      <c r="M193" s="181" t="s">
        <v>5</v>
      </c>
      <c r="N193" s="182" t="s">
        <v>41</v>
      </c>
      <c r="O193" s="42"/>
      <c r="P193" s="183">
        <f>O193*H193</f>
        <v>0</v>
      </c>
      <c r="Q193" s="183">
        <v>0</v>
      </c>
      <c r="R193" s="183">
        <f>Q193*H193</f>
        <v>0</v>
      </c>
      <c r="S193" s="183">
        <v>0</v>
      </c>
      <c r="T193" s="184">
        <f>S193*H193</f>
        <v>0</v>
      </c>
      <c r="AR193" s="24" t="s">
        <v>128</v>
      </c>
      <c r="AT193" s="24" t="s">
        <v>123</v>
      </c>
      <c r="AU193" s="24" t="s">
        <v>80</v>
      </c>
      <c r="AY193" s="24" t="s">
        <v>121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4" t="s">
        <v>78</v>
      </c>
      <c r="BK193" s="185">
        <f>ROUND(I193*H193,2)</f>
        <v>0</v>
      </c>
      <c r="BL193" s="24" t="s">
        <v>128</v>
      </c>
      <c r="BM193" s="24" t="s">
        <v>347</v>
      </c>
    </row>
    <row r="194" spans="2:65" s="11" customFormat="1">
      <c r="B194" s="186"/>
      <c r="D194" s="187" t="s">
        <v>134</v>
      </c>
      <c r="E194" s="188" t="s">
        <v>5</v>
      </c>
      <c r="F194" s="189" t="s">
        <v>348</v>
      </c>
      <c r="H194" s="190">
        <v>304.39999999999998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88" t="s">
        <v>134</v>
      </c>
      <c r="AU194" s="188" t="s">
        <v>80</v>
      </c>
      <c r="AV194" s="11" t="s">
        <v>80</v>
      </c>
      <c r="AW194" s="11" t="s">
        <v>34</v>
      </c>
      <c r="AX194" s="11" t="s">
        <v>70</v>
      </c>
      <c r="AY194" s="188" t="s">
        <v>121</v>
      </c>
    </row>
    <row r="195" spans="2:65" s="11" customFormat="1">
      <c r="B195" s="186"/>
      <c r="D195" s="187" t="s">
        <v>134</v>
      </c>
      <c r="E195" s="188" t="s">
        <v>5</v>
      </c>
      <c r="F195" s="189" t="s">
        <v>349</v>
      </c>
      <c r="H195" s="190">
        <v>8.6750000000000007</v>
      </c>
      <c r="I195" s="191"/>
      <c r="L195" s="186"/>
      <c r="M195" s="192"/>
      <c r="N195" s="193"/>
      <c r="O195" s="193"/>
      <c r="P195" s="193"/>
      <c r="Q195" s="193"/>
      <c r="R195" s="193"/>
      <c r="S195" s="193"/>
      <c r="T195" s="194"/>
      <c r="AT195" s="188" t="s">
        <v>134</v>
      </c>
      <c r="AU195" s="188" t="s">
        <v>80</v>
      </c>
      <c r="AV195" s="11" t="s">
        <v>80</v>
      </c>
      <c r="AW195" s="11" t="s">
        <v>34</v>
      </c>
      <c r="AX195" s="11" t="s">
        <v>70</v>
      </c>
      <c r="AY195" s="188" t="s">
        <v>121</v>
      </c>
    </row>
    <row r="196" spans="2:65" s="12" customFormat="1">
      <c r="B196" s="195"/>
      <c r="D196" s="187" t="s">
        <v>134</v>
      </c>
      <c r="E196" s="196" t="s">
        <v>5</v>
      </c>
      <c r="F196" s="197" t="s">
        <v>197</v>
      </c>
      <c r="H196" s="198">
        <v>313.07499999999999</v>
      </c>
      <c r="I196" s="199"/>
      <c r="L196" s="195"/>
      <c r="M196" s="200"/>
      <c r="N196" s="201"/>
      <c r="O196" s="201"/>
      <c r="P196" s="201"/>
      <c r="Q196" s="201"/>
      <c r="R196" s="201"/>
      <c r="S196" s="201"/>
      <c r="T196" s="202"/>
      <c r="AT196" s="196" t="s">
        <v>134</v>
      </c>
      <c r="AU196" s="196" t="s">
        <v>80</v>
      </c>
      <c r="AV196" s="12" t="s">
        <v>128</v>
      </c>
      <c r="AW196" s="12" t="s">
        <v>34</v>
      </c>
      <c r="AX196" s="12" t="s">
        <v>78</v>
      </c>
      <c r="AY196" s="196" t="s">
        <v>121</v>
      </c>
    </row>
    <row r="197" spans="2:65" s="1" customFormat="1" ht="25.5" customHeight="1">
      <c r="B197" s="173"/>
      <c r="C197" s="174" t="s">
        <v>350</v>
      </c>
      <c r="D197" s="174" t="s">
        <v>123</v>
      </c>
      <c r="E197" s="175" t="s">
        <v>351</v>
      </c>
      <c r="F197" s="176" t="s">
        <v>352</v>
      </c>
      <c r="G197" s="177" t="s">
        <v>132</v>
      </c>
      <c r="H197" s="178">
        <v>12.5</v>
      </c>
      <c r="I197" s="179"/>
      <c r="J197" s="180">
        <f>ROUND(I197*H197,2)</f>
        <v>0</v>
      </c>
      <c r="K197" s="176" t="s">
        <v>127</v>
      </c>
      <c r="L197" s="41"/>
      <c r="M197" s="181" t="s">
        <v>5</v>
      </c>
      <c r="N197" s="182" t="s">
        <v>41</v>
      </c>
      <c r="O197" s="42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4" t="s">
        <v>128</v>
      </c>
      <c r="AT197" s="24" t="s">
        <v>123</v>
      </c>
      <c r="AU197" s="24" t="s">
        <v>80</v>
      </c>
      <c r="AY197" s="24" t="s">
        <v>121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4" t="s">
        <v>78</v>
      </c>
      <c r="BK197" s="185">
        <f>ROUND(I197*H197,2)</f>
        <v>0</v>
      </c>
      <c r="BL197" s="24" t="s">
        <v>128</v>
      </c>
      <c r="BM197" s="24" t="s">
        <v>353</v>
      </c>
    </row>
    <row r="198" spans="2:65" s="11" customFormat="1">
      <c r="B198" s="186"/>
      <c r="D198" s="187" t="s">
        <v>134</v>
      </c>
      <c r="E198" s="188" t="s">
        <v>5</v>
      </c>
      <c r="F198" s="189" t="s">
        <v>354</v>
      </c>
      <c r="H198" s="190">
        <v>12.5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88" t="s">
        <v>134</v>
      </c>
      <c r="AU198" s="188" t="s">
        <v>80</v>
      </c>
      <c r="AV198" s="11" t="s">
        <v>80</v>
      </c>
      <c r="AW198" s="11" t="s">
        <v>34</v>
      </c>
      <c r="AX198" s="11" t="s">
        <v>78</v>
      </c>
      <c r="AY198" s="188" t="s">
        <v>121</v>
      </c>
    </row>
    <row r="199" spans="2:65" s="1" customFormat="1" ht="38.25" customHeight="1">
      <c r="B199" s="173"/>
      <c r="C199" s="174" t="s">
        <v>355</v>
      </c>
      <c r="D199" s="174" t="s">
        <v>123</v>
      </c>
      <c r="E199" s="175" t="s">
        <v>356</v>
      </c>
      <c r="F199" s="176" t="s">
        <v>357</v>
      </c>
      <c r="G199" s="177" t="s">
        <v>132</v>
      </c>
      <c r="H199" s="178">
        <v>12.5</v>
      </c>
      <c r="I199" s="179"/>
      <c r="J199" s="180">
        <f>ROUND(I199*H199,2)</f>
        <v>0</v>
      </c>
      <c r="K199" s="176" t="s">
        <v>127</v>
      </c>
      <c r="L199" s="41"/>
      <c r="M199" s="181" t="s">
        <v>5</v>
      </c>
      <c r="N199" s="182" t="s">
        <v>41</v>
      </c>
      <c r="O199" s="42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24" t="s">
        <v>128</v>
      </c>
      <c r="AT199" s="24" t="s">
        <v>123</v>
      </c>
      <c r="AU199" s="24" t="s">
        <v>80</v>
      </c>
      <c r="AY199" s="24" t="s">
        <v>121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4" t="s">
        <v>78</v>
      </c>
      <c r="BK199" s="185">
        <f>ROUND(I199*H199,2)</f>
        <v>0</v>
      </c>
      <c r="BL199" s="24" t="s">
        <v>128</v>
      </c>
      <c r="BM199" s="24" t="s">
        <v>358</v>
      </c>
    </row>
    <row r="200" spans="2:65" s="11" customFormat="1">
      <c r="B200" s="186"/>
      <c r="D200" s="187" t="s">
        <v>134</v>
      </c>
      <c r="E200" s="188" t="s">
        <v>5</v>
      </c>
      <c r="F200" s="189" t="s">
        <v>359</v>
      </c>
      <c r="H200" s="190">
        <v>12.5</v>
      </c>
      <c r="I200" s="191"/>
      <c r="L200" s="186"/>
      <c r="M200" s="192"/>
      <c r="N200" s="193"/>
      <c r="O200" s="193"/>
      <c r="P200" s="193"/>
      <c r="Q200" s="193"/>
      <c r="R200" s="193"/>
      <c r="S200" s="193"/>
      <c r="T200" s="194"/>
      <c r="AT200" s="188" t="s">
        <v>134</v>
      </c>
      <c r="AU200" s="188" t="s">
        <v>80</v>
      </c>
      <c r="AV200" s="11" t="s">
        <v>80</v>
      </c>
      <c r="AW200" s="11" t="s">
        <v>34</v>
      </c>
      <c r="AX200" s="11" t="s">
        <v>78</v>
      </c>
      <c r="AY200" s="188" t="s">
        <v>121</v>
      </c>
    </row>
    <row r="201" spans="2:65" s="1" customFormat="1" ht="51" customHeight="1">
      <c r="B201" s="173"/>
      <c r="C201" s="174" t="s">
        <v>360</v>
      </c>
      <c r="D201" s="174" t="s">
        <v>123</v>
      </c>
      <c r="E201" s="175" t="s">
        <v>361</v>
      </c>
      <c r="F201" s="176" t="s">
        <v>362</v>
      </c>
      <c r="G201" s="177" t="s">
        <v>132</v>
      </c>
      <c r="H201" s="178">
        <v>150.1</v>
      </c>
      <c r="I201" s="179"/>
      <c r="J201" s="180">
        <f>ROUND(I201*H201,2)</f>
        <v>0</v>
      </c>
      <c r="K201" s="176" t="s">
        <v>127</v>
      </c>
      <c r="L201" s="41"/>
      <c r="M201" s="181" t="s">
        <v>5</v>
      </c>
      <c r="N201" s="182" t="s">
        <v>41</v>
      </c>
      <c r="O201" s="42"/>
      <c r="P201" s="183">
        <f>O201*H201</f>
        <v>0</v>
      </c>
      <c r="Q201" s="183">
        <v>8.4250000000000005E-2</v>
      </c>
      <c r="R201" s="183">
        <f>Q201*H201</f>
        <v>12.645925</v>
      </c>
      <c r="S201" s="183">
        <v>0</v>
      </c>
      <c r="T201" s="184">
        <f>S201*H201</f>
        <v>0</v>
      </c>
      <c r="AR201" s="24" t="s">
        <v>128</v>
      </c>
      <c r="AT201" s="24" t="s">
        <v>123</v>
      </c>
      <c r="AU201" s="24" t="s">
        <v>80</v>
      </c>
      <c r="AY201" s="24" t="s">
        <v>121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4" t="s">
        <v>78</v>
      </c>
      <c r="BK201" s="185">
        <f>ROUND(I201*H201,2)</f>
        <v>0</v>
      </c>
      <c r="BL201" s="24" t="s">
        <v>128</v>
      </c>
      <c r="BM201" s="24" t="s">
        <v>363</v>
      </c>
    </row>
    <row r="202" spans="2:65" s="11" customFormat="1">
      <c r="B202" s="186"/>
      <c r="D202" s="187" t="s">
        <v>134</v>
      </c>
      <c r="E202" s="188" t="s">
        <v>5</v>
      </c>
      <c r="F202" s="189" t="s">
        <v>364</v>
      </c>
      <c r="H202" s="190">
        <v>12.3</v>
      </c>
      <c r="I202" s="191"/>
      <c r="L202" s="186"/>
      <c r="M202" s="192"/>
      <c r="N202" s="193"/>
      <c r="O202" s="193"/>
      <c r="P202" s="193"/>
      <c r="Q202" s="193"/>
      <c r="R202" s="193"/>
      <c r="S202" s="193"/>
      <c r="T202" s="194"/>
      <c r="AT202" s="188" t="s">
        <v>134</v>
      </c>
      <c r="AU202" s="188" t="s">
        <v>80</v>
      </c>
      <c r="AV202" s="11" t="s">
        <v>80</v>
      </c>
      <c r="AW202" s="11" t="s">
        <v>34</v>
      </c>
      <c r="AX202" s="11" t="s">
        <v>70</v>
      </c>
      <c r="AY202" s="188" t="s">
        <v>121</v>
      </c>
    </row>
    <row r="203" spans="2:65" s="11" customFormat="1">
      <c r="B203" s="186"/>
      <c r="D203" s="187" t="s">
        <v>134</v>
      </c>
      <c r="E203" s="188" t="s">
        <v>5</v>
      </c>
      <c r="F203" s="189" t="s">
        <v>365</v>
      </c>
      <c r="H203" s="190">
        <v>135.4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88" t="s">
        <v>134</v>
      </c>
      <c r="AU203" s="188" t="s">
        <v>80</v>
      </c>
      <c r="AV203" s="11" t="s">
        <v>80</v>
      </c>
      <c r="AW203" s="11" t="s">
        <v>34</v>
      </c>
      <c r="AX203" s="11" t="s">
        <v>70</v>
      </c>
      <c r="AY203" s="188" t="s">
        <v>121</v>
      </c>
    </row>
    <row r="204" spans="2:65" s="11" customFormat="1">
      <c r="B204" s="186"/>
      <c r="D204" s="187" t="s">
        <v>134</v>
      </c>
      <c r="E204" s="188" t="s">
        <v>5</v>
      </c>
      <c r="F204" s="189" t="s">
        <v>366</v>
      </c>
      <c r="H204" s="190">
        <v>2.4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88" t="s">
        <v>134</v>
      </c>
      <c r="AU204" s="188" t="s">
        <v>80</v>
      </c>
      <c r="AV204" s="11" t="s">
        <v>80</v>
      </c>
      <c r="AW204" s="11" t="s">
        <v>34</v>
      </c>
      <c r="AX204" s="11" t="s">
        <v>70</v>
      </c>
      <c r="AY204" s="188" t="s">
        <v>121</v>
      </c>
    </row>
    <row r="205" spans="2:65" s="12" customFormat="1">
      <c r="B205" s="195"/>
      <c r="D205" s="187" t="s">
        <v>134</v>
      </c>
      <c r="E205" s="196" t="s">
        <v>5</v>
      </c>
      <c r="F205" s="197" t="s">
        <v>197</v>
      </c>
      <c r="H205" s="198">
        <v>150.1</v>
      </c>
      <c r="I205" s="199"/>
      <c r="L205" s="195"/>
      <c r="M205" s="200"/>
      <c r="N205" s="201"/>
      <c r="O205" s="201"/>
      <c r="P205" s="201"/>
      <c r="Q205" s="201"/>
      <c r="R205" s="201"/>
      <c r="S205" s="201"/>
      <c r="T205" s="202"/>
      <c r="AT205" s="196" t="s">
        <v>134</v>
      </c>
      <c r="AU205" s="196" t="s">
        <v>80</v>
      </c>
      <c r="AV205" s="12" t="s">
        <v>128</v>
      </c>
      <c r="AW205" s="12" t="s">
        <v>34</v>
      </c>
      <c r="AX205" s="12" t="s">
        <v>78</v>
      </c>
      <c r="AY205" s="196" t="s">
        <v>121</v>
      </c>
    </row>
    <row r="206" spans="2:65" s="1" customFormat="1" ht="16.5" customHeight="1">
      <c r="B206" s="173"/>
      <c r="C206" s="211" t="s">
        <v>367</v>
      </c>
      <c r="D206" s="211" t="s">
        <v>252</v>
      </c>
      <c r="E206" s="212" t="s">
        <v>368</v>
      </c>
      <c r="F206" s="213" t="s">
        <v>369</v>
      </c>
      <c r="G206" s="214" t="s">
        <v>132</v>
      </c>
      <c r="H206" s="215">
        <v>8.8879999999999999</v>
      </c>
      <c r="I206" s="216"/>
      <c r="J206" s="217">
        <f>ROUND(I206*H206,2)</f>
        <v>0</v>
      </c>
      <c r="K206" s="213" t="s">
        <v>127</v>
      </c>
      <c r="L206" s="218"/>
      <c r="M206" s="219" t="s">
        <v>5</v>
      </c>
      <c r="N206" s="220" t="s">
        <v>41</v>
      </c>
      <c r="O206" s="42"/>
      <c r="P206" s="183">
        <f>O206*H206</f>
        <v>0</v>
      </c>
      <c r="Q206" s="183">
        <v>0.13100000000000001</v>
      </c>
      <c r="R206" s="183">
        <f>Q206*H206</f>
        <v>1.164328</v>
      </c>
      <c r="S206" s="183">
        <v>0</v>
      </c>
      <c r="T206" s="184">
        <f>S206*H206</f>
        <v>0</v>
      </c>
      <c r="AR206" s="24" t="s">
        <v>158</v>
      </c>
      <c r="AT206" s="24" t="s">
        <v>252</v>
      </c>
      <c r="AU206" s="24" t="s">
        <v>80</v>
      </c>
      <c r="AY206" s="24" t="s">
        <v>121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4" t="s">
        <v>78</v>
      </c>
      <c r="BK206" s="185">
        <f>ROUND(I206*H206,2)</f>
        <v>0</v>
      </c>
      <c r="BL206" s="24" t="s">
        <v>128</v>
      </c>
      <c r="BM206" s="24" t="s">
        <v>370</v>
      </c>
    </row>
    <row r="207" spans="2:65" s="11" customFormat="1">
      <c r="B207" s="186"/>
      <c r="D207" s="187" t="s">
        <v>134</v>
      </c>
      <c r="E207" s="188" t="s">
        <v>5</v>
      </c>
      <c r="F207" s="189" t="s">
        <v>371</v>
      </c>
      <c r="H207" s="190">
        <v>8.8879999999999999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88" t="s">
        <v>134</v>
      </c>
      <c r="AU207" s="188" t="s">
        <v>80</v>
      </c>
      <c r="AV207" s="11" t="s">
        <v>80</v>
      </c>
      <c r="AW207" s="11" t="s">
        <v>34</v>
      </c>
      <c r="AX207" s="11" t="s">
        <v>78</v>
      </c>
      <c r="AY207" s="188" t="s">
        <v>121</v>
      </c>
    </row>
    <row r="208" spans="2:65" s="1" customFormat="1" ht="16.5" customHeight="1">
      <c r="B208" s="173"/>
      <c r="C208" s="211" t="s">
        <v>372</v>
      </c>
      <c r="D208" s="211" t="s">
        <v>252</v>
      </c>
      <c r="E208" s="212" t="s">
        <v>373</v>
      </c>
      <c r="F208" s="213" t="s">
        <v>374</v>
      </c>
      <c r="G208" s="214" t="s">
        <v>132</v>
      </c>
      <c r="H208" s="215">
        <v>140.28899999999999</v>
      </c>
      <c r="I208" s="216"/>
      <c r="J208" s="217">
        <f>ROUND(I208*H208,2)</f>
        <v>0</v>
      </c>
      <c r="K208" s="213" t="s">
        <v>127</v>
      </c>
      <c r="L208" s="218"/>
      <c r="M208" s="219" t="s">
        <v>5</v>
      </c>
      <c r="N208" s="220" t="s">
        <v>41</v>
      </c>
      <c r="O208" s="42"/>
      <c r="P208" s="183">
        <f>O208*H208</f>
        <v>0</v>
      </c>
      <c r="Q208" s="183">
        <v>0.13100000000000001</v>
      </c>
      <c r="R208" s="183">
        <f>Q208*H208</f>
        <v>18.377859000000001</v>
      </c>
      <c r="S208" s="183">
        <v>0</v>
      </c>
      <c r="T208" s="184">
        <f>S208*H208</f>
        <v>0</v>
      </c>
      <c r="AR208" s="24" t="s">
        <v>158</v>
      </c>
      <c r="AT208" s="24" t="s">
        <v>252</v>
      </c>
      <c r="AU208" s="24" t="s">
        <v>80</v>
      </c>
      <c r="AY208" s="24" t="s">
        <v>121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4" t="s">
        <v>78</v>
      </c>
      <c r="BK208" s="185">
        <f>ROUND(I208*H208,2)</f>
        <v>0</v>
      </c>
      <c r="BL208" s="24" t="s">
        <v>128</v>
      </c>
      <c r="BM208" s="24" t="s">
        <v>375</v>
      </c>
    </row>
    <row r="209" spans="2:65" s="11" customFormat="1">
      <c r="B209" s="186"/>
      <c r="D209" s="187" t="s">
        <v>134</v>
      </c>
      <c r="E209" s="188" t="s">
        <v>5</v>
      </c>
      <c r="F209" s="189" t="s">
        <v>376</v>
      </c>
      <c r="H209" s="190">
        <v>140.28899999999999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AT209" s="188" t="s">
        <v>134</v>
      </c>
      <c r="AU209" s="188" t="s">
        <v>80</v>
      </c>
      <c r="AV209" s="11" t="s">
        <v>80</v>
      </c>
      <c r="AW209" s="11" t="s">
        <v>34</v>
      </c>
      <c r="AX209" s="11" t="s">
        <v>78</v>
      </c>
      <c r="AY209" s="188" t="s">
        <v>121</v>
      </c>
    </row>
    <row r="210" spans="2:65" s="1" customFormat="1" ht="16.5" customHeight="1">
      <c r="B210" s="173"/>
      <c r="C210" s="211" t="s">
        <v>377</v>
      </c>
      <c r="D210" s="211" t="s">
        <v>252</v>
      </c>
      <c r="E210" s="212" t="s">
        <v>378</v>
      </c>
      <c r="F210" s="213" t="s">
        <v>379</v>
      </c>
      <c r="G210" s="214" t="s">
        <v>132</v>
      </c>
      <c r="H210" s="215">
        <v>2.4239999999999999</v>
      </c>
      <c r="I210" s="216"/>
      <c r="J210" s="217">
        <f>ROUND(I210*H210,2)</f>
        <v>0</v>
      </c>
      <c r="K210" s="213" t="s">
        <v>127</v>
      </c>
      <c r="L210" s="218"/>
      <c r="M210" s="219" t="s">
        <v>5</v>
      </c>
      <c r="N210" s="220" t="s">
        <v>41</v>
      </c>
      <c r="O210" s="42"/>
      <c r="P210" s="183">
        <f>O210*H210</f>
        <v>0</v>
      </c>
      <c r="Q210" s="183">
        <v>0.13100000000000001</v>
      </c>
      <c r="R210" s="183">
        <f>Q210*H210</f>
        <v>0.31754399999999999</v>
      </c>
      <c r="S210" s="183">
        <v>0</v>
      </c>
      <c r="T210" s="184">
        <f>S210*H210</f>
        <v>0</v>
      </c>
      <c r="AR210" s="24" t="s">
        <v>158</v>
      </c>
      <c r="AT210" s="24" t="s">
        <v>252</v>
      </c>
      <c r="AU210" s="24" t="s">
        <v>80</v>
      </c>
      <c r="AY210" s="24" t="s">
        <v>121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4" t="s">
        <v>78</v>
      </c>
      <c r="BK210" s="185">
        <f>ROUND(I210*H210,2)</f>
        <v>0</v>
      </c>
      <c r="BL210" s="24" t="s">
        <v>128</v>
      </c>
      <c r="BM210" s="24" t="s">
        <v>380</v>
      </c>
    </row>
    <row r="211" spans="2:65" s="11" customFormat="1">
      <c r="B211" s="186"/>
      <c r="D211" s="187" t="s">
        <v>134</v>
      </c>
      <c r="E211" s="188" t="s">
        <v>5</v>
      </c>
      <c r="F211" s="189" t="s">
        <v>381</v>
      </c>
      <c r="H211" s="190">
        <v>2.4239999999999999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88" t="s">
        <v>134</v>
      </c>
      <c r="AU211" s="188" t="s">
        <v>80</v>
      </c>
      <c r="AV211" s="11" t="s">
        <v>80</v>
      </c>
      <c r="AW211" s="11" t="s">
        <v>34</v>
      </c>
      <c r="AX211" s="11" t="s">
        <v>78</v>
      </c>
      <c r="AY211" s="188" t="s">
        <v>121</v>
      </c>
    </row>
    <row r="212" spans="2:65" s="1" customFormat="1" ht="51" customHeight="1">
      <c r="B212" s="173"/>
      <c r="C212" s="174" t="s">
        <v>382</v>
      </c>
      <c r="D212" s="174" t="s">
        <v>123</v>
      </c>
      <c r="E212" s="175" t="s">
        <v>383</v>
      </c>
      <c r="F212" s="176" t="s">
        <v>384</v>
      </c>
      <c r="G212" s="177" t="s">
        <v>132</v>
      </c>
      <c r="H212" s="178">
        <v>304.39999999999998</v>
      </c>
      <c r="I212" s="179"/>
      <c r="J212" s="180">
        <f>ROUND(I212*H212,2)</f>
        <v>0</v>
      </c>
      <c r="K212" s="176" t="s">
        <v>127</v>
      </c>
      <c r="L212" s="41"/>
      <c r="M212" s="181" t="s">
        <v>5</v>
      </c>
      <c r="N212" s="182" t="s">
        <v>41</v>
      </c>
      <c r="O212" s="42"/>
      <c r="P212" s="183">
        <f>O212*H212</f>
        <v>0</v>
      </c>
      <c r="Q212" s="183">
        <v>8.5650000000000004E-2</v>
      </c>
      <c r="R212" s="183">
        <f>Q212*H212</f>
        <v>26.071860000000001</v>
      </c>
      <c r="S212" s="183">
        <v>0</v>
      </c>
      <c r="T212" s="184">
        <f>S212*H212</f>
        <v>0</v>
      </c>
      <c r="AR212" s="24" t="s">
        <v>128</v>
      </c>
      <c r="AT212" s="24" t="s">
        <v>123</v>
      </c>
      <c r="AU212" s="24" t="s">
        <v>80</v>
      </c>
      <c r="AY212" s="24" t="s">
        <v>121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4" t="s">
        <v>78</v>
      </c>
      <c r="BK212" s="185">
        <f>ROUND(I212*H212,2)</f>
        <v>0</v>
      </c>
      <c r="BL212" s="24" t="s">
        <v>128</v>
      </c>
      <c r="BM212" s="24" t="s">
        <v>385</v>
      </c>
    </row>
    <row r="213" spans="2:65" s="11" customFormat="1">
      <c r="B213" s="186"/>
      <c r="D213" s="187" t="s">
        <v>134</v>
      </c>
      <c r="E213" s="188" t="s">
        <v>5</v>
      </c>
      <c r="F213" s="189" t="s">
        <v>343</v>
      </c>
      <c r="H213" s="190">
        <v>304.39999999999998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88" t="s">
        <v>134</v>
      </c>
      <c r="AU213" s="188" t="s">
        <v>80</v>
      </c>
      <c r="AV213" s="11" t="s">
        <v>80</v>
      </c>
      <c r="AW213" s="11" t="s">
        <v>34</v>
      </c>
      <c r="AX213" s="11" t="s">
        <v>78</v>
      </c>
      <c r="AY213" s="188" t="s">
        <v>121</v>
      </c>
    </row>
    <row r="214" spans="2:65" s="1" customFormat="1" ht="16.5" customHeight="1">
      <c r="B214" s="173"/>
      <c r="C214" s="211" t="s">
        <v>386</v>
      </c>
      <c r="D214" s="211" t="s">
        <v>252</v>
      </c>
      <c r="E214" s="212" t="s">
        <v>387</v>
      </c>
      <c r="F214" s="213" t="s">
        <v>379</v>
      </c>
      <c r="G214" s="214" t="s">
        <v>132</v>
      </c>
      <c r="H214" s="215">
        <v>4.9489999999999998</v>
      </c>
      <c r="I214" s="216"/>
      <c r="J214" s="217">
        <f>ROUND(I214*H214,2)</f>
        <v>0</v>
      </c>
      <c r="K214" s="213" t="s">
        <v>5</v>
      </c>
      <c r="L214" s="218"/>
      <c r="M214" s="219" t="s">
        <v>5</v>
      </c>
      <c r="N214" s="220" t="s">
        <v>41</v>
      </c>
      <c r="O214" s="42"/>
      <c r="P214" s="183">
        <f>O214*H214</f>
        <v>0</v>
      </c>
      <c r="Q214" s="183">
        <v>0.13100000000000001</v>
      </c>
      <c r="R214" s="183">
        <f>Q214*H214</f>
        <v>0.64831899999999998</v>
      </c>
      <c r="S214" s="183">
        <v>0</v>
      </c>
      <c r="T214" s="184">
        <f>S214*H214</f>
        <v>0</v>
      </c>
      <c r="AR214" s="24" t="s">
        <v>158</v>
      </c>
      <c r="AT214" s="24" t="s">
        <v>252</v>
      </c>
      <c r="AU214" s="24" t="s">
        <v>80</v>
      </c>
      <c r="AY214" s="24" t="s">
        <v>121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4" t="s">
        <v>78</v>
      </c>
      <c r="BK214" s="185">
        <f>ROUND(I214*H214,2)</f>
        <v>0</v>
      </c>
      <c r="BL214" s="24" t="s">
        <v>128</v>
      </c>
      <c r="BM214" s="24" t="s">
        <v>388</v>
      </c>
    </row>
    <row r="215" spans="2:65" s="11" customFormat="1">
      <c r="B215" s="186"/>
      <c r="D215" s="187" t="s">
        <v>134</v>
      </c>
      <c r="E215" s="188" t="s">
        <v>5</v>
      </c>
      <c r="F215" s="189" t="s">
        <v>389</v>
      </c>
      <c r="H215" s="190">
        <v>4.9489999999999998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88" t="s">
        <v>134</v>
      </c>
      <c r="AU215" s="188" t="s">
        <v>80</v>
      </c>
      <c r="AV215" s="11" t="s">
        <v>80</v>
      </c>
      <c r="AW215" s="11" t="s">
        <v>34</v>
      </c>
      <c r="AX215" s="11" t="s">
        <v>78</v>
      </c>
      <c r="AY215" s="188" t="s">
        <v>121</v>
      </c>
    </row>
    <row r="216" spans="2:65" s="1" customFormat="1" ht="16.5" customHeight="1">
      <c r="B216" s="173"/>
      <c r="C216" s="211" t="s">
        <v>390</v>
      </c>
      <c r="D216" s="211" t="s">
        <v>252</v>
      </c>
      <c r="E216" s="212" t="s">
        <v>391</v>
      </c>
      <c r="F216" s="213" t="s">
        <v>392</v>
      </c>
      <c r="G216" s="214" t="s">
        <v>132</v>
      </c>
      <c r="H216" s="215">
        <v>302.495</v>
      </c>
      <c r="I216" s="216"/>
      <c r="J216" s="217">
        <f>ROUND(I216*H216,2)</f>
        <v>0</v>
      </c>
      <c r="K216" s="213" t="s">
        <v>127</v>
      </c>
      <c r="L216" s="218"/>
      <c r="M216" s="219" t="s">
        <v>5</v>
      </c>
      <c r="N216" s="220" t="s">
        <v>41</v>
      </c>
      <c r="O216" s="42"/>
      <c r="P216" s="183">
        <f>O216*H216</f>
        <v>0</v>
      </c>
      <c r="Q216" s="183">
        <v>0.17599999999999999</v>
      </c>
      <c r="R216" s="183">
        <f>Q216*H216</f>
        <v>53.23912</v>
      </c>
      <c r="S216" s="183">
        <v>0</v>
      </c>
      <c r="T216" s="184">
        <f>S216*H216</f>
        <v>0</v>
      </c>
      <c r="AR216" s="24" t="s">
        <v>158</v>
      </c>
      <c r="AT216" s="24" t="s">
        <v>252</v>
      </c>
      <c r="AU216" s="24" t="s">
        <v>80</v>
      </c>
      <c r="AY216" s="24" t="s">
        <v>121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4" t="s">
        <v>78</v>
      </c>
      <c r="BK216" s="185">
        <f>ROUND(I216*H216,2)</f>
        <v>0</v>
      </c>
      <c r="BL216" s="24" t="s">
        <v>128</v>
      </c>
      <c r="BM216" s="24" t="s">
        <v>393</v>
      </c>
    </row>
    <row r="217" spans="2:65" s="11" customFormat="1">
      <c r="B217" s="186"/>
      <c r="D217" s="187" t="s">
        <v>134</v>
      </c>
      <c r="E217" s="188" t="s">
        <v>5</v>
      </c>
      <c r="F217" s="189" t="s">
        <v>394</v>
      </c>
      <c r="H217" s="190">
        <v>302.495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88" t="s">
        <v>134</v>
      </c>
      <c r="AU217" s="188" t="s">
        <v>80</v>
      </c>
      <c r="AV217" s="11" t="s">
        <v>80</v>
      </c>
      <c r="AW217" s="11" t="s">
        <v>34</v>
      </c>
      <c r="AX217" s="11" t="s">
        <v>78</v>
      </c>
      <c r="AY217" s="188" t="s">
        <v>121</v>
      </c>
    </row>
    <row r="218" spans="2:65" s="10" customFormat="1" ht="29.85" customHeight="1">
      <c r="B218" s="160"/>
      <c r="D218" s="161" t="s">
        <v>69</v>
      </c>
      <c r="E218" s="171" t="s">
        <v>158</v>
      </c>
      <c r="F218" s="171" t="s">
        <v>395</v>
      </c>
      <c r="I218" s="163"/>
      <c r="J218" s="172">
        <f>BK218</f>
        <v>0</v>
      </c>
      <c r="L218" s="160"/>
      <c r="M218" s="165"/>
      <c r="N218" s="166"/>
      <c r="O218" s="166"/>
      <c r="P218" s="167">
        <f>SUM(P219:P225)</f>
        <v>0</v>
      </c>
      <c r="Q218" s="166"/>
      <c r="R218" s="167">
        <f>SUM(R219:R225)</f>
        <v>0.11850217</v>
      </c>
      <c r="S218" s="166"/>
      <c r="T218" s="168">
        <f>SUM(T219:T225)</f>
        <v>0</v>
      </c>
      <c r="AR218" s="161" t="s">
        <v>78</v>
      </c>
      <c r="AT218" s="169" t="s">
        <v>69</v>
      </c>
      <c r="AU218" s="169" t="s">
        <v>78</v>
      </c>
      <c r="AY218" s="161" t="s">
        <v>121</v>
      </c>
      <c r="BK218" s="170">
        <f>SUM(BK219:BK225)</f>
        <v>0</v>
      </c>
    </row>
    <row r="219" spans="2:65" s="1" customFormat="1" ht="16.5" customHeight="1">
      <c r="B219" s="173"/>
      <c r="C219" s="174" t="s">
        <v>396</v>
      </c>
      <c r="D219" s="174" t="s">
        <v>123</v>
      </c>
      <c r="E219" s="175" t="s">
        <v>397</v>
      </c>
      <c r="F219" s="176" t="s">
        <v>398</v>
      </c>
      <c r="G219" s="177" t="s">
        <v>171</v>
      </c>
      <c r="H219" s="178">
        <v>79</v>
      </c>
      <c r="I219" s="179"/>
      <c r="J219" s="180">
        <f>ROUND(I219*H219,2)</f>
        <v>0</v>
      </c>
      <c r="K219" s="176" t="s">
        <v>5</v>
      </c>
      <c r="L219" s="41"/>
      <c r="M219" s="181" t="s">
        <v>5</v>
      </c>
      <c r="N219" s="182" t="s">
        <v>41</v>
      </c>
      <c r="O219" s="42"/>
      <c r="P219" s="183">
        <f>O219*H219</f>
        <v>0</v>
      </c>
      <c r="Q219" s="183">
        <v>1.0000000000000001E-5</v>
      </c>
      <c r="R219" s="183">
        <f>Q219*H219</f>
        <v>7.9000000000000001E-4</v>
      </c>
      <c r="S219" s="183">
        <v>0</v>
      </c>
      <c r="T219" s="184">
        <f>S219*H219</f>
        <v>0</v>
      </c>
      <c r="AR219" s="24" t="s">
        <v>128</v>
      </c>
      <c r="AT219" s="24" t="s">
        <v>123</v>
      </c>
      <c r="AU219" s="24" t="s">
        <v>80</v>
      </c>
      <c r="AY219" s="24" t="s">
        <v>121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4" t="s">
        <v>78</v>
      </c>
      <c r="BK219" s="185">
        <f>ROUND(I219*H219,2)</f>
        <v>0</v>
      </c>
      <c r="BL219" s="24" t="s">
        <v>128</v>
      </c>
      <c r="BM219" s="24" t="s">
        <v>399</v>
      </c>
    </row>
    <row r="220" spans="2:65" s="14" customFormat="1">
      <c r="B220" s="221"/>
      <c r="D220" s="187" t="s">
        <v>134</v>
      </c>
      <c r="E220" s="222" t="s">
        <v>5</v>
      </c>
      <c r="F220" s="223" t="s">
        <v>400</v>
      </c>
      <c r="H220" s="222" t="s">
        <v>5</v>
      </c>
      <c r="I220" s="224"/>
      <c r="L220" s="221"/>
      <c r="M220" s="225"/>
      <c r="N220" s="226"/>
      <c r="O220" s="226"/>
      <c r="P220" s="226"/>
      <c r="Q220" s="226"/>
      <c r="R220" s="226"/>
      <c r="S220" s="226"/>
      <c r="T220" s="227"/>
      <c r="AT220" s="222" t="s">
        <v>134</v>
      </c>
      <c r="AU220" s="222" t="s">
        <v>80</v>
      </c>
      <c r="AV220" s="14" t="s">
        <v>78</v>
      </c>
      <c r="AW220" s="14" t="s">
        <v>34</v>
      </c>
      <c r="AX220" s="14" t="s">
        <v>70</v>
      </c>
      <c r="AY220" s="222" t="s">
        <v>121</v>
      </c>
    </row>
    <row r="221" spans="2:65" s="11" customFormat="1">
      <c r="B221" s="186"/>
      <c r="D221" s="187" t="s">
        <v>134</v>
      </c>
      <c r="E221" s="188" t="s">
        <v>5</v>
      </c>
      <c r="F221" s="189" t="s">
        <v>401</v>
      </c>
      <c r="H221" s="190">
        <v>79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88" t="s">
        <v>134</v>
      </c>
      <c r="AU221" s="188" t="s">
        <v>80</v>
      </c>
      <c r="AV221" s="11" t="s">
        <v>80</v>
      </c>
      <c r="AW221" s="11" t="s">
        <v>34</v>
      </c>
      <c r="AX221" s="11" t="s">
        <v>78</v>
      </c>
      <c r="AY221" s="188" t="s">
        <v>121</v>
      </c>
    </row>
    <row r="222" spans="2:65" s="1" customFormat="1" ht="16.5" customHeight="1">
      <c r="B222" s="173"/>
      <c r="C222" s="211" t="s">
        <v>402</v>
      </c>
      <c r="D222" s="211" t="s">
        <v>252</v>
      </c>
      <c r="E222" s="212" t="s">
        <v>403</v>
      </c>
      <c r="F222" s="213" t="s">
        <v>404</v>
      </c>
      <c r="G222" s="214" t="s">
        <v>126</v>
      </c>
      <c r="H222" s="215">
        <v>11.782999999999999</v>
      </c>
      <c r="I222" s="216"/>
      <c r="J222" s="217">
        <f>ROUND(I222*H222,2)</f>
        <v>0</v>
      </c>
      <c r="K222" s="213" t="s">
        <v>127</v>
      </c>
      <c r="L222" s="218"/>
      <c r="M222" s="219" t="s">
        <v>5</v>
      </c>
      <c r="N222" s="220" t="s">
        <v>41</v>
      </c>
      <c r="O222" s="42"/>
      <c r="P222" s="183">
        <f>O222*H222</f>
        <v>0</v>
      </c>
      <c r="Q222" s="183">
        <v>9.9900000000000006E-3</v>
      </c>
      <c r="R222" s="183">
        <f>Q222*H222</f>
        <v>0.11771217</v>
      </c>
      <c r="S222" s="183">
        <v>0</v>
      </c>
      <c r="T222" s="184">
        <f>S222*H222</f>
        <v>0</v>
      </c>
      <c r="AR222" s="24" t="s">
        <v>158</v>
      </c>
      <c r="AT222" s="24" t="s">
        <v>252</v>
      </c>
      <c r="AU222" s="24" t="s">
        <v>80</v>
      </c>
      <c r="AY222" s="24" t="s">
        <v>121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4" t="s">
        <v>78</v>
      </c>
      <c r="BK222" s="185">
        <f>ROUND(I222*H222,2)</f>
        <v>0</v>
      </c>
      <c r="BL222" s="24" t="s">
        <v>128</v>
      </c>
      <c r="BM222" s="24" t="s">
        <v>405</v>
      </c>
    </row>
    <row r="223" spans="2:65" s="11" customFormat="1">
      <c r="B223" s="186"/>
      <c r="D223" s="187" t="s">
        <v>134</v>
      </c>
      <c r="E223" s="188" t="s">
        <v>5</v>
      </c>
      <c r="F223" s="189" t="s">
        <v>406</v>
      </c>
      <c r="H223" s="190">
        <v>11.782999999999999</v>
      </c>
      <c r="I223" s="191"/>
      <c r="L223" s="186"/>
      <c r="M223" s="192"/>
      <c r="N223" s="193"/>
      <c r="O223" s="193"/>
      <c r="P223" s="193"/>
      <c r="Q223" s="193"/>
      <c r="R223" s="193"/>
      <c r="S223" s="193"/>
      <c r="T223" s="194"/>
      <c r="AT223" s="188" t="s">
        <v>134</v>
      </c>
      <c r="AU223" s="188" t="s">
        <v>80</v>
      </c>
      <c r="AV223" s="11" t="s">
        <v>80</v>
      </c>
      <c r="AW223" s="11" t="s">
        <v>34</v>
      </c>
      <c r="AX223" s="11" t="s">
        <v>78</v>
      </c>
      <c r="AY223" s="188" t="s">
        <v>121</v>
      </c>
    </row>
    <row r="224" spans="2:65" s="1" customFormat="1" ht="16.5" customHeight="1">
      <c r="B224" s="173"/>
      <c r="C224" s="211" t="s">
        <v>407</v>
      </c>
      <c r="D224" s="211" t="s">
        <v>252</v>
      </c>
      <c r="E224" s="212" t="s">
        <v>408</v>
      </c>
      <c r="F224" s="213" t="s">
        <v>409</v>
      </c>
      <c r="G224" s="214" t="s">
        <v>171</v>
      </c>
      <c r="H224" s="215">
        <v>65.650000000000006</v>
      </c>
      <c r="I224" s="216"/>
      <c r="J224" s="217">
        <f>ROUND(I224*H224,2)</f>
        <v>0</v>
      </c>
      <c r="K224" s="213" t="s">
        <v>5</v>
      </c>
      <c r="L224" s="218"/>
      <c r="M224" s="219" t="s">
        <v>5</v>
      </c>
      <c r="N224" s="220" t="s">
        <v>41</v>
      </c>
      <c r="O224" s="42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24" t="s">
        <v>158</v>
      </c>
      <c r="AT224" s="24" t="s">
        <v>252</v>
      </c>
      <c r="AU224" s="24" t="s">
        <v>80</v>
      </c>
      <c r="AY224" s="24" t="s">
        <v>121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4" t="s">
        <v>78</v>
      </c>
      <c r="BK224" s="185">
        <f>ROUND(I224*H224,2)</f>
        <v>0</v>
      </c>
      <c r="BL224" s="24" t="s">
        <v>128</v>
      </c>
      <c r="BM224" s="24" t="s">
        <v>410</v>
      </c>
    </row>
    <row r="225" spans="2:65" s="11" customFormat="1">
      <c r="B225" s="186"/>
      <c r="D225" s="187" t="s">
        <v>134</v>
      </c>
      <c r="E225" s="188" t="s">
        <v>5</v>
      </c>
      <c r="F225" s="189" t="s">
        <v>411</v>
      </c>
      <c r="H225" s="190">
        <v>65.650000000000006</v>
      </c>
      <c r="I225" s="191"/>
      <c r="L225" s="186"/>
      <c r="M225" s="192"/>
      <c r="N225" s="193"/>
      <c r="O225" s="193"/>
      <c r="P225" s="193"/>
      <c r="Q225" s="193"/>
      <c r="R225" s="193"/>
      <c r="S225" s="193"/>
      <c r="T225" s="194"/>
      <c r="AT225" s="188" t="s">
        <v>134</v>
      </c>
      <c r="AU225" s="188" t="s">
        <v>80</v>
      </c>
      <c r="AV225" s="11" t="s">
        <v>80</v>
      </c>
      <c r="AW225" s="11" t="s">
        <v>34</v>
      </c>
      <c r="AX225" s="11" t="s">
        <v>78</v>
      </c>
      <c r="AY225" s="188" t="s">
        <v>121</v>
      </c>
    </row>
    <row r="226" spans="2:65" s="10" customFormat="1" ht="29.85" customHeight="1">
      <c r="B226" s="160"/>
      <c r="D226" s="161" t="s">
        <v>69</v>
      </c>
      <c r="E226" s="171" t="s">
        <v>163</v>
      </c>
      <c r="F226" s="171" t="s">
        <v>412</v>
      </c>
      <c r="I226" s="163"/>
      <c r="J226" s="172">
        <f>BK226</f>
        <v>0</v>
      </c>
      <c r="L226" s="160"/>
      <c r="M226" s="165"/>
      <c r="N226" s="166"/>
      <c r="O226" s="166"/>
      <c r="P226" s="167">
        <f>SUM(P227:P266)</f>
        <v>0</v>
      </c>
      <c r="Q226" s="166"/>
      <c r="R226" s="167">
        <f>SUM(R227:R266)</f>
        <v>77.303618540000002</v>
      </c>
      <c r="S226" s="166"/>
      <c r="T226" s="168">
        <f>SUM(T227:T266)</f>
        <v>8.2000000000000003E-2</v>
      </c>
      <c r="AR226" s="161" t="s">
        <v>78</v>
      </c>
      <c r="AT226" s="169" t="s">
        <v>69</v>
      </c>
      <c r="AU226" s="169" t="s">
        <v>78</v>
      </c>
      <c r="AY226" s="161" t="s">
        <v>121</v>
      </c>
      <c r="BK226" s="170">
        <f>SUM(BK227:BK266)</f>
        <v>0</v>
      </c>
    </row>
    <row r="227" spans="2:65" s="1" customFormat="1" ht="25.5" customHeight="1">
      <c r="B227" s="173"/>
      <c r="C227" s="174" t="s">
        <v>413</v>
      </c>
      <c r="D227" s="174" t="s">
        <v>123</v>
      </c>
      <c r="E227" s="175" t="s">
        <v>414</v>
      </c>
      <c r="F227" s="176" t="s">
        <v>415</v>
      </c>
      <c r="G227" s="177" t="s">
        <v>126</v>
      </c>
      <c r="H227" s="178">
        <v>1</v>
      </c>
      <c r="I227" s="179"/>
      <c r="J227" s="180">
        <f>ROUND(I227*H227,2)</f>
        <v>0</v>
      </c>
      <c r="K227" s="176" t="s">
        <v>127</v>
      </c>
      <c r="L227" s="41"/>
      <c r="M227" s="181" t="s">
        <v>5</v>
      </c>
      <c r="N227" s="182" t="s">
        <v>41</v>
      </c>
      <c r="O227" s="42"/>
      <c r="P227" s="183">
        <f>O227*H227</f>
        <v>0</v>
      </c>
      <c r="Q227" s="183">
        <v>6.9999999999999999E-4</v>
      </c>
      <c r="R227" s="183">
        <f>Q227*H227</f>
        <v>6.9999999999999999E-4</v>
      </c>
      <c r="S227" s="183">
        <v>0</v>
      </c>
      <c r="T227" s="184">
        <f>S227*H227</f>
        <v>0</v>
      </c>
      <c r="AR227" s="24" t="s">
        <v>128</v>
      </c>
      <c r="AT227" s="24" t="s">
        <v>123</v>
      </c>
      <c r="AU227" s="24" t="s">
        <v>80</v>
      </c>
      <c r="AY227" s="24" t="s">
        <v>121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4" t="s">
        <v>78</v>
      </c>
      <c r="BK227" s="185">
        <f>ROUND(I227*H227,2)</f>
        <v>0</v>
      </c>
      <c r="BL227" s="24" t="s">
        <v>128</v>
      </c>
      <c r="BM227" s="24" t="s">
        <v>416</v>
      </c>
    </row>
    <row r="228" spans="2:65" s="1" customFormat="1" ht="16.5" customHeight="1">
      <c r="B228" s="173"/>
      <c r="C228" s="211" t="s">
        <v>417</v>
      </c>
      <c r="D228" s="211" t="s">
        <v>252</v>
      </c>
      <c r="E228" s="212" t="s">
        <v>418</v>
      </c>
      <c r="F228" s="213" t="s">
        <v>419</v>
      </c>
      <c r="G228" s="214" t="s">
        <v>126</v>
      </c>
      <c r="H228" s="215">
        <v>1</v>
      </c>
      <c r="I228" s="216"/>
      <c r="J228" s="217">
        <f>ROUND(I228*H228,2)</f>
        <v>0</v>
      </c>
      <c r="K228" s="213" t="s">
        <v>127</v>
      </c>
      <c r="L228" s="218"/>
      <c r="M228" s="219" t="s">
        <v>5</v>
      </c>
      <c r="N228" s="220" t="s">
        <v>41</v>
      </c>
      <c r="O228" s="42"/>
      <c r="P228" s="183">
        <f>O228*H228</f>
        <v>0</v>
      </c>
      <c r="Q228" s="183">
        <v>2.5000000000000001E-3</v>
      </c>
      <c r="R228" s="183">
        <f>Q228*H228</f>
        <v>2.5000000000000001E-3</v>
      </c>
      <c r="S228" s="183">
        <v>0</v>
      </c>
      <c r="T228" s="184">
        <f>S228*H228</f>
        <v>0</v>
      </c>
      <c r="AR228" s="24" t="s">
        <v>158</v>
      </c>
      <c r="AT228" s="24" t="s">
        <v>252</v>
      </c>
      <c r="AU228" s="24" t="s">
        <v>80</v>
      </c>
      <c r="AY228" s="24" t="s">
        <v>121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4" t="s">
        <v>78</v>
      </c>
      <c r="BK228" s="185">
        <f>ROUND(I228*H228,2)</f>
        <v>0</v>
      </c>
      <c r="BL228" s="24" t="s">
        <v>128</v>
      </c>
      <c r="BM228" s="24" t="s">
        <v>420</v>
      </c>
    </row>
    <row r="229" spans="2:65" s="1" customFormat="1" ht="16.5" customHeight="1">
      <c r="B229" s="173"/>
      <c r="C229" s="174" t="s">
        <v>421</v>
      </c>
      <c r="D229" s="174" t="s">
        <v>123</v>
      </c>
      <c r="E229" s="175" t="s">
        <v>422</v>
      </c>
      <c r="F229" s="176" t="s">
        <v>423</v>
      </c>
      <c r="G229" s="177" t="s">
        <v>126</v>
      </c>
      <c r="H229" s="178">
        <v>1</v>
      </c>
      <c r="I229" s="179"/>
      <c r="J229" s="180">
        <f>ROUND(I229*H229,2)</f>
        <v>0</v>
      </c>
      <c r="K229" s="176" t="s">
        <v>127</v>
      </c>
      <c r="L229" s="41"/>
      <c r="M229" s="181" t="s">
        <v>5</v>
      </c>
      <c r="N229" s="182" t="s">
        <v>41</v>
      </c>
      <c r="O229" s="42"/>
      <c r="P229" s="183">
        <f>O229*H229</f>
        <v>0</v>
      </c>
      <c r="Q229" s="183">
        <v>0.10940999999999999</v>
      </c>
      <c r="R229" s="183">
        <f>Q229*H229</f>
        <v>0.10940999999999999</v>
      </c>
      <c r="S229" s="183">
        <v>0</v>
      </c>
      <c r="T229" s="184">
        <f>S229*H229</f>
        <v>0</v>
      </c>
      <c r="AR229" s="24" t="s">
        <v>128</v>
      </c>
      <c r="AT229" s="24" t="s">
        <v>123</v>
      </c>
      <c r="AU229" s="24" t="s">
        <v>80</v>
      </c>
      <c r="AY229" s="24" t="s">
        <v>121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24" t="s">
        <v>78</v>
      </c>
      <c r="BK229" s="185">
        <f>ROUND(I229*H229,2)</f>
        <v>0</v>
      </c>
      <c r="BL229" s="24" t="s">
        <v>128</v>
      </c>
      <c r="BM229" s="24" t="s">
        <v>424</v>
      </c>
    </row>
    <row r="230" spans="2:65" s="1" customFormat="1" ht="16.5" customHeight="1">
      <c r="B230" s="173"/>
      <c r="C230" s="211" t="s">
        <v>425</v>
      </c>
      <c r="D230" s="211" t="s">
        <v>252</v>
      </c>
      <c r="E230" s="212" t="s">
        <v>426</v>
      </c>
      <c r="F230" s="213" t="s">
        <v>427</v>
      </c>
      <c r="G230" s="214" t="s">
        <v>126</v>
      </c>
      <c r="H230" s="215">
        <v>1</v>
      </c>
      <c r="I230" s="216"/>
      <c r="J230" s="217">
        <f>ROUND(I230*H230,2)</f>
        <v>0</v>
      </c>
      <c r="K230" s="213" t="s">
        <v>127</v>
      </c>
      <c r="L230" s="218"/>
      <c r="M230" s="219" t="s">
        <v>5</v>
      </c>
      <c r="N230" s="220" t="s">
        <v>41</v>
      </c>
      <c r="O230" s="42"/>
      <c r="P230" s="183">
        <f>O230*H230</f>
        <v>0</v>
      </c>
      <c r="Q230" s="183">
        <v>6.1000000000000004E-3</v>
      </c>
      <c r="R230" s="183">
        <f>Q230*H230</f>
        <v>6.1000000000000004E-3</v>
      </c>
      <c r="S230" s="183">
        <v>0</v>
      </c>
      <c r="T230" s="184">
        <f>S230*H230</f>
        <v>0</v>
      </c>
      <c r="AR230" s="24" t="s">
        <v>158</v>
      </c>
      <c r="AT230" s="24" t="s">
        <v>252</v>
      </c>
      <c r="AU230" s="24" t="s">
        <v>80</v>
      </c>
      <c r="AY230" s="24" t="s">
        <v>121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4" t="s">
        <v>78</v>
      </c>
      <c r="BK230" s="185">
        <f>ROUND(I230*H230,2)</f>
        <v>0</v>
      </c>
      <c r="BL230" s="24" t="s">
        <v>128</v>
      </c>
      <c r="BM230" s="24" t="s">
        <v>428</v>
      </c>
    </row>
    <row r="231" spans="2:65" s="1" customFormat="1" ht="51" customHeight="1">
      <c r="B231" s="173"/>
      <c r="C231" s="174" t="s">
        <v>429</v>
      </c>
      <c r="D231" s="174" t="s">
        <v>123</v>
      </c>
      <c r="E231" s="175" t="s">
        <v>430</v>
      </c>
      <c r="F231" s="176" t="s">
        <v>431</v>
      </c>
      <c r="G231" s="177" t="s">
        <v>171</v>
      </c>
      <c r="H231" s="178">
        <v>12.5</v>
      </c>
      <c r="I231" s="179"/>
      <c r="J231" s="180">
        <f>ROUND(I231*H231,2)</f>
        <v>0</v>
      </c>
      <c r="K231" s="176" t="s">
        <v>127</v>
      </c>
      <c r="L231" s="41"/>
      <c r="M231" s="181" t="s">
        <v>5</v>
      </c>
      <c r="N231" s="182" t="s">
        <v>41</v>
      </c>
      <c r="O231" s="42"/>
      <c r="P231" s="183">
        <f>O231*H231</f>
        <v>0</v>
      </c>
      <c r="Q231" s="183">
        <v>8.0879999999999994E-2</v>
      </c>
      <c r="R231" s="183">
        <f>Q231*H231</f>
        <v>1.0109999999999999</v>
      </c>
      <c r="S231" s="183">
        <v>0</v>
      </c>
      <c r="T231" s="184">
        <f>S231*H231</f>
        <v>0</v>
      </c>
      <c r="AR231" s="24" t="s">
        <v>128</v>
      </c>
      <c r="AT231" s="24" t="s">
        <v>123</v>
      </c>
      <c r="AU231" s="24" t="s">
        <v>80</v>
      </c>
      <c r="AY231" s="24" t="s">
        <v>121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4" t="s">
        <v>78</v>
      </c>
      <c r="BK231" s="185">
        <f>ROUND(I231*H231,2)</f>
        <v>0</v>
      </c>
      <c r="BL231" s="24" t="s">
        <v>128</v>
      </c>
      <c r="BM231" s="24" t="s">
        <v>432</v>
      </c>
    </row>
    <row r="232" spans="2:65" s="11" customFormat="1">
      <c r="B232" s="186"/>
      <c r="D232" s="187" t="s">
        <v>134</v>
      </c>
      <c r="E232" s="188" t="s">
        <v>5</v>
      </c>
      <c r="F232" s="189" t="s">
        <v>433</v>
      </c>
      <c r="H232" s="190">
        <v>12.5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88" t="s">
        <v>134</v>
      </c>
      <c r="AU232" s="188" t="s">
        <v>80</v>
      </c>
      <c r="AV232" s="11" t="s">
        <v>80</v>
      </c>
      <c r="AW232" s="11" t="s">
        <v>34</v>
      </c>
      <c r="AX232" s="11" t="s">
        <v>78</v>
      </c>
      <c r="AY232" s="188" t="s">
        <v>121</v>
      </c>
    </row>
    <row r="233" spans="2:65" s="1" customFormat="1" ht="16.5" customHeight="1">
      <c r="B233" s="173"/>
      <c r="C233" s="211" t="s">
        <v>434</v>
      </c>
      <c r="D233" s="211" t="s">
        <v>252</v>
      </c>
      <c r="E233" s="212" t="s">
        <v>435</v>
      </c>
      <c r="F233" s="213" t="s">
        <v>436</v>
      </c>
      <c r="G233" s="214" t="s">
        <v>171</v>
      </c>
      <c r="H233" s="215">
        <v>25.25</v>
      </c>
      <c r="I233" s="216"/>
      <c r="J233" s="217">
        <f>ROUND(I233*H233,2)</f>
        <v>0</v>
      </c>
      <c r="K233" s="213" t="s">
        <v>127</v>
      </c>
      <c r="L233" s="218"/>
      <c r="M233" s="219" t="s">
        <v>5</v>
      </c>
      <c r="N233" s="220" t="s">
        <v>41</v>
      </c>
      <c r="O233" s="42"/>
      <c r="P233" s="183">
        <f>O233*H233</f>
        <v>0</v>
      </c>
      <c r="Q233" s="183">
        <v>5.6000000000000001E-2</v>
      </c>
      <c r="R233" s="183">
        <f>Q233*H233</f>
        <v>1.4139999999999999</v>
      </c>
      <c r="S233" s="183">
        <v>0</v>
      </c>
      <c r="T233" s="184">
        <f>S233*H233</f>
        <v>0</v>
      </c>
      <c r="AR233" s="24" t="s">
        <v>158</v>
      </c>
      <c r="AT233" s="24" t="s">
        <v>252</v>
      </c>
      <c r="AU233" s="24" t="s">
        <v>80</v>
      </c>
      <c r="AY233" s="24" t="s">
        <v>121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24" t="s">
        <v>78</v>
      </c>
      <c r="BK233" s="185">
        <f>ROUND(I233*H233,2)</f>
        <v>0</v>
      </c>
      <c r="BL233" s="24" t="s">
        <v>128</v>
      </c>
      <c r="BM233" s="24" t="s">
        <v>437</v>
      </c>
    </row>
    <row r="234" spans="2:65" s="11" customFormat="1">
      <c r="B234" s="186"/>
      <c r="D234" s="187" t="s">
        <v>134</v>
      </c>
      <c r="E234" s="188" t="s">
        <v>5</v>
      </c>
      <c r="F234" s="189" t="s">
        <v>438</v>
      </c>
      <c r="H234" s="190">
        <v>25.25</v>
      </c>
      <c r="I234" s="191"/>
      <c r="L234" s="186"/>
      <c r="M234" s="192"/>
      <c r="N234" s="193"/>
      <c r="O234" s="193"/>
      <c r="P234" s="193"/>
      <c r="Q234" s="193"/>
      <c r="R234" s="193"/>
      <c r="S234" s="193"/>
      <c r="T234" s="194"/>
      <c r="AT234" s="188" t="s">
        <v>134</v>
      </c>
      <c r="AU234" s="188" t="s">
        <v>80</v>
      </c>
      <c r="AV234" s="11" t="s">
        <v>80</v>
      </c>
      <c r="AW234" s="11" t="s">
        <v>34</v>
      </c>
      <c r="AX234" s="11" t="s">
        <v>78</v>
      </c>
      <c r="AY234" s="188" t="s">
        <v>121</v>
      </c>
    </row>
    <row r="235" spans="2:65" s="1" customFormat="1" ht="38.25" customHeight="1">
      <c r="B235" s="173"/>
      <c r="C235" s="174" t="s">
        <v>439</v>
      </c>
      <c r="D235" s="174" t="s">
        <v>123</v>
      </c>
      <c r="E235" s="175" t="s">
        <v>440</v>
      </c>
      <c r="F235" s="176" t="s">
        <v>441</v>
      </c>
      <c r="G235" s="177" t="s">
        <v>171</v>
      </c>
      <c r="H235" s="178">
        <v>169.8</v>
      </c>
      <c r="I235" s="179"/>
      <c r="J235" s="180">
        <f>ROUND(I235*H235,2)</f>
        <v>0</v>
      </c>
      <c r="K235" s="176" t="s">
        <v>127</v>
      </c>
      <c r="L235" s="41"/>
      <c r="M235" s="181" t="s">
        <v>5</v>
      </c>
      <c r="N235" s="182" t="s">
        <v>41</v>
      </c>
      <c r="O235" s="42"/>
      <c r="P235" s="183">
        <f>O235*H235</f>
        <v>0</v>
      </c>
      <c r="Q235" s="183">
        <v>0.15540000000000001</v>
      </c>
      <c r="R235" s="183">
        <f>Q235*H235</f>
        <v>26.386920000000003</v>
      </c>
      <c r="S235" s="183">
        <v>0</v>
      </c>
      <c r="T235" s="184">
        <f>S235*H235</f>
        <v>0</v>
      </c>
      <c r="AR235" s="24" t="s">
        <v>128</v>
      </c>
      <c r="AT235" s="24" t="s">
        <v>123</v>
      </c>
      <c r="AU235" s="24" t="s">
        <v>80</v>
      </c>
      <c r="AY235" s="24" t="s">
        <v>121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4" t="s">
        <v>78</v>
      </c>
      <c r="BK235" s="185">
        <f>ROUND(I235*H235,2)</f>
        <v>0</v>
      </c>
      <c r="BL235" s="24" t="s">
        <v>128</v>
      </c>
      <c r="BM235" s="24" t="s">
        <v>442</v>
      </c>
    </row>
    <row r="236" spans="2:65" s="11" customFormat="1">
      <c r="B236" s="186"/>
      <c r="D236" s="187" t="s">
        <v>134</v>
      </c>
      <c r="E236" s="188" t="s">
        <v>5</v>
      </c>
      <c r="F236" s="189" t="s">
        <v>443</v>
      </c>
      <c r="H236" s="190">
        <v>169.8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88" t="s">
        <v>134</v>
      </c>
      <c r="AU236" s="188" t="s">
        <v>80</v>
      </c>
      <c r="AV236" s="11" t="s">
        <v>80</v>
      </c>
      <c r="AW236" s="11" t="s">
        <v>34</v>
      </c>
      <c r="AX236" s="11" t="s">
        <v>78</v>
      </c>
      <c r="AY236" s="188" t="s">
        <v>121</v>
      </c>
    </row>
    <row r="237" spans="2:65" s="1" customFormat="1" ht="16.5" customHeight="1">
      <c r="B237" s="173"/>
      <c r="C237" s="211" t="s">
        <v>444</v>
      </c>
      <c r="D237" s="211" t="s">
        <v>252</v>
      </c>
      <c r="E237" s="212" t="s">
        <v>445</v>
      </c>
      <c r="F237" s="213" t="s">
        <v>446</v>
      </c>
      <c r="G237" s="214" t="s">
        <v>171</v>
      </c>
      <c r="H237" s="215">
        <v>28.28</v>
      </c>
      <c r="I237" s="216"/>
      <c r="J237" s="217">
        <f>ROUND(I237*H237,2)</f>
        <v>0</v>
      </c>
      <c r="K237" s="213" t="s">
        <v>127</v>
      </c>
      <c r="L237" s="218"/>
      <c r="M237" s="219" t="s">
        <v>5</v>
      </c>
      <c r="N237" s="220" t="s">
        <v>41</v>
      </c>
      <c r="O237" s="42"/>
      <c r="P237" s="183">
        <f>O237*H237</f>
        <v>0</v>
      </c>
      <c r="Q237" s="183">
        <v>4.8300000000000003E-2</v>
      </c>
      <c r="R237" s="183">
        <f>Q237*H237</f>
        <v>1.3659240000000001</v>
      </c>
      <c r="S237" s="183">
        <v>0</v>
      </c>
      <c r="T237" s="184">
        <f>S237*H237</f>
        <v>0</v>
      </c>
      <c r="AR237" s="24" t="s">
        <v>158</v>
      </c>
      <c r="AT237" s="24" t="s">
        <v>252</v>
      </c>
      <c r="AU237" s="24" t="s">
        <v>80</v>
      </c>
      <c r="AY237" s="24" t="s">
        <v>121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4" t="s">
        <v>78</v>
      </c>
      <c r="BK237" s="185">
        <f>ROUND(I237*H237,2)</f>
        <v>0</v>
      </c>
      <c r="BL237" s="24" t="s">
        <v>128</v>
      </c>
      <c r="BM237" s="24" t="s">
        <v>447</v>
      </c>
    </row>
    <row r="238" spans="2:65" s="11" customFormat="1">
      <c r="B238" s="186"/>
      <c r="D238" s="187" t="s">
        <v>134</v>
      </c>
      <c r="E238" s="188" t="s">
        <v>5</v>
      </c>
      <c r="F238" s="189" t="s">
        <v>448</v>
      </c>
      <c r="H238" s="190">
        <v>18</v>
      </c>
      <c r="I238" s="191"/>
      <c r="L238" s="186"/>
      <c r="M238" s="192"/>
      <c r="N238" s="193"/>
      <c r="O238" s="193"/>
      <c r="P238" s="193"/>
      <c r="Q238" s="193"/>
      <c r="R238" s="193"/>
      <c r="S238" s="193"/>
      <c r="T238" s="194"/>
      <c r="AT238" s="188" t="s">
        <v>134</v>
      </c>
      <c r="AU238" s="188" t="s">
        <v>80</v>
      </c>
      <c r="AV238" s="11" t="s">
        <v>80</v>
      </c>
      <c r="AW238" s="11" t="s">
        <v>34</v>
      </c>
      <c r="AX238" s="11" t="s">
        <v>70</v>
      </c>
      <c r="AY238" s="188" t="s">
        <v>121</v>
      </c>
    </row>
    <row r="239" spans="2:65" s="11" customFormat="1">
      <c r="B239" s="186"/>
      <c r="D239" s="187" t="s">
        <v>134</v>
      </c>
      <c r="E239" s="188" t="s">
        <v>5</v>
      </c>
      <c r="F239" s="189" t="s">
        <v>449</v>
      </c>
      <c r="H239" s="190">
        <v>4</v>
      </c>
      <c r="I239" s="191"/>
      <c r="L239" s="186"/>
      <c r="M239" s="192"/>
      <c r="N239" s="193"/>
      <c r="O239" s="193"/>
      <c r="P239" s="193"/>
      <c r="Q239" s="193"/>
      <c r="R239" s="193"/>
      <c r="S239" s="193"/>
      <c r="T239" s="194"/>
      <c r="AT239" s="188" t="s">
        <v>134</v>
      </c>
      <c r="AU239" s="188" t="s">
        <v>80</v>
      </c>
      <c r="AV239" s="11" t="s">
        <v>80</v>
      </c>
      <c r="AW239" s="11" t="s">
        <v>34</v>
      </c>
      <c r="AX239" s="11" t="s">
        <v>70</v>
      </c>
      <c r="AY239" s="188" t="s">
        <v>121</v>
      </c>
    </row>
    <row r="240" spans="2:65" s="11" customFormat="1">
      <c r="B240" s="186"/>
      <c r="D240" s="187" t="s">
        <v>134</v>
      </c>
      <c r="E240" s="188" t="s">
        <v>5</v>
      </c>
      <c r="F240" s="189" t="s">
        <v>450</v>
      </c>
      <c r="H240" s="190">
        <v>6</v>
      </c>
      <c r="I240" s="191"/>
      <c r="L240" s="186"/>
      <c r="M240" s="192"/>
      <c r="N240" s="193"/>
      <c r="O240" s="193"/>
      <c r="P240" s="193"/>
      <c r="Q240" s="193"/>
      <c r="R240" s="193"/>
      <c r="S240" s="193"/>
      <c r="T240" s="194"/>
      <c r="AT240" s="188" t="s">
        <v>134</v>
      </c>
      <c r="AU240" s="188" t="s">
        <v>80</v>
      </c>
      <c r="AV240" s="11" t="s">
        <v>80</v>
      </c>
      <c r="AW240" s="11" t="s">
        <v>34</v>
      </c>
      <c r="AX240" s="11" t="s">
        <v>70</v>
      </c>
      <c r="AY240" s="188" t="s">
        <v>121</v>
      </c>
    </row>
    <row r="241" spans="2:65" s="13" customFormat="1">
      <c r="B241" s="203"/>
      <c r="D241" s="187" t="s">
        <v>134</v>
      </c>
      <c r="E241" s="204" t="s">
        <v>5</v>
      </c>
      <c r="F241" s="205" t="s">
        <v>225</v>
      </c>
      <c r="H241" s="206">
        <v>28</v>
      </c>
      <c r="I241" s="207"/>
      <c r="L241" s="203"/>
      <c r="M241" s="208"/>
      <c r="N241" s="209"/>
      <c r="O241" s="209"/>
      <c r="P241" s="209"/>
      <c r="Q241" s="209"/>
      <c r="R241" s="209"/>
      <c r="S241" s="209"/>
      <c r="T241" s="210"/>
      <c r="AT241" s="204" t="s">
        <v>134</v>
      </c>
      <c r="AU241" s="204" t="s">
        <v>80</v>
      </c>
      <c r="AV241" s="13" t="s">
        <v>136</v>
      </c>
      <c r="AW241" s="13" t="s">
        <v>34</v>
      </c>
      <c r="AX241" s="13" t="s">
        <v>70</v>
      </c>
      <c r="AY241" s="204" t="s">
        <v>121</v>
      </c>
    </row>
    <row r="242" spans="2:65" s="11" customFormat="1">
      <c r="B242" s="186"/>
      <c r="D242" s="187" t="s">
        <v>134</v>
      </c>
      <c r="E242" s="188" t="s">
        <v>5</v>
      </c>
      <c r="F242" s="189" t="s">
        <v>451</v>
      </c>
      <c r="H242" s="190">
        <v>28.28</v>
      </c>
      <c r="I242" s="191"/>
      <c r="L242" s="186"/>
      <c r="M242" s="192"/>
      <c r="N242" s="193"/>
      <c r="O242" s="193"/>
      <c r="P242" s="193"/>
      <c r="Q242" s="193"/>
      <c r="R242" s="193"/>
      <c r="S242" s="193"/>
      <c r="T242" s="194"/>
      <c r="AT242" s="188" t="s">
        <v>134</v>
      </c>
      <c r="AU242" s="188" t="s">
        <v>80</v>
      </c>
      <c r="AV242" s="11" t="s">
        <v>80</v>
      </c>
      <c r="AW242" s="11" t="s">
        <v>34</v>
      </c>
      <c r="AX242" s="11" t="s">
        <v>78</v>
      </c>
      <c r="AY242" s="188" t="s">
        <v>121</v>
      </c>
    </row>
    <row r="243" spans="2:65" s="1" customFormat="1" ht="16.5" customHeight="1">
      <c r="B243" s="173"/>
      <c r="C243" s="211" t="s">
        <v>452</v>
      </c>
      <c r="D243" s="211" t="s">
        <v>252</v>
      </c>
      <c r="E243" s="212" t="s">
        <v>453</v>
      </c>
      <c r="F243" s="213" t="s">
        <v>454</v>
      </c>
      <c r="G243" s="214" t="s">
        <v>171</v>
      </c>
      <c r="H243" s="215">
        <v>12.12</v>
      </c>
      <c r="I243" s="216"/>
      <c r="J243" s="217">
        <f>ROUND(I243*H243,2)</f>
        <v>0</v>
      </c>
      <c r="K243" s="213" t="s">
        <v>127</v>
      </c>
      <c r="L243" s="218"/>
      <c r="M243" s="219" t="s">
        <v>5</v>
      </c>
      <c r="N243" s="220" t="s">
        <v>41</v>
      </c>
      <c r="O243" s="42"/>
      <c r="P243" s="183">
        <f>O243*H243</f>
        <v>0</v>
      </c>
      <c r="Q243" s="183">
        <v>6.4000000000000001E-2</v>
      </c>
      <c r="R243" s="183">
        <f>Q243*H243</f>
        <v>0.77567999999999993</v>
      </c>
      <c r="S243" s="183">
        <v>0</v>
      </c>
      <c r="T243" s="184">
        <f>S243*H243</f>
        <v>0</v>
      </c>
      <c r="AR243" s="24" t="s">
        <v>158</v>
      </c>
      <c r="AT243" s="24" t="s">
        <v>252</v>
      </c>
      <c r="AU243" s="24" t="s">
        <v>80</v>
      </c>
      <c r="AY243" s="24" t="s">
        <v>121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4" t="s">
        <v>78</v>
      </c>
      <c r="BK243" s="185">
        <f>ROUND(I243*H243,2)</f>
        <v>0</v>
      </c>
      <c r="BL243" s="24" t="s">
        <v>128</v>
      </c>
      <c r="BM243" s="24" t="s">
        <v>455</v>
      </c>
    </row>
    <row r="244" spans="2:65" s="11" customFormat="1">
      <c r="B244" s="186"/>
      <c r="D244" s="187" t="s">
        <v>134</v>
      </c>
      <c r="E244" s="188" t="s">
        <v>5</v>
      </c>
      <c r="F244" s="189" t="s">
        <v>456</v>
      </c>
      <c r="H244" s="190">
        <v>12.12</v>
      </c>
      <c r="I244" s="191"/>
      <c r="L244" s="186"/>
      <c r="M244" s="192"/>
      <c r="N244" s="193"/>
      <c r="O244" s="193"/>
      <c r="P244" s="193"/>
      <c r="Q244" s="193"/>
      <c r="R244" s="193"/>
      <c r="S244" s="193"/>
      <c r="T244" s="194"/>
      <c r="AT244" s="188" t="s">
        <v>134</v>
      </c>
      <c r="AU244" s="188" t="s">
        <v>80</v>
      </c>
      <c r="AV244" s="11" t="s">
        <v>80</v>
      </c>
      <c r="AW244" s="11" t="s">
        <v>34</v>
      </c>
      <c r="AX244" s="11" t="s">
        <v>78</v>
      </c>
      <c r="AY244" s="188" t="s">
        <v>121</v>
      </c>
    </row>
    <row r="245" spans="2:65" s="1" customFormat="1" ht="16.5" customHeight="1">
      <c r="B245" s="173"/>
      <c r="C245" s="211" t="s">
        <v>457</v>
      </c>
      <c r="D245" s="211" t="s">
        <v>252</v>
      </c>
      <c r="E245" s="212" t="s">
        <v>458</v>
      </c>
      <c r="F245" s="213" t="s">
        <v>459</v>
      </c>
      <c r="G245" s="214" t="s">
        <v>171</v>
      </c>
      <c r="H245" s="215">
        <v>131.09800000000001</v>
      </c>
      <c r="I245" s="216"/>
      <c r="J245" s="217">
        <f>ROUND(I245*H245,2)</f>
        <v>0</v>
      </c>
      <c r="K245" s="213" t="s">
        <v>127</v>
      </c>
      <c r="L245" s="218"/>
      <c r="M245" s="219" t="s">
        <v>5</v>
      </c>
      <c r="N245" s="220" t="s">
        <v>41</v>
      </c>
      <c r="O245" s="42"/>
      <c r="P245" s="183">
        <f>O245*H245</f>
        <v>0</v>
      </c>
      <c r="Q245" s="183">
        <v>8.1000000000000003E-2</v>
      </c>
      <c r="R245" s="183">
        <f>Q245*H245</f>
        <v>10.618938000000002</v>
      </c>
      <c r="S245" s="183">
        <v>0</v>
      </c>
      <c r="T245" s="184">
        <f>S245*H245</f>
        <v>0</v>
      </c>
      <c r="AR245" s="24" t="s">
        <v>158</v>
      </c>
      <c r="AT245" s="24" t="s">
        <v>252</v>
      </c>
      <c r="AU245" s="24" t="s">
        <v>80</v>
      </c>
      <c r="AY245" s="24" t="s">
        <v>121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24" t="s">
        <v>78</v>
      </c>
      <c r="BK245" s="185">
        <f>ROUND(I245*H245,2)</f>
        <v>0</v>
      </c>
      <c r="BL245" s="24" t="s">
        <v>128</v>
      </c>
      <c r="BM245" s="24" t="s">
        <v>460</v>
      </c>
    </row>
    <row r="246" spans="2:65" s="11" customFormat="1">
      <c r="B246" s="186"/>
      <c r="D246" s="187" t="s">
        <v>134</v>
      </c>
      <c r="E246" s="188" t="s">
        <v>5</v>
      </c>
      <c r="F246" s="189" t="s">
        <v>461</v>
      </c>
      <c r="H246" s="190">
        <v>129.80000000000001</v>
      </c>
      <c r="I246" s="191"/>
      <c r="L246" s="186"/>
      <c r="M246" s="192"/>
      <c r="N246" s="193"/>
      <c r="O246" s="193"/>
      <c r="P246" s="193"/>
      <c r="Q246" s="193"/>
      <c r="R246" s="193"/>
      <c r="S246" s="193"/>
      <c r="T246" s="194"/>
      <c r="AT246" s="188" t="s">
        <v>134</v>
      </c>
      <c r="AU246" s="188" t="s">
        <v>80</v>
      </c>
      <c r="AV246" s="11" t="s">
        <v>80</v>
      </c>
      <c r="AW246" s="11" t="s">
        <v>34</v>
      </c>
      <c r="AX246" s="11" t="s">
        <v>70</v>
      </c>
      <c r="AY246" s="188" t="s">
        <v>121</v>
      </c>
    </row>
    <row r="247" spans="2:65" s="11" customFormat="1">
      <c r="B247" s="186"/>
      <c r="D247" s="187" t="s">
        <v>134</v>
      </c>
      <c r="E247" s="188" t="s">
        <v>5</v>
      </c>
      <c r="F247" s="189" t="s">
        <v>462</v>
      </c>
      <c r="H247" s="190">
        <v>131.09800000000001</v>
      </c>
      <c r="I247" s="191"/>
      <c r="L247" s="186"/>
      <c r="M247" s="192"/>
      <c r="N247" s="193"/>
      <c r="O247" s="193"/>
      <c r="P247" s="193"/>
      <c r="Q247" s="193"/>
      <c r="R247" s="193"/>
      <c r="S247" s="193"/>
      <c r="T247" s="194"/>
      <c r="AT247" s="188" t="s">
        <v>134</v>
      </c>
      <c r="AU247" s="188" t="s">
        <v>80</v>
      </c>
      <c r="AV247" s="11" t="s">
        <v>80</v>
      </c>
      <c r="AW247" s="11" t="s">
        <v>34</v>
      </c>
      <c r="AX247" s="11" t="s">
        <v>78</v>
      </c>
      <c r="AY247" s="188" t="s">
        <v>121</v>
      </c>
    </row>
    <row r="248" spans="2:65" s="1" customFormat="1" ht="38.25" customHeight="1">
      <c r="B248" s="173"/>
      <c r="C248" s="174" t="s">
        <v>463</v>
      </c>
      <c r="D248" s="174" t="s">
        <v>123</v>
      </c>
      <c r="E248" s="175" t="s">
        <v>464</v>
      </c>
      <c r="F248" s="176" t="s">
        <v>465</v>
      </c>
      <c r="G248" s="177" t="s">
        <v>171</v>
      </c>
      <c r="H248" s="178">
        <v>138.4</v>
      </c>
      <c r="I248" s="179"/>
      <c r="J248" s="180">
        <f>ROUND(I248*H248,2)</f>
        <v>0</v>
      </c>
      <c r="K248" s="176" t="s">
        <v>127</v>
      </c>
      <c r="L248" s="41"/>
      <c r="M248" s="181" t="s">
        <v>5</v>
      </c>
      <c r="N248" s="182" t="s">
        <v>41</v>
      </c>
      <c r="O248" s="42"/>
      <c r="P248" s="183">
        <f>O248*H248</f>
        <v>0</v>
      </c>
      <c r="Q248" s="183">
        <v>0.1295</v>
      </c>
      <c r="R248" s="183">
        <f>Q248*H248</f>
        <v>17.922800000000002</v>
      </c>
      <c r="S248" s="183">
        <v>0</v>
      </c>
      <c r="T248" s="184">
        <f>S248*H248</f>
        <v>0</v>
      </c>
      <c r="AR248" s="24" t="s">
        <v>128</v>
      </c>
      <c r="AT248" s="24" t="s">
        <v>123</v>
      </c>
      <c r="AU248" s="24" t="s">
        <v>80</v>
      </c>
      <c r="AY248" s="24" t="s">
        <v>121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24" t="s">
        <v>78</v>
      </c>
      <c r="BK248" s="185">
        <f>ROUND(I248*H248,2)</f>
        <v>0</v>
      </c>
      <c r="BL248" s="24" t="s">
        <v>128</v>
      </c>
      <c r="BM248" s="24" t="s">
        <v>466</v>
      </c>
    </row>
    <row r="249" spans="2:65" s="11" customFormat="1">
      <c r="B249" s="186"/>
      <c r="D249" s="187" t="s">
        <v>134</v>
      </c>
      <c r="E249" s="188" t="s">
        <v>5</v>
      </c>
      <c r="F249" s="189" t="s">
        <v>467</v>
      </c>
      <c r="H249" s="190">
        <v>138.4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88" t="s">
        <v>134</v>
      </c>
      <c r="AU249" s="188" t="s">
        <v>80</v>
      </c>
      <c r="AV249" s="11" t="s">
        <v>80</v>
      </c>
      <c r="AW249" s="11" t="s">
        <v>34</v>
      </c>
      <c r="AX249" s="11" t="s">
        <v>78</v>
      </c>
      <c r="AY249" s="188" t="s">
        <v>121</v>
      </c>
    </row>
    <row r="250" spans="2:65" s="1" customFormat="1" ht="16.5" customHeight="1">
      <c r="B250" s="173"/>
      <c r="C250" s="211" t="s">
        <v>468</v>
      </c>
      <c r="D250" s="211" t="s">
        <v>252</v>
      </c>
      <c r="E250" s="212" t="s">
        <v>469</v>
      </c>
      <c r="F250" s="213" t="s">
        <v>470</v>
      </c>
      <c r="G250" s="214" t="s">
        <v>171</v>
      </c>
      <c r="H250" s="215">
        <v>127.664</v>
      </c>
      <c r="I250" s="216"/>
      <c r="J250" s="217">
        <f>ROUND(I250*H250,2)</f>
        <v>0</v>
      </c>
      <c r="K250" s="213" t="s">
        <v>127</v>
      </c>
      <c r="L250" s="218"/>
      <c r="M250" s="219" t="s">
        <v>5</v>
      </c>
      <c r="N250" s="220" t="s">
        <v>41</v>
      </c>
      <c r="O250" s="42"/>
      <c r="P250" s="183">
        <f>O250*H250</f>
        <v>0</v>
      </c>
      <c r="Q250" s="183">
        <v>3.5999999999999997E-2</v>
      </c>
      <c r="R250" s="183">
        <f>Q250*H250</f>
        <v>4.595904</v>
      </c>
      <c r="S250" s="183">
        <v>0</v>
      </c>
      <c r="T250" s="184">
        <f>S250*H250</f>
        <v>0</v>
      </c>
      <c r="AR250" s="24" t="s">
        <v>158</v>
      </c>
      <c r="AT250" s="24" t="s">
        <v>252</v>
      </c>
      <c r="AU250" s="24" t="s">
        <v>80</v>
      </c>
      <c r="AY250" s="24" t="s">
        <v>121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4" t="s">
        <v>78</v>
      </c>
      <c r="BK250" s="185">
        <f>ROUND(I250*H250,2)</f>
        <v>0</v>
      </c>
      <c r="BL250" s="24" t="s">
        <v>128</v>
      </c>
      <c r="BM250" s="24" t="s">
        <v>471</v>
      </c>
    </row>
    <row r="251" spans="2:65" s="11" customFormat="1">
      <c r="B251" s="186"/>
      <c r="D251" s="187" t="s">
        <v>134</v>
      </c>
      <c r="E251" s="188" t="s">
        <v>5</v>
      </c>
      <c r="F251" s="189" t="s">
        <v>472</v>
      </c>
      <c r="H251" s="190">
        <v>127.664</v>
      </c>
      <c r="I251" s="191"/>
      <c r="L251" s="186"/>
      <c r="M251" s="192"/>
      <c r="N251" s="193"/>
      <c r="O251" s="193"/>
      <c r="P251" s="193"/>
      <c r="Q251" s="193"/>
      <c r="R251" s="193"/>
      <c r="S251" s="193"/>
      <c r="T251" s="194"/>
      <c r="AT251" s="188" t="s">
        <v>134</v>
      </c>
      <c r="AU251" s="188" t="s">
        <v>80</v>
      </c>
      <c r="AV251" s="11" t="s">
        <v>80</v>
      </c>
      <c r="AW251" s="11" t="s">
        <v>34</v>
      </c>
      <c r="AX251" s="11" t="s">
        <v>78</v>
      </c>
      <c r="AY251" s="188" t="s">
        <v>121</v>
      </c>
    </row>
    <row r="252" spans="2:65" s="1" customFormat="1" ht="16.5" customHeight="1">
      <c r="B252" s="173"/>
      <c r="C252" s="211" t="s">
        <v>473</v>
      </c>
      <c r="D252" s="211" t="s">
        <v>252</v>
      </c>
      <c r="E252" s="212" t="s">
        <v>474</v>
      </c>
      <c r="F252" s="213" t="s">
        <v>475</v>
      </c>
      <c r="G252" s="214" t="s">
        <v>171</v>
      </c>
      <c r="H252" s="215">
        <v>12.12</v>
      </c>
      <c r="I252" s="216"/>
      <c r="J252" s="217">
        <f>ROUND(I252*H252,2)</f>
        <v>0</v>
      </c>
      <c r="K252" s="213" t="s">
        <v>127</v>
      </c>
      <c r="L252" s="218"/>
      <c r="M252" s="219" t="s">
        <v>5</v>
      </c>
      <c r="N252" s="220" t="s">
        <v>41</v>
      </c>
      <c r="O252" s="42"/>
      <c r="P252" s="183">
        <f>O252*H252</f>
        <v>0</v>
      </c>
      <c r="Q252" s="183">
        <v>4.5999999999999999E-2</v>
      </c>
      <c r="R252" s="183">
        <f>Q252*H252</f>
        <v>0.5575199999999999</v>
      </c>
      <c r="S252" s="183">
        <v>0</v>
      </c>
      <c r="T252" s="184">
        <f>S252*H252</f>
        <v>0</v>
      </c>
      <c r="AR252" s="24" t="s">
        <v>158</v>
      </c>
      <c r="AT252" s="24" t="s">
        <v>252</v>
      </c>
      <c r="AU252" s="24" t="s">
        <v>80</v>
      </c>
      <c r="AY252" s="24" t="s">
        <v>121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24" t="s">
        <v>78</v>
      </c>
      <c r="BK252" s="185">
        <f>ROUND(I252*H252,2)</f>
        <v>0</v>
      </c>
      <c r="BL252" s="24" t="s">
        <v>128</v>
      </c>
      <c r="BM252" s="24" t="s">
        <v>476</v>
      </c>
    </row>
    <row r="253" spans="2:65" s="11" customFormat="1">
      <c r="B253" s="186"/>
      <c r="D253" s="187" t="s">
        <v>134</v>
      </c>
      <c r="E253" s="188" t="s">
        <v>5</v>
      </c>
      <c r="F253" s="189" t="s">
        <v>477</v>
      </c>
      <c r="H253" s="190">
        <v>12.12</v>
      </c>
      <c r="I253" s="191"/>
      <c r="L253" s="186"/>
      <c r="M253" s="192"/>
      <c r="N253" s="193"/>
      <c r="O253" s="193"/>
      <c r="P253" s="193"/>
      <c r="Q253" s="193"/>
      <c r="R253" s="193"/>
      <c r="S253" s="193"/>
      <c r="T253" s="194"/>
      <c r="AT253" s="188" t="s">
        <v>134</v>
      </c>
      <c r="AU253" s="188" t="s">
        <v>80</v>
      </c>
      <c r="AV253" s="11" t="s">
        <v>80</v>
      </c>
      <c r="AW253" s="11" t="s">
        <v>34</v>
      </c>
      <c r="AX253" s="11" t="s">
        <v>78</v>
      </c>
      <c r="AY253" s="188" t="s">
        <v>121</v>
      </c>
    </row>
    <row r="254" spans="2:65" s="1" customFormat="1" ht="16.5" customHeight="1">
      <c r="B254" s="173"/>
      <c r="C254" s="174" t="s">
        <v>478</v>
      </c>
      <c r="D254" s="174" t="s">
        <v>123</v>
      </c>
      <c r="E254" s="175" t="s">
        <v>479</v>
      </c>
      <c r="F254" s="176" t="s">
        <v>480</v>
      </c>
      <c r="G254" s="177" t="s">
        <v>171</v>
      </c>
      <c r="H254" s="178">
        <v>6.5</v>
      </c>
      <c r="I254" s="179"/>
      <c r="J254" s="180">
        <f>ROUND(I254*H254,2)</f>
        <v>0</v>
      </c>
      <c r="K254" s="176" t="s">
        <v>5</v>
      </c>
      <c r="L254" s="41"/>
      <c r="M254" s="181" t="s">
        <v>5</v>
      </c>
      <c r="N254" s="182" t="s">
        <v>41</v>
      </c>
      <c r="O254" s="42"/>
      <c r="P254" s="183">
        <f>O254*H254</f>
        <v>0</v>
      </c>
      <c r="Q254" s="183">
        <v>0.1295</v>
      </c>
      <c r="R254" s="183">
        <f>Q254*H254</f>
        <v>0.84175</v>
      </c>
      <c r="S254" s="183">
        <v>0</v>
      </c>
      <c r="T254" s="184">
        <f>S254*H254</f>
        <v>0</v>
      </c>
      <c r="AR254" s="24" t="s">
        <v>128</v>
      </c>
      <c r="AT254" s="24" t="s">
        <v>123</v>
      </c>
      <c r="AU254" s="24" t="s">
        <v>80</v>
      </c>
      <c r="AY254" s="24" t="s">
        <v>121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4" t="s">
        <v>78</v>
      </c>
      <c r="BK254" s="185">
        <f>ROUND(I254*H254,2)</f>
        <v>0</v>
      </c>
      <c r="BL254" s="24" t="s">
        <v>128</v>
      </c>
      <c r="BM254" s="24" t="s">
        <v>481</v>
      </c>
    </row>
    <row r="255" spans="2:65" s="1" customFormat="1" ht="16.5" customHeight="1">
      <c r="B255" s="173"/>
      <c r="C255" s="211" t="s">
        <v>482</v>
      </c>
      <c r="D255" s="211" t="s">
        <v>252</v>
      </c>
      <c r="E255" s="212" t="s">
        <v>483</v>
      </c>
      <c r="F255" s="213" t="s">
        <v>484</v>
      </c>
      <c r="G255" s="214" t="s">
        <v>126</v>
      </c>
      <c r="H255" s="215">
        <v>37.514000000000003</v>
      </c>
      <c r="I255" s="216"/>
      <c r="J255" s="217">
        <f>ROUND(I255*H255,2)</f>
        <v>0</v>
      </c>
      <c r="K255" s="213" t="s">
        <v>5</v>
      </c>
      <c r="L255" s="218"/>
      <c r="M255" s="219" t="s">
        <v>5</v>
      </c>
      <c r="N255" s="220" t="s">
        <v>41</v>
      </c>
      <c r="O255" s="42"/>
      <c r="P255" s="183">
        <f>O255*H255</f>
        <v>0</v>
      </c>
      <c r="Q255" s="183">
        <v>0</v>
      </c>
      <c r="R255" s="183">
        <f>Q255*H255</f>
        <v>0</v>
      </c>
      <c r="S255" s="183">
        <v>0</v>
      </c>
      <c r="T255" s="184">
        <f>S255*H255</f>
        <v>0</v>
      </c>
      <c r="AR255" s="24" t="s">
        <v>158</v>
      </c>
      <c r="AT255" s="24" t="s">
        <v>252</v>
      </c>
      <c r="AU255" s="24" t="s">
        <v>80</v>
      </c>
      <c r="AY255" s="24" t="s">
        <v>121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24" t="s">
        <v>78</v>
      </c>
      <c r="BK255" s="185">
        <f>ROUND(I255*H255,2)</f>
        <v>0</v>
      </c>
      <c r="BL255" s="24" t="s">
        <v>128</v>
      </c>
      <c r="BM255" s="24" t="s">
        <v>485</v>
      </c>
    </row>
    <row r="256" spans="2:65" s="11" customFormat="1">
      <c r="B256" s="186"/>
      <c r="D256" s="187" t="s">
        <v>134</v>
      </c>
      <c r="E256" s="188" t="s">
        <v>5</v>
      </c>
      <c r="F256" s="189" t="s">
        <v>486</v>
      </c>
      <c r="H256" s="190">
        <v>37.514000000000003</v>
      </c>
      <c r="I256" s="191"/>
      <c r="L256" s="186"/>
      <c r="M256" s="192"/>
      <c r="N256" s="193"/>
      <c r="O256" s="193"/>
      <c r="P256" s="193"/>
      <c r="Q256" s="193"/>
      <c r="R256" s="193"/>
      <c r="S256" s="193"/>
      <c r="T256" s="194"/>
      <c r="AT256" s="188" t="s">
        <v>134</v>
      </c>
      <c r="AU256" s="188" t="s">
        <v>80</v>
      </c>
      <c r="AV256" s="11" t="s">
        <v>80</v>
      </c>
      <c r="AW256" s="11" t="s">
        <v>34</v>
      </c>
      <c r="AX256" s="11" t="s">
        <v>78</v>
      </c>
      <c r="AY256" s="188" t="s">
        <v>121</v>
      </c>
    </row>
    <row r="257" spans="2:65" s="1" customFormat="1" ht="25.5" customHeight="1">
      <c r="B257" s="173"/>
      <c r="C257" s="174" t="s">
        <v>487</v>
      </c>
      <c r="D257" s="174" t="s">
        <v>123</v>
      </c>
      <c r="E257" s="175" t="s">
        <v>488</v>
      </c>
      <c r="F257" s="176" t="s">
        <v>489</v>
      </c>
      <c r="G257" s="177" t="s">
        <v>187</v>
      </c>
      <c r="H257" s="178">
        <v>5.181</v>
      </c>
      <c r="I257" s="179"/>
      <c r="J257" s="180">
        <f>ROUND(I257*H257,2)</f>
        <v>0</v>
      </c>
      <c r="K257" s="176" t="s">
        <v>127</v>
      </c>
      <c r="L257" s="41"/>
      <c r="M257" s="181" t="s">
        <v>5</v>
      </c>
      <c r="N257" s="182" t="s">
        <v>41</v>
      </c>
      <c r="O257" s="42"/>
      <c r="P257" s="183">
        <f>O257*H257</f>
        <v>0</v>
      </c>
      <c r="Q257" s="183">
        <v>2.2563399999999998</v>
      </c>
      <c r="R257" s="183">
        <f>Q257*H257</f>
        <v>11.690097539999998</v>
      </c>
      <c r="S257" s="183">
        <v>0</v>
      </c>
      <c r="T257" s="184">
        <f>S257*H257</f>
        <v>0</v>
      </c>
      <c r="AR257" s="24" t="s">
        <v>128</v>
      </c>
      <c r="AT257" s="24" t="s">
        <v>123</v>
      </c>
      <c r="AU257" s="24" t="s">
        <v>80</v>
      </c>
      <c r="AY257" s="24" t="s">
        <v>121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24" t="s">
        <v>78</v>
      </c>
      <c r="BK257" s="185">
        <f>ROUND(I257*H257,2)</f>
        <v>0</v>
      </c>
      <c r="BL257" s="24" t="s">
        <v>128</v>
      </c>
      <c r="BM257" s="24" t="s">
        <v>490</v>
      </c>
    </row>
    <row r="258" spans="2:65" s="11" customFormat="1">
      <c r="B258" s="186"/>
      <c r="D258" s="187" t="s">
        <v>134</v>
      </c>
      <c r="E258" s="188" t="s">
        <v>5</v>
      </c>
      <c r="F258" s="189" t="s">
        <v>491</v>
      </c>
      <c r="H258" s="190">
        <v>2.9750000000000001</v>
      </c>
      <c r="I258" s="191"/>
      <c r="L258" s="186"/>
      <c r="M258" s="192"/>
      <c r="N258" s="193"/>
      <c r="O258" s="193"/>
      <c r="P258" s="193"/>
      <c r="Q258" s="193"/>
      <c r="R258" s="193"/>
      <c r="S258" s="193"/>
      <c r="T258" s="194"/>
      <c r="AT258" s="188" t="s">
        <v>134</v>
      </c>
      <c r="AU258" s="188" t="s">
        <v>80</v>
      </c>
      <c r="AV258" s="11" t="s">
        <v>80</v>
      </c>
      <c r="AW258" s="11" t="s">
        <v>34</v>
      </c>
      <c r="AX258" s="11" t="s">
        <v>70</v>
      </c>
      <c r="AY258" s="188" t="s">
        <v>121</v>
      </c>
    </row>
    <row r="259" spans="2:65" s="11" customFormat="1">
      <c r="B259" s="186"/>
      <c r="D259" s="187" t="s">
        <v>134</v>
      </c>
      <c r="E259" s="188" t="s">
        <v>5</v>
      </c>
      <c r="F259" s="189" t="s">
        <v>492</v>
      </c>
      <c r="H259" s="190">
        <v>2.0760000000000001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AT259" s="188" t="s">
        <v>134</v>
      </c>
      <c r="AU259" s="188" t="s">
        <v>80</v>
      </c>
      <c r="AV259" s="11" t="s">
        <v>80</v>
      </c>
      <c r="AW259" s="11" t="s">
        <v>34</v>
      </c>
      <c r="AX259" s="11" t="s">
        <v>70</v>
      </c>
      <c r="AY259" s="188" t="s">
        <v>121</v>
      </c>
    </row>
    <row r="260" spans="2:65" s="11" customFormat="1">
      <c r="B260" s="186"/>
      <c r="D260" s="187" t="s">
        <v>134</v>
      </c>
      <c r="E260" s="188" t="s">
        <v>5</v>
      </c>
      <c r="F260" s="189" t="s">
        <v>493</v>
      </c>
      <c r="H260" s="190">
        <v>0.13</v>
      </c>
      <c r="I260" s="191"/>
      <c r="L260" s="186"/>
      <c r="M260" s="192"/>
      <c r="N260" s="193"/>
      <c r="O260" s="193"/>
      <c r="P260" s="193"/>
      <c r="Q260" s="193"/>
      <c r="R260" s="193"/>
      <c r="S260" s="193"/>
      <c r="T260" s="194"/>
      <c r="AT260" s="188" t="s">
        <v>134</v>
      </c>
      <c r="AU260" s="188" t="s">
        <v>80</v>
      </c>
      <c r="AV260" s="11" t="s">
        <v>80</v>
      </c>
      <c r="AW260" s="11" t="s">
        <v>34</v>
      </c>
      <c r="AX260" s="11" t="s">
        <v>70</v>
      </c>
      <c r="AY260" s="188" t="s">
        <v>121</v>
      </c>
    </row>
    <row r="261" spans="2:65" s="12" customFormat="1">
      <c r="B261" s="195"/>
      <c r="D261" s="187" t="s">
        <v>134</v>
      </c>
      <c r="E261" s="196" t="s">
        <v>5</v>
      </c>
      <c r="F261" s="197" t="s">
        <v>197</v>
      </c>
      <c r="H261" s="198">
        <v>5.181</v>
      </c>
      <c r="I261" s="199"/>
      <c r="L261" s="195"/>
      <c r="M261" s="200"/>
      <c r="N261" s="201"/>
      <c r="O261" s="201"/>
      <c r="P261" s="201"/>
      <c r="Q261" s="201"/>
      <c r="R261" s="201"/>
      <c r="S261" s="201"/>
      <c r="T261" s="202"/>
      <c r="AT261" s="196" t="s">
        <v>134</v>
      </c>
      <c r="AU261" s="196" t="s">
        <v>80</v>
      </c>
      <c r="AV261" s="12" t="s">
        <v>128</v>
      </c>
      <c r="AW261" s="12" t="s">
        <v>34</v>
      </c>
      <c r="AX261" s="12" t="s">
        <v>78</v>
      </c>
      <c r="AY261" s="196" t="s">
        <v>121</v>
      </c>
    </row>
    <row r="262" spans="2:65" s="1" customFormat="1" ht="25.5" customHeight="1">
      <c r="B262" s="173"/>
      <c r="C262" s="174" t="s">
        <v>494</v>
      </c>
      <c r="D262" s="174" t="s">
        <v>123</v>
      </c>
      <c r="E262" s="175" t="s">
        <v>495</v>
      </c>
      <c r="F262" s="176" t="s">
        <v>496</v>
      </c>
      <c r="G262" s="177" t="s">
        <v>171</v>
      </c>
      <c r="H262" s="178">
        <v>12.5</v>
      </c>
      <c r="I262" s="179"/>
      <c r="J262" s="180">
        <f>ROUND(I262*H262,2)</f>
        <v>0</v>
      </c>
      <c r="K262" s="176" t="s">
        <v>127</v>
      </c>
      <c r="L262" s="41"/>
      <c r="M262" s="181" t="s">
        <v>5</v>
      </c>
      <c r="N262" s="182" t="s">
        <v>41</v>
      </c>
      <c r="O262" s="42"/>
      <c r="P262" s="183">
        <f>O262*H262</f>
        <v>0</v>
      </c>
      <c r="Q262" s="183">
        <v>1.0000000000000001E-5</v>
      </c>
      <c r="R262" s="183">
        <f>Q262*H262</f>
        <v>1.25E-4</v>
      </c>
      <c r="S262" s="183">
        <v>0</v>
      </c>
      <c r="T262" s="184">
        <f>S262*H262</f>
        <v>0</v>
      </c>
      <c r="AR262" s="24" t="s">
        <v>128</v>
      </c>
      <c r="AT262" s="24" t="s">
        <v>123</v>
      </c>
      <c r="AU262" s="24" t="s">
        <v>80</v>
      </c>
      <c r="AY262" s="24" t="s">
        <v>121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4" t="s">
        <v>78</v>
      </c>
      <c r="BK262" s="185">
        <f>ROUND(I262*H262,2)</f>
        <v>0</v>
      </c>
      <c r="BL262" s="24" t="s">
        <v>128</v>
      </c>
      <c r="BM262" s="24" t="s">
        <v>497</v>
      </c>
    </row>
    <row r="263" spans="2:65" s="1" customFormat="1" ht="38.25" customHeight="1">
      <c r="B263" s="173"/>
      <c r="C263" s="174" t="s">
        <v>498</v>
      </c>
      <c r="D263" s="174" t="s">
        <v>123</v>
      </c>
      <c r="E263" s="175" t="s">
        <v>499</v>
      </c>
      <c r="F263" s="176" t="s">
        <v>500</v>
      </c>
      <c r="G263" s="177" t="s">
        <v>171</v>
      </c>
      <c r="H263" s="178">
        <v>12.5</v>
      </c>
      <c r="I263" s="179"/>
      <c r="J263" s="180">
        <f>ROUND(I263*H263,2)</f>
        <v>0</v>
      </c>
      <c r="K263" s="176" t="s">
        <v>127</v>
      </c>
      <c r="L263" s="41"/>
      <c r="M263" s="181" t="s">
        <v>5</v>
      </c>
      <c r="N263" s="182" t="s">
        <v>41</v>
      </c>
      <c r="O263" s="42"/>
      <c r="P263" s="183">
        <f>O263*H263</f>
        <v>0</v>
      </c>
      <c r="Q263" s="183">
        <v>3.4000000000000002E-4</v>
      </c>
      <c r="R263" s="183">
        <f>Q263*H263</f>
        <v>4.2500000000000003E-3</v>
      </c>
      <c r="S263" s="183">
        <v>0</v>
      </c>
      <c r="T263" s="184">
        <f>S263*H263</f>
        <v>0</v>
      </c>
      <c r="AR263" s="24" t="s">
        <v>128</v>
      </c>
      <c r="AT263" s="24" t="s">
        <v>123</v>
      </c>
      <c r="AU263" s="24" t="s">
        <v>80</v>
      </c>
      <c r="AY263" s="24" t="s">
        <v>121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24" t="s">
        <v>78</v>
      </c>
      <c r="BK263" s="185">
        <f>ROUND(I263*H263,2)</f>
        <v>0</v>
      </c>
      <c r="BL263" s="24" t="s">
        <v>128</v>
      </c>
      <c r="BM263" s="24" t="s">
        <v>501</v>
      </c>
    </row>
    <row r="264" spans="2:65" s="1" customFormat="1" ht="25.5" customHeight="1">
      <c r="B264" s="173"/>
      <c r="C264" s="174" t="s">
        <v>502</v>
      </c>
      <c r="D264" s="174" t="s">
        <v>123</v>
      </c>
      <c r="E264" s="175" t="s">
        <v>503</v>
      </c>
      <c r="F264" s="176" t="s">
        <v>504</v>
      </c>
      <c r="G264" s="177" t="s">
        <v>171</v>
      </c>
      <c r="H264" s="178">
        <v>12.5</v>
      </c>
      <c r="I264" s="179"/>
      <c r="J264" s="180">
        <f>ROUND(I264*H264,2)</f>
        <v>0</v>
      </c>
      <c r="K264" s="176" t="s">
        <v>127</v>
      </c>
      <c r="L264" s="41"/>
      <c r="M264" s="181" t="s">
        <v>5</v>
      </c>
      <c r="N264" s="182" t="s">
        <v>41</v>
      </c>
      <c r="O264" s="42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AR264" s="24" t="s">
        <v>128</v>
      </c>
      <c r="AT264" s="24" t="s">
        <v>123</v>
      </c>
      <c r="AU264" s="24" t="s">
        <v>80</v>
      </c>
      <c r="AY264" s="24" t="s">
        <v>121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24" t="s">
        <v>78</v>
      </c>
      <c r="BK264" s="185">
        <f>ROUND(I264*H264,2)</f>
        <v>0</v>
      </c>
      <c r="BL264" s="24" t="s">
        <v>128</v>
      </c>
      <c r="BM264" s="24" t="s">
        <v>505</v>
      </c>
    </row>
    <row r="265" spans="2:65" s="1" customFormat="1" ht="38.25" customHeight="1">
      <c r="B265" s="173"/>
      <c r="C265" s="174" t="s">
        <v>506</v>
      </c>
      <c r="D265" s="174" t="s">
        <v>123</v>
      </c>
      <c r="E265" s="175" t="s">
        <v>507</v>
      </c>
      <c r="F265" s="176" t="s">
        <v>508</v>
      </c>
      <c r="G265" s="177" t="s">
        <v>126</v>
      </c>
      <c r="H265" s="178">
        <v>1</v>
      </c>
      <c r="I265" s="179"/>
      <c r="J265" s="180">
        <f>ROUND(I265*H265,2)</f>
        <v>0</v>
      </c>
      <c r="K265" s="176" t="s">
        <v>127</v>
      </c>
      <c r="L265" s="41"/>
      <c r="M265" s="181" t="s">
        <v>5</v>
      </c>
      <c r="N265" s="182" t="s">
        <v>41</v>
      </c>
      <c r="O265" s="42"/>
      <c r="P265" s="183">
        <f>O265*H265</f>
        <v>0</v>
      </c>
      <c r="Q265" s="183">
        <v>0</v>
      </c>
      <c r="R265" s="183">
        <f>Q265*H265</f>
        <v>0</v>
      </c>
      <c r="S265" s="183">
        <v>8.2000000000000003E-2</v>
      </c>
      <c r="T265" s="184">
        <f>S265*H265</f>
        <v>8.2000000000000003E-2</v>
      </c>
      <c r="AR265" s="24" t="s">
        <v>128</v>
      </c>
      <c r="AT265" s="24" t="s">
        <v>123</v>
      </c>
      <c r="AU265" s="24" t="s">
        <v>80</v>
      </c>
      <c r="AY265" s="24" t="s">
        <v>121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24" t="s">
        <v>78</v>
      </c>
      <c r="BK265" s="185">
        <f>ROUND(I265*H265,2)</f>
        <v>0</v>
      </c>
      <c r="BL265" s="24" t="s">
        <v>128</v>
      </c>
      <c r="BM265" s="24" t="s">
        <v>509</v>
      </c>
    </row>
    <row r="266" spans="2:65" s="11" customFormat="1">
      <c r="B266" s="186"/>
      <c r="D266" s="187" t="s">
        <v>134</v>
      </c>
      <c r="E266" s="188" t="s">
        <v>5</v>
      </c>
      <c r="F266" s="189" t="s">
        <v>510</v>
      </c>
      <c r="H266" s="190">
        <v>1</v>
      </c>
      <c r="I266" s="191"/>
      <c r="L266" s="186"/>
      <c r="M266" s="192"/>
      <c r="N266" s="193"/>
      <c r="O266" s="193"/>
      <c r="P266" s="193"/>
      <c r="Q266" s="193"/>
      <c r="R266" s="193"/>
      <c r="S266" s="193"/>
      <c r="T266" s="194"/>
      <c r="AT266" s="188" t="s">
        <v>134</v>
      </c>
      <c r="AU266" s="188" t="s">
        <v>80</v>
      </c>
      <c r="AV266" s="11" t="s">
        <v>80</v>
      </c>
      <c r="AW266" s="11" t="s">
        <v>34</v>
      </c>
      <c r="AX266" s="11" t="s">
        <v>78</v>
      </c>
      <c r="AY266" s="188" t="s">
        <v>121</v>
      </c>
    </row>
    <row r="267" spans="2:65" s="10" customFormat="1" ht="29.85" customHeight="1">
      <c r="B267" s="160"/>
      <c r="D267" s="161" t="s">
        <v>69</v>
      </c>
      <c r="E267" s="171" t="s">
        <v>511</v>
      </c>
      <c r="F267" s="171" t="s">
        <v>512</v>
      </c>
      <c r="I267" s="163"/>
      <c r="J267" s="172">
        <f>BK267</f>
        <v>0</v>
      </c>
      <c r="L267" s="160"/>
      <c r="M267" s="165"/>
      <c r="N267" s="166"/>
      <c r="O267" s="166"/>
      <c r="P267" s="167">
        <f>SUM(P268:P290)</f>
        <v>0</v>
      </c>
      <c r="Q267" s="166"/>
      <c r="R267" s="167">
        <f>SUM(R268:R290)</f>
        <v>0</v>
      </c>
      <c r="S267" s="166"/>
      <c r="T267" s="168">
        <f>SUM(T268:T290)</f>
        <v>0</v>
      </c>
      <c r="AR267" s="161" t="s">
        <v>78</v>
      </c>
      <c r="AT267" s="169" t="s">
        <v>69</v>
      </c>
      <c r="AU267" s="169" t="s">
        <v>78</v>
      </c>
      <c r="AY267" s="161" t="s">
        <v>121</v>
      </c>
      <c r="BK267" s="170">
        <f>SUM(BK268:BK290)</f>
        <v>0</v>
      </c>
    </row>
    <row r="268" spans="2:65" s="1" customFormat="1" ht="25.5" customHeight="1">
      <c r="B268" s="173"/>
      <c r="C268" s="174" t="s">
        <v>513</v>
      </c>
      <c r="D268" s="174" t="s">
        <v>123</v>
      </c>
      <c r="E268" s="175" t="s">
        <v>514</v>
      </c>
      <c r="F268" s="176" t="s">
        <v>515</v>
      </c>
      <c r="G268" s="177" t="s">
        <v>242</v>
      </c>
      <c r="H268" s="178">
        <v>139.32</v>
      </c>
      <c r="I268" s="179"/>
      <c r="J268" s="180">
        <f>ROUND(I268*H268,2)</f>
        <v>0</v>
      </c>
      <c r="K268" s="176" t="s">
        <v>127</v>
      </c>
      <c r="L268" s="41"/>
      <c r="M268" s="181" t="s">
        <v>5</v>
      </c>
      <c r="N268" s="182" t="s">
        <v>41</v>
      </c>
      <c r="O268" s="42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AR268" s="24" t="s">
        <v>128</v>
      </c>
      <c r="AT268" s="24" t="s">
        <v>123</v>
      </c>
      <c r="AU268" s="24" t="s">
        <v>80</v>
      </c>
      <c r="AY268" s="24" t="s">
        <v>121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24" t="s">
        <v>78</v>
      </c>
      <c r="BK268" s="185">
        <f>ROUND(I268*H268,2)</f>
        <v>0</v>
      </c>
      <c r="BL268" s="24" t="s">
        <v>128</v>
      </c>
      <c r="BM268" s="24" t="s">
        <v>516</v>
      </c>
    </row>
    <row r="269" spans="2:65" s="11" customFormat="1">
      <c r="B269" s="186"/>
      <c r="D269" s="187" t="s">
        <v>134</v>
      </c>
      <c r="E269" s="188" t="s">
        <v>5</v>
      </c>
      <c r="F269" s="189" t="s">
        <v>517</v>
      </c>
      <c r="H269" s="190">
        <v>106.7</v>
      </c>
      <c r="I269" s="191"/>
      <c r="L269" s="186"/>
      <c r="M269" s="192"/>
      <c r="N269" s="193"/>
      <c r="O269" s="193"/>
      <c r="P269" s="193"/>
      <c r="Q269" s="193"/>
      <c r="R269" s="193"/>
      <c r="S269" s="193"/>
      <c r="T269" s="194"/>
      <c r="AT269" s="188" t="s">
        <v>134</v>
      </c>
      <c r="AU269" s="188" t="s">
        <v>80</v>
      </c>
      <c r="AV269" s="11" t="s">
        <v>80</v>
      </c>
      <c r="AW269" s="11" t="s">
        <v>34</v>
      </c>
      <c r="AX269" s="11" t="s">
        <v>70</v>
      </c>
      <c r="AY269" s="188" t="s">
        <v>121</v>
      </c>
    </row>
    <row r="270" spans="2:65" s="11" customFormat="1">
      <c r="B270" s="186"/>
      <c r="D270" s="187" t="s">
        <v>134</v>
      </c>
      <c r="E270" s="188" t="s">
        <v>5</v>
      </c>
      <c r="F270" s="189" t="s">
        <v>518</v>
      </c>
      <c r="H270" s="190">
        <v>32.619999999999997</v>
      </c>
      <c r="I270" s="191"/>
      <c r="L270" s="186"/>
      <c r="M270" s="192"/>
      <c r="N270" s="193"/>
      <c r="O270" s="193"/>
      <c r="P270" s="193"/>
      <c r="Q270" s="193"/>
      <c r="R270" s="193"/>
      <c r="S270" s="193"/>
      <c r="T270" s="194"/>
      <c r="AT270" s="188" t="s">
        <v>134</v>
      </c>
      <c r="AU270" s="188" t="s">
        <v>80</v>
      </c>
      <c r="AV270" s="11" t="s">
        <v>80</v>
      </c>
      <c r="AW270" s="11" t="s">
        <v>34</v>
      </c>
      <c r="AX270" s="11" t="s">
        <v>70</v>
      </c>
      <c r="AY270" s="188" t="s">
        <v>121</v>
      </c>
    </row>
    <row r="271" spans="2:65" s="12" customFormat="1">
      <c r="B271" s="195"/>
      <c r="D271" s="187" t="s">
        <v>134</v>
      </c>
      <c r="E271" s="196" t="s">
        <v>5</v>
      </c>
      <c r="F271" s="197" t="s">
        <v>197</v>
      </c>
      <c r="H271" s="198">
        <v>139.32</v>
      </c>
      <c r="I271" s="199"/>
      <c r="L271" s="195"/>
      <c r="M271" s="200"/>
      <c r="N271" s="201"/>
      <c r="O271" s="201"/>
      <c r="P271" s="201"/>
      <c r="Q271" s="201"/>
      <c r="R271" s="201"/>
      <c r="S271" s="201"/>
      <c r="T271" s="202"/>
      <c r="AT271" s="196" t="s">
        <v>134</v>
      </c>
      <c r="AU271" s="196" t="s">
        <v>80</v>
      </c>
      <c r="AV271" s="12" t="s">
        <v>128</v>
      </c>
      <c r="AW271" s="12" t="s">
        <v>34</v>
      </c>
      <c r="AX271" s="12" t="s">
        <v>78</v>
      </c>
      <c r="AY271" s="196" t="s">
        <v>121</v>
      </c>
    </row>
    <row r="272" spans="2:65" s="1" customFormat="1" ht="25.5" customHeight="1">
      <c r="B272" s="173"/>
      <c r="C272" s="174" t="s">
        <v>519</v>
      </c>
      <c r="D272" s="174" t="s">
        <v>123</v>
      </c>
      <c r="E272" s="175" t="s">
        <v>520</v>
      </c>
      <c r="F272" s="176" t="s">
        <v>521</v>
      </c>
      <c r="G272" s="177" t="s">
        <v>242</v>
      </c>
      <c r="H272" s="178">
        <v>1811.16</v>
      </c>
      <c r="I272" s="179"/>
      <c r="J272" s="180">
        <f>ROUND(I272*H272,2)</f>
        <v>0</v>
      </c>
      <c r="K272" s="176" t="s">
        <v>127</v>
      </c>
      <c r="L272" s="41"/>
      <c r="M272" s="181" t="s">
        <v>5</v>
      </c>
      <c r="N272" s="182" t="s">
        <v>41</v>
      </c>
      <c r="O272" s="42"/>
      <c r="P272" s="183">
        <f>O272*H272</f>
        <v>0</v>
      </c>
      <c r="Q272" s="183">
        <v>0</v>
      </c>
      <c r="R272" s="183">
        <f>Q272*H272</f>
        <v>0</v>
      </c>
      <c r="S272" s="183">
        <v>0</v>
      </c>
      <c r="T272" s="184">
        <f>S272*H272</f>
        <v>0</v>
      </c>
      <c r="AR272" s="24" t="s">
        <v>128</v>
      </c>
      <c r="AT272" s="24" t="s">
        <v>123</v>
      </c>
      <c r="AU272" s="24" t="s">
        <v>80</v>
      </c>
      <c r="AY272" s="24" t="s">
        <v>121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24" t="s">
        <v>78</v>
      </c>
      <c r="BK272" s="185">
        <f>ROUND(I272*H272,2)</f>
        <v>0</v>
      </c>
      <c r="BL272" s="24" t="s">
        <v>128</v>
      </c>
      <c r="BM272" s="24" t="s">
        <v>522</v>
      </c>
    </row>
    <row r="273" spans="2:65" s="11" customFormat="1">
      <c r="B273" s="186"/>
      <c r="D273" s="187" t="s">
        <v>134</v>
      </c>
      <c r="E273" s="188" t="s">
        <v>5</v>
      </c>
      <c r="F273" s="189" t="s">
        <v>523</v>
      </c>
      <c r="H273" s="190">
        <v>1811.16</v>
      </c>
      <c r="I273" s="191"/>
      <c r="L273" s="186"/>
      <c r="M273" s="192"/>
      <c r="N273" s="193"/>
      <c r="O273" s="193"/>
      <c r="P273" s="193"/>
      <c r="Q273" s="193"/>
      <c r="R273" s="193"/>
      <c r="S273" s="193"/>
      <c r="T273" s="194"/>
      <c r="AT273" s="188" t="s">
        <v>134</v>
      </c>
      <c r="AU273" s="188" t="s">
        <v>80</v>
      </c>
      <c r="AV273" s="11" t="s">
        <v>80</v>
      </c>
      <c r="AW273" s="11" t="s">
        <v>34</v>
      </c>
      <c r="AX273" s="11" t="s">
        <v>78</v>
      </c>
      <c r="AY273" s="188" t="s">
        <v>121</v>
      </c>
    </row>
    <row r="274" spans="2:65" s="1" customFormat="1" ht="25.5" customHeight="1">
      <c r="B274" s="173"/>
      <c r="C274" s="174" t="s">
        <v>524</v>
      </c>
      <c r="D274" s="174" t="s">
        <v>123</v>
      </c>
      <c r="E274" s="175" t="s">
        <v>525</v>
      </c>
      <c r="F274" s="176" t="s">
        <v>526</v>
      </c>
      <c r="G274" s="177" t="s">
        <v>242</v>
      </c>
      <c r="H274" s="178">
        <v>67.92</v>
      </c>
      <c r="I274" s="179"/>
      <c r="J274" s="180">
        <f>ROUND(I274*H274,2)</f>
        <v>0</v>
      </c>
      <c r="K274" s="176" t="s">
        <v>127</v>
      </c>
      <c r="L274" s="41"/>
      <c r="M274" s="181" t="s">
        <v>5</v>
      </c>
      <c r="N274" s="182" t="s">
        <v>41</v>
      </c>
      <c r="O274" s="42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AR274" s="24" t="s">
        <v>128</v>
      </c>
      <c r="AT274" s="24" t="s">
        <v>123</v>
      </c>
      <c r="AU274" s="24" t="s">
        <v>80</v>
      </c>
      <c r="AY274" s="24" t="s">
        <v>121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24" t="s">
        <v>78</v>
      </c>
      <c r="BK274" s="185">
        <f>ROUND(I274*H274,2)</f>
        <v>0</v>
      </c>
      <c r="BL274" s="24" t="s">
        <v>128</v>
      </c>
      <c r="BM274" s="24" t="s">
        <v>527</v>
      </c>
    </row>
    <row r="275" spans="2:65" s="11" customFormat="1">
      <c r="B275" s="186"/>
      <c r="D275" s="187" t="s">
        <v>134</v>
      </c>
      <c r="E275" s="188" t="s">
        <v>5</v>
      </c>
      <c r="F275" s="189" t="s">
        <v>528</v>
      </c>
      <c r="H275" s="190">
        <v>39.270000000000003</v>
      </c>
      <c r="I275" s="191"/>
      <c r="L275" s="186"/>
      <c r="M275" s="192"/>
      <c r="N275" s="193"/>
      <c r="O275" s="193"/>
      <c r="P275" s="193"/>
      <c r="Q275" s="193"/>
      <c r="R275" s="193"/>
      <c r="S275" s="193"/>
      <c r="T275" s="194"/>
      <c r="AT275" s="188" t="s">
        <v>134</v>
      </c>
      <c r="AU275" s="188" t="s">
        <v>80</v>
      </c>
      <c r="AV275" s="11" t="s">
        <v>80</v>
      </c>
      <c r="AW275" s="11" t="s">
        <v>34</v>
      </c>
      <c r="AX275" s="11" t="s">
        <v>70</v>
      </c>
      <c r="AY275" s="188" t="s">
        <v>121</v>
      </c>
    </row>
    <row r="276" spans="2:65" s="11" customFormat="1">
      <c r="B276" s="186"/>
      <c r="D276" s="187" t="s">
        <v>134</v>
      </c>
      <c r="E276" s="188" t="s">
        <v>5</v>
      </c>
      <c r="F276" s="189" t="s">
        <v>529</v>
      </c>
      <c r="H276" s="190">
        <v>28.65</v>
      </c>
      <c r="I276" s="191"/>
      <c r="L276" s="186"/>
      <c r="M276" s="192"/>
      <c r="N276" s="193"/>
      <c r="O276" s="193"/>
      <c r="P276" s="193"/>
      <c r="Q276" s="193"/>
      <c r="R276" s="193"/>
      <c r="S276" s="193"/>
      <c r="T276" s="194"/>
      <c r="AT276" s="188" t="s">
        <v>134</v>
      </c>
      <c r="AU276" s="188" t="s">
        <v>80</v>
      </c>
      <c r="AV276" s="11" t="s">
        <v>80</v>
      </c>
      <c r="AW276" s="11" t="s">
        <v>34</v>
      </c>
      <c r="AX276" s="11" t="s">
        <v>70</v>
      </c>
      <c r="AY276" s="188" t="s">
        <v>121</v>
      </c>
    </row>
    <row r="277" spans="2:65" s="12" customFormat="1">
      <c r="B277" s="195"/>
      <c r="D277" s="187" t="s">
        <v>134</v>
      </c>
      <c r="E277" s="196" t="s">
        <v>5</v>
      </c>
      <c r="F277" s="197" t="s">
        <v>197</v>
      </c>
      <c r="H277" s="198">
        <v>67.92</v>
      </c>
      <c r="I277" s="199"/>
      <c r="L277" s="195"/>
      <c r="M277" s="200"/>
      <c r="N277" s="201"/>
      <c r="O277" s="201"/>
      <c r="P277" s="201"/>
      <c r="Q277" s="201"/>
      <c r="R277" s="201"/>
      <c r="S277" s="201"/>
      <c r="T277" s="202"/>
      <c r="AT277" s="196" t="s">
        <v>134</v>
      </c>
      <c r="AU277" s="196" t="s">
        <v>80</v>
      </c>
      <c r="AV277" s="12" t="s">
        <v>128</v>
      </c>
      <c r="AW277" s="12" t="s">
        <v>34</v>
      </c>
      <c r="AX277" s="12" t="s">
        <v>78</v>
      </c>
      <c r="AY277" s="196" t="s">
        <v>121</v>
      </c>
    </row>
    <row r="278" spans="2:65" s="1" customFormat="1" ht="38.25" customHeight="1">
      <c r="B278" s="173"/>
      <c r="C278" s="174" t="s">
        <v>530</v>
      </c>
      <c r="D278" s="174" t="s">
        <v>123</v>
      </c>
      <c r="E278" s="175" t="s">
        <v>531</v>
      </c>
      <c r="F278" s="176" t="s">
        <v>532</v>
      </c>
      <c r="G278" s="177" t="s">
        <v>242</v>
      </c>
      <c r="H278" s="178">
        <v>882.96</v>
      </c>
      <c r="I278" s="179"/>
      <c r="J278" s="180">
        <f>ROUND(I278*H278,2)</f>
        <v>0</v>
      </c>
      <c r="K278" s="176" t="s">
        <v>127</v>
      </c>
      <c r="L278" s="41"/>
      <c r="M278" s="181" t="s">
        <v>5</v>
      </c>
      <c r="N278" s="182" t="s">
        <v>41</v>
      </c>
      <c r="O278" s="42"/>
      <c r="P278" s="183">
        <f>O278*H278</f>
        <v>0</v>
      </c>
      <c r="Q278" s="183">
        <v>0</v>
      </c>
      <c r="R278" s="183">
        <f>Q278*H278</f>
        <v>0</v>
      </c>
      <c r="S278" s="183">
        <v>0</v>
      </c>
      <c r="T278" s="184">
        <f>S278*H278</f>
        <v>0</v>
      </c>
      <c r="AR278" s="24" t="s">
        <v>128</v>
      </c>
      <c r="AT278" s="24" t="s">
        <v>123</v>
      </c>
      <c r="AU278" s="24" t="s">
        <v>80</v>
      </c>
      <c r="AY278" s="24" t="s">
        <v>121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24" t="s">
        <v>78</v>
      </c>
      <c r="BK278" s="185">
        <f>ROUND(I278*H278,2)</f>
        <v>0</v>
      </c>
      <c r="BL278" s="24" t="s">
        <v>128</v>
      </c>
      <c r="BM278" s="24" t="s">
        <v>533</v>
      </c>
    </row>
    <row r="279" spans="2:65" s="11" customFormat="1">
      <c r="B279" s="186"/>
      <c r="D279" s="187" t="s">
        <v>134</v>
      </c>
      <c r="E279" s="188" t="s">
        <v>5</v>
      </c>
      <c r="F279" s="189" t="s">
        <v>534</v>
      </c>
      <c r="H279" s="190">
        <v>882.96</v>
      </c>
      <c r="I279" s="191"/>
      <c r="L279" s="186"/>
      <c r="M279" s="192"/>
      <c r="N279" s="193"/>
      <c r="O279" s="193"/>
      <c r="P279" s="193"/>
      <c r="Q279" s="193"/>
      <c r="R279" s="193"/>
      <c r="S279" s="193"/>
      <c r="T279" s="194"/>
      <c r="AT279" s="188" t="s">
        <v>134</v>
      </c>
      <c r="AU279" s="188" t="s">
        <v>80</v>
      </c>
      <c r="AV279" s="11" t="s">
        <v>80</v>
      </c>
      <c r="AW279" s="11" t="s">
        <v>34</v>
      </c>
      <c r="AX279" s="11" t="s">
        <v>78</v>
      </c>
      <c r="AY279" s="188" t="s">
        <v>121</v>
      </c>
    </row>
    <row r="280" spans="2:65" s="1" customFormat="1" ht="16.5" customHeight="1">
      <c r="B280" s="173"/>
      <c r="C280" s="174" t="s">
        <v>535</v>
      </c>
      <c r="D280" s="174" t="s">
        <v>123</v>
      </c>
      <c r="E280" s="175" t="s">
        <v>536</v>
      </c>
      <c r="F280" s="176" t="s">
        <v>537</v>
      </c>
      <c r="G280" s="177" t="s">
        <v>242</v>
      </c>
      <c r="H280" s="178">
        <v>139.32</v>
      </c>
      <c r="I280" s="179"/>
      <c r="J280" s="180">
        <f>ROUND(I280*H280,2)</f>
        <v>0</v>
      </c>
      <c r="K280" s="176" t="s">
        <v>127</v>
      </c>
      <c r="L280" s="41"/>
      <c r="M280" s="181" t="s">
        <v>5</v>
      </c>
      <c r="N280" s="182" t="s">
        <v>41</v>
      </c>
      <c r="O280" s="42"/>
      <c r="P280" s="183">
        <f>O280*H280</f>
        <v>0</v>
      </c>
      <c r="Q280" s="183">
        <v>0</v>
      </c>
      <c r="R280" s="183">
        <f>Q280*H280</f>
        <v>0</v>
      </c>
      <c r="S280" s="183">
        <v>0</v>
      </c>
      <c r="T280" s="184">
        <f>S280*H280</f>
        <v>0</v>
      </c>
      <c r="AR280" s="24" t="s">
        <v>128</v>
      </c>
      <c r="AT280" s="24" t="s">
        <v>123</v>
      </c>
      <c r="AU280" s="24" t="s">
        <v>80</v>
      </c>
      <c r="AY280" s="24" t="s">
        <v>121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24" t="s">
        <v>78</v>
      </c>
      <c r="BK280" s="185">
        <f>ROUND(I280*H280,2)</f>
        <v>0</v>
      </c>
      <c r="BL280" s="24" t="s">
        <v>128</v>
      </c>
      <c r="BM280" s="24" t="s">
        <v>538</v>
      </c>
    </row>
    <row r="281" spans="2:65" s="11" customFormat="1">
      <c r="B281" s="186"/>
      <c r="D281" s="187" t="s">
        <v>134</v>
      </c>
      <c r="E281" s="188" t="s">
        <v>5</v>
      </c>
      <c r="F281" s="189" t="s">
        <v>539</v>
      </c>
      <c r="H281" s="190">
        <v>139.32</v>
      </c>
      <c r="I281" s="191"/>
      <c r="L281" s="186"/>
      <c r="M281" s="192"/>
      <c r="N281" s="193"/>
      <c r="O281" s="193"/>
      <c r="P281" s="193"/>
      <c r="Q281" s="193"/>
      <c r="R281" s="193"/>
      <c r="S281" s="193"/>
      <c r="T281" s="194"/>
      <c r="AT281" s="188" t="s">
        <v>134</v>
      </c>
      <c r="AU281" s="188" t="s">
        <v>80</v>
      </c>
      <c r="AV281" s="11" t="s">
        <v>80</v>
      </c>
      <c r="AW281" s="11" t="s">
        <v>34</v>
      </c>
      <c r="AX281" s="11" t="s">
        <v>78</v>
      </c>
      <c r="AY281" s="188" t="s">
        <v>121</v>
      </c>
    </row>
    <row r="282" spans="2:65" s="1" customFormat="1" ht="25.5" customHeight="1">
      <c r="B282" s="173"/>
      <c r="C282" s="174" t="s">
        <v>540</v>
      </c>
      <c r="D282" s="174" t="s">
        <v>123</v>
      </c>
      <c r="E282" s="175" t="s">
        <v>541</v>
      </c>
      <c r="F282" s="176" t="s">
        <v>542</v>
      </c>
      <c r="G282" s="177" t="s">
        <v>242</v>
      </c>
      <c r="H282" s="178">
        <v>67.92</v>
      </c>
      <c r="I282" s="179"/>
      <c r="J282" s="180">
        <f>ROUND(I282*H282,2)</f>
        <v>0</v>
      </c>
      <c r="K282" s="176" t="s">
        <v>127</v>
      </c>
      <c r="L282" s="41"/>
      <c r="M282" s="181" t="s">
        <v>5</v>
      </c>
      <c r="N282" s="182" t="s">
        <v>41</v>
      </c>
      <c r="O282" s="42"/>
      <c r="P282" s="183">
        <f>O282*H282</f>
        <v>0</v>
      </c>
      <c r="Q282" s="183">
        <v>0</v>
      </c>
      <c r="R282" s="183">
        <f>Q282*H282</f>
        <v>0</v>
      </c>
      <c r="S282" s="183">
        <v>0</v>
      </c>
      <c r="T282" s="184">
        <f>S282*H282</f>
        <v>0</v>
      </c>
      <c r="AR282" s="24" t="s">
        <v>128</v>
      </c>
      <c r="AT282" s="24" t="s">
        <v>123</v>
      </c>
      <c r="AU282" s="24" t="s">
        <v>80</v>
      </c>
      <c r="AY282" s="24" t="s">
        <v>121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24" t="s">
        <v>78</v>
      </c>
      <c r="BK282" s="185">
        <f>ROUND(I282*H282,2)</f>
        <v>0</v>
      </c>
      <c r="BL282" s="24" t="s">
        <v>128</v>
      </c>
      <c r="BM282" s="24" t="s">
        <v>543</v>
      </c>
    </row>
    <row r="283" spans="2:65" s="1" customFormat="1" ht="25.5" customHeight="1">
      <c r="B283" s="173"/>
      <c r="C283" s="174" t="s">
        <v>544</v>
      </c>
      <c r="D283" s="174" t="s">
        <v>123</v>
      </c>
      <c r="E283" s="175" t="s">
        <v>545</v>
      </c>
      <c r="F283" s="176" t="s">
        <v>546</v>
      </c>
      <c r="G283" s="177" t="s">
        <v>242</v>
      </c>
      <c r="H283" s="178">
        <v>67.92</v>
      </c>
      <c r="I283" s="179"/>
      <c r="J283" s="180">
        <f>ROUND(I283*H283,2)</f>
        <v>0</v>
      </c>
      <c r="K283" s="176" t="s">
        <v>127</v>
      </c>
      <c r="L283" s="41"/>
      <c r="M283" s="181" t="s">
        <v>5</v>
      </c>
      <c r="N283" s="182" t="s">
        <v>41</v>
      </c>
      <c r="O283" s="42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AR283" s="24" t="s">
        <v>128</v>
      </c>
      <c r="AT283" s="24" t="s">
        <v>123</v>
      </c>
      <c r="AU283" s="24" t="s">
        <v>80</v>
      </c>
      <c r="AY283" s="24" t="s">
        <v>121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24" t="s">
        <v>78</v>
      </c>
      <c r="BK283" s="185">
        <f>ROUND(I283*H283,2)</f>
        <v>0</v>
      </c>
      <c r="BL283" s="24" t="s">
        <v>128</v>
      </c>
      <c r="BM283" s="24" t="s">
        <v>547</v>
      </c>
    </row>
    <row r="284" spans="2:65" s="11" customFormat="1">
      <c r="B284" s="186"/>
      <c r="D284" s="187" t="s">
        <v>134</v>
      </c>
      <c r="E284" s="188" t="s">
        <v>5</v>
      </c>
      <c r="F284" s="189" t="s">
        <v>528</v>
      </c>
      <c r="H284" s="190">
        <v>39.270000000000003</v>
      </c>
      <c r="I284" s="191"/>
      <c r="L284" s="186"/>
      <c r="M284" s="192"/>
      <c r="N284" s="193"/>
      <c r="O284" s="193"/>
      <c r="P284" s="193"/>
      <c r="Q284" s="193"/>
      <c r="R284" s="193"/>
      <c r="S284" s="193"/>
      <c r="T284" s="194"/>
      <c r="AT284" s="188" t="s">
        <v>134</v>
      </c>
      <c r="AU284" s="188" t="s">
        <v>80</v>
      </c>
      <c r="AV284" s="11" t="s">
        <v>80</v>
      </c>
      <c r="AW284" s="11" t="s">
        <v>34</v>
      </c>
      <c r="AX284" s="11" t="s">
        <v>70</v>
      </c>
      <c r="AY284" s="188" t="s">
        <v>121</v>
      </c>
    </row>
    <row r="285" spans="2:65" s="11" customFormat="1">
      <c r="B285" s="186"/>
      <c r="D285" s="187" t="s">
        <v>134</v>
      </c>
      <c r="E285" s="188" t="s">
        <v>5</v>
      </c>
      <c r="F285" s="189" t="s">
        <v>529</v>
      </c>
      <c r="H285" s="190">
        <v>28.65</v>
      </c>
      <c r="I285" s="191"/>
      <c r="L285" s="186"/>
      <c r="M285" s="192"/>
      <c r="N285" s="193"/>
      <c r="O285" s="193"/>
      <c r="P285" s="193"/>
      <c r="Q285" s="193"/>
      <c r="R285" s="193"/>
      <c r="S285" s="193"/>
      <c r="T285" s="194"/>
      <c r="AT285" s="188" t="s">
        <v>134</v>
      </c>
      <c r="AU285" s="188" t="s">
        <v>80</v>
      </c>
      <c r="AV285" s="11" t="s">
        <v>80</v>
      </c>
      <c r="AW285" s="11" t="s">
        <v>34</v>
      </c>
      <c r="AX285" s="11" t="s">
        <v>70</v>
      </c>
      <c r="AY285" s="188" t="s">
        <v>121</v>
      </c>
    </row>
    <row r="286" spans="2:65" s="12" customFormat="1">
      <c r="B286" s="195"/>
      <c r="D286" s="187" t="s">
        <v>134</v>
      </c>
      <c r="E286" s="196" t="s">
        <v>5</v>
      </c>
      <c r="F286" s="197" t="s">
        <v>197</v>
      </c>
      <c r="H286" s="198">
        <v>67.92</v>
      </c>
      <c r="I286" s="199"/>
      <c r="L286" s="195"/>
      <c r="M286" s="200"/>
      <c r="N286" s="201"/>
      <c r="O286" s="201"/>
      <c r="P286" s="201"/>
      <c r="Q286" s="201"/>
      <c r="R286" s="201"/>
      <c r="S286" s="201"/>
      <c r="T286" s="202"/>
      <c r="AT286" s="196" t="s">
        <v>134</v>
      </c>
      <c r="AU286" s="196" t="s">
        <v>80</v>
      </c>
      <c r="AV286" s="12" t="s">
        <v>128</v>
      </c>
      <c r="AW286" s="12" t="s">
        <v>34</v>
      </c>
      <c r="AX286" s="12" t="s">
        <v>78</v>
      </c>
      <c r="AY286" s="196" t="s">
        <v>121</v>
      </c>
    </row>
    <row r="287" spans="2:65" s="1" customFormat="1" ht="25.5" customHeight="1">
      <c r="B287" s="173"/>
      <c r="C287" s="174" t="s">
        <v>548</v>
      </c>
      <c r="D287" s="174" t="s">
        <v>123</v>
      </c>
      <c r="E287" s="175" t="s">
        <v>549</v>
      </c>
      <c r="F287" s="176" t="s">
        <v>550</v>
      </c>
      <c r="G287" s="177" t="s">
        <v>242</v>
      </c>
      <c r="H287" s="178">
        <v>32.619999999999997</v>
      </c>
      <c r="I287" s="179"/>
      <c r="J287" s="180">
        <f>ROUND(I287*H287,2)</f>
        <v>0</v>
      </c>
      <c r="K287" s="176" t="s">
        <v>127</v>
      </c>
      <c r="L287" s="41"/>
      <c r="M287" s="181" t="s">
        <v>5</v>
      </c>
      <c r="N287" s="182" t="s">
        <v>41</v>
      </c>
      <c r="O287" s="42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AR287" s="24" t="s">
        <v>128</v>
      </c>
      <c r="AT287" s="24" t="s">
        <v>123</v>
      </c>
      <c r="AU287" s="24" t="s">
        <v>80</v>
      </c>
      <c r="AY287" s="24" t="s">
        <v>121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24" t="s">
        <v>78</v>
      </c>
      <c r="BK287" s="185">
        <f>ROUND(I287*H287,2)</f>
        <v>0</v>
      </c>
      <c r="BL287" s="24" t="s">
        <v>128</v>
      </c>
      <c r="BM287" s="24" t="s">
        <v>551</v>
      </c>
    </row>
    <row r="288" spans="2:65" s="11" customFormat="1">
      <c r="B288" s="186"/>
      <c r="D288" s="187" t="s">
        <v>134</v>
      </c>
      <c r="E288" s="188" t="s">
        <v>5</v>
      </c>
      <c r="F288" s="189" t="s">
        <v>518</v>
      </c>
      <c r="H288" s="190">
        <v>32.619999999999997</v>
      </c>
      <c r="I288" s="191"/>
      <c r="L288" s="186"/>
      <c r="M288" s="192"/>
      <c r="N288" s="193"/>
      <c r="O288" s="193"/>
      <c r="P288" s="193"/>
      <c r="Q288" s="193"/>
      <c r="R288" s="193"/>
      <c r="S288" s="193"/>
      <c r="T288" s="194"/>
      <c r="AT288" s="188" t="s">
        <v>134</v>
      </c>
      <c r="AU288" s="188" t="s">
        <v>80</v>
      </c>
      <c r="AV288" s="11" t="s">
        <v>80</v>
      </c>
      <c r="AW288" s="11" t="s">
        <v>34</v>
      </c>
      <c r="AX288" s="11" t="s">
        <v>78</v>
      </c>
      <c r="AY288" s="188" t="s">
        <v>121</v>
      </c>
    </row>
    <row r="289" spans="2:65" s="1" customFormat="1" ht="25.5" customHeight="1">
      <c r="B289" s="173"/>
      <c r="C289" s="174" t="s">
        <v>552</v>
      </c>
      <c r="D289" s="174" t="s">
        <v>123</v>
      </c>
      <c r="E289" s="175" t="s">
        <v>553</v>
      </c>
      <c r="F289" s="176" t="s">
        <v>241</v>
      </c>
      <c r="G289" s="177" t="s">
        <v>242</v>
      </c>
      <c r="H289" s="178">
        <v>106.7</v>
      </c>
      <c r="I289" s="179"/>
      <c r="J289" s="180">
        <f>ROUND(I289*H289,2)</f>
        <v>0</v>
      </c>
      <c r="K289" s="176" t="s">
        <v>127</v>
      </c>
      <c r="L289" s="41"/>
      <c r="M289" s="181" t="s">
        <v>5</v>
      </c>
      <c r="N289" s="182" t="s">
        <v>41</v>
      </c>
      <c r="O289" s="42"/>
      <c r="P289" s="183">
        <f>O289*H289</f>
        <v>0</v>
      </c>
      <c r="Q289" s="183">
        <v>0</v>
      </c>
      <c r="R289" s="183">
        <f>Q289*H289</f>
        <v>0</v>
      </c>
      <c r="S289" s="183">
        <v>0</v>
      </c>
      <c r="T289" s="184">
        <f>S289*H289</f>
        <v>0</v>
      </c>
      <c r="AR289" s="24" t="s">
        <v>128</v>
      </c>
      <c r="AT289" s="24" t="s">
        <v>123</v>
      </c>
      <c r="AU289" s="24" t="s">
        <v>80</v>
      </c>
      <c r="AY289" s="24" t="s">
        <v>121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24" t="s">
        <v>78</v>
      </c>
      <c r="BK289" s="185">
        <f>ROUND(I289*H289,2)</f>
        <v>0</v>
      </c>
      <c r="BL289" s="24" t="s">
        <v>128</v>
      </c>
      <c r="BM289" s="24" t="s">
        <v>554</v>
      </c>
    </row>
    <row r="290" spans="2:65" s="11" customFormat="1">
      <c r="B290" s="186"/>
      <c r="D290" s="187" t="s">
        <v>134</v>
      </c>
      <c r="E290" s="188" t="s">
        <v>5</v>
      </c>
      <c r="F290" s="189" t="s">
        <v>517</v>
      </c>
      <c r="H290" s="190">
        <v>106.7</v>
      </c>
      <c r="I290" s="191"/>
      <c r="L290" s="186"/>
      <c r="M290" s="192"/>
      <c r="N290" s="193"/>
      <c r="O290" s="193"/>
      <c r="P290" s="193"/>
      <c r="Q290" s="193"/>
      <c r="R290" s="193"/>
      <c r="S290" s="193"/>
      <c r="T290" s="194"/>
      <c r="AT290" s="188" t="s">
        <v>134</v>
      </c>
      <c r="AU290" s="188" t="s">
        <v>80</v>
      </c>
      <c r="AV290" s="11" t="s">
        <v>80</v>
      </c>
      <c r="AW290" s="11" t="s">
        <v>34</v>
      </c>
      <c r="AX290" s="11" t="s">
        <v>78</v>
      </c>
      <c r="AY290" s="188" t="s">
        <v>121</v>
      </c>
    </row>
    <row r="291" spans="2:65" s="10" customFormat="1" ht="29.85" customHeight="1">
      <c r="B291" s="160"/>
      <c r="D291" s="161" t="s">
        <v>69</v>
      </c>
      <c r="E291" s="171" t="s">
        <v>555</v>
      </c>
      <c r="F291" s="171" t="s">
        <v>556</v>
      </c>
      <c r="I291" s="163"/>
      <c r="J291" s="172">
        <f>BK291</f>
        <v>0</v>
      </c>
      <c r="L291" s="160"/>
      <c r="M291" s="165"/>
      <c r="N291" s="166"/>
      <c r="O291" s="166"/>
      <c r="P291" s="167">
        <f>P292</f>
        <v>0</v>
      </c>
      <c r="Q291" s="166"/>
      <c r="R291" s="167">
        <f>R292</f>
        <v>0</v>
      </c>
      <c r="S291" s="166"/>
      <c r="T291" s="168">
        <f>T292</f>
        <v>0</v>
      </c>
      <c r="AR291" s="161" t="s">
        <v>78</v>
      </c>
      <c r="AT291" s="169" t="s">
        <v>69</v>
      </c>
      <c r="AU291" s="169" t="s">
        <v>78</v>
      </c>
      <c r="AY291" s="161" t="s">
        <v>121</v>
      </c>
      <c r="BK291" s="170">
        <f>BK292</f>
        <v>0</v>
      </c>
    </row>
    <row r="292" spans="2:65" s="1" customFormat="1" ht="25.5" customHeight="1">
      <c r="B292" s="173"/>
      <c r="C292" s="174" t="s">
        <v>557</v>
      </c>
      <c r="D292" s="174" t="s">
        <v>123</v>
      </c>
      <c r="E292" s="175" t="s">
        <v>558</v>
      </c>
      <c r="F292" s="176" t="s">
        <v>559</v>
      </c>
      <c r="G292" s="177" t="s">
        <v>242</v>
      </c>
      <c r="H292" s="178">
        <v>215.35400000000001</v>
      </c>
      <c r="I292" s="179"/>
      <c r="J292" s="180">
        <f>ROUND(I292*H292,2)</f>
        <v>0</v>
      </c>
      <c r="K292" s="176" t="s">
        <v>127</v>
      </c>
      <c r="L292" s="41"/>
      <c r="M292" s="181" t="s">
        <v>5</v>
      </c>
      <c r="N292" s="228" t="s">
        <v>41</v>
      </c>
      <c r="O292" s="229"/>
      <c r="P292" s="230">
        <f>O292*H292</f>
        <v>0</v>
      </c>
      <c r="Q292" s="230">
        <v>0</v>
      </c>
      <c r="R292" s="230">
        <f>Q292*H292</f>
        <v>0</v>
      </c>
      <c r="S292" s="230">
        <v>0</v>
      </c>
      <c r="T292" s="231">
        <f>S292*H292</f>
        <v>0</v>
      </c>
      <c r="AR292" s="24" t="s">
        <v>128</v>
      </c>
      <c r="AT292" s="24" t="s">
        <v>123</v>
      </c>
      <c r="AU292" s="24" t="s">
        <v>80</v>
      </c>
      <c r="AY292" s="24" t="s">
        <v>121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24" t="s">
        <v>78</v>
      </c>
      <c r="BK292" s="185">
        <f>ROUND(I292*H292,2)</f>
        <v>0</v>
      </c>
      <c r="BL292" s="24" t="s">
        <v>128</v>
      </c>
      <c r="BM292" s="24" t="s">
        <v>560</v>
      </c>
    </row>
    <row r="293" spans="2:65" s="1" customFormat="1" ht="6.95" customHeight="1">
      <c r="B293" s="56"/>
      <c r="C293" s="57"/>
      <c r="D293" s="57"/>
      <c r="E293" s="57"/>
      <c r="F293" s="57"/>
      <c r="G293" s="57"/>
      <c r="H293" s="57"/>
      <c r="I293" s="127"/>
      <c r="J293" s="57"/>
      <c r="K293" s="57"/>
      <c r="L293" s="41"/>
    </row>
  </sheetData>
  <autoFilter ref="C83:K292" xr:uid="{00000000-0009-0000-0000-000001000000}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3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7"/>
  <sheetViews>
    <sheetView showGridLines="0" tabSelected="1" workbookViewId="0">
      <pane ySplit="1" topLeftCell="A86" activePane="bottomLeft" state="frozen"/>
      <selection pane="bottomLeft" activeCell="F104" sqref="F10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84</v>
      </c>
      <c r="G1" s="351" t="s">
        <v>85</v>
      </c>
      <c r="H1" s="351"/>
      <c r="I1" s="103"/>
      <c r="J1" s="102" t="s">
        <v>86</v>
      </c>
      <c r="K1" s="101" t="s">
        <v>87</v>
      </c>
      <c r="L1" s="102" t="s">
        <v>88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12" t="s">
        <v>8</v>
      </c>
      <c r="M2" s="313"/>
      <c r="N2" s="313"/>
      <c r="O2" s="313"/>
      <c r="P2" s="313"/>
      <c r="Q2" s="313"/>
      <c r="R2" s="313"/>
      <c r="S2" s="313"/>
      <c r="T2" s="313"/>
      <c r="U2" s="313"/>
      <c r="V2" s="313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89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52" t="str">
        <f>'Rekapitulace stavby'!K6</f>
        <v>MÍSTNÍ KOMUNIKACE ULICE PŘEMYSLOVA, PŘELOUČ</v>
      </c>
      <c r="F7" s="353"/>
      <c r="G7" s="353"/>
      <c r="H7" s="353"/>
      <c r="I7" s="105"/>
      <c r="J7" s="29"/>
      <c r="K7" s="31"/>
    </row>
    <row r="8" spans="1:70" s="1" customFormat="1" ht="15">
      <c r="B8" s="41"/>
      <c r="C8" s="42"/>
      <c r="D8" s="37" t="s">
        <v>90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54" t="s">
        <v>561</v>
      </c>
      <c r="F9" s="355"/>
      <c r="G9" s="355"/>
      <c r="H9" s="355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13. 2. 2018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07" t="s">
        <v>30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07" t="s">
        <v>30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35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43" t="s">
        <v>5</v>
      </c>
      <c r="F24" s="343"/>
      <c r="G24" s="343"/>
      <c r="H24" s="343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36</v>
      </c>
      <c r="E27" s="42"/>
      <c r="F27" s="42"/>
      <c r="G27" s="42"/>
      <c r="H27" s="42"/>
      <c r="I27" s="106"/>
      <c r="J27" s="116">
        <f>ROUND(J80,2)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38</v>
      </c>
      <c r="G29" s="42"/>
      <c r="H29" s="42"/>
      <c r="I29" s="117" t="s">
        <v>37</v>
      </c>
      <c r="J29" s="46" t="s">
        <v>39</v>
      </c>
      <c r="K29" s="45"/>
    </row>
    <row r="30" spans="2:11" s="1" customFormat="1" ht="14.45" customHeight="1">
      <c r="B30" s="41"/>
      <c r="C30" s="42"/>
      <c r="D30" s="49" t="s">
        <v>40</v>
      </c>
      <c r="E30" s="49" t="s">
        <v>41</v>
      </c>
      <c r="F30" s="118">
        <f>ROUND(SUM(BE80:BE96), 2)</f>
        <v>0</v>
      </c>
      <c r="G30" s="42"/>
      <c r="H30" s="42"/>
      <c r="I30" s="119">
        <v>0.21</v>
      </c>
      <c r="J30" s="118">
        <f>ROUND(ROUND((SUM(BE80:BE96)),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42</v>
      </c>
      <c r="F31" s="118">
        <f>ROUND(SUM(BF80:BF96), 2)</f>
        <v>0</v>
      </c>
      <c r="G31" s="42"/>
      <c r="H31" s="42"/>
      <c r="I31" s="119">
        <v>0.15</v>
      </c>
      <c r="J31" s="118">
        <f>ROUND(ROUND((SUM(BF80:BF96)),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43</v>
      </c>
      <c r="F32" s="118">
        <f>ROUND(SUM(BG80:BG96),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44</v>
      </c>
      <c r="F33" s="118">
        <f>ROUND(SUM(BH80:BH96),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45</v>
      </c>
      <c r="F34" s="118">
        <f>ROUND(SUM(BI80:BI96),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46</v>
      </c>
      <c r="E36" s="71"/>
      <c r="F36" s="71"/>
      <c r="G36" s="122" t="s">
        <v>47</v>
      </c>
      <c r="H36" s="123" t="s">
        <v>48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92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52" t="str">
        <f>E7</f>
        <v>MÍSTNÍ KOMUNIKACE ULICE PŘEMYSLOVA, PŘELOUČ</v>
      </c>
      <c r="F45" s="353"/>
      <c r="G45" s="353"/>
      <c r="H45" s="353"/>
      <c r="I45" s="106"/>
      <c r="J45" s="42"/>
      <c r="K45" s="45"/>
    </row>
    <row r="46" spans="2:11" s="1" customFormat="1" ht="14.45" customHeight="1">
      <c r="B46" s="41"/>
      <c r="C46" s="37" t="s">
        <v>90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54" t="str">
        <f>E9</f>
        <v>SO 000 - VEDLEJŠÍ A OSTATNÍ NÁKLADY</v>
      </c>
      <c r="F47" s="355"/>
      <c r="G47" s="355"/>
      <c r="H47" s="355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Přelouč</v>
      </c>
      <c r="G49" s="42"/>
      <c r="H49" s="42"/>
      <c r="I49" s="107" t="s">
        <v>25</v>
      </c>
      <c r="J49" s="108" t="str">
        <f>IF(J12="","",J12)</f>
        <v>13. 2. 2018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07" t="s">
        <v>33</v>
      </c>
      <c r="J51" s="343" t="str">
        <f>E21</f>
        <v xml:space="preserve"> 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347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93</v>
      </c>
      <c r="D54" s="120"/>
      <c r="E54" s="120"/>
      <c r="F54" s="120"/>
      <c r="G54" s="120"/>
      <c r="H54" s="120"/>
      <c r="I54" s="131"/>
      <c r="J54" s="132" t="s">
        <v>94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95</v>
      </c>
      <c r="D56" s="42"/>
      <c r="E56" s="42"/>
      <c r="F56" s="42"/>
      <c r="G56" s="42"/>
      <c r="H56" s="42"/>
      <c r="I56" s="106"/>
      <c r="J56" s="116">
        <f>J80</f>
        <v>0</v>
      </c>
      <c r="K56" s="45"/>
      <c r="AU56" s="24" t="s">
        <v>96</v>
      </c>
    </row>
    <row r="57" spans="2:47" s="7" customFormat="1" ht="24.95" customHeight="1">
      <c r="B57" s="135"/>
      <c r="C57" s="136"/>
      <c r="D57" s="137" t="s">
        <v>562</v>
      </c>
      <c r="E57" s="138"/>
      <c r="F57" s="138"/>
      <c r="G57" s="138"/>
      <c r="H57" s="138"/>
      <c r="I57" s="139"/>
      <c r="J57" s="140">
        <f>J81</f>
        <v>0</v>
      </c>
      <c r="K57" s="141"/>
    </row>
    <row r="58" spans="2:47" s="8" customFormat="1" ht="19.899999999999999" customHeight="1">
      <c r="B58" s="142"/>
      <c r="C58" s="143"/>
      <c r="D58" s="144" t="s">
        <v>563</v>
      </c>
      <c r="E58" s="145"/>
      <c r="F58" s="145"/>
      <c r="G58" s="145"/>
      <c r="H58" s="145"/>
      <c r="I58" s="146"/>
      <c r="J58" s="147">
        <f>J82</f>
        <v>0</v>
      </c>
      <c r="K58" s="148"/>
    </row>
    <row r="59" spans="2:47" s="8" customFormat="1" ht="19.899999999999999" customHeight="1">
      <c r="B59" s="142"/>
      <c r="C59" s="143"/>
      <c r="D59" s="144" t="s">
        <v>564</v>
      </c>
      <c r="E59" s="145"/>
      <c r="F59" s="145"/>
      <c r="G59" s="145"/>
      <c r="H59" s="145"/>
      <c r="I59" s="146"/>
      <c r="J59" s="147">
        <f>J86</f>
        <v>0</v>
      </c>
      <c r="K59" s="148"/>
    </row>
    <row r="60" spans="2:47" s="8" customFormat="1" ht="19.899999999999999" customHeight="1">
      <c r="B60" s="142"/>
      <c r="C60" s="143"/>
      <c r="D60" s="144" t="s">
        <v>565</v>
      </c>
      <c r="E60" s="145"/>
      <c r="F60" s="145"/>
      <c r="G60" s="145"/>
      <c r="H60" s="145"/>
      <c r="I60" s="146"/>
      <c r="J60" s="147">
        <f>J93</f>
        <v>0</v>
      </c>
      <c r="K60" s="148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06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27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28"/>
      <c r="J66" s="60"/>
      <c r="K66" s="60"/>
      <c r="L66" s="41"/>
    </row>
    <row r="67" spans="2:63" s="1" customFormat="1" ht="36.950000000000003" customHeight="1">
      <c r="B67" s="41"/>
      <c r="C67" s="61" t="s">
        <v>105</v>
      </c>
      <c r="L67" s="41"/>
    </row>
    <row r="68" spans="2:63" s="1" customFormat="1" ht="6.95" customHeight="1">
      <c r="B68" s="41"/>
      <c r="L68" s="41"/>
    </row>
    <row r="69" spans="2:63" s="1" customFormat="1" ht="14.45" customHeight="1">
      <c r="B69" s="41"/>
      <c r="C69" s="63" t="s">
        <v>19</v>
      </c>
      <c r="L69" s="41"/>
    </row>
    <row r="70" spans="2:63" s="1" customFormat="1" ht="16.5" customHeight="1">
      <c r="B70" s="41"/>
      <c r="E70" s="348" t="str">
        <f>E7</f>
        <v>MÍSTNÍ KOMUNIKACE ULICE PŘEMYSLOVA, PŘELOUČ</v>
      </c>
      <c r="F70" s="349"/>
      <c r="G70" s="349"/>
      <c r="H70" s="349"/>
      <c r="L70" s="41"/>
    </row>
    <row r="71" spans="2:63" s="1" customFormat="1" ht="14.45" customHeight="1">
      <c r="B71" s="41"/>
      <c r="C71" s="63" t="s">
        <v>90</v>
      </c>
      <c r="L71" s="41"/>
    </row>
    <row r="72" spans="2:63" s="1" customFormat="1" ht="17.25" customHeight="1">
      <c r="B72" s="41"/>
      <c r="E72" s="317" t="str">
        <f>E9</f>
        <v>SO 000 - VEDLEJŠÍ A OSTATNÍ NÁKLADY</v>
      </c>
      <c r="F72" s="350"/>
      <c r="G72" s="350"/>
      <c r="H72" s="350"/>
      <c r="L72" s="41"/>
    </row>
    <row r="73" spans="2:63" s="1" customFormat="1" ht="6.95" customHeight="1">
      <c r="B73" s="41"/>
      <c r="L73" s="41"/>
    </row>
    <row r="74" spans="2:63" s="1" customFormat="1" ht="18" customHeight="1">
      <c r="B74" s="41"/>
      <c r="C74" s="63" t="s">
        <v>23</v>
      </c>
      <c r="F74" s="149" t="str">
        <f>F12</f>
        <v>Přelouč</v>
      </c>
      <c r="I74" s="150" t="s">
        <v>25</v>
      </c>
      <c r="J74" s="67" t="str">
        <f>IF(J12="","",J12)</f>
        <v>13. 2. 2018</v>
      </c>
      <c r="L74" s="41"/>
    </row>
    <row r="75" spans="2:63" s="1" customFormat="1" ht="6.95" customHeight="1">
      <c r="B75" s="41"/>
      <c r="L75" s="41"/>
    </row>
    <row r="76" spans="2:63" s="1" customFormat="1" ht="15">
      <c r="B76" s="41"/>
      <c r="C76" s="63" t="s">
        <v>27</v>
      </c>
      <c r="F76" s="149" t="str">
        <f>E15</f>
        <v xml:space="preserve"> </v>
      </c>
      <c r="I76" s="150" t="s">
        <v>33</v>
      </c>
      <c r="J76" s="149" t="str">
        <f>E21</f>
        <v xml:space="preserve"> </v>
      </c>
      <c r="L76" s="41"/>
    </row>
    <row r="77" spans="2:63" s="1" customFormat="1" ht="14.45" customHeight="1">
      <c r="B77" s="41"/>
      <c r="C77" s="63" t="s">
        <v>31</v>
      </c>
      <c r="F77" s="149" t="str">
        <f>IF(E18="","",E18)</f>
        <v/>
      </c>
      <c r="L77" s="41"/>
    </row>
    <row r="78" spans="2:63" s="1" customFormat="1" ht="10.35" customHeight="1">
      <c r="B78" s="41"/>
      <c r="L78" s="41"/>
    </row>
    <row r="79" spans="2:63" s="9" customFormat="1" ht="29.25" customHeight="1">
      <c r="B79" s="151"/>
      <c r="C79" s="152" t="s">
        <v>106</v>
      </c>
      <c r="D79" s="153" t="s">
        <v>55</v>
      </c>
      <c r="E79" s="153" t="s">
        <v>51</v>
      </c>
      <c r="F79" s="153" t="s">
        <v>107</v>
      </c>
      <c r="G79" s="153" t="s">
        <v>108</v>
      </c>
      <c r="H79" s="153" t="s">
        <v>109</v>
      </c>
      <c r="I79" s="154" t="s">
        <v>110</v>
      </c>
      <c r="J79" s="153" t="s">
        <v>94</v>
      </c>
      <c r="K79" s="155" t="s">
        <v>111</v>
      </c>
      <c r="L79" s="151"/>
      <c r="M79" s="73" t="s">
        <v>112</v>
      </c>
      <c r="N79" s="74" t="s">
        <v>40</v>
      </c>
      <c r="O79" s="74" t="s">
        <v>113</v>
      </c>
      <c r="P79" s="74" t="s">
        <v>114</v>
      </c>
      <c r="Q79" s="74" t="s">
        <v>115</v>
      </c>
      <c r="R79" s="74" t="s">
        <v>116</v>
      </c>
      <c r="S79" s="74" t="s">
        <v>117</v>
      </c>
      <c r="T79" s="75" t="s">
        <v>118</v>
      </c>
    </row>
    <row r="80" spans="2:63" s="1" customFormat="1" ht="29.25" customHeight="1">
      <c r="B80" s="41"/>
      <c r="C80" s="77" t="s">
        <v>95</v>
      </c>
      <c r="J80" s="156">
        <f>BK80</f>
        <v>0</v>
      </c>
      <c r="L80" s="41"/>
      <c r="M80" s="76"/>
      <c r="N80" s="68"/>
      <c r="O80" s="68"/>
      <c r="P80" s="157">
        <f>P81</f>
        <v>0</v>
      </c>
      <c r="Q80" s="68"/>
      <c r="R80" s="157">
        <f>R81</f>
        <v>0</v>
      </c>
      <c r="S80" s="68"/>
      <c r="T80" s="158">
        <f>T81</f>
        <v>0</v>
      </c>
      <c r="AT80" s="24" t="s">
        <v>69</v>
      </c>
      <c r="AU80" s="24" t="s">
        <v>96</v>
      </c>
      <c r="BK80" s="159">
        <f>BK81</f>
        <v>0</v>
      </c>
    </row>
    <row r="81" spans="2:65" s="10" customFormat="1" ht="37.35" customHeight="1">
      <c r="B81" s="160"/>
      <c r="D81" s="161" t="s">
        <v>69</v>
      </c>
      <c r="E81" s="162" t="s">
        <v>566</v>
      </c>
      <c r="F81" s="162" t="s">
        <v>567</v>
      </c>
      <c r="I81" s="163"/>
      <c r="J81" s="164">
        <f>BK81</f>
        <v>0</v>
      </c>
      <c r="L81" s="160"/>
      <c r="M81" s="165"/>
      <c r="N81" s="166"/>
      <c r="O81" s="166"/>
      <c r="P81" s="167">
        <f>P82+P86+P93</f>
        <v>0</v>
      </c>
      <c r="Q81" s="166"/>
      <c r="R81" s="167">
        <f>R82+R86+R93</f>
        <v>0</v>
      </c>
      <c r="S81" s="166"/>
      <c r="T81" s="168">
        <f>T82+T86+T93</f>
        <v>0</v>
      </c>
      <c r="AR81" s="161" t="s">
        <v>143</v>
      </c>
      <c r="AT81" s="169" t="s">
        <v>69</v>
      </c>
      <c r="AU81" s="169" t="s">
        <v>70</v>
      </c>
      <c r="AY81" s="161" t="s">
        <v>121</v>
      </c>
      <c r="BK81" s="170">
        <f>BK82+BK86+BK93</f>
        <v>0</v>
      </c>
    </row>
    <row r="82" spans="2:65" s="10" customFormat="1" ht="19.899999999999999" customHeight="1">
      <c r="B82" s="160"/>
      <c r="D82" s="161" t="s">
        <v>69</v>
      </c>
      <c r="E82" s="171" t="s">
        <v>568</v>
      </c>
      <c r="F82" s="171" t="s">
        <v>569</v>
      </c>
      <c r="I82" s="163"/>
      <c r="J82" s="172">
        <f>BK82</f>
        <v>0</v>
      </c>
      <c r="L82" s="160"/>
      <c r="M82" s="165"/>
      <c r="N82" s="166"/>
      <c r="O82" s="166"/>
      <c r="P82" s="167">
        <f>SUM(P83:P85)</f>
        <v>0</v>
      </c>
      <c r="Q82" s="166"/>
      <c r="R82" s="167">
        <f>SUM(R83:R85)</f>
        <v>0</v>
      </c>
      <c r="S82" s="166"/>
      <c r="T82" s="168">
        <f>SUM(T83:T85)</f>
        <v>0</v>
      </c>
      <c r="AR82" s="161" t="s">
        <v>143</v>
      </c>
      <c r="AT82" s="169" t="s">
        <v>69</v>
      </c>
      <c r="AU82" s="169" t="s">
        <v>78</v>
      </c>
      <c r="AY82" s="161" t="s">
        <v>121</v>
      </c>
      <c r="BK82" s="170">
        <f>SUM(BK83:BK85)</f>
        <v>0</v>
      </c>
    </row>
    <row r="83" spans="2:65" s="1" customFormat="1" ht="25.5" customHeight="1">
      <c r="B83" s="173"/>
      <c r="C83" s="174" t="s">
        <v>78</v>
      </c>
      <c r="D83" s="174" t="s">
        <v>123</v>
      </c>
      <c r="E83" s="175" t="s">
        <v>570</v>
      </c>
      <c r="F83" s="176" t="s">
        <v>571</v>
      </c>
      <c r="G83" s="177" t="s">
        <v>572</v>
      </c>
      <c r="H83" s="178">
        <v>1</v>
      </c>
      <c r="I83" s="179"/>
      <c r="J83" s="180">
        <f>ROUND(I83*H83,2)</f>
        <v>0</v>
      </c>
      <c r="K83" s="176" t="s">
        <v>573</v>
      </c>
      <c r="L83" s="41"/>
      <c r="M83" s="181" t="s">
        <v>5</v>
      </c>
      <c r="N83" s="182" t="s">
        <v>41</v>
      </c>
      <c r="O83" s="42"/>
      <c r="P83" s="183">
        <f>O83*H83</f>
        <v>0</v>
      </c>
      <c r="Q83" s="183">
        <v>0</v>
      </c>
      <c r="R83" s="183">
        <f>Q83*H83</f>
        <v>0</v>
      </c>
      <c r="S83" s="183">
        <v>0</v>
      </c>
      <c r="T83" s="184">
        <f>S83*H83</f>
        <v>0</v>
      </c>
      <c r="AR83" s="24" t="s">
        <v>574</v>
      </c>
      <c r="AT83" s="24" t="s">
        <v>123</v>
      </c>
      <c r="AU83" s="24" t="s">
        <v>80</v>
      </c>
      <c r="AY83" s="24" t="s">
        <v>121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24" t="s">
        <v>78</v>
      </c>
      <c r="BK83" s="185">
        <f>ROUND(I83*H83,2)</f>
        <v>0</v>
      </c>
      <c r="BL83" s="24" t="s">
        <v>574</v>
      </c>
      <c r="BM83" s="24" t="s">
        <v>575</v>
      </c>
    </row>
    <row r="84" spans="2:65" s="1" customFormat="1" ht="25.5" customHeight="1">
      <c r="B84" s="173"/>
      <c r="C84" s="174" t="s">
        <v>80</v>
      </c>
      <c r="D84" s="174" t="s">
        <v>123</v>
      </c>
      <c r="E84" s="175" t="s">
        <v>576</v>
      </c>
      <c r="F84" s="176" t="s">
        <v>577</v>
      </c>
      <c r="G84" s="177" t="s">
        <v>572</v>
      </c>
      <c r="H84" s="178">
        <v>1</v>
      </c>
      <c r="I84" s="179"/>
      <c r="J84" s="180">
        <f>ROUND(I84*H84,2)</f>
        <v>0</v>
      </c>
      <c r="K84" s="176" t="s">
        <v>573</v>
      </c>
      <c r="L84" s="41"/>
      <c r="M84" s="181" t="s">
        <v>5</v>
      </c>
      <c r="N84" s="182" t="s">
        <v>41</v>
      </c>
      <c r="O84" s="42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4" t="s">
        <v>574</v>
      </c>
      <c r="AT84" s="24" t="s">
        <v>123</v>
      </c>
      <c r="AU84" s="24" t="s">
        <v>80</v>
      </c>
      <c r="AY84" s="24" t="s">
        <v>121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4" t="s">
        <v>78</v>
      </c>
      <c r="BK84" s="185">
        <f>ROUND(I84*H84,2)</f>
        <v>0</v>
      </c>
      <c r="BL84" s="24" t="s">
        <v>574</v>
      </c>
      <c r="BM84" s="24" t="s">
        <v>578</v>
      </c>
    </row>
    <row r="85" spans="2:65" s="1" customFormat="1" ht="16.5" customHeight="1">
      <c r="B85" s="173"/>
      <c r="C85" s="174" t="s">
        <v>136</v>
      </c>
      <c r="D85" s="174" t="s">
        <v>123</v>
      </c>
      <c r="E85" s="175" t="s">
        <v>579</v>
      </c>
      <c r="F85" s="176" t="s">
        <v>789</v>
      </c>
      <c r="G85" s="177" t="s">
        <v>572</v>
      </c>
      <c r="H85" s="178">
        <v>1</v>
      </c>
      <c r="I85" s="179"/>
      <c r="J85" s="180">
        <f>ROUND(I85*H85,2)</f>
        <v>0</v>
      </c>
      <c r="K85" s="176" t="s">
        <v>573</v>
      </c>
      <c r="L85" s="41"/>
      <c r="M85" s="181" t="s">
        <v>5</v>
      </c>
      <c r="N85" s="182" t="s">
        <v>41</v>
      </c>
      <c r="O85" s="42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AR85" s="24" t="s">
        <v>574</v>
      </c>
      <c r="AT85" s="24" t="s">
        <v>123</v>
      </c>
      <c r="AU85" s="24" t="s">
        <v>80</v>
      </c>
      <c r="AY85" s="24" t="s">
        <v>121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4" t="s">
        <v>78</v>
      </c>
      <c r="BK85" s="185">
        <f>ROUND(I85*H85,2)</f>
        <v>0</v>
      </c>
      <c r="BL85" s="24" t="s">
        <v>574</v>
      </c>
      <c r="BM85" s="24" t="s">
        <v>580</v>
      </c>
    </row>
    <row r="86" spans="2:65" s="10" customFormat="1" ht="29.85" customHeight="1">
      <c r="B86" s="160"/>
      <c r="D86" s="161" t="s">
        <v>69</v>
      </c>
      <c r="E86" s="171" t="s">
        <v>581</v>
      </c>
      <c r="F86" s="171" t="s">
        <v>582</v>
      </c>
      <c r="I86" s="163"/>
      <c r="J86" s="172">
        <f>BK86</f>
        <v>0</v>
      </c>
      <c r="L86" s="160"/>
      <c r="M86" s="165"/>
      <c r="N86" s="166"/>
      <c r="O86" s="166"/>
      <c r="P86" s="167">
        <f>SUM(P87:P92)</f>
        <v>0</v>
      </c>
      <c r="Q86" s="166"/>
      <c r="R86" s="167">
        <f>SUM(R87:R92)</f>
        <v>0</v>
      </c>
      <c r="S86" s="166"/>
      <c r="T86" s="168">
        <f>SUM(T87:T92)</f>
        <v>0</v>
      </c>
      <c r="AR86" s="161" t="s">
        <v>143</v>
      </c>
      <c r="AT86" s="169" t="s">
        <v>69</v>
      </c>
      <c r="AU86" s="169" t="s">
        <v>78</v>
      </c>
      <c r="AY86" s="161" t="s">
        <v>121</v>
      </c>
      <c r="BK86" s="170">
        <f>SUM(BK87:BK92)</f>
        <v>0</v>
      </c>
    </row>
    <row r="87" spans="2:65" s="1" customFormat="1" ht="16.5" customHeight="1">
      <c r="B87" s="173"/>
      <c r="C87" s="174" t="s">
        <v>128</v>
      </c>
      <c r="D87" s="174" t="s">
        <v>123</v>
      </c>
      <c r="E87" s="175" t="s">
        <v>583</v>
      </c>
      <c r="F87" s="176" t="s">
        <v>584</v>
      </c>
      <c r="G87" s="177" t="s">
        <v>572</v>
      </c>
      <c r="H87" s="178">
        <v>1</v>
      </c>
      <c r="I87" s="179"/>
      <c r="J87" s="180">
        <f>ROUND(I87*H87,2)</f>
        <v>0</v>
      </c>
      <c r="K87" s="176" t="s">
        <v>573</v>
      </c>
      <c r="L87" s="41"/>
      <c r="M87" s="181" t="s">
        <v>5</v>
      </c>
      <c r="N87" s="182" t="s">
        <v>41</v>
      </c>
      <c r="O87" s="42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4" t="s">
        <v>574</v>
      </c>
      <c r="AT87" s="24" t="s">
        <v>123</v>
      </c>
      <c r="AU87" s="24" t="s">
        <v>80</v>
      </c>
      <c r="AY87" s="24" t="s">
        <v>121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4" t="s">
        <v>78</v>
      </c>
      <c r="BK87" s="185">
        <f>ROUND(I87*H87,2)</f>
        <v>0</v>
      </c>
      <c r="BL87" s="24" t="s">
        <v>574</v>
      </c>
      <c r="BM87" s="24" t="s">
        <v>585</v>
      </c>
    </row>
    <row r="88" spans="2:65" s="1" customFormat="1" ht="25.5" customHeight="1">
      <c r="B88" s="173"/>
      <c r="C88" s="174" t="s">
        <v>143</v>
      </c>
      <c r="D88" s="174" t="s">
        <v>123</v>
      </c>
      <c r="E88" s="175" t="s">
        <v>586</v>
      </c>
      <c r="F88" s="176" t="s">
        <v>587</v>
      </c>
      <c r="G88" s="177" t="s">
        <v>572</v>
      </c>
      <c r="H88" s="178">
        <v>1</v>
      </c>
      <c r="I88" s="179"/>
      <c r="J88" s="180">
        <f>ROUND(I88*H88,2)</f>
        <v>0</v>
      </c>
      <c r="K88" s="176" t="s">
        <v>573</v>
      </c>
      <c r="L88" s="41"/>
      <c r="M88" s="181" t="s">
        <v>5</v>
      </c>
      <c r="N88" s="182" t="s">
        <v>41</v>
      </c>
      <c r="O88" s="42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4" t="s">
        <v>574</v>
      </c>
      <c r="AT88" s="24" t="s">
        <v>123</v>
      </c>
      <c r="AU88" s="24" t="s">
        <v>80</v>
      </c>
      <c r="AY88" s="24" t="s">
        <v>121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4" t="s">
        <v>78</v>
      </c>
      <c r="BK88" s="185">
        <f>ROUND(I88*H88,2)</f>
        <v>0</v>
      </c>
      <c r="BL88" s="24" t="s">
        <v>574</v>
      </c>
      <c r="BM88" s="24" t="s">
        <v>588</v>
      </c>
    </row>
    <row r="89" spans="2:65" s="1" customFormat="1" ht="51" customHeight="1">
      <c r="B89" s="173"/>
      <c r="C89" s="174" t="s">
        <v>148</v>
      </c>
      <c r="D89" s="174" t="s">
        <v>123</v>
      </c>
      <c r="E89" s="175" t="s">
        <v>589</v>
      </c>
      <c r="F89" s="176" t="s">
        <v>590</v>
      </c>
      <c r="G89" s="177" t="s">
        <v>572</v>
      </c>
      <c r="H89" s="178">
        <v>1</v>
      </c>
      <c r="I89" s="179"/>
      <c r="J89" s="180">
        <f>ROUND(I89*H89,2)</f>
        <v>0</v>
      </c>
      <c r="K89" s="176" t="s">
        <v>573</v>
      </c>
      <c r="L89" s="41"/>
      <c r="M89" s="181" t="s">
        <v>5</v>
      </c>
      <c r="N89" s="182" t="s">
        <v>41</v>
      </c>
      <c r="O89" s="42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4" t="s">
        <v>574</v>
      </c>
      <c r="AT89" s="24" t="s">
        <v>123</v>
      </c>
      <c r="AU89" s="24" t="s">
        <v>80</v>
      </c>
      <c r="AY89" s="24" t="s">
        <v>121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78</v>
      </c>
      <c r="BK89" s="185">
        <f>ROUND(I89*H89,2)</f>
        <v>0</v>
      </c>
      <c r="BL89" s="24" t="s">
        <v>574</v>
      </c>
      <c r="BM89" s="24" t="s">
        <v>591</v>
      </c>
    </row>
    <row r="90" spans="2:65" s="1" customFormat="1" ht="38.25" customHeight="1">
      <c r="B90" s="173"/>
      <c r="C90" s="174" t="s">
        <v>153</v>
      </c>
      <c r="D90" s="174" t="s">
        <v>123</v>
      </c>
      <c r="E90" s="175" t="s">
        <v>592</v>
      </c>
      <c r="F90" s="176" t="s">
        <v>593</v>
      </c>
      <c r="G90" s="177" t="s">
        <v>572</v>
      </c>
      <c r="H90" s="178">
        <v>1</v>
      </c>
      <c r="I90" s="179"/>
      <c r="J90" s="180">
        <f>ROUND(I90*H90,2)</f>
        <v>0</v>
      </c>
      <c r="K90" s="176" t="s">
        <v>5</v>
      </c>
      <c r="L90" s="41"/>
      <c r="M90" s="181" t="s">
        <v>5</v>
      </c>
      <c r="N90" s="182" t="s">
        <v>41</v>
      </c>
      <c r="O90" s="42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4" t="s">
        <v>574</v>
      </c>
      <c r="AT90" s="24" t="s">
        <v>123</v>
      </c>
      <c r="AU90" s="24" t="s">
        <v>80</v>
      </c>
      <c r="AY90" s="24" t="s">
        <v>121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4" t="s">
        <v>78</v>
      </c>
      <c r="BK90" s="185">
        <f>ROUND(I90*H90,2)</f>
        <v>0</v>
      </c>
      <c r="BL90" s="24" t="s">
        <v>574</v>
      </c>
      <c r="BM90" s="24" t="s">
        <v>594</v>
      </c>
    </row>
    <row r="91" spans="2:65" s="11" customFormat="1" ht="27">
      <c r="B91" s="186"/>
      <c r="D91" s="187" t="s">
        <v>134</v>
      </c>
      <c r="E91" s="188" t="s">
        <v>5</v>
      </c>
      <c r="F91" s="189" t="s">
        <v>595</v>
      </c>
      <c r="H91" s="190">
        <v>1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88" t="s">
        <v>134</v>
      </c>
      <c r="AU91" s="188" t="s">
        <v>80</v>
      </c>
      <c r="AV91" s="11" t="s">
        <v>80</v>
      </c>
      <c r="AW91" s="11" t="s">
        <v>34</v>
      </c>
      <c r="AX91" s="11" t="s">
        <v>78</v>
      </c>
      <c r="AY91" s="188" t="s">
        <v>121</v>
      </c>
    </row>
    <row r="92" spans="2:65" s="1" customFormat="1" ht="16.5" customHeight="1">
      <c r="B92" s="173"/>
      <c r="C92" s="174" t="s">
        <v>158</v>
      </c>
      <c r="D92" s="174" t="s">
        <v>123</v>
      </c>
      <c r="E92" s="175" t="s">
        <v>596</v>
      </c>
      <c r="F92" s="176" t="s">
        <v>597</v>
      </c>
      <c r="G92" s="177" t="s">
        <v>572</v>
      </c>
      <c r="H92" s="178">
        <v>1</v>
      </c>
      <c r="I92" s="179"/>
      <c r="J92" s="180">
        <f>ROUND(I92*H92,2)</f>
        <v>0</v>
      </c>
      <c r="K92" s="176" t="s">
        <v>573</v>
      </c>
      <c r="L92" s="41"/>
      <c r="M92" s="181" t="s">
        <v>5</v>
      </c>
      <c r="N92" s="182" t="s">
        <v>41</v>
      </c>
      <c r="O92" s="42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4" t="s">
        <v>574</v>
      </c>
      <c r="AT92" s="24" t="s">
        <v>123</v>
      </c>
      <c r="AU92" s="24" t="s">
        <v>80</v>
      </c>
      <c r="AY92" s="24" t="s">
        <v>121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4" t="s">
        <v>78</v>
      </c>
      <c r="BK92" s="185">
        <f>ROUND(I92*H92,2)</f>
        <v>0</v>
      </c>
      <c r="BL92" s="24" t="s">
        <v>574</v>
      </c>
      <c r="BM92" s="24" t="s">
        <v>598</v>
      </c>
    </row>
    <row r="93" spans="2:65" s="10" customFormat="1" ht="29.85" customHeight="1">
      <c r="B93" s="160"/>
      <c r="D93" s="161" t="s">
        <v>69</v>
      </c>
      <c r="E93" s="171" t="s">
        <v>599</v>
      </c>
      <c r="F93" s="171" t="s">
        <v>600</v>
      </c>
      <c r="I93" s="163"/>
      <c r="J93" s="172">
        <f>BK93</f>
        <v>0</v>
      </c>
      <c r="L93" s="160"/>
      <c r="M93" s="165"/>
      <c r="N93" s="166"/>
      <c r="O93" s="166"/>
      <c r="P93" s="167">
        <f>SUM(P94:P96)</f>
        <v>0</v>
      </c>
      <c r="Q93" s="166"/>
      <c r="R93" s="167">
        <f>SUM(R94:R96)</f>
        <v>0</v>
      </c>
      <c r="S93" s="166"/>
      <c r="T93" s="168">
        <f>SUM(T94:T96)</f>
        <v>0</v>
      </c>
      <c r="AR93" s="161" t="s">
        <v>143</v>
      </c>
      <c r="AT93" s="169" t="s">
        <v>69</v>
      </c>
      <c r="AU93" s="169" t="s">
        <v>78</v>
      </c>
      <c r="AY93" s="161" t="s">
        <v>121</v>
      </c>
      <c r="BK93" s="170">
        <f>SUM(BK94:BK96)</f>
        <v>0</v>
      </c>
    </row>
    <row r="94" spans="2:65" s="1" customFormat="1" ht="16.5" customHeight="1">
      <c r="B94" s="173"/>
      <c r="C94" s="174" t="s">
        <v>163</v>
      </c>
      <c r="D94" s="174"/>
      <c r="E94" s="175"/>
      <c r="F94" s="176" t="s">
        <v>790</v>
      </c>
      <c r="G94" s="177"/>
      <c r="H94" s="178">
        <v>0</v>
      </c>
      <c r="I94" s="179"/>
      <c r="J94" s="180">
        <f>ROUND(I94*H94,2)</f>
        <v>0</v>
      </c>
      <c r="K94" s="176"/>
      <c r="L94" s="41"/>
      <c r="M94" s="181" t="s">
        <v>5</v>
      </c>
      <c r="N94" s="182" t="s">
        <v>41</v>
      </c>
      <c r="O94" s="42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24" t="s">
        <v>574</v>
      </c>
      <c r="AT94" s="24" t="s">
        <v>123</v>
      </c>
      <c r="AU94" s="24" t="s">
        <v>80</v>
      </c>
      <c r="AY94" s="24" t="s">
        <v>121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4" t="s">
        <v>78</v>
      </c>
      <c r="BK94" s="185">
        <f>ROUND(I94*H94,2)</f>
        <v>0</v>
      </c>
      <c r="BL94" s="24" t="s">
        <v>574</v>
      </c>
      <c r="BM94" s="24" t="s">
        <v>601</v>
      </c>
    </row>
    <row r="95" spans="2:65" s="1" customFormat="1" ht="16.5" customHeight="1">
      <c r="B95" s="173"/>
      <c r="C95" s="174" t="s">
        <v>168</v>
      </c>
      <c r="D95" s="174"/>
      <c r="E95" s="175"/>
      <c r="F95" s="176" t="s">
        <v>790</v>
      </c>
      <c r="G95" s="177"/>
      <c r="H95" s="178">
        <v>0</v>
      </c>
      <c r="I95" s="179"/>
      <c r="J95" s="180">
        <f>ROUND(I95*H95,2)</f>
        <v>0</v>
      </c>
      <c r="K95" s="176"/>
      <c r="L95" s="41"/>
      <c r="M95" s="181" t="s">
        <v>5</v>
      </c>
      <c r="N95" s="182" t="s">
        <v>41</v>
      </c>
      <c r="O95" s="42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4" t="s">
        <v>574</v>
      </c>
      <c r="AT95" s="24" t="s">
        <v>123</v>
      </c>
      <c r="AU95" s="24" t="s">
        <v>80</v>
      </c>
      <c r="AY95" s="24" t="s">
        <v>121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4" t="s">
        <v>78</v>
      </c>
      <c r="BK95" s="185">
        <f>ROUND(I95*H95,2)</f>
        <v>0</v>
      </c>
      <c r="BL95" s="24" t="s">
        <v>574</v>
      </c>
      <c r="BM95" s="24" t="s">
        <v>602</v>
      </c>
    </row>
    <row r="96" spans="2:65" s="1" customFormat="1" ht="25.5" customHeight="1">
      <c r="B96" s="173"/>
      <c r="C96" s="174" t="s">
        <v>174</v>
      </c>
      <c r="D96" s="174" t="s">
        <v>123</v>
      </c>
      <c r="E96" s="175" t="s">
        <v>603</v>
      </c>
      <c r="F96" s="176" t="s">
        <v>604</v>
      </c>
      <c r="G96" s="177" t="s">
        <v>572</v>
      </c>
      <c r="H96" s="178">
        <v>1</v>
      </c>
      <c r="I96" s="179"/>
      <c r="J96" s="180">
        <f>ROUND(I96*H96,2)</f>
        <v>0</v>
      </c>
      <c r="K96" s="176" t="s">
        <v>573</v>
      </c>
      <c r="L96" s="41"/>
      <c r="M96" s="181" t="s">
        <v>5</v>
      </c>
      <c r="N96" s="228" t="s">
        <v>41</v>
      </c>
      <c r="O96" s="229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574</v>
      </c>
      <c r="AT96" s="24" t="s">
        <v>123</v>
      </c>
      <c r="AU96" s="24" t="s">
        <v>80</v>
      </c>
      <c r="AY96" s="24" t="s">
        <v>121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4" t="s">
        <v>78</v>
      </c>
      <c r="BK96" s="185">
        <f>ROUND(I96*H96,2)</f>
        <v>0</v>
      </c>
      <c r="BL96" s="24" t="s">
        <v>574</v>
      </c>
      <c r="BM96" s="24" t="s">
        <v>605</v>
      </c>
    </row>
    <row r="97" spans="2:12" s="1" customFormat="1" ht="6.95" customHeight="1">
      <c r="B97" s="56"/>
      <c r="C97" s="57"/>
      <c r="D97" s="57"/>
      <c r="E97" s="57"/>
      <c r="F97" s="57"/>
      <c r="G97" s="57"/>
      <c r="H97" s="57"/>
      <c r="I97" s="127"/>
      <c r="J97" s="57"/>
      <c r="K97" s="57"/>
      <c r="L97" s="41"/>
    </row>
  </sheetData>
  <autoFilter ref="C79:K96" xr:uid="{00000000-0009-0000-0000-000002000000}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9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2" customWidth="1"/>
    <col min="2" max="2" width="1.6640625" style="232" customWidth="1"/>
    <col min="3" max="4" width="5" style="232" customWidth="1"/>
    <col min="5" max="5" width="11.6640625" style="232" customWidth="1"/>
    <col min="6" max="6" width="9.1640625" style="232" customWidth="1"/>
    <col min="7" max="7" width="5" style="232" customWidth="1"/>
    <col min="8" max="8" width="77.83203125" style="232" customWidth="1"/>
    <col min="9" max="10" width="20" style="232" customWidth="1"/>
    <col min="11" max="11" width="1.6640625" style="232" customWidth="1"/>
  </cols>
  <sheetData>
    <row r="1" spans="2:11" ht="37.5" customHeight="1"/>
    <row r="2" spans="2:1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5" customFormat="1" ht="45" customHeight="1">
      <c r="B3" s="236"/>
      <c r="C3" s="357" t="s">
        <v>606</v>
      </c>
      <c r="D3" s="357"/>
      <c r="E3" s="357"/>
      <c r="F3" s="357"/>
      <c r="G3" s="357"/>
      <c r="H3" s="357"/>
      <c r="I3" s="357"/>
      <c r="J3" s="357"/>
      <c r="K3" s="237"/>
    </row>
    <row r="4" spans="2:11" ht="25.5" customHeight="1">
      <c r="B4" s="238"/>
      <c r="C4" s="358" t="s">
        <v>607</v>
      </c>
      <c r="D4" s="358"/>
      <c r="E4" s="358"/>
      <c r="F4" s="358"/>
      <c r="G4" s="358"/>
      <c r="H4" s="358"/>
      <c r="I4" s="358"/>
      <c r="J4" s="358"/>
      <c r="K4" s="239"/>
    </row>
    <row r="5" spans="2:1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ht="15" customHeight="1">
      <c r="B6" s="238"/>
      <c r="C6" s="356" t="s">
        <v>608</v>
      </c>
      <c r="D6" s="356"/>
      <c r="E6" s="356"/>
      <c r="F6" s="356"/>
      <c r="G6" s="356"/>
      <c r="H6" s="356"/>
      <c r="I6" s="356"/>
      <c r="J6" s="356"/>
      <c r="K6" s="239"/>
    </row>
    <row r="7" spans="2:11" ht="15" customHeight="1">
      <c r="B7" s="242"/>
      <c r="C7" s="356" t="s">
        <v>609</v>
      </c>
      <c r="D7" s="356"/>
      <c r="E7" s="356"/>
      <c r="F7" s="356"/>
      <c r="G7" s="356"/>
      <c r="H7" s="356"/>
      <c r="I7" s="356"/>
      <c r="J7" s="356"/>
      <c r="K7" s="239"/>
    </row>
    <row r="8" spans="2:1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ht="15" customHeight="1">
      <c r="B9" s="242"/>
      <c r="C9" s="356" t="s">
        <v>610</v>
      </c>
      <c r="D9" s="356"/>
      <c r="E9" s="356"/>
      <c r="F9" s="356"/>
      <c r="G9" s="356"/>
      <c r="H9" s="356"/>
      <c r="I9" s="356"/>
      <c r="J9" s="356"/>
      <c r="K9" s="239"/>
    </row>
    <row r="10" spans="2:11" ht="15" customHeight="1">
      <c r="B10" s="242"/>
      <c r="C10" s="241"/>
      <c r="D10" s="356" t="s">
        <v>611</v>
      </c>
      <c r="E10" s="356"/>
      <c r="F10" s="356"/>
      <c r="G10" s="356"/>
      <c r="H10" s="356"/>
      <c r="I10" s="356"/>
      <c r="J10" s="356"/>
      <c r="K10" s="239"/>
    </row>
    <row r="11" spans="2:11" ht="15" customHeight="1">
      <c r="B11" s="242"/>
      <c r="C11" s="243"/>
      <c r="D11" s="356" t="s">
        <v>612</v>
      </c>
      <c r="E11" s="356"/>
      <c r="F11" s="356"/>
      <c r="G11" s="356"/>
      <c r="H11" s="356"/>
      <c r="I11" s="356"/>
      <c r="J11" s="356"/>
      <c r="K11" s="239"/>
    </row>
    <row r="12" spans="2:11" ht="12.75" customHeight="1">
      <c r="B12" s="242"/>
      <c r="C12" s="243"/>
      <c r="D12" s="243"/>
      <c r="E12" s="243"/>
      <c r="F12" s="243"/>
      <c r="G12" s="243"/>
      <c r="H12" s="243"/>
      <c r="I12" s="243"/>
      <c r="J12" s="243"/>
      <c r="K12" s="239"/>
    </row>
    <row r="13" spans="2:11" ht="15" customHeight="1">
      <c r="B13" s="242"/>
      <c r="C13" s="243"/>
      <c r="D13" s="356" t="s">
        <v>613</v>
      </c>
      <c r="E13" s="356"/>
      <c r="F13" s="356"/>
      <c r="G13" s="356"/>
      <c r="H13" s="356"/>
      <c r="I13" s="356"/>
      <c r="J13" s="356"/>
      <c r="K13" s="239"/>
    </row>
    <row r="14" spans="2:11" ht="15" customHeight="1">
      <c r="B14" s="242"/>
      <c r="C14" s="243"/>
      <c r="D14" s="356" t="s">
        <v>614</v>
      </c>
      <c r="E14" s="356"/>
      <c r="F14" s="356"/>
      <c r="G14" s="356"/>
      <c r="H14" s="356"/>
      <c r="I14" s="356"/>
      <c r="J14" s="356"/>
      <c r="K14" s="239"/>
    </row>
    <row r="15" spans="2:11" ht="15" customHeight="1">
      <c r="B15" s="242"/>
      <c r="C15" s="243"/>
      <c r="D15" s="356" t="s">
        <v>615</v>
      </c>
      <c r="E15" s="356"/>
      <c r="F15" s="356"/>
      <c r="G15" s="356"/>
      <c r="H15" s="356"/>
      <c r="I15" s="356"/>
      <c r="J15" s="356"/>
      <c r="K15" s="239"/>
    </row>
    <row r="16" spans="2:11" ht="15" customHeight="1">
      <c r="B16" s="242"/>
      <c r="C16" s="243"/>
      <c r="D16" s="243"/>
      <c r="E16" s="244" t="s">
        <v>77</v>
      </c>
      <c r="F16" s="356" t="s">
        <v>616</v>
      </c>
      <c r="G16" s="356"/>
      <c r="H16" s="356"/>
      <c r="I16" s="356"/>
      <c r="J16" s="356"/>
      <c r="K16" s="239"/>
    </row>
    <row r="17" spans="2:11" ht="15" customHeight="1">
      <c r="B17" s="242"/>
      <c r="C17" s="243"/>
      <c r="D17" s="243"/>
      <c r="E17" s="244" t="s">
        <v>617</v>
      </c>
      <c r="F17" s="356" t="s">
        <v>618</v>
      </c>
      <c r="G17" s="356"/>
      <c r="H17" s="356"/>
      <c r="I17" s="356"/>
      <c r="J17" s="356"/>
      <c r="K17" s="239"/>
    </row>
    <row r="18" spans="2:11" ht="15" customHeight="1">
      <c r="B18" s="242"/>
      <c r="C18" s="243"/>
      <c r="D18" s="243"/>
      <c r="E18" s="244" t="s">
        <v>619</v>
      </c>
      <c r="F18" s="356" t="s">
        <v>620</v>
      </c>
      <c r="G18" s="356"/>
      <c r="H18" s="356"/>
      <c r="I18" s="356"/>
      <c r="J18" s="356"/>
      <c r="K18" s="239"/>
    </row>
    <row r="19" spans="2:11" ht="15" customHeight="1">
      <c r="B19" s="242"/>
      <c r="C19" s="243"/>
      <c r="D19" s="243"/>
      <c r="E19" s="244" t="s">
        <v>621</v>
      </c>
      <c r="F19" s="356" t="s">
        <v>622</v>
      </c>
      <c r="G19" s="356"/>
      <c r="H19" s="356"/>
      <c r="I19" s="356"/>
      <c r="J19" s="356"/>
      <c r="K19" s="239"/>
    </row>
    <row r="20" spans="2:11" ht="15" customHeight="1">
      <c r="B20" s="242"/>
      <c r="C20" s="243"/>
      <c r="D20" s="243"/>
      <c r="E20" s="244" t="s">
        <v>623</v>
      </c>
      <c r="F20" s="356" t="s">
        <v>624</v>
      </c>
      <c r="G20" s="356"/>
      <c r="H20" s="356"/>
      <c r="I20" s="356"/>
      <c r="J20" s="356"/>
      <c r="K20" s="239"/>
    </row>
    <row r="21" spans="2:11" ht="15" customHeight="1">
      <c r="B21" s="242"/>
      <c r="C21" s="243"/>
      <c r="D21" s="243"/>
      <c r="E21" s="244" t="s">
        <v>625</v>
      </c>
      <c r="F21" s="356" t="s">
        <v>626</v>
      </c>
      <c r="G21" s="356"/>
      <c r="H21" s="356"/>
      <c r="I21" s="356"/>
      <c r="J21" s="356"/>
      <c r="K21" s="239"/>
    </row>
    <row r="22" spans="2:11" ht="12.75" customHeight="1">
      <c r="B22" s="242"/>
      <c r="C22" s="243"/>
      <c r="D22" s="243"/>
      <c r="E22" s="243"/>
      <c r="F22" s="243"/>
      <c r="G22" s="243"/>
      <c r="H22" s="243"/>
      <c r="I22" s="243"/>
      <c r="J22" s="243"/>
      <c r="K22" s="239"/>
    </row>
    <row r="23" spans="2:11" ht="15" customHeight="1">
      <c r="B23" s="242"/>
      <c r="C23" s="356" t="s">
        <v>627</v>
      </c>
      <c r="D23" s="356"/>
      <c r="E23" s="356"/>
      <c r="F23" s="356"/>
      <c r="G23" s="356"/>
      <c r="H23" s="356"/>
      <c r="I23" s="356"/>
      <c r="J23" s="356"/>
      <c r="K23" s="239"/>
    </row>
    <row r="24" spans="2:11" ht="15" customHeight="1">
      <c r="B24" s="242"/>
      <c r="C24" s="356" t="s">
        <v>628</v>
      </c>
      <c r="D24" s="356"/>
      <c r="E24" s="356"/>
      <c r="F24" s="356"/>
      <c r="G24" s="356"/>
      <c r="H24" s="356"/>
      <c r="I24" s="356"/>
      <c r="J24" s="356"/>
      <c r="K24" s="239"/>
    </row>
    <row r="25" spans="2:11" ht="15" customHeight="1">
      <c r="B25" s="242"/>
      <c r="C25" s="241"/>
      <c r="D25" s="356" t="s">
        <v>629</v>
      </c>
      <c r="E25" s="356"/>
      <c r="F25" s="356"/>
      <c r="G25" s="356"/>
      <c r="H25" s="356"/>
      <c r="I25" s="356"/>
      <c r="J25" s="356"/>
      <c r="K25" s="239"/>
    </row>
    <row r="26" spans="2:11" ht="15" customHeight="1">
      <c r="B26" s="242"/>
      <c r="C26" s="243"/>
      <c r="D26" s="356" t="s">
        <v>630</v>
      </c>
      <c r="E26" s="356"/>
      <c r="F26" s="356"/>
      <c r="G26" s="356"/>
      <c r="H26" s="356"/>
      <c r="I26" s="356"/>
      <c r="J26" s="356"/>
      <c r="K26" s="239"/>
    </row>
    <row r="27" spans="2:11" ht="12.75" customHeight="1">
      <c r="B27" s="242"/>
      <c r="C27" s="243"/>
      <c r="D27" s="243"/>
      <c r="E27" s="243"/>
      <c r="F27" s="243"/>
      <c r="G27" s="243"/>
      <c r="H27" s="243"/>
      <c r="I27" s="243"/>
      <c r="J27" s="243"/>
      <c r="K27" s="239"/>
    </row>
    <row r="28" spans="2:11" ht="15" customHeight="1">
      <c r="B28" s="242"/>
      <c r="C28" s="243"/>
      <c r="D28" s="356" t="s">
        <v>631</v>
      </c>
      <c r="E28" s="356"/>
      <c r="F28" s="356"/>
      <c r="G28" s="356"/>
      <c r="H28" s="356"/>
      <c r="I28" s="356"/>
      <c r="J28" s="356"/>
      <c r="K28" s="239"/>
    </row>
    <row r="29" spans="2:11" ht="15" customHeight="1">
      <c r="B29" s="242"/>
      <c r="C29" s="243"/>
      <c r="D29" s="356" t="s">
        <v>632</v>
      </c>
      <c r="E29" s="356"/>
      <c r="F29" s="356"/>
      <c r="G29" s="356"/>
      <c r="H29" s="356"/>
      <c r="I29" s="356"/>
      <c r="J29" s="356"/>
      <c r="K29" s="239"/>
    </row>
    <row r="30" spans="2:11" ht="12.75" customHeight="1">
      <c r="B30" s="242"/>
      <c r="C30" s="243"/>
      <c r="D30" s="243"/>
      <c r="E30" s="243"/>
      <c r="F30" s="243"/>
      <c r="G30" s="243"/>
      <c r="H30" s="243"/>
      <c r="I30" s="243"/>
      <c r="J30" s="243"/>
      <c r="K30" s="239"/>
    </row>
    <row r="31" spans="2:11" ht="15" customHeight="1">
      <c r="B31" s="242"/>
      <c r="C31" s="243"/>
      <c r="D31" s="356" t="s">
        <v>633</v>
      </c>
      <c r="E31" s="356"/>
      <c r="F31" s="356"/>
      <c r="G31" s="356"/>
      <c r="H31" s="356"/>
      <c r="I31" s="356"/>
      <c r="J31" s="356"/>
      <c r="K31" s="239"/>
    </row>
    <row r="32" spans="2:11" ht="15" customHeight="1">
      <c r="B32" s="242"/>
      <c r="C32" s="243"/>
      <c r="D32" s="356" t="s">
        <v>634</v>
      </c>
      <c r="E32" s="356"/>
      <c r="F32" s="356"/>
      <c r="G32" s="356"/>
      <c r="H32" s="356"/>
      <c r="I32" s="356"/>
      <c r="J32" s="356"/>
      <c r="K32" s="239"/>
    </row>
    <row r="33" spans="2:11" ht="15" customHeight="1">
      <c r="B33" s="242"/>
      <c r="C33" s="243"/>
      <c r="D33" s="356" t="s">
        <v>635</v>
      </c>
      <c r="E33" s="356"/>
      <c r="F33" s="356"/>
      <c r="G33" s="356"/>
      <c r="H33" s="356"/>
      <c r="I33" s="356"/>
      <c r="J33" s="356"/>
      <c r="K33" s="239"/>
    </row>
    <row r="34" spans="2:11" ht="15" customHeight="1">
      <c r="B34" s="242"/>
      <c r="C34" s="243"/>
      <c r="D34" s="241"/>
      <c r="E34" s="245" t="s">
        <v>106</v>
      </c>
      <c r="F34" s="241"/>
      <c r="G34" s="356" t="s">
        <v>636</v>
      </c>
      <c r="H34" s="356"/>
      <c r="I34" s="356"/>
      <c r="J34" s="356"/>
      <c r="K34" s="239"/>
    </row>
    <row r="35" spans="2:11" ht="30.75" customHeight="1">
      <c r="B35" s="242"/>
      <c r="C35" s="243"/>
      <c r="D35" s="241"/>
      <c r="E35" s="245" t="s">
        <v>637</v>
      </c>
      <c r="F35" s="241"/>
      <c r="G35" s="356" t="s">
        <v>638</v>
      </c>
      <c r="H35" s="356"/>
      <c r="I35" s="356"/>
      <c r="J35" s="356"/>
      <c r="K35" s="239"/>
    </row>
    <row r="36" spans="2:11" ht="15" customHeight="1">
      <c r="B36" s="242"/>
      <c r="C36" s="243"/>
      <c r="D36" s="241"/>
      <c r="E36" s="245" t="s">
        <v>51</v>
      </c>
      <c r="F36" s="241"/>
      <c r="G36" s="356" t="s">
        <v>639</v>
      </c>
      <c r="H36" s="356"/>
      <c r="I36" s="356"/>
      <c r="J36" s="356"/>
      <c r="K36" s="239"/>
    </row>
    <row r="37" spans="2:11" ht="15" customHeight="1">
      <c r="B37" s="242"/>
      <c r="C37" s="243"/>
      <c r="D37" s="241"/>
      <c r="E37" s="245" t="s">
        <v>107</v>
      </c>
      <c r="F37" s="241"/>
      <c r="G37" s="356" t="s">
        <v>640</v>
      </c>
      <c r="H37" s="356"/>
      <c r="I37" s="356"/>
      <c r="J37" s="356"/>
      <c r="K37" s="239"/>
    </row>
    <row r="38" spans="2:11" ht="15" customHeight="1">
      <c r="B38" s="242"/>
      <c r="C38" s="243"/>
      <c r="D38" s="241"/>
      <c r="E38" s="245" t="s">
        <v>108</v>
      </c>
      <c r="F38" s="241"/>
      <c r="G38" s="356" t="s">
        <v>641</v>
      </c>
      <c r="H38" s="356"/>
      <c r="I38" s="356"/>
      <c r="J38" s="356"/>
      <c r="K38" s="239"/>
    </row>
    <row r="39" spans="2:11" ht="15" customHeight="1">
      <c r="B39" s="242"/>
      <c r="C39" s="243"/>
      <c r="D39" s="241"/>
      <c r="E39" s="245" t="s">
        <v>109</v>
      </c>
      <c r="F39" s="241"/>
      <c r="G39" s="356" t="s">
        <v>642</v>
      </c>
      <c r="H39" s="356"/>
      <c r="I39" s="356"/>
      <c r="J39" s="356"/>
      <c r="K39" s="239"/>
    </row>
    <row r="40" spans="2:11" ht="15" customHeight="1">
      <c r="B40" s="242"/>
      <c r="C40" s="243"/>
      <c r="D40" s="241"/>
      <c r="E40" s="245" t="s">
        <v>643</v>
      </c>
      <c r="F40" s="241"/>
      <c r="G40" s="356" t="s">
        <v>644</v>
      </c>
      <c r="H40" s="356"/>
      <c r="I40" s="356"/>
      <c r="J40" s="356"/>
      <c r="K40" s="239"/>
    </row>
    <row r="41" spans="2:11" ht="15" customHeight="1">
      <c r="B41" s="242"/>
      <c r="C41" s="243"/>
      <c r="D41" s="241"/>
      <c r="E41" s="245"/>
      <c r="F41" s="241"/>
      <c r="G41" s="356" t="s">
        <v>645</v>
      </c>
      <c r="H41" s="356"/>
      <c r="I41" s="356"/>
      <c r="J41" s="356"/>
      <c r="K41" s="239"/>
    </row>
    <row r="42" spans="2:11" ht="15" customHeight="1">
      <c r="B42" s="242"/>
      <c r="C42" s="243"/>
      <c r="D42" s="241"/>
      <c r="E42" s="245" t="s">
        <v>646</v>
      </c>
      <c r="F42" s="241"/>
      <c r="G42" s="356" t="s">
        <v>647</v>
      </c>
      <c r="H42" s="356"/>
      <c r="I42" s="356"/>
      <c r="J42" s="356"/>
      <c r="K42" s="239"/>
    </row>
    <row r="43" spans="2:11" ht="15" customHeight="1">
      <c r="B43" s="242"/>
      <c r="C43" s="243"/>
      <c r="D43" s="241"/>
      <c r="E43" s="245" t="s">
        <v>111</v>
      </c>
      <c r="F43" s="241"/>
      <c r="G43" s="356" t="s">
        <v>648</v>
      </c>
      <c r="H43" s="356"/>
      <c r="I43" s="356"/>
      <c r="J43" s="356"/>
      <c r="K43" s="239"/>
    </row>
    <row r="44" spans="2:11" ht="12.75" customHeight="1">
      <c r="B44" s="242"/>
      <c r="C44" s="243"/>
      <c r="D44" s="241"/>
      <c r="E44" s="241"/>
      <c r="F44" s="241"/>
      <c r="G44" s="241"/>
      <c r="H44" s="241"/>
      <c r="I44" s="241"/>
      <c r="J44" s="241"/>
      <c r="K44" s="239"/>
    </row>
    <row r="45" spans="2:11" ht="15" customHeight="1">
      <c r="B45" s="242"/>
      <c r="C45" s="243"/>
      <c r="D45" s="356" t="s">
        <v>649</v>
      </c>
      <c r="E45" s="356"/>
      <c r="F45" s="356"/>
      <c r="G45" s="356"/>
      <c r="H45" s="356"/>
      <c r="I45" s="356"/>
      <c r="J45" s="356"/>
      <c r="K45" s="239"/>
    </row>
    <row r="46" spans="2:11" ht="15" customHeight="1">
      <c r="B46" s="242"/>
      <c r="C46" s="243"/>
      <c r="D46" s="243"/>
      <c r="E46" s="356" t="s">
        <v>650</v>
      </c>
      <c r="F46" s="356"/>
      <c r="G46" s="356"/>
      <c r="H46" s="356"/>
      <c r="I46" s="356"/>
      <c r="J46" s="356"/>
      <c r="K46" s="239"/>
    </row>
    <row r="47" spans="2:11" ht="15" customHeight="1">
      <c r="B47" s="242"/>
      <c r="C47" s="243"/>
      <c r="D47" s="243"/>
      <c r="E47" s="356" t="s">
        <v>651</v>
      </c>
      <c r="F47" s="356"/>
      <c r="G47" s="356"/>
      <c r="H47" s="356"/>
      <c r="I47" s="356"/>
      <c r="J47" s="356"/>
      <c r="K47" s="239"/>
    </row>
    <row r="48" spans="2:11" ht="15" customHeight="1">
      <c r="B48" s="242"/>
      <c r="C48" s="243"/>
      <c r="D48" s="243"/>
      <c r="E48" s="356" t="s">
        <v>652</v>
      </c>
      <c r="F48" s="356"/>
      <c r="G48" s="356"/>
      <c r="H48" s="356"/>
      <c r="I48" s="356"/>
      <c r="J48" s="356"/>
      <c r="K48" s="239"/>
    </row>
    <row r="49" spans="2:11" ht="15" customHeight="1">
      <c r="B49" s="242"/>
      <c r="C49" s="243"/>
      <c r="D49" s="356" t="s">
        <v>653</v>
      </c>
      <c r="E49" s="356"/>
      <c r="F49" s="356"/>
      <c r="G49" s="356"/>
      <c r="H49" s="356"/>
      <c r="I49" s="356"/>
      <c r="J49" s="356"/>
      <c r="K49" s="239"/>
    </row>
    <row r="50" spans="2:11" ht="25.5" customHeight="1">
      <c r="B50" s="238"/>
      <c r="C50" s="358" t="s">
        <v>654</v>
      </c>
      <c r="D50" s="358"/>
      <c r="E50" s="358"/>
      <c r="F50" s="358"/>
      <c r="G50" s="358"/>
      <c r="H50" s="358"/>
      <c r="I50" s="358"/>
      <c r="J50" s="358"/>
      <c r="K50" s="239"/>
    </row>
    <row r="51" spans="2:11" ht="5.25" customHeight="1">
      <c r="B51" s="238"/>
      <c r="C51" s="240"/>
      <c r="D51" s="240"/>
      <c r="E51" s="240"/>
      <c r="F51" s="240"/>
      <c r="G51" s="240"/>
      <c r="H51" s="240"/>
      <c r="I51" s="240"/>
      <c r="J51" s="240"/>
      <c r="K51" s="239"/>
    </row>
    <row r="52" spans="2:11" ht="15" customHeight="1">
      <c r="B52" s="238"/>
      <c r="C52" s="356" t="s">
        <v>655</v>
      </c>
      <c r="D52" s="356"/>
      <c r="E52" s="356"/>
      <c r="F52" s="356"/>
      <c r="G52" s="356"/>
      <c r="H52" s="356"/>
      <c r="I52" s="356"/>
      <c r="J52" s="356"/>
      <c r="K52" s="239"/>
    </row>
    <row r="53" spans="2:11" ht="15" customHeight="1">
      <c r="B53" s="238"/>
      <c r="C53" s="356" t="s">
        <v>656</v>
      </c>
      <c r="D53" s="356"/>
      <c r="E53" s="356"/>
      <c r="F53" s="356"/>
      <c r="G53" s="356"/>
      <c r="H53" s="356"/>
      <c r="I53" s="356"/>
      <c r="J53" s="356"/>
      <c r="K53" s="239"/>
    </row>
    <row r="54" spans="2:11" ht="12.75" customHeight="1">
      <c r="B54" s="238"/>
      <c r="C54" s="241"/>
      <c r="D54" s="241"/>
      <c r="E54" s="241"/>
      <c r="F54" s="241"/>
      <c r="G54" s="241"/>
      <c r="H54" s="241"/>
      <c r="I54" s="241"/>
      <c r="J54" s="241"/>
      <c r="K54" s="239"/>
    </row>
    <row r="55" spans="2:11" ht="15" customHeight="1">
      <c r="B55" s="238"/>
      <c r="C55" s="356" t="s">
        <v>657</v>
      </c>
      <c r="D55" s="356"/>
      <c r="E55" s="356"/>
      <c r="F55" s="356"/>
      <c r="G55" s="356"/>
      <c r="H55" s="356"/>
      <c r="I55" s="356"/>
      <c r="J55" s="356"/>
      <c r="K55" s="239"/>
    </row>
    <row r="56" spans="2:11" ht="15" customHeight="1">
      <c r="B56" s="238"/>
      <c r="C56" s="243"/>
      <c r="D56" s="356" t="s">
        <v>658</v>
      </c>
      <c r="E56" s="356"/>
      <c r="F56" s="356"/>
      <c r="G56" s="356"/>
      <c r="H56" s="356"/>
      <c r="I56" s="356"/>
      <c r="J56" s="356"/>
      <c r="K56" s="239"/>
    </row>
    <row r="57" spans="2:11" ht="15" customHeight="1">
      <c r="B57" s="238"/>
      <c r="C57" s="243"/>
      <c r="D57" s="356" t="s">
        <v>659</v>
      </c>
      <c r="E57" s="356"/>
      <c r="F57" s="356"/>
      <c r="G57" s="356"/>
      <c r="H57" s="356"/>
      <c r="I57" s="356"/>
      <c r="J57" s="356"/>
      <c r="K57" s="239"/>
    </row>
    <row r="58" spans="2:11" ht="15" customHeight="1">
      <c r="B58" s="238"/>
      <c r="C58" s="243"/>
      <c r="D58" s="356" t="s">
        <v>660</v>
      </c>
      <c r="E58" s="356"/>
      <c r="F58" s="356"/>
      <c r="G58" s="356"/>
      <c r="H58" s="356"/>
      <c r="I58" s="356"/>
      <c r="J58" s="356"/>
      <c r="K58" s="239"/>
    </row>
    <row r="59" spans="2:11" ht="15" customHeight="1">
      <c r="B59" s="238"/>
      <c r="C59" s="243"/>
      <c r="D59" s="356" t="s">
        <v>661</v>
      </c>
      <c r="E59" s="356"/>
      <c r="F59" s="356"/>
      <c r="G59" s="356"/>
      <c r="H59" s="356"/>
      <c r="I59" s="356"/>
      <c r="J59" s="356"/>
      <c r="K59" s="239"/>
    </row>
    <row r="60" spans="2:11" ht="15" customHeight="1">
      <c r="B60" s="238"/>
      <c r="C60" s="243"/>
      <c r="D60" s="360" t="s">
        <v>662</v>
      </c>
      <c r="E60" s="360"/>
      <c r="F60" s="360"/>
      <c r="G60" s="360"/>
      <c r="H60" s="360"/>
      <c r="I60" s="360"/>
      <c r="J60" s="360"/>
      <c r="K60" s="239"/>
    </row>
    <row r="61" spans="2:11" ht="15" customHeight="1">
      <c r="B61" s="238"/>
      <c r="C61" s="243"/>
      <c r="D61" s="356" t="s">
        <v>663</v>
      </c>
      <c r="E61" s="356"/>
      <c r="F61" s="356"/>
      <c r="G61" s="356"/>
      <c r="H61" s="356"/>
      <c r="I61" s="356"/>
      <c r="J61" s="356"/>
      <c r="K61" s="239"/>
    </row>
    <row r="62" spans="2:11" ht="12.75" customHeight="1">
      <c r="B62" s="238"/>
      <c r="C62" s="243"/>
      <c r="D62" s="243"/>
      <c r="E62" s="246"/>
      <c r="F62" s="243"/>
      <c r="G62" s="243"/>
      <c r="H62" s="243"/>
      <c r="I62" s="243"/>
      <c r="J62" s="243"/>
      <c r="K62" s="239"/>
    </row>
    <row r="63" spans="2:11" ht="15" customHeight="1">
      <c r="B63" s="238"/>
      <c r="C63" s="243"/>
      <c r="D63" s="356" t="s">
        <v>664</v>
      </c>
      <c r="E63" s="356"/>
      <c r="F63" s="356"/>
      <c r="G63" s="356"/>
      <c r="H63" s="356"/>
      <c r="I63" s="356"/>
      <c r="J63" s="356"/>
      <c r="K63" s="239"/>
    </row>
    <row r="64" spans="2:11" ht="15" customHeight="1">
      <c r="B64" s="238"/>
      <c r="C64" s="243"/>
      <c r="D64" s="360" t="s">
        <v>665</v>
      </c>
      <c r="E64" s="360"/>
      <c r="F64" s="360"/>
      <c r="G64" s="360"/>
      <c r="H64" s="360"/>
      <c r="I64" s="360"/>
      <c r="J64" s="360"/>
      <c r="K64" s="239"/>
    </row>
    <row r="65" spans="2:11" ht="15" customHeight="1">
      <c r="B65" s="238"/>
      <c r="C65" s="243"/>
      <c r="D65" s="356" t="s">
        <v>666</v>
      </c>
      <c r="E65" s="356"/>
      <c r="F65" s="356"/>
      <c r="G65" s="356"/>
      <c r="H65" s="356"/>
      <c r="I65" s="356"/>
      <c r="J65" s="356"/>
      <c r="K65" s="239"/>
    </row>
    <row r="66" spans="2:11" ht="15" customHeight="1">
      <c r="B66" s="238"/>
      <c r="C66" s="243"/>
      <c r="D66" s="356" t="s">
        <v>667</v>
      </c>
      <c r="E66" s="356"/>
      <c r="F66" s="356"/>
      <c r="G66" s="356"/>
      <c r="H66" s="356"/>
      <c r="I66" s="356"/>
      <c r="J66" s="356"/>
      <c r="K66" s="239"/>
    </row>
    <row r="67" spans="2:11" ht="15" customHeight="1">
      <c r="B67" s="238"/>
      <c r="C67" s="243"/>
      <c r="D67" s="356" t="s">
        <v>668</v>
      </c>
      <c r="E67" s="356"/>
      <c r="F67" s="356"/>
      <c r="G67" s="356"/>
      <c r="H67" s="356"/>
      <c r="I67" s="356"/>
      <c r="J67" s="356"/>
      <c r="K67" s="239"/>
    </row>
    <row r="68" spans="2:11" ht="15" customHeight="1">
      <c r="B68" s="238"/>
      <c r="C68" s="243"/>
      <c r="D68" s="356" t="s">
        <v>669</v>
      </c>
      <c r="E68" s="356"/>
      <c r="F68" s="356"/>
      <c r="G68" s="356"/>
      <c r="H68" s="356"/>
      <c r="I68" s="356"/>
      <c r="J68" s="356"/>
      <c r="K68" s="239"/>
    </row>
    <row r="69" spans="2:11" ht="12.75" customHeight="1">
      <c r="B69" s="247"/>
      <c r="C69" s="248"/>
      <c r="D69" s="248"/>
      <c r="E69" s="248"/>
      <c r="F69" s="248"/>
      <c r="G69" s="248"/>
      <c r="H69" s="248"/>
      <c r="I69" s="248"/>
      <c r="J69" s="248"/>
      <c r="K69" s="249"/>
    </row>
    <row r="70" spans="2:11" ht="18.75" customHeight="1">
      <c r="B70" s="250"/>
      <c r="C70" s="250"/>
      <c r="D70" s="250"/>
      <c r="E70" s="250"/>
      <c r="F70" s="250"/>
      <c r="G70" s="250"/>
      <c r="H70" s="250"/>
      <c r="I70" s="250"/>
      <c r="J70" s="250"/>
      <c r="K70" s="251"/>
    </row>
    <row r="71" spans="2:11" ht="18.75" customHeight="1">
      <c r="B71" s="251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2:11" ht="7.5" customHeight="1">
      <c r="B72" s="252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ht="45" customHeight="1">
      <c r="B73" s="255"/>
      <c r="C73" s="361" t="s">
        <v>88</v>
      </c>
      <c r="D73" s="361"/>
      <c r="E73" s="361"/>
      <c r="F73" s="361"/>
      <c r="G73" s="361"/>
      <c r="H73" s="361"/>
      <c r="I73" s="361"/>
      <c r="J73" s="361"/>
      <c r="K73" s="256"/>
    </row>
    <row r="74" spans="2:11" ht="17.25" customHeight="1">
      <c r="B74" s="255"/>
      <c r="C74" s="257" t="s">
        <v>670</v>
      </c>
      <c r="D74" s="257"/>
      <c r="E74" s="257"/>
      <c r="F74" s="257" t="s">
        <v>671</v>
      </c>
      <c r="G74" s="258"/>
      <c r="H74" s="257" t="s">
        <v>107</v>
      </c>
      <c r="I74" s="257" t="s">
        <v>55</v>
      </c>
      <c r="J74" s="257" t="s">
        <v>672</v>
      </c>
      <c r="K74" s="256"/>
    </row>
    <row r="75" spans="2:11" ht="17.25" customHeight="1">
      <c r="B75" s="255"/>
      <c r="C75" s="259" t="s">
        <v>673</v>
      </c>
      <c r="D75" s="259"/>
      <c r="E75" s="259"/>
      <c r="F75" s="260" t="s">
        <v>674</v>
      </c>
      <c r="G75" s="261"/>
      <c r="H75" s="259"/>
      <c r="I75" s="259"/>
      <c r="J75" s="259" t="s">
        <v>675</v>
      </c>
      <c r="K75" s="256"/>
    </row>
    <row r="76" spans="2:11" ht="5.25" customHeight="1">
      <c r="B76" s="255"/>
      <c r="C76" s="262"/>
      <c r="D76" s="262"/>
      <c r="E76" s="262"/>
      <c r="F76" s="262"/>
      <c r="G76" s="263"/>
      <c r="H76" s="262"/>
      <c r="I76" s="262"/>
      <c r="J76" s="262"/>
      <c r="K76" s="256"/>
    </row>
    <row r="77" spans="2:11" ht="15" customHeight="1">
      <c r="B77" s="255"/>
      <c r="C77" s="245" t="s">
        <v>51</v>
      </c>
      <c r="D77" s="262"/>
      <c r="E77" s="262"/>
      <c r="F77" s="264" t="s">
        <v>676</v>
      </c>
      <c r="G77" s="263"/>
      <c r="H77" s="245" t="s">
        <v>677</v>
      </c>
      <c r="I77" s="245" t="s">
        <v>678</v>
      </c>
      <c r="J77" s="245">
        <v>20</v>
      </c>
      <c r="K77" s="256"/>
    </row>
    <row r="78" spans="2:11" ht="15" customHeight="1">
      <c r="B78" s="255"/>
      <c r="C78" s="245" t="s">
        <v>679</v>
      </c>
      <c r="D78" s="245"/>
      <c r="E78" s="245"/>
      <c r="F78" s="264" t="s">
        <v>676</v>
      </c>
      <c r="G78" s="263"/>
      <c r="H78" s="245" t="s">
        <v>680</v>
      </c>
      <c r="I78" s="245" t="s">
        <v>678</v>
      </c>
      <c r="J78" s="245">
        <v>120</v>
      </c>
      <c r="K78" s="256"/>
    </row>
    <row r="79" spans="2:11" ht="15" customHeight="1">
      <c r="B79" s="265"/>
      <c r="C79" s="245" t="s">
        <v>681</v>
      </c>
      <c r="D79" s="245"/>
      <c r="E79" s="245"/>
      <c r="F79" s="264" t="s">
        <v>682</v>
      </c>
      <c r="G79" s="263"/>
      <c r="H79" s="245" t="s">
        <v>683</v>
      </c>
      <c r="I79" s="245" t="s">
        <v>678</v>
      </c>
      <c r="J79" s="245">
        <v>50</v>
      </c>
      <c r="K79" s="256"/>
    </row>
    <row r="80" spans="2:11" ht="15" customHeight="1">
      <c r="B80" s="265"/>
      <c r="C80" s="245" t="s">
        <v>684</v>
      </c>
      <c r="D80" s="245"/>
      <c r="E80" s="245"/>
      <c r="F80" s="264" t="s">
        <v>676</v>
      </c>
      <c r="G80" s="263"/>
      <c r="H80" s="245" t="s">
        <v>685</v>
      </c>
      <c r="I80" s="245" t="s">
        <v>686</v>
      </c>
      <c r="J80" s="245"/>
      <c r="K80" s="256"/>
    </row>
    <row r="81" spans="2:11" ht="15" customHeight="1">
      <c r="B81" s="265"/>
      <c r="C81" s="266" t="s">
        <v>687</v>
      </c>
      <c r="D81" s="266"/>
      <c r="E81" s="266"/>
      <c r="F81" s="267" t="s">
        <v>682</v>
      </c>
      <c r="G81" s="266"/>
      <c r="H81" s="266" t="s">
        <v>688</v>
      </c>
      <c r="I81" s="266" t="s">
        <v>678</v>
      </c>
      <c r="J81" s="266">
        <v>15</v>
      </c>
      <c r="K81" s="256"/>
    </row>
    <row r="82" spans="2:11" ht="15" customHeight="1">
      <c r="B82" s="265"/>
      <c r="C82" s="266" t="s">
        <v>689</v>
      </c>
      <c r="D82" s="266"/>
      <c r="E82" s="266"/>
      <c r="F82" s="267" t="s">
        <v>682</v>
      </c>
      <c r="G82" s="266"/>
      <c r="H82" s="266" t="s">
        <v>690</v>
      </c>
      <c r="I82" s="266" t="s">
        <v>678</v>
      </c>
      <c r="J82" s="266">
        <v>15</v>
      </c>
      <c r="K82" s="256"/>
    </row>
    <row r="83" spans="2:11" ht="15" customHeight="1">
      <c r="B83" s="265"/>
      <c r="C83" s="266" t="s">
        <v>691</v>
      </c>
      <c r="D83" s="266"/>
      <c r="E83" s="266"/>
      <c r="F83" s="267" t="s">
        <v>682</v>
      </c>
      <c r="G83" s="266"/>
      <c r="H83" s="266" t="s">
        <v>692</v>
      </c>
      <c r="I83" s="266" t="s">
        <v>678</v>
      </c>
      <c r="J83" s="266">
        <v>20</v>
      </c>
      <c r="K83" s="256"/>
    </row>
    <row r="84" spans="2:11" ht="15" customHeight="1">
      <c r="B84" s="265"/>
      <c r="C84" s="266" t="s">
        <v>693</v>
      </c>
      <c r="D84" s="266"/>
      <c r="E84" s="266"/>
      <c r="F84" s="267" t="s">
        <v>682</v>
      </c>
      <c r="G84" s="266"/>
      <c r="H84" s="266" t="s">
        <v>694</v>
      </c>
      <c r="I84" s="266" t="s">
        <v>678</v>
      </c>
      <c r="J84" s="266">
        <v>20</v>
      </c>
      <c r="K84" s="256"/>
    </row>
    <row r="85" spans="2:11" ht="15" customHeight="1">
      <c r="B85" s="265"/>
      <c r="C85" s="245" t="s">
        <v>695</v>
      </c>
      <c r="D85" s="245"/>
      <c r="E85" s="245"/>
      <c r="F85" s="264" t="s">
        <v>682</v>
      </c>
      <c r="G85" s="263"/>
      <c r="H85" s="245" t="s">
        <v>696</v>
      </c>
      <c r="I85" s="245" t="s">
        <v>678</v>
      </c>
      <c r="J85" s="245">
        <v>50</v>
      </c>
      <c r="K85" s="256"/>
    </row>
    <row r="86" spans="2:11" ht="15" customHeight="1">
      <c r="B86" s="265"/>
      <c r="C86" s="245" t="s">
        <v>697</v>
      </c>
      <c r="D86" s="245"/>
      <c r="E86" s="245"/>
      <c r="F86" s="264" t="s">
        <v>682</v>
      </c>
      <c r="G86" s="263"/>
      <c r="H86" s="245" t="s">
        <v>698</v>
      </c>
      <c r="I86" s="245" t="s">
        <v>678</v>
      </c>
      <c r="J86" s="245">
        <v>20</v>
      </c>
      <c r="K86" s="256"/>
    </row>
    <row r="87" spans="2:11" ht="15" customHeight="1">
      <c r="B87" s="265"/>
      <c r="C87" s="245" t="s">
        <v>699</v>
      </c>
      <c r="D87" s="245"/>
      <c r="E87" s="245"/>
      <c r="F87" s="264" t="s">
        <v>682</v>
      </c>
      <c r="G87" s="263"/>
      <c r="H87" s="245" t="s">
        <v>700</v>
      </c>
      <c r="I87" s="245" t="s">
        <v>678</v>
      </c>
      <c r="J87" s="245">
        <v>20</v>
      </c>
      <c r="K87" s="256"/>
    </row>
    <row r="88" spans="2:11" ht="15" customHeight="1">
      <c r="B88" s="265"/>
      <c r="C88" s="245" t="s">
        <v>701</v>
      </c>
      <c r="D88" s="245"/>
      <c r="E88" s="245"/>
      <c r="F88" s="264" t="s">
        <v>682</v>
      </c>
      <c r="G88" s="263"/>
      <c r="H88" s="245" t="s">
        <v>702</v>
      </c>
      <c r="I88" s="245" t="s">
        <v>678</v>
      </c>
      <c r="J88" s="245">
        <v>50</v>
      </c>
      <c r="K88" s="256"/>
    </row>
    <row r="89" spans="2:11" ht="15" customHeight="1">
      <c r="B89" s="265"/>
      <c r="C89" s="245" t="s">
        <v>703</v>
      </c>
      <c r="D89" s="245"/>
      <c r="E89" s="245"/>
      <c r="F89" s="264" t="s">
        <v>682</v>
      </c>
      <c r="G89" s="263"/>
      <c r="H89" s="245" t="s">
        <v>703</v>
      </c>
      <c r="I89" s="245" t="s">
        <v>678</v>
      </c>
      <c r="J89" s="245">
        <v>50</v>
      </c>
      <c r="K89" s="256"/>
    </row>
    <row r="90" spans="2:11" ht="15" customHeight="1">
      <c r="B90" s="265"/>
      <c r="C90" s="245" t="s">
        <v>112</v>
      </c>
      <c r="D90" s="245"/>
      <c r="E90" s="245"/>
      <c r="F90" s="264" t="s">
        <v>682</v>
      </c>
      <c r="G90" s="263"/>
      <c r="H90" s="245" t="s">
        <v>704</v>
      </c>
      <c r="I90" s="245" t="s">
        <v>678</v>
      </c>
      <c r="J90" s="245">
        <v>255</v>
      </c>
      <c r="K90" s="256"/>
    </row>
    <row r="91" spans="2:11" ht="15" customHeight="1">
      <c r="B91" s="265"/>
      <c r="C91" s="245" t="s">
        <v>705</v>
      </c>
      <c r="D91" s="245"/>
      <c r="E91" s="245"/>
      <c r="F91" s="264" t="s">
        <v>676</v>
      </c>
      <c r="G91" s="263"/>
      <c r="H91" s="245" t="s">
        <v>706</v>
      </c>
      <c r="I91" s="245" t="s">
        <v>707</v>
      </c>
      <c r="J91" s="245"/>
      <c r="K91" s="256"/>
    </row>
    <row r="92" spans="2:11" ht="15" customHeight="1">
      <c r="B92" s="265"/>
      <c r="C92" s="245" t="s">
        <v>708</v>
      </c>
      <c r="D92" s="245"/>
      <c r="E92" s="245"/>
      <c r="F92" s="264" t="s">
        <v>676</v>
      </c>
      <c r="G92" s="263"/>
      <c r="H92" s="245" t="s">
        <v>709</v>
      </c>
      <c r="I92" s="245" t="s">
        <v>710</v>
      </c>
      <c r="J92" s="245"/>
      <c r="K92" s="256"/>
    </row>
    <row r="93" spans="2:11" ht="15" customHeight="1">
      <c r="B93" s="265"/>
      <c r="C93" s="245" t="s">
        <v>711</v>
      </c>
      <c r="D93" s="245"/>
      <c r="E93" s="245"/>
      <c r="F93" s="264" t="s">
        <v>676</v>
      </c>
      <c r="G93" s="263"/>
      <c r="H93" s="245" t="s">
        <v>711</v>
      </c>
      <c r="I93" s="245" t="s">
        <v>710</v>
      </c>
      <c r="J93" s="245"/>
      <c r="K93" s="256"/>
    </row>
    <row r="94" spans="2:11" ht="15" customHeight="1">
      <c r="B94" s="265"/>
      <c r="C94" s="245" t="s">
        <v>36</v>
      </c>
      <c r="D94" s="245"/>
      <c r="E94" s="245"/>
      <c r="F94" s="264" t="s">
        <v>676</v>
      </c>
      <c r="G94" s="263"/>
      <c r="H94" s="245" t="s">
        <v>712</v>
      </c>
      <c r="I94" s="245" t="s">
        <v>710</v>
      </c>
      <c r="J94" s="245"/>
      <c r="K94" s="256"/>
    </row>
    <row r="95" spans="2:11" ht="15" customHeight="1">
      <c r="B95" s="265"/>
      <c r="C95" s="245" t="s">
        <v>46</v>
      </c>
      <c r="D95" s="245"/>
      <c r="E95" s="245"/>
      <c r="F95" s="264" t="s">
        <v>676</v>
      </c>
      <c r="G95" s="263"/>
      <c r="H95" s="245" t="s">
        <v>713</v>
      </c>
      <c r="I95" s="245" t="s">
        <v>710</v>
      </c>
      <c r="J95" s="245"/>
      <c r="K95" s="256"/>
    </row>
    <row r="96" spans="2:11" ht="15" customHeight="1">
      <c r="B96" s="268"/>
      <c r="C96" s="269"/>
      <c r="D96" s="269"/>
      <c r="E96" s="269"/>
      <c r="F96" s="269"/>
      <c r="G96" s="269"/>
      <c r="H96" s="269"/>
      <c r="I96" s="269"/>
      <c r="J96" s="269"/>
      <c r="K96" s="270"/>
    </row>
    <row r="97" spans="2:11" ht="18.75" customHeight="1">
      <c r="B97" s="271"/>
      <c r="C97" s="272"/>
      <c r="D97" s="272"/>
      <c r="E97" s="272"/>
      <c r="F97" s="272"/>
      <c r="G97" s="272"/>
      <c r="H97" s="272"/>
      <c r="I97" s="272"/>
      <c r="J97" s="272"/>
      <c r="K97" s="271"/>
    </row>
    <row r="98" spans="2:11" ht="18.75" customHeight="1">
      <c r="B98" s="251"/>
      <c r="C98" s="251"/>
      <c r="D98" s="251"/>
      <c r="E98" s="251"/>
      <c r="F98" s="251"/>
      <c r="G98" s="251"/>
      <c r="H98" s="251"/>
      <c r="I98" s="251"/>
      <c r="J98" s="251"/>
      <c r="K98" s="251"/>
    </row>
    <row r="99" spans="2:11" ht="7.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4"/>
    </row>
    <row r="100" spans="2:11" ht="45" customHeight="1">
      <c r="B100" s="255"/>
      <c r="C100" s="361" t="s">
        <v>714</v>
      </c>
      <c r="D100" s="361"/>
      <c r="E100" s="361"/>
      <c r="F100" s="361"/>
      <c r="G100" s="361"/>
      <c r="H100" s="361"/>
      <c r="I100" s="361"/>
      <c r="J100" s="361"/>
      <c r="K100" s="256"/>
    </row>
    <row r="101" spans="2:11" ht="17.25" customHeight="1">
      <c r="B101" s="255"/>
      <c r="C101" s="257" t="s">
        <v>670</v>
      </c>
      <c r="D101" s="257"/>
      <c r="E101" s="257"/>
      <c r="F101" s="257" t="s">
        <v>671</v>
      </c>
      <c r="G101" s="258"/>
      <c r="H101" s="257" t="s">
        <v>107</v>
      </c>
      <c r="I101" s="257" t="s">
        <v>55</v>
      </c>
      <c r="J101" s="257" t="s">
        <v>672</v>
      </c>
      <c r="K101" s="256"/>
    </row>
    <row r="102" spans="2:11" ht="17.25" customHeight="1">
      <c r="B102" s="255"/>
      <c r="C102" s="259" t="s">
        <v>673</v>
      </c>
      <c r="D102" s="259"/>
      <c r="E102" s="259"/>
      <c r="F102" s="260" t="s">
        <v>674</v>
      </c>
      <c r="G102" s="261"/>
      <c r="H102" s="259"/>
      <c r="I102" s="259"/>
      <c r="J102" s="259" t="s">
        <v>675</v>
      </c>
      <c r="K102" s="256"/>
    </row>
    <row r="103" spans="2:11" ht="5.25" customHeight="1">
      <c r="B103" s="255"/>
      <c r="C103" s="257"/>
      <c r="D103" s="257"/>
      <c r="E103" s="257"/>
      <c r="F103" s="257"/>
      <c r="G103" s="273"/>
      <c r="H103" s="257"/>
      <c r="I103" s="257"/>
      <c r="J103" s="257"/>
      <c r="K103" s="256"/>
    </row>
    <row r="104" spans="2:11" ht="15" customHeight="1">
      <c r="B104" s="255"/>
      <c r="C104" s="245" t="s">
        <v>51</v>
      </c>
      <c r="D104" s="262"/>
      <c r="E104" s="262"/>
      <c r="F104" s="264" t="s">
        <v>676</v>
      </c>
      <c r="G104" s="273"/>
      <c r="H104" s="245" t="s">
        <v>715</v>
      </c>
      <c r="I104" s="245" t="s">
        <v>678</v>
      </c>
      <c r="J104" s="245">
        <v>20</v>
      </c>
      <c r="K104" s="256"/>
    </row>
    <row r="105" spans="2:11" ht="15" customHeight="1">
      <c r="B105" s="255"/>
      <c r="C105" s="245" t="s">
        <v>679</v>
      </c>
      <c r="D105" s="245"/>
      <c r="E105" s="245"/>
      <c r="F105" s="264" t="s">
        <v>676</v>
      </c>
      <c r="G105" s="245"/>
      <c r="H105" s="245" t="s">
        <v>715</v>
      </c>
      <c r="I105" s="245" t="s">
        <v>678</v>
      </c>
      <c r="J105" s="245">
        <v>120</v>
      </c>
      <c r="K105" s="256"/>
    </row>
    <row r="106" spans="2:11" ht="15" customHeight="1">
      <c r="B106" s="265"/>
      <c r="C106" s="245" t="s">
        <v>681</v>
      </c>
      <c r="D106" s="245"/>
      <c r="E106" s="245"/>
      <c r="F106" s="264" t="s">
        <v>682</v>
      </c>
      <c r="G106" s="245"/>
      <c r="H106" s="245" t="s">
        <v>715</v>
      </c>
      <c r="I106" s="245" t="s">
        <v>678</v>
      </c>
      <c r="J106" s="245">
        <v>50</v>
      </c>
      <c r="K106" s="256"/>
    </row>
    <row r="107" spans="2:11" ht="15" customHeight="1">
      <c r="B107" s="265"/>
      <c r="C107" s="245" t="s">
        <v>684</v>
      </c>
      <c r="D107" s="245"/>
      <c r="E107" s="245"/>
      <c r="F107" s="264" t="s">
        <v>676</v>
      </c>
      <c r="G107" s="245"/>
      <c r="H107" s="245" t="s">
        <v>715</v>
      </c>
      <c r="I107" s="245" t="s">
        <v>686</v>
      </c>
      <c r="J107" s="245"/>
      <c r="K107" s="256"/>
    </row>
    <row r="108" spans="2:11" ht="15" customHeight="1">
      <c r="B108" s="265"/>
      <c r="C108" s="245" t="s">
        <v>695</v>
      </c>
      <c r="D108" s="245"/>
      <c r="E108" s="245"/>
      <c r="F108" s="264" t="s">
        <v>682</v>
      </c>
      <c r="G108" s="245"/>
      <c r="H108" s="245" t="s">
        <v>715</v>
      </c>
      <c r="I108" s="245" t="s">
        <v>678</v>
      </c>
      <c r="J108" s="245">
        <v>50</v>
      </c>
      <c r="K108" s="256"/>
    </row>
    <row r="109" spans="2:11" ht="15" customHeight="1">
      <c r="B109" s="265"/>
      <c r="C109" s="245" t="s">
        <v>703</v>
      </c>
      <c r="D109" s="245"/>
      <c r="E109" s="245"/>
      <c r="F109" s="264" t="s">
        <v>682</v>
      </c>
      <c r="G109" s="245"/>
      <c r="H109" s="245" t="s">
        <v>715</v>
      </c>
      <c r="I109" s="245" t="s">
        <v>678</v>
      </c>
      <c r="J109" s="245">
        <v>50</v>
      </c>
      <c r="K109" s="256"/>
    </row>
    <row r="110" spans="2:11" ht="15" customHeight="1">
      <c r="B110" s="265"/>
      <c r="C110" s="245" t="s">
        <v>701</v>
      </c>
      <c r="D110" s="245"/>
      <c r="E110" s="245"/>
      <c r="F110" s="264" t="s">
        <v>682</v>
      </c>
      <c r="G110" s="245"/>
      <c r="H110" s="245" t="s">
        <v>715</v>
      </c>
      <c r="I110" s="245" t="s">
        <v>678</v>
      </c>
      <c r="J110" s="245">
        <v>50</v>
      </c>
      <c r="K110" s="256"/>
    </row>
    <row r="111" spans="2:11" ht="15" customHeight="1">
      <c r="B111" s="265"/>
      <c r="C111" s="245" t="s">
        <v>51</v>
      </c>
      <c r="D111" s="245"/>
      <c r="E111" s="245"/>
      <c r="F111" s="264" t="s">
        <v>676</v>
      </c>
      <c r="G111" s="245"/>
      <c r="H111" s="245" t="s">
        <v>716</v>
      </c>
      <c r="I111" s="245" t="s">
        <v>678</v>
      </c>
      <c r="J111" s="245">
        <v>20</v>
      </c>
      <c r="K111" s="256"/>
    </row>
    <row r="112" spans="2:11" ht="15" customHeight="1">
      <c r="B112" s="265"/>
      <c r="C112" s="245" t="s">
        <v>717</v>
      </c>
      <c r="D112" s="245"/>
      <c r="E112" s="245"/>
      <c r="F112" s="264" t="s">
        <v>676</v>
      </c>
      <c r="G112" s="245"/>
      <c r="H112" s="245" t="s">
        <v>718</v>
      </c>
      <c r="I112" s="245" t="s">
        <v>678</v>
      </c>
      <c r="J112" s="245">
        <v>120</v>
      </c>
      <c r="K112" s="256"/>
    </row>
    <row r="113" spans="2:11" ht="15" customHeight="1">
      <c r="B113" s="265"/>
      <c r="C113" s="245" t="s">
        <v>36</v>
      </c>
      <c r="D113" s="245"/>
      <c r="E113" s="245"/>
      <c r="F113" s="264" t="s">
        <v>676</v>
      </c>
      <c r="G113" s="245"/>
      <c r="H113" s="245" t="s">
        <v>719</v>
      </c>
      <c r="I113" s="245" t="s">
        <v>710</v>
      </c>
      <c r="J113" s="245"/>
      <c r="K113" s="256"/>
    </row>
    <row r="114" spans="2:11" ht="15" customHeight="1">
      <c r="B114" s="265"/>
      <c r="C114" s="245" t="s">
        <v>46</v>
      </c>
      <c r="D114" s="245"/>
      <c r="E114" s="245"/>
      <c r="F114" s="264" t="s">
        <v>676</v>
      </c>
      <c r="G114" s="245"/>
      <c r="H114" s="245" t="s">
        <v>720</v>
      </c>
      <c r="I114" s="245" t="s">
        <v>710</v>
      </c>
      <c r="J114" s="245"/>
      <c r="K114" s="256"/>
    </row>
    <row r="115" spans="2:11" ht="15" customHeight="1">
      <c r="B115" s="265"/>
      <c r="C115" s="245" t="s">
        <v>55</v>
      </c>
      <c r="D115" s="245"/>
      <c r="E115" s="245"/>
      <c r="F115" s="264" t="s">
        <v>676</v>
      </c>
      <c r="G115" s="245"/>
      <c r="H115" s="245" t="s">
        <v>721</v>
      </c>
      <c r="I115" s="245" t="s">
        <v>722</v>
      </c>
      <c r="J115" s="245"/>
      <c r="K115" s="256"/>
    </row>
    <row r="116" spans="2:11" ht="15" customHeight="1">
      <c r="B116" s="268"/>
      <c r="C116" s="274"/>
      <c r="D116" s="274"/>
      <c r="E116" s="274"/>
      <c r="F116" s="274"/>
      <c r="G116" s="274"/>
      <c r="H116" s="274"/>
      <c r="I116" s="274"/>
      <c r="J116" s="274"/>
      <c r="K116" s="270"/>
    </row>
    <row r="117" spans="2:11" ht="18.75" customHeight="1">
      <c r="B117" s="275"/>
      <c r="C117" s="241"/>
      <c r="D117" s="241"/>
      <c r="E117" s="241"/>
      <c r="F117" s="276"/>
      <c r="G117" s="241"/>
      <c r="H117" s="241"/>
      <c r="I117" s="241"/>
      <c r="J117" s="241"/>
      <c r="K117" s="275"/>
    </row>
    <row r="118" spans="2:11" ht="18.75" customHeight="1">
      <c r="B118" s="251"/>
      <c r="C118" s="251"/>
      <c r="D118" s="251"/>
      <c r="E118" s="251"/>
      <c r="F118" s="251"/>
      <c r="G118" s="251"/>
      <c r="H118" s="251"/>
      <c r="I118" s="251"/>
      <c r="J118" s="251"/>
      <c r="K118" s="251"/>
    </row>
    <row r="119" spans="2:11" ht="7.5" customHeight="1">
      <c r="B119" s="277"/>
      <c r="C119" s="278"/>
      <c r="D119" s="278"/>
      <c r="E119" s="278"/>
      <c r="F119" s="278"/>
      <c r="G119" s="278"/>
      <c r="H119" s="278"/>
      <c r="I119" s="278"/>
      <c r="J119" s="278"/>
      <c r="K119" s="279"/>
    </row>
    <row r="120" spans="2:11" ht="45" customHeight="1">
      <c r="B120" s="280"/>
      <c r="C120" s="357" t="s">
        <v>723</v>
      </c>
      <c r="D120" s="357"/>
      <c r="E120" s="357"/>
      <c r="F120" s="357"/>
      <c r="G120" s="357"/>
      <c r="H120" s="357"/>
      <c r="I120" s="357"/>
      <c r="J120" s="357"/>
      <c r="K120" s="281"/>
    </row>
    <row r="121" spans="2:11" ht="17.25" customHeight="1">
      <c r="B121" s="282"/>
      <c r="C121" s="257" t="s">
        <v>670</v>
      </c>
      <c r="D121" s="257"/>
      <c r="E121" s="257"/>
      <c r="F121" s="257" t="s">
        <v>671</v>
      </c>
      <c r="G121" s="258"/>
      <c r="H121" s="257" t="s">
        <v>107</v>
      </c>
      <c r="I121" s="257" t="s">
        <v>55</v>
      </c>
      <c r="J121" s="257" t="s">
        <v>672</v>
      </c>
      <c r="K121" s="283"/>
    </row>
    <row r="122" spans="2:11" ht="17.25" customHeight="1">
      <c r="B122" s="282"/>
      <c r="C122" s="259" t="s">
        <v>673</v>
      </c>
      <c r="D122" s="259"/>
      <c r="E122" s="259"/>
      <c r="F122" s="260" t="s">
        <v>674</v>
      </c>
      <c r="G122" s="261"/>
      <c r="H122" s="259"/>
      <c r="I122" s="259"/>
      <c r="J122" s="259" t="s">
        <v>675</v>
      </c>
      <c r="K122" s="283"/>
    </row>
    <row r="123" spans="2:11" ht="5.25" customHeight="1">
      <c r="B123" s="284"/>
      <c r="C123" s="262"/>
      <c r="D123" s="262"/>
      <c r="E123" s="262"/>
      <c r="F123" s="262"/>
      <c r="G123" s="245"/>
      <c r="H123" s="262"/>
      <c r="I123" s="262"/>
      <c r="J123" s="262"/>
      <c r="K123" s="285"/>
    </row>
    <row r="124" spans="2:11" ht="15" customHeight="1">
      <c r="B124" s="284"/>
      <c r="C124" s="245" t="s">
        <v>679</v>
      </c>
      <c r="D124" s="262"/>
      <c r="E124" s="262"/>
      <c r="F124" s="264" t="s">
        <v>676</v>
      </c>
      <c r="G124" s="245"/>
      <c r="H124" s="245" t="s">
        <v>715</v>
      </c>
      <c r="I124" s="245" t="s">
        <v>678</v>
      </c>
      <c r="J124" s="245">
        <v>120</v>
      </c>
      <c r="K124" s="286"/>
    </row>
    <row r="125" spans="2:11" ht="15" customHeight="1">
      <c r="B125" s="284"/>
      <c r="C125" s="245" t="s">
        <v>724</v>
      </c>
      <c r="D125" s="245"/>
      <c r="E125" s="245"/>
      <c r="F125" s="264" t="s">
        <v>676</v>
      </c>
      <c r="G125" s="245"/>
      <c r="H125" s="245" t="s">
        <v>725</v>
      </c>
      <c r="I125" s="245" t="s">
        <v>678</v>
      </c>
      <c r="J125" s="245" t="s">
        <v>726</v>
      </c>
      <c r="K125" s="286"/>
    </row>
    <row r="126" spans="2:11" ht="15" customHeight="1">
      <c r="B126" s="284"/>
      <c r="C126" s="245" t="s">
        <v>625</v>
      </c>
      <c r="D126" s="245"/>
      <c r="E126" s="245"/>
      <c r="F126" s="264" t="s">
        <v>676</v>
      </c>
      <c r="G126" s="245"/>
      <c r="H126" s="245" t="s">
        <v>727</v>
      </c>
      <c r="I126" s="245" t="s">
        <v>678</v>
      </c>
      <c r="J126" s="245" t="s">
        <v>726</v>
      </c>
      <c r="K126" s="286"/>
    </row>
    <row r="127" spans="2:11" ht="15" customHeight="1">
      <c r="B127" s="284"/>
      <c r="C127" s="245" t="s">
        <v>687</v>
      </c>
      <c r="D127" s="245"/>
      <c r="E127" s="245"/>
      <c r="F127" s="264" t="s">
        <v>682</v>
      </c>
      <c r="G127" s="245"/>
      <c r="H127" s="245" t="s">
        <v>688</v>
      </c>
      <c r="I127" s="245" t="s">
        <v>678</v>
      </c>
      <c r="J127" s="245">
        <v>15</v>
      </c>
      <c r="K127" s="286"/>
    </row>
    <row r="128" spans="2:11" ht="15" customHeight="1">
      <c r="B128" s="284"/>
      <c r="C128" s="266" t="s">
        <v>689</v>
      </c>
      <c r="D128" s="266"/>
      <c r="E128" s="266"/>
      <c r="F128" s="267" t="s">
        <v>682</v>
      </c>
      <c r="G128" s="266"/>
      <c r="H128" s="266" t="s">
        <v>690</v>
      </c>
      <c r="I128" s="266" t="s">
        <v>678</v>
      </c>
      <c r="J128" s="266">
        <v>15</v>
      </c>
      <c r="K128" s="286"/>
    </row>
    <row r="129" spans="2:11" ht="15" customHeight="1">
      <c r="B129" s="284"/>
      <c r="C129" s="266" t="s">
        <v>691</v>
      </c>
      <c r="D129" s="266"/>
      <c r="E129" s="266"/>
      <c r="F129" s="267" t="s">
        <v>682</v>
      </c>
      <c r="G129" s="266"/>
      <c r="H129" s="266" t="s">
        <v>692</v>
      </c>
      <c r="I129" s="266" t="s">
        <v>678</v>
      </c>
      <c r="J129" s="266">
        <v>20</v>
      </c>
      <c r="K129" s="286"/>
    </row>
    <row r="130" spans="2:11" ht="15" customHeight="1">
      <c r="B130" s="284"/>
      <c r="C130" s="266" t="s">
        <v>693</v>
      </c>
      <c r="D130" s="266"/>
      <c r="E130" s="266"/>
      <c r="F130" s="267" t="s">
        <v>682</v>
      </c>
      <c r="G130" s="266"/>
      <c r="H130" s="266" t="s">
        <v>694</v>
      </c>
      <c r="I130" s="266" t="s">
        <v>678</v>
      </c>
      <c r="J130" s="266">
        <v>20</v>
      </c>
      <c r="K130" s="286"/>
    </row>
    <row r="131" spans="2:11" ht="15" customHeight="1">
      <c r="B131" s="284"/>
      <c r="C131" s="245" t="s">
        <v>681</v>
      </c>
      <c r="D131" s="245"/>
      <c r="E131" s="245"/>
      <c r="F131" s="264" t="s">
        <v>682</v>
      </c>
      <c r="G131" s="245"/>
      <c r="H131" s="245" t="s">
        <v>715</v>
      </c>
      <c r="I131" s="245" t="s">
        <v>678</v>
      </c>
      <c r="J131" s="245">
        <v>50</v>
      </c>
      <c r="K131" s="286"/>
    </row>
    <row r="132" spans="2:11" ht="15" customHeight="1">
      <c r="B132" s="284"/>
      <c r="C132" s="245" t="s">
        <v>695</v>
      </c>
      <c r="D132" s="245"/>
      <c r="E132" s="245"/>
      <c r="F132" s="264" t="s">
        <v>682</v>
      </c>
      <c r="G132" s="245"/>
      <c r="H132" s="245" t="s">
        <v>715</v>
      </c>
      <c r="I132" s="245" t="s">
        <v>678</v>
      </c>
      <c r="J132" s="245">
        <v>50</v>
      </c>
      <c r="K132" s="286"/>
    </row>
    <row r="133" spans="2:11" ht="15" customHeight="1">
      <c r="B133" s="284"/>
      <c r="C133" s="245" t="s">
        <v>701</v>
      </c>
      <c r="D133" s="245"/>
      <c r="E133" s="245"/>
      <c r="F133" s="264" t="s">
        <v>682</v>
      </c>
      <c r="G133" s="245"/>
      <c r="H133" s="245" t="s">
        <v>715</v>
      </c>
      <c r="I133" s="245" t="s">
        <v>678</v>
      </c>
      <c r="J133" s="245">
        <v>50</v>
      </c>
      <c r="K133" s="286"/>
    </row>
    <row r="134" spans="2:11" ht="15" customHeight="1">
      <c r="B134" s="284"/>
      <c r="C134" s="245" t="s">
        <v>703</v>
      </c>
      <c r="D134" s="245"/>
      <c r="E134" s="245"/>
      <c r="F134" s="264" t="s">
        <v>682</v>
      </c>
      <c r="G134" s="245"/>
      <c r="H134" s="245" t="s">
        <v>715</v>
      </c>
      <c r="I134" s="245" t="s">
        <v>678</v>
      </c>
      <c r="J134" s="245">
        <v>50</v>
      </c>
      <c r="K134" s="286"/>
    </row>
    <row r="135" spans="2:11" ht="15" customHeight="1">
      <c r="B135" s="284"/>
      <c r="C135" s="245" t="s">
        <v>112</v>
      </c>
      <c r="D135" s="245"/>
      <c r="E135" s="245"/>
      <c r="F135" s="264" t="s">
        <v>682</v>
      </c>
      <c r="G135" s="245"/>
      <c r="H135" s="245" t="s">
        <v>728</v>
      </c>
      <c r="I135" s="245" t="s">
        <v>678</v>
      </c>
      <c r="J135" s="245">
        <v>255</v>
      </c>
      <c r="K135" s="286"/>
    </row>
    <row r="136" spans="2:11" ht="15" customHeight="1">
      <c r="B136" s="284"/>
      <c r="C136" s="245" t="s">
        <v>705</v>
      </c>
      <c r="D136" s="245"/>
      <c r="E136" s="245"/>
      <c r="F136" s="264" t="s">
        <v>676</v>
      </c>
      <c r="G136" s="245"/>
      <c r="H136" s="245" t="s">
        <v>729</v>
      </c>
      <c r="I136" s="245" t="s">
        <v>707</v>
      </c>
      <c r="J136" s="245"/>
      <c r="K136" s="286"/>
    </row>
    <row r="137" spans="2:11" ht="15" customHeight="1">
      <c r="B137" s="284"/>
      <c r="C137" s="245" t="s">
        <v>708</v>
      </c>
      <c r="D137" s="245"/>
      <c r="E137" s="245"/>
      <c r="F137" s="264" t="s">
        <v>676</v>
      </c>
      <c r="G137" s="245"/>
      <c r="H137" s="245" t="s">
        <v>730</v>
      </c>
      <c r="I137" s="245" t="s">
        <v>710</v>
      </c>
      <c r="J137" s="245"/>
      <c r="K137" s="286"/>
    </row>
    <row r="138" spans="2:11" ht="15" customHeight="1">
      <c r="B138" s="284"/>
      <c r="C138" s="245" t="s">
        <v>711</v>
      </c>
      <c r="D138" s="245"/>
      <c r="E138" s="245"/>
      <c r="F138" s="264" t="s">
        <v>676</v>
      </c>
      <c r="G138" s="245"/>
      <c r="H138" s="245" t="s">
        <v>711</v>
      </c>
      <c r="I138" s="245" t="s">
        <v>710</v>
      </c>
      <c r="J138" s="245"/>
      <c r="K138" s="286"/>
    </row>
    <row r="139" spans="2:11" ht="15" customHeight="1">
      <c r="B139" s="284"/>
      <c r="C139" s="245" t="s">
        <v>36</v>
      </c>
      <c r="D139" s="245"/>
      <c r="E139" s="245"/>
      <c r="F139" s="264" t="s">
        <v>676</v>
      </c>
      <c r="G139" s="245"/>
      <c r="H139" s="245" t="s">
        <v>731</v>
      </c>
      <c r="I139" s="245" t="s">
        <v>710</v>
      </c>
      <c r="J139" s="245"/>
      <c r="K139" s="286"/>
    </row>
    <row r="140" spans="2:11" ht="15" customHeight="1">
      <c r="B140" s="284"/>
      <c r="C140" s="245" t="s">
        <v>732</v>
      </c>
      <c r="D140" s="245"/>
      <c r="E140" s="245"/>
      <c r="F140" s="264" t="s">
        <v>676</v>
      </c>
      <c r="G140" s="245"/>
      <c r="H140" s="245" t="s">
        <v>733</v>
      </c>
      <c r="I140" s="245" t="s">
        <v>710</v>
      </c>
      <c r="J140" s="245"/>
      <c r="K140" s="286"/>
    </row>
    <row r="141" spans="2:11" ht="15" customHeight="1">
      <c r="B141" s="287"/>
      <c r="C141" s="288"/>
      <c r="D141" s="288"/>
      <c r="E141" s="288"/>
      <c r="F141" s="288"/>
      <c r="G141" s="288"/>
      <c r="H141" s="288"/>
      <c r="I141" s="288"/>
      <c r="J141" s="288"/>
      <c r="K141" s="289"/>
    </row>
    <row r="142" spans="2:11" ht="18.75" customHeight="1">
      <c r="B142" s="241"/>
      <c r="C142" s="241"/>
      <c r="D142" s="241"/>
      <c r="E142" s="241"/>
      <c r="F142" s="276"/>
      <c r="G142" s="241"/>
      <c r="H142" s="241"/>
      <c r="I142" s="241"/>
      <c r="J142" s="241"/>
      <c r="K142" s="241"/>
    </row>
    <row r="143" spans="2:11" ht="18.75" customHeight="1">
      <c r="B143" s="251"/>
      <c r="C143" s="251"/>
      <c r="D143" s="251"/>
      <c r="E143" s="251"/>
      <c r="F143" s="251"/>
      <c r="G143" s="251"/>
      <c r="H143" s="251"/>
      <c r="I143" s="251"/>
      <c r="J143" s="251"/>
      <c r="K143" s="251"/>
    </row>
    <row r="144" spans="2:11" ht="7.5" customHeight="1">
      <c r="B144" s="252"/>
      <c r="C144" s="253"/>
      <c r="D144" s="253"/>
      <c r="E144" s="253"/>
      <c r="F144" s="253"/>
      <c r="G144" s="253"/>
      <c r="H144" s="253"/>
      <c r="I144" s="253"/>
      <c r="J144" s="253"/>
      <c r="K144" s="254"/>
    </row>
    <row r="145" spans="2:11" ht="45" customHeight="1">
      <c r="B145" s="255"/>
      <c r="C145" s="361" t="s">
        <v>734</v>
      </c>
      <c r="D145" s="361"/>
      <c r="E145" s="361"/>
      <c r="F145" s="361"/>
      <c r="G145" s="361"/>
      <c r="H145" s="361"/>
      <c r="I145" s="361"/>
      <c r="J145" s="361"/>
      <c r="K145" s="256"/>
    </row>
    <row r="146" spans="2:11" ht="17.25" customHeight="1">
      <c r="B146" s="255"/>
      <c r="C146" s="257" t="s">
        <v>670</v>
      </c>
      <c r="D146" s="257"/>
      <c r="E146" s="257"/>
      <c r="F146" s="257" t="s">
        <v>671</v>
      </c>
      <c r="G146" s="258"/>
      <c r="H146" s="257" t="s">
        <v>107</v>
      </c>
      <c r="I146" s="257" t="s">
        <v>55</v>
      </c>
      <c r="J146" s="257" t="s">
        <v>672</v>
      </c>
      <c r="K146" s="256"/>
    </row>
    <row r="147" spans="2:11" ht="17.25" customHeight="1">
      <c r="B147" s="255"/>
      <c r="C147" s="259" t="s">
        <v>673</v>
      </c>
      <c r="D147" s="259"/>
      <c r="E147" s="259"/>
      <c r="F147" s="260" t="s">
        <v>674</v>
      </c>
      <c r="G147" s="261"/>
      <c r="H147" s="259"/>
      <c r="I147" s="259"/>
      <c r="J147" s="259" t="s">
        <v>675</v>
      </c>
      <c r="K147" s="256"/>
    </row>
    <row r="148" spans="2:11" ht="5.25" customHeight="1">
      <c r="B148" s="265"/>
      <c r="C148" s="262"/>
      <c r="D148" s="262"/>
      <c r="E148" s="262"/>
      <c r="F148" s="262"/>
      <c r="G148" s="263"/>
      <c r="H148" s="262"/>
      <c r="I148" s="262"/>
      <c r="J148" s="262"/>
      <c r="K148" s="286"/>
    </row>
    <row r="149" spans="2:11" ht="15" customHeight="1">
      <c r="B149" s="265"/>
      <c r="C149" s="290" t="s">
        <v>679</v>
      </c>
      <c r="D149" s="245"/>
      <c r="E149" s="245"/>
      <c r="F149" s="291" t="s">
        <v>676</v>
      </c>
      <c r="G149" s="245"/>
      <c r="H149" s="290" t="s">
        <v>715</v>
      </c>
      <c r="I149" s="290" t="s">
        <v>678</v>
      </c>
      <c r="J149" s="290">
        <v>120</v>
      </c>
      <c r="K149" s="286"/>
    </row>
    <row r="150" spans="2:11" ht="15" customHeight="1">
      <c r="B150" s="265"/>
      <c r="C150" s="290" t="s">
        <v>724</v>
      </c>
      <c r="D150" s="245"/>
      <c r="E150" s="245"/>
      <c r="F150" s="291" t="s">
        <v>676</v>
      </c>
      <c r="G150" s="245"/>
      <c r="H150" s="290" t="s">
        <v>735</v>
      </c>
      <c r="I150" s="290" t="s">
        <v>678</v>
      </c>
      <c r="J150" s="290" t="s">
        <v>726</v>
      </c>
      <c r="K150" s="286"/>
    </row>
    <row r="151" spans="2:11" ht="15" customHeight="1">
      <c r="B151" s="265"/>
      <c r="C151" s="290" t="s">
        <v>625</v>
      </c>
      <c r="D151" s="245"/>
      <c r="E151" s="245"/>
      <c r="F151" s="291" t="s">
        <v>676</v>
      </c>
      <c r="G151" s="245"/>
      <c r="H151" s="290" t="s">
        <v>736</v>
      </c>
      <c r="I151" s="290" t="s">
        <v>678</v>
      </c>
      <c r="J151" s="290" t="s">
        <v>726</v>
      </c>
      <c r="K151" s="286"/>
    </row>
    <row r="152" spans="2:11" ht="15" customHeight="1">
      <c r="B152" s="265"/>
      <c r="C152" s="290" t="s">
        <v>681</v>
      </c>
      <c r="D152" s="245"/>
      <c r="E152" s="245"/>
      <c r="F152" s="291" t="s">
        <v>682</v>
      </c>
      <c r="G152" s="245"/>
      <c r="H152" s="290" t="s">
        <v>715</v>
      </c>
      <c r="I152" s="290" t="s">
        <v>678</v>
      </c>
      <c r="J152" s="290">
        <v>50</v>
      </c>
      <c r="K152" s="286"/>
    </row>
    <row r="153" spans="2:11" ht="15" customHeight="1">
      <c r="B153" s="265"/>
      <c r="C153" s="290" t="s">
        <v>684</v>
      </c>
      <c r="D153" s="245"/>
      <c r="E153" s="245"/>
      <c r="F153" s="291" t="s">
        <v>676</v>
      </c>
      <c r="G153" s="245"/>
      <c r="H153" s="290" t="s">
        <v>715</v>
      </c>
      <c r="I153" s="290" t="s">
        <v>686</v>
      </c>
      <c r="J153" s="290"/>
      <c r="K153" s="286"/>
    </row>
    <row r="154" spans="2:11" ht="15" customHeight="1">
      <c r="B154" s="265"/>
      <c r="C154" s="290" t="s">
        <v>695</v>
      </c>
      <c r="D154" s="245"/>
      <c r="E154" s="245"/>
      <c r="F154" s="291" t="s">
        <v>682</v>
      </c>
      <c r="G154" s="245"/>
      <c r="H154" s="290" t="s">
        <v>715</v>
      </c>
      <c r="I154" s="290" t="s">
        <v>678</v>
      </c>
      <c r="J154" s="290">
        <v>50</v>
      </c>
      <c r="K154" s="286"/>
    </row>
    <row r="155" spans="2:11" ht="15" customHeight="1">
      <c r="B155" s="265"/>
      <c r="C155" s="290" t="s">
        <v>703</v>
      </c>
      <c r="D155" s="245"/>
      <c r="E155" s="245"/>
      <c r="F155" s="291" t="s">
        <v>682</v>
      </c>
      <c r="G155" s="245"/>
      <c r="H155" s="290" t="s">
        <v>715</v>
      </c>
      <c r="I155" s="290" t="s">
        <v>678</v>
      </c>
      <c r="J155" s="290">
        <v>50</v>
      </c>
      <c r="K155" s="286"/>
    </row>
    <row r="156" spans="2:11" ht="15" customHeight="1">
      <c r="B156" s="265"/>
      <c r="C156" s="290" t="s">
        <v>701</v>
      </c>
      <c r="D156" s="245"/>
      <c r="E156" s="245"/>
      <c r="F156" s="291" t="s">
        <v>682</v>
      </c>
      <c r="G156" s="245"/>
      <c r="H156" s="290" t="s">
        <v>715</v>
      </c>
      <c r="I156" s="290" t="s">
        <v>678</v>
      </c>
      <c r="J156" s="290">
        <v>50</v>
      </c>
      <c r="K156" s="286"/>
    </row>
    <row r="157" spans="2:11" ht="15" customHeight="1">
      <c r="B157" s="265"/>
      <c r="C157" s="290" t="s">
        <v>93</v>
      </c>
      <c r="D157" s="245"/>
      <c r="E157" s="245"/>
      <c r="F157" s="291" t="s">
        <v>676</v>
      </c>
      <c r="G157" s="245"/>
      <c r="H157" s="290" t="s">
        <v>737</v>
      </c>
      <c r="I157" s="290" t="s">
        <v>678</v>
      </c>
      <c r="J157" s="290" t="s">
        <v>738</v>
      </c>
      <c r="K157" s="286"/>
    </row>
    <row r="158" spans="2:11" ht="15" customHeight="1">
      <c r="B158" s="265"/>
      <c r="C158" s="290" t="s">
        <v>739</v>
      </c>
      <c r="D158" s="245"/>
      <c r="E158" s="245"/>
      <c r="F158" s="291" t="s">
        <v>676</v>
      </c>
      <c r="G158" s="245"/>
      <c r="H158" s="290" t="s">
        <v>740</v>
      </c>
      <c r="I158" s="290" t="s">
        <v>710</v>
      </c>
      <c r="J158" s="290"/>
      <c r="K158" s="286"/>
    </row>
    <row r="159" spans="2:11" ht="15" customHeight="1">
      <c r="B159" s="292"/>
      <c r="C159" s="274"/>
      <c r="D159" s="274"/>
      <c r="E159" s="274"/>
      <c r="F159" s="274"/>
      <c r="G159" s="274"/>
      <c r="H159" s="274"/>
      <c r="I159" s="274"/>
      <c r="J159" s="274"/>
      <c r="K159" s="293"/>
    </row>
    <row r="160" spans="2:11" ht="18.75" customHeight="1">
      <c r="B160" s="241"/>
      <c r="C160" s="245"/>
      <c r="D160" s="245"/>
      <c r="E160" s="245"/>
      <c r="F160" s="264"/>
      <c r="G160" s="245"/>
      <c r="H160" s="245"/>
      <c r="I160" s="245"/>
      <c r="J160" s="245"/>
      <c r="K160" s="241"/>
    </row>
    <row r="161" spans="2:11" ht="18.75" customHeight="1">
      <c r="B161" s="251"/>
      <c r="C161" s="251"/>
      <c r="D161" s="251"/>
      <c r="E161" s="251"/>
      <c r="F161" s="251"/>
      <c r="G161" s="251"/>
      <c r="H161" s="251"/>
      <c r="I161" s="251"/>
      <c r="J161" s="251"/>
      <c r="K161" s="251"/>
    </row>
    <row r="162" spans="2:11" ht="7.5" customHeight="1">
      <c r="B162" s="233"/>
      <c r="C162" s="234"/>
      <c r="D162" s="234"/>
      <c r="E162" s="234"/>
      <c r="F162" s="234"/>
      <c r="G162" s="234"/>
      <c r="H162" s="234"/>
      <c r="I162" s="234"/>
      <c r="J162" s="234"/>
      <c r="K162" s="235"/>
    </row>
    <row r="163" spans="2:11" ht="45" customHeight="1">
      <c r="B163" s="236"/>
      <c r="C163" s="357" t="s">
        <v>741</v>
      </c>
      <c r="D163" s="357"/>
      <c r="E163" s="357"/>
      <c r="F163" s="357"/>
      <c r="G163" s="357"/>
      <c r="H163" s="357"/>
      <c r="I163" s="357"/>
      <c r="J163" s="357"/>
      <c r="K163" s="237"/>
    </row>
    <row r="164" spans="2:11" ht="17.25" customHeight="1">
      <c r="B164" s="236"/>
      <c r="C164" s="257" t="s">
        <v>670</v>
      </c>
      <c r="D164" s="257"/>
      <c r="E164" s="257"/>
      <c r="F164" s="257" t="s">
        <v>671</v>
      </c>
      <c r="G164" s="294"/>
      <c r="H164" s="295" t="s">
        <v>107</v>
      </c>
      <c r="I164" s="295" t="s">
        <v>55</v>
      </c>
      <c r="J164" s="257" t="s">
        <v>672</v>
      </c>
      <c r="K164" s="237"/>
    </row>
    <row r="165" spans="2:11" ht="17.25" customHeight="1">
      <c r="B165" s="238"/>
      <c r="C165" s="259" t="s">
        <v>673</v>
      </c>
      <c r="D165" s="259"/>
      <c r="E165" s="259"/>
      <c r="F165" s="260" t="s">
        <v>674</v>
      </c>
      <c r="G165" s="296"/>
      <c r="H165" s="297"/>
      <c r="I165" s="297"/>
      <c r="J165" s="259" t="s">
        <v>675</v>
      </c>
      <c r="K165" s="239"/>
    </row>
    <row r="166" spans="2:11" ht="5.25" customHeight="1">
      <c r="B166" s="265"/>
      <c r="C166" s="262"/>
      <c r="D166" s="262"/>
      <c r="E166" s="262"/>
      <c r="F166" s="262"/>
      <c r="G166" s="263"/>
      <c r="H166" s="262"/>
      <c r="I166" s="262"/>
      <c r="J166" s="262"/>
      <c r="K166" s="286"/>
    </row>
    <row r="167" spans="2:11" ht="15" customHeight="1">
      <c r="B167" s="265"/>
      <c r="C167" s="245" t="s">
        <v>679</v>
      </c>
      <c r="D167" s="245"/>
      <c r="E167" s="245"/>
      <c r="F167" s="264" t="s">
        <v>676</v>
      </c>
      <c r="G167" s="245"/>
      <c r="H167" s="245" t="s">
        <v>715</v>
      </c>
      <c r="I167" s="245" t="s">
        <v>678</v>
      </c>
      <c r="J167" s="245">
        <v>120</v>
      </c>
      <c r="K167" s="286"/>
    </row>
    <row r="168" spans="2:11" ht="15" customHeight="1">
      <c r="B168" s="265"/>
      <c r="C168" s="245" t="s">
        <v>724</v>
      </c>
      <c r="D168" s="245"/>
      <c r="E168" s="245"/>
      <c r="F168" s="264" t="s">
        <v>676</v>
      </c>
      <c r="G168" s="245"/>
      <c r="H168" s="245" t="s">
        <v>725</v>
      </c>
      <c r="I168" s="245" t="s">
        <v>678</v>
      </c>
      <c r="J168" s="245" t="s">
        <v>726</v>
      </c>
      <c r="K168" s="286"/>
    </row>
    <row r="169" spans="2:11" ht="15" customHeight="1">
      <c r="B169" s="265"/>
      <c r="C169" s="245" t="s">
        <v>625</v>
      </c>
      <c r="D169" s="245"/>
      <c r="E169" s="245"/>
      <c r="F169" s="264" t="s">
        <v>676</v>
      </c>
      <c r="G169" s="245"/>
      <c r="H169" s="245" t="s">
        <v>742</v>
      </c>
      <c r="I169" s="245" t="s">
        <v>678</v>
      </c>
      <c r="J169" s="245" t="s">
        <v>726</v>
      </c>
      <c r="K169" s="286"/>
    </row>
    <row r="170" spans="2:11" ht="15" customHeight="1">
      <c r="B170" s="265"/>
      <c r="C170" s="245" t="s">
        <v>681</v>
      </c>
      <c r="D170" s="245"/>
      <c r="E170" s="245"/>
      <c r="F170" s="264" t="s">
        <v>682</v>
      </c>
      <c r="G170" s="245"/>
      <c r="H170" s="245" t="s">
        <v>742</v>
      </c>
      <c r="I170" s="245" t="s">
        <v>678</v>
      </c>
      <c r="J170" s="245">
        <v>50</v>
      </c>
      <c r="K170" s="286"/>
    </row>
    <row r="171" spans="2:11" ht="15" customHeight="1">
      <c r="B171" s="265"/>
      <c r="C171" s="245" t="s">
        <v>684</v>
      </c>
      <c r="D171" s="245"/>
      <c r="E171" s="245"/>
      <c r="F171" s="264" t="s">
        <v>676</v>
      </c>
      <c r="G171" s="245"/>
      <c r="H171" s="245" t="s">
        <v>742</v>
      </c>
      <c r="I171" s="245" t="s">
        <v>686</v>
      </c>
      <c r="J171" s="245"/>
      <c r="K171" s="286"/>
    </row>
    <row r="172" spans="2:11" ht="15" customHeight="1">
      <c r="B172" s="265"/>
      <c r="C172" s="245" t="s">
        <v>695</v>
      </c>
      <c r="D172" s="245"/>
      <c r="E172" s="245"/>
      <c r="F172" s="264" t="s">
        <v>682</v>
      </c>
      <c r="G172" s="245"/>
      <c r="H172" s="245" t="s">
        <v>742</v>
      </c>
      <c r="I172" s="245" t="s">
        <v>678</v>
      </c>
      <c r="J172" s="245">
        <v>50</v>
      </c>
      <c r="K172" s="286"/>
    </row>
    <row r="173" spans="2:11" ht="15" customHeight="1">
      <c r="B173" s="265"/>
      <c r="C173" s="245" t="s">
        <v>703</v>
      </c>
      <c r="D173" s="245"/>
      <c r="E173" s="245"/>
      <c r="F173" s="264" t="s">
        <v>682</v>
      </c>
      <c r="G173" s="245"/>
      <c r="H173" s="245" t="s">
        <v>742</v>
      </c>
      <c r="I173" s="245" t="s">
        <v>678</v>
      </c>
      <c r="J173" s="245">
        <v>50</v>
      </c>
      <c r="K173" s="286"/>
    </row>
    <row r="174" spans="2:11" ht="15" customHeight="1">
      <c r="B174" s="265"/>
      <c r="C174" s="245" t="s">
        <v>701</v>
      </c>
      <c r="D174" s="245"/>
      <c r="E174" s="245"/>
      <c r="F174" s="264" t="s">
        <v>682</v>
      </c>
      <c r="G174" s="245"/>
      <c r="H174" s="245" t="s">
        <v>742</v>
      </c>
      <c r="I174" s="245" t="s">
        <v>678</v>
      </c>
      <c r="J174" s="245">
        <v>50</v>
      </c>
      <c r="K174" s="286"/>
    </row>
    <row r="175" spans="2:11" ht="15" customHeight="1">
      <c r="B175" s="265"/>
      <c r="C175" s="245" t="s">
        <v>106</v>
      </c>
      <c r="D175" s="245"/>
      <c r="E175" s="245"/>
      <c r="F175" s="264" t="s">
        <v>676</v>
      </c>
      <c r="G175" s="245"/>
      <c r="H175" s="245" t="s">
        <v>743</v>
      </c>
      <c r="I175" s="245" t="s">
        <v>744</v>
      </c>
      <c r="J175" s="245"/>
      <c r="K175" s="286"/>
    </row>
    <row r="176" spans="2:11" ht="15" customHeight="1">
      <c r="B176" s="265"/>
      <c r="C176" s="245" t="s">
        <v>55</v>
      </c>
      <c r="D176" s="245"/>
      <c r="E176" s="245"/>
      <c r="F176" s="264" t="s">
        <v>676</v>
      </c>
      <c r="G176" s="245"/>
      <c r="H176" s="245" t="s">
        <v>745</v>
      </c>
      <c r="I176" s="245" t="s">
        <v>746</v>
      </c>
      <c r="J176" s="245">
        <v>1</v>
      </c>
      <c r="K176" s="286"/>
    </row>
    <row r="177" spans="2:11" ht="15" customHeight="1">
      <c r="B177" s="265"/>
      <c r="C177" s="245" t="s">
        <v>51</v>
      </c>
      <c r="D177" s="245"/>
      <c r="E177" s="245"/>
      <c r="F177" s="264" t="s">
        <v>676</v>
      </c>
      <c r="G177" s="245"/>
      <c r="H177" s="245" t="s">
        <v>747</v>
      </c>
      <c r="I177" s="245" t="s">
        <v>678</v>
      </c>
      <c r="J177" s="245">
        <v>20</v>
      </c>
      <c r="K177" s="286"/>
    </row>
    <row r="178" spans="2:11" ht="15" customHeight="1">
      <c r="B178" s="265"/>
      <c r="C178" s="245" t="s">
        <v>107</v>
      </c>
      <c r="D178" s="245"/>
      <c r="E178" s="245"/>
      <c r="F178" s="264" t="s">
        <v>676</v>
      </c>
      <c r="G178" s="245"/>
      <c r="H178" s="245" t="s">
        <v>748</v>
      </c>
      <c r="I178" s="245" t="s">
        <v>678</v>
      </c>
      <c r="J178" s="245">
        <v>255</v>
      </c>
      <c r="K178" s="286"/>
    </row>
    <row r="179" spans="2:11" ht="15" customHeight="1">
      <c r="B179" s="265"/>
      <c r="C179" s="245" t="s">
        <v>108</v>
      </c>
      <c r="D179" s="245"/>
      <c r="E179" s="245"/>
      <c r="F179" s="264" t="s">
        <v>676</v>
      </c>
      <c r="G179" s="245"/>
      <c r="H179" s="245" t="s">
        <v>641</v>
      </c>
      <c r="I179" s="245" t="s">
        <v>678</v>
      </c>
      <c r="J179" s="245">
        <v>10</v>
      </c>
      <c r="K179" s="286"/>
    </row>
    <row r="180" spans="2:11" ht="15" customHeight="1">
      <c r="B180" s="265"/>
      <c r="C180" s="245" t="s">
        <v>109</v>
      </c>
      <c r="D180" s="245"/>
      <c r="E180" s="245"/>
      <c r="F180" s="264" t="s">
        <v>676</v>
      </c>
      <c r="G180" s="245"/>
      <c r="H180" s="245" t="s">
        <v>749</v>
      </c>
      <c r="I180" s="245" t="s">
        <v>710</v>
      </c>
      <c r="J180" s="245"/>
      <c r="K180" s="286"/>
    </row>
    <row r="181" spans="2:11" ht="15" customHeight="1">
      <c r="B181" s="265"/>
      <c r="C181" s="245" t="s">
        <v>750</v>
      </c>
      <c r="D181" s="245"/>
      <c r="E181" s="245"/>
      <c r="F181" s="264" t="s">
        <v>676</v>
      </c>
      <c r="G181" s="245"/>
      <c r="H181" s="245" t="s">
        <v>751</v>
      </c>
      <c r="I181" s="245" t="s">
        <v>710</v>
      </c>
      <c r="J181" s="245"/>
      <c r="K181" s="286"/>
    </row>
    <row r="182" spans="2:11" ht="15" customHeight="1">
      <c r="B182" s="265"/>
      <c r="C182" s="245" t="s">
        <v>739</v>
      </c>
      <c r="D182" s="245"/>
      <c r="E182" s="245"/>
      <c r="F182" s="264" t="s">
        <v>676</v>
      </c>
      <c r="G182" s="245"/>
      <c r="H182" s="245" t="s">
        <v>752</v>
      </c>
      <c r="I182" s="245" t="s">
        <v>710</v>
      </c>
      <c r="J182" s="245"/>
      <c r="K182" s="286"/>
    </row>
    <row r="183" spans="2:11" ht="15" customHeight="1">
      <c r="B183" s="265"/>
      <c r="C183" s="245" t="s">
        <v>111</v>
      </c>
      <c r="D183" s="245"/>
      <c r="E183" s="245"/>
      <c r="F183" s="264" t="s">
        <v>682</v>
      </c>
      <c r="G183" s="245"/>
      <c r="H183" s="245" t="s">
        <v>753</v>
      </c>
      <c r="I183" s="245" t="s">
        <v>678</v>
      </c>
      <c r="J183" s="245">
        <v>50</v>
      </c>
      <c r="K183" s="286"/>
    </row>
    <row r="184" spans="2:11" ht="15" customHeight="1">
      <c r="B184" s="265"/>
      <c r="C184" s="245" t="s">
        <v>754</v>
      </c>
      <c r="D184" s="245"/>
      <c r="E184" s="245"/>
      <c r="F184" s="264" t="s">
        <v>682</v>
      </c>
      <c r="G184" s="245"/>
      <c r="H184" s="245" t="s">
        <v>755</v>
      </c>
      <c r="I184" s="245" t="s">
        <v>756</v>
      </c>
      <c r="J184" s="245"/>
      <c r="K184" s="286"/>
    </row>
    <row r="185" spans="2:11" ht="15" customHeight="1">
      <c r="B185" s="265"/>
      <c r="C185" s="245" t="s">
        <v>757</v>
      </c>
      <c r="D185" s="245"/>
      <c r="E185" s="245"/>
      <c r="F185" s="264" t="s">
        <v>682</v>
      </c>
      <c r="G185" s="245"/>
      <c r="H185" s="245" t="s">
        <v>758</v>
      </c>
      <c r="I185" s="245" t="s">
        <v>756</v>
      </c>
      <c r="J185" s="245"/>
      <c r="K185" s="286"/>
    </row>
    <row r="186" spans="2:11" ht="15" customHeight="1">
      <c r="B186" s="265"/>
      <c r="C186" s="245" t="s">
        <v>759</v>
      </c>
      <c r="D186" s="245"/>
      <c r="E186" s="245"/>
      <c r="F186" s="264" t="s">
        <v>682</v>
      </c>
      <c r="G186" s="245"/>
      <c r="H186" s="245" t="s">
        <v>760</v>
      </c>
      <c r="I186" s="245" t="s">
        <v>756</v>
      </c>
      <c r="J186" s="245"/>
      <c r="K186" s="286"/>
    </row>
    <row r="187" spans="2:11" ht="15" customHeight="1">
      <c r="B187" s="265"/>
      <c r="C187" s="298" t="s">
        <v>761</v>
      </c>
      <c r="D187" s="245"/>
      <c r="E187" s="245"/>
      <c r="F187" s="264" t="s">
        <v>682</v>
      </c>
      <c r="G187" s="245"/>
      <c r="H187" s="245" t="s">
        <v>762</v>
      </c>
      <c r="I187" s="245" t="s">
        <v>763</v>
      </c>
      <c r="J187" s="299" t="s">
        <v>764</v>
      </c>
      <c r="K187" s="286"/>
    </row>
    <row r="188" spans="2:11" ht="15" customHeight="1">
      <c r="B188" s="265"/>
      <c r="C188" s="250" t="s">
        <v>40</v>
      </c>
      <c r="D188" s="245"/>
      <c r="E188" s="245"/>
      <c r="F188" s="264" t="s">
        <v>676</v>
      </c>
      <c r="G188" s="245"/>
      <c r="H188" s="241" t="s">
        <v>765</v>
      </c>
      <c r="I188" s="245" t="s">
        <v>766</v>
      </c>
      <c r="J188" s="245"/>
      <c r="K188" s="286"/>
    </row>
    <row r="189" spans="2:11" ht="15" customHeight="1">
      <c r="B189" s="265"/>
      <c r="C189" s="250" t="s">
        <v>767</v>
      </c>
      <c r="D189" s="245"/>
      <c r="E189" s="245"/>
      <c r="F189" s="264" t="s">
        <v>676</v>
      </c>
      <c r="G189" s="245"/>
      <c r="H189" s="245" t="s">
        <v>768</v>
      </c>
      <c r="I189" s="245" t="s">
        <v>710</v>
      </c>
      <c r="J189" s="245"/>
      <c r="K189" s="286"/>
    </row>
    <row r="190" spans="2:11" ht="15" customHeight="1">
      <c r="B190" s="265"/>
      <c r="C190" s="250" t="s">
        <v>769</v>
      </c>
      <c r="D190" s="245"/>
      <c r="E190" s="245"/>
      <c r="F190" s="264" t="s">
        <v>676</v>
      </c>
      <c r="G190" s="245"/>
      <c r="H190" s="245" t="s">
        <v>770</v>
      </c>
      <c r="I190" s="245" t="s">
        <v>710</v>
      </c>
      <c r="J190" s="245"/>
      <c r="K190" s="286"/>
    </row>
    <row r="191" spans="2:11" ht="15" customHeight="1">
      <c r="B191" s="265"/>
      <c r="C191" s="250" t="s">
        <v>771</v>
      </c>
      <c r="D191" s="245"/>
      <c r="E191" s="245"/>
      <c r="F191" s="264" t="s">
        <v>682</v>
      </c>
      <c r="G191" s="245"/>
      <c r="H191" s="245" t="s">
        <v>772</v>
      </c>
      <c r="I191" s="245" t="s">
        <v>710</v>
      </c>
      <c r="J191" s="245"/>
      <c r="K191" s="286"/>
    </row>
    <row r="192" spans="2:11" ht="15" customHeight="1">
      <c r="B192" s="292"/>
      <c r="C192" s="300"/>
      <c r="D192" s="274"/>
      <c r="E192" s="274"/>
      <c r="F192" s="274"/>
      <c r="G192" s="274"/>
      <c r="H192" s="274"/>
      <c r="I192" s="274"/>
      <c r="J192" s="274"/>
      <c r="K192" s="293"/>
    </row>
    <row r="193" spans="2:11" ht="18.75" customHeight="1">
      <c r="B193" s="241"/>
      <c r="C193" s="245"/>
      <c r="D193" s="245"/>
      <c r="E193" s="245"/>
      <c r="F193" s="264"/>
      <c r="G193" s="245"/>
      <c r="H193" s="245"/>
      <c r="I193" s="245"/>
      <c r="J193" s="245"/>
      <c r="K193" s="241"/>
    </row>
    <row r="194" spans="2:11" ht="18.75" customHeight="1">
      <c r="B194" s="241"/>
      <c r="C194" s="245"/>
      <c r="D194" s="245"/>
      <c r="E194" s="245"/>
      <c r="F194" s="264"/>
      <c r="G194" s="245"/>
      <c r="H194" s="245"/>
      <c r="I194" s="245"/>
      <c r="J194" s="245"/>
      <c r="K194" s="241"/>
    </row>
    <row r="195" spans="2:11" ht="18.75" customHeight="1">
      <c r="B195" s="251"/>
      <c r="C195" s="251"/>
      <c r="D195" s="251"/>
      <c r="E195" s="251"/>
      <c r="F195" s="251"/>
      <c r="G195" s="251"/>
      <c r="H195" s="251"/>
      <c r="I195" s="251"/>
      <c r="J195" s="251"/>
      <c r="K195" s="251"/>
    </row>
    <row r="196" spans="2:11">
      <c r="B196" s="233"/>
      <c r="C196" s="234"/>
      <c r="D196" s="234"/>
      <c r="E196" s="234"/>
      <c r="F196" s="234"/>
      <c r="G196" s="234"/>
      <c r="H196" s="234"/>
      <c r="I196" s="234"/>
      <c r="J196" s="234"/>
      <c r="K196" s="235"/>
    </row>
    <row r="197" spans="2:11" ht="21">
      <c r="B197" s="236"/>
      <c r="C197" s="357" t="s">
        <v>773</v>
      </c>
      <c r="D197" s="357"/>
      <c r="E197" s="357"/>
      <c r="F197" s="357"/>
      <c r="G197" s="357"/>
      <c r="H197" s="357"/>
      <c r="I197" s="357"/>
      <c r="J197" s="357"/>
      <c r="K197" s="237"/>
    </row>
    <row r="198" spans="2:11" ht="25.5" customHeight="1">
      <c r="B198" s="236"/>
      <c r="C198" s="301" t="s">
        <v>774</v>
      </c>
      <c r="D198" s="301"/>
      <c r="E198" s="301"/>
      <c r="F198" s="301" t="s">
        <v>775</v>
      </c>
      <c r="G198" s="302"/>
      <c r="H198" s="362" t="s">
        <v>776</v>
      </c>
      <c r="I198" s="362"/>
      <c r="J198" s="362"/>
      <c r="K198" s="237"/>
    </row>
    <row r="199" spans="2:11" ht="5.25" customHeight="1">
      <c r="B199" s="265"/>
      <c r="C199" s="262"/>
      <c r="D199" s="262"/>
      <c r="E199" s="262"/>
      <c r="F199" s="262"/>
      <c r="G199" s="245"/>
      <c r="H199" s="262"/>
      <c r="I199" s="262"/>
      <c r="J199" s="262"/>
      <c r="K199" s="286"/>
    </row>
    <row r="200" spans="2:11" ht="15" customHeight="1">
      <c r="B200" s="265"/>
      <c r="C200" s="245" t="s">
        <v>766</v>
      </c>
      <c r="D200" s="245"/>
      <c r="E200" s="245"/>
      <c r="F200" s="264" t="s">
        <v>41</v>
      </c>
      <c r="G200" s="245"/>
      <c r="H200" s="359" t="s">
        <v>777</v>
      </c>
      <c r="I200" s="359"/>
      <c r="J200" s="359"/>
      <c r="K200" s="286"/>
    </row>
    <row r="201" spans="2:11" ht="15" customHeight="1">
      <c r="B201" s="265"/>
      <c r="C201" s="271"/>
      <c r="D201" s="245"/>
      <c r="E201" s="245"/>
      <c r="F201" s="264" t="s">
        <v>42</v>
      </c>
      <c r="G201" s="245"/>
      <c r="H201" s="359" t="s">
        <v>778</v>
      </c>
      <c r="I201" s="359"/>
      <c r="J201" s="359"/>
      <c r="K201" s="286"/>
    </row>
    <row r="202" spans="2:11" ht="15" customHeight="1">
      <c r="B202" s="265"/>
      <c r="C202" s="271"/>
      <c r="D202" s="245"/>
      <c r="E202" s="245"/>
      <c r="F202" s="264" t="s">
        <v>45</v>
      </c>
      <c r="G202" s="245"/>
      <c r="H202" s="359" t="s">
        <v>779</v>
      </c>
      <c r="I202" s="359"/>
      <c r="J202" s="359"/>
      <c r="K202" s="286"/>
    </row>
    <row r="203" spans="2:11" ht="15" customHeight="1">
      <c r="B203" s="265"/>
      <c r="C203" s="245"/>
      <c r="D203" s="245"/>
      <c r="E203" s="245"/>
      <c r="F203" s="264" t="s">
        <v>43</v>
      </c>
      <c r="G203" s="245"/>
      <c r="H203" s="359" t="s">
        <v>780</v>
      </c>
      <c r="I203" s="359"/>
      <c r="J203" s="359"/>
      <c r="K203" s="286"/>
    </row>
    <row r="204" spans="2:11" ht="15" customHeight="1">
      <c r="B204" s="265"/>
      <c r="C204" s="245"/>
      <c r="D204" s="245"/>
      <c r="E204" s="245"/>
      <c r="F204" s="264" t="s">
        <v>44</v>
      </c>
      <c r="G204" s="245"/>
      <c r="H204" s="359" t="s">
        <v>781</v>
      </c>
      <c r="I204" s="359"/>
      <c r="J204" s="359"/>
      <c r="K204" s="286"/>
    </row>
    <row r="205" spans="2:11" ht="15" customHeight="1">
      <c r="B205" s="265"/>
      <c r="C205" s="245"/>
      <c r="D205" s="245"/>
      <c r="E205" s="245"/>
      <c r="F205" s="264"/>
      <c r="G205" s="245"/>
      <c r="H205" s="245"/>
      <c r="I205" s="245"/>
      <c r="J205" s="245"/>
      <c r="K205" s="286"/>
    </row>
    <row r="206" spans="2:11" ht="15" customHeight="1">
      <c r="B206" s="265"/>
      <c r="C206" s="245" t="s">
        <v>722</v>
      </c>
      <c r="D206" s="245"/>
      <c r="E206" s="245"/>
      <c r="F206" s="264" t="s">
        <v>77</v>
      </c>
      <c r="G206" s="245"/>
      <c r="H206" s="359" t="s">
        <v>782</v>
      </c>
      <c r="I206" s="359"/>
      <c r="J206" s="359"/>
      <c r="K206" s="286"/>
    </row>
    <row r="207" spans="2:11" ht="15" customHeight="1">
      <c r="B207" s="265"/>
      <c r="C207" s="271"/>
      <c r="D207" s="245"/>
      <c r="E207" s="245"/>
      <c r="F207" s="264" t="s">
        <v>619</v>
      </c>
      <c r="G207" s="245"/>
      <c r="H207" s="359" t="s">
        <v>620</v>
      </c>
      <c r="I207" s="359"/>
      <c r="J207" s="359"/>
      <c r="K207" s="286"/>
    </row>
    <row r="208" spans="2:11" ht="15" customHeight="1">
      <c r="B208" s="265"/>
      <c r="C208" s="245"/>
      <c r="D208" s="245"/>
      <c r="E208" s="245"/>
      <c r="F208" s="264" t="s">
        <v>617</v>
      </c>
      <c r="G208" s="245"/>
      <c r="H208" s="359" t="s">
        <v>783</v>
      </c>
      <c r="I208" s="359"/>
      <c r="J208" s="359"/>
      <c r="K208" s="286"/>
    </row>
    <row r="209" spans="2:11" ht="15" customHeight="1">
      <c r="B209" s="303"/>
      <c r="C209" s="271"/>
      <c r="D209" s="271"/>
      <c r="E209" s="271"/>
      <c r="F209" s="264" t="s">
        <v>621</v>
      </c>
      <c r="G209" s="250"/>
      <c r="H209" s="363" t="s">
        <v>622</v>
      </c>
      <c r="I209" s="363"/>
      <c r="J209" s="363"/>
      <c r="K209" s="304"/>
    </row>
    <row r="210" spans="2:11" ht="15" customHeight="1">
      <c r="B210" s="303"/>
      <c r="C210" s="271"/>
      <c r="D210" s="271"/>
      <c r="E210" s="271"/>
      <c r="F210" s="264" t="s">
        <v>623</v>
      </c>
      <c r="G210" s="250"/>
      <c r="H210" s="363" t="s">
        <v>784</v>
      </c>
      <c r="I210" s="363"/>
      <c r="J210" s="363"/>
      <c r="K210" s="304"/>
    </row>
    <row r="211" spans="2:11" ht="15" customHeight="1">
      <c r="B211" s="303"/>
      <c r="C211" s="271"/>
      <c r="D211" s="271"/>
      <c r="E211" s="271"/>
      <c r="F211" s="305"/>
      <c r="G211" s="250"/>
      <c r="H211" s="306"/>
      <c r="I211" s="306"/>
      <c r="J211" s="306"/>
      <c r="K211" s="304"/>
    </row>
    <row r="212" spans="2:11" ht="15" customHeight="1">
      <c r="B212" s="303"/>
      <c r="C212" s="245" t="s">
        <v>746</v>
      </c>
      <c r="D212" s="271"/>
      <c r="E212" s="271"/>
      <c r="F212" s="264">
        <v>1</v>
      </c>
      <c r="G212" s="250"/>
      <c r="H212" s="363" t="s">
        <v>785</v>
      </c>
      <c r="I212" s="363"/>
      <c r="J212" s="363"/>
      <c r="K212" s="304"/>
    </row>
    <row r="213" spans="2:11" ht="15" customHeight="1">
      <c r="B213" s="303"/>
      <c r="C213" s="271"/>
      <c r="D213" s="271"/>
      <c r="E213" s="271"/>
      <c r="F213" s="264">
        <v>2</v>
      </c>
      <c r="G213" s="250"/>
      <c r="H213" s="363" t="s">
        <v>786</v>
      </c>
      <c r="I213" s="363"/>
      <c r="J213" s="363"/>
      <c r="K213" s="304"/>
    </row>
    <row r="214" spans="2:11" ht="15" customHeight="1">
      <c r="B214" s="303"/>
      <c r="C214" s="271"/>
      <c r="D214" s="271"/>
      <c r="E214" s="271"/>
      <c r="F214" s="264">
        <v>3</v>
      </c>
      <c r="G214" s="250"/>
      <c r="H214" s="363" t="s">
        <v>787</v>
      </c>
      <c r="I214" s="363"/>
      <c r="J214" s="363"/>
      <c r="K214" s="304"/>
    </row>
    <row r="215" spans="2:11" ht="15" customHeight="1">
      <c r="B215" s="303"/>
      <c r="C215" s="271"/>
      <c r="D215" s="271"/>
      <c r="E215" s="271"/>
      <c r="F215" s="264">
        <v>4</v>
      </c>
      <c r="G215" s="250"/>
      <c r="H215" s="363" t="s">
        <v>788</v>
      </c>
      <c r="I215" s="363"/>
      <c r="J215" s="363"/>
      <c r="K215" s="304"/>
    </row>
    <row r="216" spans="2:11" ht="12.75" customHeight="1">
      <c r="B216" s="307"/>
      <c r="C216" s="308"/>
      <c r="D216" s="308"/>
      <c r="E216" s="308"/>
      <c r="F216" s="308"/>
      <c r="G216" s="308"/>
      <c r="H216" s="308"/>
      <c r="I216" s="308"/>
      <c r="J216" s="308"/>
      <c r="K216" s="30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101 - KOMUNIKACE</vt:lpstr>
      <vt:lpstr>SO 000 - VEDLEJŠÍ A OSTAT...</vt:lpstr>
      <vt:lpstr>Pokyny pro vyplnění</vt:lpstr>
      <vt:lpstr>'Rekapitulace stavby'!Názvy_tisku</vt:lpstr>
      <vt:lpstr>'SO 000 - VEDLEJŠÍ A OSTAT...'!Názvy_tisku</vt:lpstr>
      <vt:lpstr>'SO 101 - KOMUNIKACE'!Názvy_tisku</vt:lpstr>
      <vt:lpstr>'Pokyny pro vyplnění'!Oblast_tisku</vt:lpstr>
      <vt:lpstr>'Rekapitulace stavby'!Oblast_tisku</vt:lpstr>
      <vt:lpstr>'SO 000 - VEDLEJŠÍ A OSTAT...'!Oblast_tisku</vt:lpstr>
      <vt:lpstr>'SO 101 - KOMUNIKACE'!Oblast_tisku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Sýkorová</dc:creator>
  <cp:lastModifiedBy>Pavel Caha</cp:lastModifiedBy>
  <dcterms:created xsi:type="dcterms:W3CDTF">2018-02-13T15:44:36Z</dcterms:created>
  <dcterms:modified xsi:type="dcterms:W3CDTF">2022-05-26T09:42:32Z</dcterms:modified>
</cp:coreProperties>
</file>