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smi.01\Documents\STAVBY, AKCE\Chodníky a VO v ul. SBS a MK Přemyslova\Příloha č. 1 - PD + VV\"/>
    </mc:Choice>
  </mc:AlternateContent>
  <xr:revisionPtr revIDLastSave="0" documentId="13_ncr:1_{C0FF329B-7B6D-46C2-8502-B2A2CE3CEE6B}" xr6:coauthVersionLast="47" xr6:coauthVersionMax="47" xr10:uidLastSave="{00000000-0000-0000-0000-000000000000}"/>
  <bookViews>
    <workbookView xWindow="-120" yWindow="-120" windowWidth="29040" windowHeight="15840" firstSheet="2" activeTab="5" xr2:uid="{00000000-000D-0000-FFFF-FFFF00000000}"/>
  </bookViews>
  <sheets>
    <sheet name="Rekapitulace stavby" sheetId="1" r:id="rId1"/>
    <sheet name="SO 001a - VEDLEJŠÍ A OSTA..." sheetId="2" r:id="rId2"/>
    <sheet name="SO 001b - VEDLEJŠÍ A OSTA..." sheetId="3" r:id="rId3"/>
    <sheet name="SO 101a - CHODNÍKY - UZNA..." sheetId="4" r:id="rId4"/>
    <sheet name="SO 101b - CHODNÍKY -  NEU..." sheetId="5" r:id="rId5"/>
    <sheet name="SO 401 - VEŘEJNÉ OSVĚTLENÍ" sheetId="6" r:id="rId6"/>
  </sheets>
  <definedNames>
    <definedName name="_xlnm._FilterDatabase" localSheetId="1" hidden="1">'SO 001a - VEDLEJŠÍ A OSTA...'!$C$119:$K$131</definedName>
    <definedName name="_xlnm._FilterDatabase" localSheetId="2" hidden="1">'SO 001b - VEDLEJŠÍ A OSTA...'!$C$118:$K$126</definedName>
    <definedName name="_xlnm._FilterDatabase" localSheetId="3" hidden="1">'SO 101a - CHODNÍKY - UZNA...'!$C$122:$K$324</definedName>
    <definedName name="_xlnm._FilterDatabase" localSheetId="4" hidden="1">'SO 101b - CHODNÍKY -  NEU...'!$C$123:$K$187</definedName>
    <definedName name="_xlnm._FilterDatabase" localSheetId="5" hidden="1">'SO 401 - VEŘEJNÉ OSVĚTLENÍ'!$C$119:$K$205</definedName>
    <definedName name="_xlnm.Print_Titles" localSheetId="0">'Rekapitulace stavby'!$92:$92</definedName>
    <definedName name="_xlnm.Print_Titles" localSheetId="1">'SO 001a - VEDLEJŠÍ A OSTA...'!$119:$119</definedName>
    <definedName name="_xlnm.Print_Titles" localSheetId="2">'SO 001b - VEDLEJŠÍ A OSTA...'!$118:$118</definedName>
    <definedName name="_xlnm.Print_Titles" localSheetId="3">'SO 101a - CHODNÍKY - UZNA...'!$122:$122</definedName>
    <definedName name="_xlnm.Print_Titles" localSheetId="4">'SO 101b - CHODNÍKY -  NEU...'!$123:$123</definedName>
    <definedName name="_xlnm.Print_Titles" localSheetId="5">'SO 401 - VEŘEJNÉ OSVĚTLENÍ'!$119:$119</definedName>
    <definedName name="_xlnm.Print_Area" localSheetId="0">'Rekapitulace stavby'!$D$4:$AO$76,'Rekapitulace stavby'!$C$82:$AQ$100</definedName>
    <definedName name="_xlnm.Print_Area" localSheetId="1">'SO 001a - VEDLEJŠÍ A OSTA...'!$C$4:$J$76,'SO 001a - VEDLEJŠÍ A OSTA...'!$C$82:$J$101,'SO 001a - VEDLEJŠÍ A OSTA...'!$C$107:$K$131</definedName>
    <definedName name="_xlnm.Print_Area" localSheetId="2">'SO 001b - VEDLEJŠÍ A OSTA...'!$C$4:$J$76,'SO 001b - VEDLEJŠÍ A OSTA...'!$C$82:$J$100,'SO 001b - VEDLEJŠÍ A OSTA...'!$C$106:$K$126</definedName>
    <definedName name="_xlnm.Print_Area" localSheetId="3">'SO 101a - CHODNÍKY - UZNA...'!$C$4:$J$76,'SO 101a - CHODNÍKY - UZNA...'!$C$82:$J$104,'SO 101a - CHODNÍKY - UZNA...'!$C$110:$K$324</definedName>
    <definedName name="_xlnm.Print_Area" localSheetId="4">'SO 101b - CHODNÍKY -  NEU...'!$C$4:$J$76,'SO 101b - CHODNÍKY -  NEU...'!$C$82:$J$105,'SO 101b - CHODNÍKY -  NEU...'!$C$111:$K$187</definedName>
    <definedName name="_xlnm.Print_Area" localSheetId="5">'SO 401 - VEŘEJNÉ OSVĚTLENÍ'!$C$4:$J$76,'SO 401 - VEŘEJNÉ OSVĚTLENÍ'!$C$82:$J$101,'SO 401 - VEŘEJNÉ OSVĚTLENÍ'!$C$107:$K$205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J34" i="6" s="1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J117" i="6"/>
  <c r="J116" i="6"/>
  <c r="F114" i="6"/>
  <c r="E112" i="6"/>
  <c r="J92" i="6"/>
  <c r="J91" i="6"/>
  <c r="F89" i="6"/>
  <c r="E87" i="6"/>
  <c r="J18" i="6"/>
  <c r="E18" i="6"/>
  <c r="F117" i="6"/>
  <c r="J17" i="6"/>
  <c r="J15" i="6"/>
  <c r="E15" i="6"/>
  <c r="F91" i="6"/>
  <c r="J14" i="6"/>
  <c r="J12" i="6"/>
  <c r="J114" i="6"/>
  <c r="E7" i="6"/>
  <c r="E110" i="6"/>
  <c r="J37" i="5"/>
  <c r="J36" i="5"/>
  <c r="AY98" i="1"/>
  <c r="J35" i="5"/>
  <c r="AX98" i="1" s="1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T182" i="5" s="1"/>
  <c r="R183" i="5"/>
  <c r="R182" i="5"/>
  <c r="P183" i="5"/>
  <c r="P182" i="5" s="1"/>
  <c r="BI175" i="5"/>
  <c r="BH175" i="5"/>
  <c r="BG175" i="5"/>
  <c r="BF175" i="5"/>
  <c r="T175" i="5"/>
  <c r="R175" i="5"/>
  <c r="P175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27" i="5"/>
  <c r="BH127" i="5"/>
  <c r="BG127" i="5"/>
  <c r="BF127" i="5"/>
  <c r="T127" i="5"/>
  <c r="R127" i="5"/>
  <c r="P127" i="5"/>
  <c r="J121" i="5"/>
  <c r="F118" i="5"/>
  <c r="E116" i="5"/>
  <c r="J92" i="5"/>
  <c r="F89" i="5"/>
  <c r="E87" i="5"/>
  <c r="J21" i="5"/>
  <c r="E21" i="5"/>
  <c r="J91" i="5"/>
  <c r="J20" i="5"/>
  <c r="J18" i="5"/>
  <c r="E18" i="5"/>
  <c r="F92" i="5"/>
  <c r="J17" i="5"/>
  <c r="J15" i="5"/>
  <c r="E15" i="5"/>
  <c r="F120" i="5"/>
  <c r="J14" i="5"/>
  <c r="J12" i="5"/>
  <c r="J118" i="5" s="1"/>
  <c r="E7" i="5"/>
  <c r="E114" i="5"/>
  <c r="J37" i="4"/>
  <c r="J36" i="4"/>
  <c r="AY97" i="1"/>
  <c r="J35" i="4"/>
  <c r="AX97" i="1"/>
  <c r="BI324" i="4"/>
  <c r="BH324" i="4"/>
  <c r="BG324" i="4"/>
  <c r="BF324" i="4"/>
  <c r="T324" i="4"/>
  <c r="T323" i="4"/>
  <c r="R324" i="4"/>
  <c r="R323" i="4"/>
  <c r="P324" i="4"/>
  <c r="P323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10" i="4"/>
  <c r="BH310" i="4"/>
  <c r="BG310" i="4"/>
  <c r="BF310" i="4"/>
  <c r="T310" i="4"/>
  <c r="R310" i="4"/>
  <c r="P310" i="4"/>
  <c r="BI305" i="4"/>
  <c r="BH305" i="4"/>
  <c r="BG305" i="4"/>
  <c r="BF305" i="4"/>
  <c r="T305" i="4"/>
  <c r="R305" i="4"/>
  <c r="P305" i="4"/>
  <c r="BI301" i="4"/>
  <c r="BH301" i="4"/>
  <c r="BG301" i="4"/>
  <c r="BF301" i="4"/>
  <c r="T301" i="4"/>
  <c r="R301" i="4"/>
  <c r="P301" i="4"/>
  <c r="BI295" i="4"/>
  <c r="BH295" i="4"/>
  <c r="BG295" i="4"/>
  <c r="BF295" i="4"/>
  <c r="T295" i="4"/>
  <c r="R295" i="4"/>
  <c r="P295" i="4"/>
  <c r="BI286" i="4"/>
  <c r="BH286" i="4"/>
  <c r="BG286" i="4"/>
  <c r="BF286" i="4"/>
  <c r="T286" i="4"/>
  <c r="R286" i="4"/>
  <c r="P286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4" i="4"/>
  <c r="BH274" i="4"/>
  <c r="BG274" i="4"/>
  <c r="BF274" i="4"/>
  <c r="T274" i="4"/>
  <c r="R274" i="4"/>
  <c r="P274" i="4"/>
  <c r="BI270" i="4"/>
  <c r="BH270" i="4"/>
  <c r="BG270" i="4"/>
  <c r="BF270" i="4"/>
  <c r="T270" i="4"/>
  <c r="R270" i="4"/>
  <c r="P270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55" i="4"/>
  <c r="BH155" i="4"/>
  <c r="BG155" i="4"/>
  <c r="BF155" i="4"/>
  <c r="T155" i="4"/>
  <c r="R155" i="4"/>
  <c r="P155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R126" i="4"/>
  <c r="P126" i="4"/>
  <c r="J120" i="4"/>
  <c r="F117" i="4"/>
  <c r="E115" i="4"/>
  <c r="J92" i="4"/>
  <c r="F89" i="4"/>
  <c r="E87" i="4"/>
  <c r="J21" i="4"/>
  <c r="E21" i="4"/>
  <c r="J119" i="4"/>
  <c r="J20" i="4"/>
  <c r="J18" i="4"/>
  <c r="E18" i="4"/>
  <c r="F120" i="4"/>
  <c r="J17" i="4"/>
  <c r="J15" i="4"/>
  <c r="E15" i="4"/>
  <c r="F119" i="4"/>
  <c r="J14" i="4"/>
  <c r="J12" i="4"/>
  <c r="J117" i="4"/>
  <c r="E7" i="4"/>
  <c r="E113" i="4" s="1"/>
  <c r="J37" i="3"/>
  <c r="J36" i="3"/>
  <c r="AY96" i="1"/>
  <c r="J35" i="3"/>
  <c r="AX96" i="1"/>
  <c r="BI125" i="3"/>
  <c r="BH125" i="3"/>
  <c r="BG125" i="3"/>
  <c r="BF125" i="3"/>
  <c r="T125" i="3"/>
  <c r="T124" i="3"/>
  <c r="R125" i="3"/>
  <c r="R124" i="3"/>
  <c r="P125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J116" i="3"/>
  <c r="F113" i="3"/>
  <c r="E111" i="3"/>
  <c r="J92" i="3"/>
  <c r="F89" i="3"/>
  <c r="E87" i="3"/>
  <c r="J21" i="3"/>
  <c r="E21" i="3"/>
  <c r="J115" i="3"/>
  <c r="J20" i="3"/>
  <c r="J18" i="3"/>
  <c r="E18" i="3"/>
  <c r="F92" i="3"/>
  <c r="J17" i="3"/>
  <c r="J15" i="3"/>
  <c r="E15" i="3"/>
  <c r="F91" i="3"/>
  <c r="J14" i="3"/>
  <c r="J12" i="3"/>
  <c r="J113" i="3"/>
  <c r="E7" i="3"/>
  <c r="E85" i="3"/>
  <c r="J37" i="2"/>
  <c r="J36" i="2"/>
  <c r="AY95" i="1"/>
  <c r="J35" i="2"/>
  <c r="AX95" i="1" s="1"/>
  <c r="BI131" i="2"/>
  <c r="BH131" i="2"/>
  <c r="BG131" i="2"/>
  <c r="BF131" i="2"/>
  <c r="T131" i="2"/>
  <c r="T130" i="2"/>
  <c r="R131" i="2"/>
  <c r="R130" i="2" s="1"/>
  <c r="P131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T122" i="2" s="1"/>
  <c r="R123" i="2"/>
  <c r="R122" i="2"/>
  <c r="P123" i="2"/>
  <c r="P122" i="2" s="1"/>
  <c r="J117" i="2"/>
  <c r="F114" i="2"/>
  <c r="E112" i="2"/>
  <c r="J92" i="2"/>
  <c r="F89" i="2"/>
  <c r="E87" i="2"/>
  <c r="J21" i="2"/>
  <c r="E21" i="2"/>
  <c r="J91" i="2"/>
  <c r="J20" i="2"/>
  <c r="J18" i="2"/>
  <c r="E18" i="2"/>
  <c r="F117" i="2"/>
  <c r="J17" i="2"/>
  <c r="J15" i="2"/>
  <c r="E15" i="2"/>
  <c r="F116" i="2"/>
  <c r="J14" i="2"/>
  <c r="J12" i="2"/>
  <c r="J114" i="2" s="1"/>
  <c r="E7" i="2"/>
  <c r="E110" i="2"/>
  <c r="L90" i="1"/>
  <c r="AM90" i="1"/>
  <c r="AM89" i="1"/>
  <c r="L89" i="1"/>
  <c r="AM87" i="1"/>
  <c r="L87" i="1"/>
  <c r="L85" i="1"/>
  <c r="L84" i="1"/>
  <c r="BK205" i="6"/>
  <c r="J205" i="6"/>
  <c r="BK204" i="6"/>
  <c r="J204" i="6"/>
  <c r="BK203" i="6"/>
  <c r="BK202" i="6"/>
  <c r="J202" i="6"/>
  <c r="BK201" i="6"/>
  <c r="J201" i="6"/>
  <c r="BK200" i="6"/>
  <c r="J200" i="6"/>
  <c r="BK199" i="6"/>
  <c r="J199" i="6"/>
  <c r="BK197" i="6"/>
  <c r="J197" i="6"/>
  <c r="BK196" i="6"/>
  <c r="J196" i="6"/>
  <c r="BK195" i="6"/>
  <c r="BK194" i="6"/>
  <c r="BK193" i="6"/>
  <c r="BK191" i="6"/>
  <c r="J190" i="6"/>
  <c r="J188" i="6"/>
  <c r="BK187" i="6"/>
  <c r="J186" i="6"/>
  <c r="J185" i="6"/>
  <c r="J183" i="6"/>
  <c r="BK178" i="6"/>
  <c r="BK175" i="6"/>
  <c r="BK170" i="6"/>
  <c r="BK169" i="6"/>
  <c r="J168" i="6"/>
  <c r="J167" i="6"/>
  <c r="J166" i="6"/>
  <c r="BK164" i="6"/>
  <c r="J163" i="6"/>
  <c r="J161" i="6"/>
  <c r="J160" i="6"/>
  <c r="BK158" i="6"/>
  <c r="BK155" i="6"/>
  <c r="BK154" i="6"/>
  <c r="BK153" i="6"/>
  <c r="BK152" i="6"/>
  <c r="J150" i="6"/>
  <c r="J149" i="6"/>
  <c r="BK148" i="6"/>
  <c r="BK147" i="6"/>
  <c r="J146" i="6"/>
  <c r="BK144" i="6"/>
  <c r="J144" i="6"/>
  <c r="BK142" i="6"/>
  <c r="BK141" i="6"/>
  <c r="BK139" i="6"/>
  <c r="J137" i="6"/>
  <c r="BK135" i="6"/>
  <c r="BK133" i="6"/>
  <c r="BK132" i="6"/>
  <c r="J131" i="6"/>
  <c r="J130" i="6"/>
  <c r="J129" i="6"/>
  <c r="BK127" i="6"/>
  <c r="BK126" i="6"/>
  <c r="BK124" i="6"/>
  <c r="J123" i="6"/>
  <c r="BK122" i="6"/>
  <c r="BK183" i="5"/>
  <c r="J169" i="5"/>
  <c r="J167" i="5"/>
  <c r="BK163" i="5"/>
  <c r="J158" i="5"/>
  <c r="BK155" i="5"/>
  <c r="J155" i="5"/>
  <c r="BK151" i="5"/>
  <c r="BK148" i="5"/>
  <c r="J140" i="5"/>
  <c r="BK139" i="5"/>
  <c r="BK137" i="5"/>
  <c r="J136" i="5"/>
  <c r="BK133" i="5"/>
  <c r="BK127" i="5"/>
  <c r="J319" i="4"/>
  <c r="BK317" i="4"/>
  <c r="BK316" i="4"/>
  <c r="J310" i="4"/>
  <c r="BK305" i="4"/>
  <c r="J301" i="4"/>
  <c r="BK295" i="4"/>
  <c r="J286" i="4"/>
  <c r="BK282" i="4"/>
  <c r="BK280" i="4"/>
  <c r="BK279" i="4"/>
  <c r="J278" i="4"/>
  <c r="J277" i="4"/>
  <c r="J276" i="4"/>
  <c r="BK274" i="4"/>
  <c r="J265" i="4"/>
  <c r="BK256" i="4"/>
  <c r="J254" i="4"/>
  <c r="BK253" i="4"/>
  <c r="J253" i="4"/>
  <c r="J252" i="4"/>
  <c r="J249" i="4"/>
  <c r="BK241" i="4"/>
  <c r="BK240" i="4"/>
  <c r="BK238" i="4"/>
  <c r="BK234" i="4"/>
  <c r="BK231" i="4"/>
  <c r="J229" i="4"/>
  <c r="BK227" i="4"/>
  <c r="BK219" i="4"/>
  <c r="J217" i="4"/>
  <c r="BK212" i="4"/>
  <c r="J212" i="4"/>
  <c r="J210" i="4"/>
  <c r="BK206" i="4"/>
  <c r="BK204" i="4"/>
  <c r="J201" i="4"/>
  <c r="BK198" i="4"/>
  <c r="BK195" i="4"/>
  <c r="BK191" i="4"/>
  <c r="BK165" i="4"/>
  <c r="J163" i="4"/>
  <c r="J155" i="4"/>
  <c r="J145" i="4"/>
  <c r="BK139" i="4"/>
  <c r="J135" i="4"/>
  <c r="BK131" i="4"/>
  <c r="BK126" i="4"/>
  <c r="BK123" i="3"/>
  <c r="BK122" i="3"/>
  <c r="BK131" i="2"/>
  <c r="J125" i="2"/>
  <c r="BK123" i="2"/>
  <c r="AS94" i="1"/>
  <c r="BK134" i="5"/>
  <c r="J127" i="5"/>
  <c r="BK324" i="4"/>
  <c r="J324" i="4"/>
  <c r="BK321" i="4"/>
  <c r="J321" i="4"/>
  <c r="BK319" i="4"/>
  <c r="J317" i="4"/>
  <c r="J315" i="4"/>
  <c r="BK301" i="4"/>
  <c r="J295" i="4"/>
  <c r="BK286" i="4"/>
  <c r="J280" i="4"/>
  <c r="J279" i="4"/>
  <c r="BK278" i="4"/>
  <c r="J274" i="4"/>
  <c r="BK270" i="4"/>
  <c r="BK263" i="4"/>
  <c r="BK260" i="4"/>
  <c r="BK254" i="4"/>
  <c r="BK252" i="4"/>
  <c r="BK249" i="4"/>
  <c r="BK247" i="4"/>
  <c r="J240" i="4"/>
  <c r="J238" i="4"/>
  <c r="BK236" i="4"/>
  <c r="J231" i="4"/>
  <c r="BK229" i="4"/>
  <c r="J227" i="4"/>
  <c r="J225" i="4"/>
  <c r="BK223" i="4"/>
  <c r="BK221" i="4"/>
  <c r="J219" i="4"/>
  <c r="BK210" i="4"/>
  <c r="J206" i="4"/>
  <c r="J204" i="4"/>
  <c r="BK201" i="4"/>
  <c r="J200" i="4"/>
  <c r="BK197" i="4"/>
  <c r="J195" i="4"/>
  <c r="BK167" i="4"/>
  <c r="J165" i="4"/>
  <c r="BK163" i="4"/>
  <c r="BK155" i="4"/>
  <c r="BK147" i="4"/>
  <c r="BK145" i="4"/>
  <c r="J137" i="4"/>
  <c r="BK135" i="4"/>
  <c r="J131" i="4"/>
  <c r="J126" i="4"/>
  <c r="J125" i="3"/>
  <c r="J123" i="3"/>
  <c r="J131" i="2"/>
  <c r="J129" i="2"/>
  <c r="J127" i="2"/>
  <c r="J126" i="2"/>
  <c r="BK125" i="2"/>
  <c r="J123" i="2"/>
  <c r="J195" i="6"/>
  <c r="J194" i="6"/>
  <c r="J192" i="6"/>
  <c r="J189" i="6"/>
  <c r="BK184" i="6"/>
  <c r="J182" i="6"/>
  <c r="J180" i="6"/>
  <c r="BK179" i="6"/>
  <c r="J178" i="6"/>
  <c r="BK177" i="6"/>
  <c r="BK176" i="6"/>
  <c r="BK174" i="6"/>
  <c r="J173" i="6"/>
  <c r="J172" i="6"/>
  <c r="J171" i="6"/>
  <c r="J169" i="6"/>
  <c r="BK167" i="6"/>
  <c r="BK166" i="6"/>
  <c r="J165" i="6"/>
  <c r="J164" i="6"/>
  <c r="BK163" i="6"/>
  <c r="J162" i="6"/>
  <c r="BK161" i="6"/>
  <c r="J159" i="6"/>
  <c r="J158" i="6"/>
  <c r="J157" i="6"/>
  <c r="J156" i="6"/>
  <c r="J155" i="6"/>
  <c r="J153" i="6"/>
  <c r="BK150" i="6"/>
  <c r="BK149" i="6"/>
  <c r="J148" i="6"/>
  <c r="J147" i="6"/>
  <c r="BK146" i="6"/>
  <c r="BK145" i="6"/>
  <c r="J143" i="6"/>
  <c r="J142" i="6"/>
  <c r="J140" i="6"/>
  <c r="BK138" i="6"/>
  <c r="J136" i="6"/>
  <c r="J135" i="6"/>
  <c r="BK134" i="6"/>
  <c r="J132" i="6"/>
  <c r="BK128" i="6"/>
  <c r="J126" i="6"/>
  <c r="J125" i="6"/>
  <c r="J124" i="6"/>
  <c r="BK123" i="6"/>
  <c r="J122" i="6"/>
  <c r="J187" i="5"/>
  <c r="BK186" i="5"/>
  <c r="J183" i="5"/>
  <c r="J175" i="5"/>
  <c r="BK171" i="5"/>
  <c r="BK167" i="5"/>
  <c r="BK160" i="5"/>
  <c r="BK158" i="5"/>
  <c r="J151" i="5"/>
  <c r="J148" i="5"/>
  <c r="BK146" i="5"/>
  <c r="J146" i="5"/>
  <c r="BK144" i="5"/>
  <c r="J144" i="5"/>
  <c r="BK143" i="5"/>
  <c r="J143" i="5"/>
  <c r="BK140" i="5"/>
  <c r="J139" i="5"/>
  <c r="J137" i="5"/>
  <c r="BK136" i="5"/>
  <c r="J134" i="5"/>
  <c r="J133" i="5"/>
  <c r="J316" i="4"/>
  <c r="BK315" i="4"/>
  <c r="BK310" i="4"/>
  <c r="J305" i="4"/>
  <c r="J282" i="4"/>
  <c r="BK277" i="4"/>
  <c r="BK276" i="4"/>
  <c r="J270" i="4"/>
  <c r="BK265" i="4"/>
  <c r="J263" i="4"/>
  <c r="J260" i="4"/>
  <c r="J256" i="4"/>
  <c r="J247" i="4"/>
  <c r="J241" i="4"/>
  <c r="J236" i="4"/>
  <c r="J234" i="4"/>
  <c r="BK225" i="4"/>
  <c r="J223" i="4"/>
  <c r="J221" i="4"/>
  <c r="BK217" i="4"/>
  <c r="BK200" i="4"/>
  <c r="J198" i="4"/>
  <c r="J197" i="4"/>
  <c r="J191" i="4"/>
  <c r="BK189" i="4"/>
  <c r="J189" i="4"/>
  <c r="BK169" i="4"/>
  <c r="J169" i="4"/>
  <c r="J167" i="4"/>
  <c r="J147" i="4"/>
  <c r="J139" i="4"/>
  <c r="BK137" i="4"/>
  <c r="BK125" i="3"/>
  <c r="J122" i="3"/>
  <c r="BK129" i="2"/>
  <c r="BK127" i="2"/>
  <c r="BK126" i="2"/>
  <c r="J203" i="6"/>
  <c r="J193" i="6"/>
  <c r="BK192" i="6"/>
  <c r="J191" i="6"/>
  <c r="BK190" i="6"/>
  <c r="BK189" i="6"/>
  <c r="BK188" i="6"/>
  <c r="J187" i="6"/>
  <c r="BK186" i="6"/>
  <c r="BK185" i="6"/>
  <c r="J184" i="6"/>
  <c r="BK183" i="6"/>
  <c r="BK182" i="6"/>
  <c r="BK180" i="6"/>
  <c r="J179" i="6"/>
  <c r="J177" i="6"/>
  <c r="J176" i="6"/>
  <c r="J175" i="6"/>
  <c r="J174" i="6"/>
  <c r="BK173" i="6"/>
  <c r="BK172" i="6"/>
  <c r="BK171" i="6"/>
  <c r="J170" i="6"/>
  <c r="BK168" i="6"/>
  <c r="BK165" i="6"/>
  <c r="BK162" i="6"/>
  <c r="BK160" i="6"/>
  <c r="BK159" i="6"/>
  <c r="BK157" i="6"/>
  <c r="BK156" i="6"/>
  <c r="J154" i="6"/>
  <c r="J152" i="6"/>
  <c r="J145" i="6"/>
  <c r="BK143" i="6"/>
  <c r="J141" i="6"/>
  <c r="BK140" i="6"/>
  <c r="J139" i="6"/>
  <c r="J138" i="6"/>
  <c r="BK137" i="6"/>
  <c r="BK136" i="6"/>
  <c r="J134" i="6"/>
  <c r="J133" i="6"/>
  <c r="BK131" i="6"/>
  <c r="BK130" i="6"/>
  <c r="BK129" i="6"/>
  <c r="J128" i="6"/>
  <c r="J127" i="6"/>
  <c r="BK125" i="6"/>
  <c r="BK187" i="5"/>
  <c r="J186" i="5"/>
  <c r="BK175" i="5"/>
  <c r="J171" i="5"/>
  <c r="BK169" i="5"/>
  <c r="J163" i="5"/>
  <c r="J160" i="5"/>
  <c r="R126" i="5" l="1"/>
  <c r="T142" i="5"/>
  <c r="BK162" i="5"/>
  <c r="J162" i="5"/>
  <c r="J101" i="5" s="1"/>
  <c r="P162" i="5"/>
  <c r="BK185" i="5"/>
  <c r="J185" i="5"/>
  <c r="J104" i="5" s="1"/>
  <c r="R185" i="5"/>
  <c r="R184" i="5"/>
  <c r="P124" i="2"/>
  <c r="P121" i="2" s="1"/>
  <c r="P120" i="2" s="1"/>
  <c r="AU95" i="1" s="1"/>
  <c r="R125" i="4"/>
  <c r="R203" i="4"/>
  <c r="P233" i="4"/>
  <c r="R246" i="4"/>
  <c r="T285" i="4"/>
  <c r="P126" i="5"/>
  <c r="BK142" i="5"/>
  <c r="J142" i="5"/>
  <c r="J99" i="5"/>
  <c r="P142" i="5"/>
  <c r="BK157" i="5"/>
  <c r="J157" i="5"/>
  <c r="J100" i="5"/>
  <c r="T157" i="5"/>
  <c r="T162" i="5"/>
  <c r="P185" i="5"/>
  <c r="P184" i="5"/>
  <c r="T124" i="2"/>
  <c r="T121" i="2"/>
  <c r="T120" i="2"/>
  <c r="BK121" i="3"/>
  <c r="R121" i="3"/>
  <c r="R120" i="3"/>
  <c r="R119" i="3"/>
  <c r="BK125" i="4"/>
  <c r="P125" i="4"/>
  <c r="BK203" i="4"/>
  <c r="J203" i="4"/>
  <c r="J99" i="4"/>
  <c r="T203" i="4"/>
  <c r="R233" i="4"/>
  <c r="T233" i="4"/>
  <c r="P246" i="4"/>
  <c r="T246" i="4"/>
  <c r="P285" i="4"/>
  <c r="BK124" i="2"/>
  <c r="J124" i="2"/>
  <c r="J99" i="2" s="1"/>
  <c r="R124" i="2"/>
  <c r="R121" i="2"/>
  <c r="R120" i="2"/>
  <c r="P121" i="3"/>
  <c r="P120" i="3"/>
  <c r="P119" i="3"/>
  <c r="AU96" i="1"/>
  <c r="T121" i="3"/>
  <c r="T120" i="3"/>
  <c r="T119" i="3"/>
  <c r="T125" i="4"/>
  <c r="T124" i="4" s="1"/>
  <c r="T123" i="4" s="1"/>
  <c r="P203" i="4"/>
  <c r="BK233" i="4"/>
  <c r="J233" i="4" s="1"/>
  <c r="J100" i="4" s="1"/>
  <c r="BK246" i="4"/>
  <c r="J246" i="4"/>
  <c r="J101" i="4" s="1"/>
  <c r="BK285" i="4"/>
  <c r="J285" i="4"/>
  <c r="J102" i="4"/>
  <c r="R285" i="4"/>
  <c r="BK126" i="5"/>
  <c r="T126" i="5"/>
  <c r="T125" i="5"/>
  <c r="R142" i="5"/>
  <c r="P157" i="5"/>
  <c r="R157" i="5"/>
  <c r="R162" i="5"/>
  <c r="T185" i="5"/>
  <c r="T184" i="5"/>
  <c r="BK121" i="6"/>
  <c r="J121" i="6"/>
  <c r="J97" i="6" s="1"/>
  <c r="P121" i="6"/>
  <c r="R121" i="6"/>
  <c r="T121" i="6"/>
  <c r="BK151" i="6"/>
  <c r="J151" i="6"/>
  <c r="J98" i="6"/>
  <c r="P151" i="6"/>
  <c r="R151" i="6"/>
  <c r="T151" i="6"/>
  <c r="BK181" i="6"/>
  <c r="J181" i="6"/>
  <c r="J99" i="6" s="1"/>
  <c r="P181" i="6"/>
  <c r="R181" i="6"/>
  <c r="T181" i="6"/>
  <c r="BK198" i="6"/>
  <c r="J198" i="6" s="1"/>
  <c r="J100" i="6" s="1"/>
  <c r="P198" i="6"/>
  <c r="R198" i="6"/>
  <c r="T198" i="6"/>
  <c r="BE155" i="5"/>
  <c r="BE160" i="5"/>
  <c r="BE171" i="5"/>
  <c r="BE187" i="5"/>
  <c r="J89" i="6"/>
  <c r="F92" i="6"/>
  <c r="F116" i="6"/>
  <c r="BE124" i="6"/>
  <c r="BE131" i="6"/>
  <c r="BE132" i="6"/>
  <c r="BE135" i="6"/>
  <c r="BE136" i="6"/>
  <c r="BE137" i="6"/>
  <c r="BE138" i="6"/>
  <c r="BE141" i="6"/>
  <c r="BE142" i="6"/>
  <c r="BE145" i="6"/>
  <c r="BE146" i="6"/>
  <c r="BE148" i="6"/>
  <c r="BE152" i="6"/>
  <c r="BE153" i="6"/>
  <c r="BE155" i="6"/>
  <c r="BE158" i="6"/>
  <c r="BE159" i="6"/>
  <c r="BE164" i="6"/>
  <c r="BE167" i="6"/>
  <c r="BE169" i="6"/>
  <c r="BE170" i="6"/>
  <c r="BE172" i="6"/>
  <c r="BE176" i="6"/>
  <c r="BE178" i="6"/>
  <c r="BE180" i="6"/>
  <c r="BE187" i="6"/>
  <c r="BE188" i="6"/>
  <c r="BE189" i="6"/>
  <c r="BE193" i="6"/>
  <c r="BE194" i="6"/>
  <c r="E85" i="2"/>
  <c r="J89" i="2"/>
  <c r="F92" i="2"/>
  <c r="BE125" i="2"/>
  <c r="J89" i="3"/>
  <c r="J91" i="3"/>
  <c r="E109" i="3"/>
  <c r="F116" i="3"/>
  <c r="BE122" i="3"/>
  <c r="BE123" i="3"/>
  <c r="E85" i="4"/>
  <c r="J89" i="4"/>
  <c r="BE145" i="4"/>
  <c r="BE167" i="4"/>
  <c r="BE169" i="4"/>
  <c r="BE189" i="4"/>
  <c r="BE195" i="4"/>
  <c r="BE204" i="4"/>
  <c r="BE210" i="4"/>
  <c r="BE212" i="4"/>
  <c r="BE219" i="4"/>
  <c r="BE229" i="4"/>
  <c r="BE231" i="4"/>
  <c r="BE240" i="4"/>
  <c r="BE252" i="4"/>
  <c r="BE263" i="4"/>
  <c r="BE270" i="4"/>
  <c r="BE274" i="4"/>
  <c r="BE278" i="4"/>
  <c r="BE279" i="4"/>
  <c r="BE280" i="4"/>
  <c r="J89" i="5"/>
  <c r="F121" i="5"/>
  <c r="BE139" i="5"/>
  <c r="BE140" i="5"/>
  <c r="BE143" i="5"/>
  <c r="BE144" i="5"/>
  <c r="BE146" i="5"/>
  <c r="BE158" i="5"/>
  <c r="BE163" i="5"/>
  <c r="BE169" i="5"/>
  <c r="BE175" i="5"/>
  <c r="BE183" i="5"/>
  <c r="BE123" i="6"/>
  <c r="BE127" i="6"/>
  <c r="BE129" i="6"/>
  <c r="BE139" i="6"/>
  <c r="BE140" i="6"/>
  <c r="BE144" i="6"/>
  <c r="BE147" i="6"/>
  <c r="BE149" i="6"/>
  <c r="BE154" i="6"/>
  <c r="BE160" i="6"/>
  <c r="BE161" i="6"/>
  <c r="BE163" i="6"/>
  <c r="BE165" i="6"/>
  <c r="BE166" i="6"/>
  <c r="BE173" i="6"/>
  <c r="BE175" i="6"/>
  <c r="BE179" i="6"/>
  <c r="BE182" i="6"/>
  <c r="BE183" i="6"/>
  <c r="BE184" i="6"/>
  <c r="BE186" i="6"/>
  <c r="BE191" i="6"/>
  <c r="F91" i="2"/>
  <c r="J116" i="2"/>
  <c r="BE129" i="2"/>
  <c r="BK122" i="2"/>
  <c r="BK121" i="2" s="1"/>
  <c r="J121" i="2" s="1"/>
  <c r="J97" i="2" s="1"/>
  <c r="BK130" i="2"/>
  <c r="J130" i="2" s="1"/>
  <c r="J100" i="2" s="1"/>
  <c r="F115" i="3"/>
  <c r="BK124" i="3"/>
  <c r="J124" i="3" s="1"/>
  <c r="J99" i="3" s="1"/>
  <c r="F91" i="4"/>
  <c r="F92" i="4"/>
  <c r="BE126" i="4"/>
  <c r="BE135" i="4"/>
  <c r="BE139" i="4"/>
  <c r="BE147" i="4"/>
  <c r="BE197" i="4"/>
  <c r="BE200" i="4"/>
  <c r="BE201" i="4"/>
  <c r="BE217" i="4"/>
  <c r="BE221" i="4"/>
  <c r="BE223" i="4"/>
  <c r="BE234" i="4"/>
  <c r="BE236" i="4"/>
  <c r="BE238" i="4"/>
  <c r="BE241" i="4"/>
  <c r="BE247" i="4"/>
  <c r="BE249" i="4"/>
  <c r="BE253" i="4"/>
  <c r="BE254" i="4"/>
  <c r="BE256" i="4"/>
  <c r="BE260" i="4"/>
  <c r="BE265" i="4"/>
  <c r="BE277" i="4"/>
  <c r="BE286" i="4"/>
  <c r="BE295" i="4"/>
  <c r="BE301" i="4"/>
  <c r="BE317" i="4"/>
  <c r="BE319" i="4"/>
  <c r="BE321" i="4"/>
  <c r="BE324" i="4"/>
  <c r="J120" i="5"/>
  <c r="BE133" i="5"/>
  <c r="BE134" i="5"/>
  <c r="BE136" i="5"/>
  <c r="BE123" i="2"/>
  <c r="BE126" i="2"/>
  <c r="BE127" i="2"/>
  <c r="BE131" i="2"/>
  <c r="BE125" i="3"/>
  <c r="J91" i="4"/>
  <c r="BE131" i="4"/>
  <c r="BE137" i="4"/>
  <c r="BE155" i="4"/>
  <c r="BE163" i="4"/>
  <c r="BE165" i="4"/>
  <c r="BE191" i="4"/>
  <c r="BE198" i="4"/>
  <c r="BE206" i="4"/>
  <c r="BE225" i="4"/>
  <c r="BE227" i="4"/>
  <c r="BE276" i="4"/>
  <c r="BE282" i="4"/>
  <c r="BE305" i="4"/>
  <c r="BE310" i="4"/>
  <c r="BE315" i="4"/>
  <c r="BE316" i="4"/>
  <c r="BK323" i="4"/>
  <c r="J323" i="4" s="1"/>
  <c r="J103" i="4" s="1"/>
  <c r="E85" i="5"/>
  <c r="F91" i="5"/>
  <c r="BE127" i="5"/>
  <c r="BE137" i="5"/>
  <c r="BE148" i="5"/>
  <c r="BE151" i="5"/>
  <c r="BE167" i="5"/>
  <c r="BE186" i="5"/>
  <c r="BK182" i="5"/>
  <c r="J182" i="5"/>
  <c r="J102" i="5" s="1"/>
  <c r="E85" i="6"/>
  <c r="BE122" i="6"/>
  <c r="BE125" i="6"/>
  <c r="BE126" i="6"/>
  <c r="BE128" i="6"/>
  <c r="BE130" i="6"/>
  <c r="BE133" i="6"/>
  <c r="BE134" i="6"/>
  <c r="BE143" i="6"/>
  <c r="BE150" i="6"/>
  <c r="BE156" i="6"/>
  <c r="BE157" i="6"/>
  <c r="BE162" i="6"/>
  <c r="BE168" i="6"/>
  <c r="BE171" i="6"/>
  <c r="BE174" i="6"/>
  <c r="BE177" i="6"/>
  <c r="BE185" i="6"/>
  <c r="BE190" i="6"/>
  <c r="BE192" i="6"/>
  <c r="BE195" i="6"/>
  <c r="BE196" i="6"/>
  <c r="BE197" i="6"/>
  <c r="BE199" i="6"/>
  <c r="BE200" i="6"/>
  <c r="BE201" i="6"/>
  <c r="BE202" i="6"/>
  <c r="BE203" i="6"/>
  <c r="BE204" i="6"/>
  <c r="BE205" i="6"/>
  <c r="AW99" i="1"/>
  <c r="F37" i="2"/>
  <c r="BD95" i="1"/>
  <c r="J34" i="5"/>
  <c r="AW98" i="1"/>
  <c r="F35" i="2"/>
  <c r="BB95" i="1"/>
  <c r="F36" i="2"/>
  <c r="BC95" i="1"/>
  <c r="F35" i="3"/>
  <c r="BB96" i="1"/>
  <c r="J34" i="4"/>
  <c r="AW97" i="1"/>
  <c r="F36" i="6"/>
  <c r="BC99" i="1" s="1"/>
  <c r="F36" i="5"/>
  <c r="BC98" i="1"/>
  <c r="F36" i="4"/>
  <c r="BC97" i="1"/>
  <c r="F36" i="3"/>
  <c r="BC96" i="1"/>
  <c r="F35" i="4"/>
  <c r="BB97" i="1"/>
  <c r="F37" i="3"/>
  <c r="BD96" i="1"/>
  <c r="F37" i="4"/>
  <c r="BD97" i="1"/>
  <c r="F35" i="6"/>
  <c r="BB99" i="1" s="1"/>
  <c r="F34" i="2"/>
  <c r="BA95" i="1"/>
  <c r="J34" i="2"/>
  <c r="AW95" i="1"/>
  <c r="F34" i="5"/>
  <c r="BA98" i="1"/>
  <c r="F34" i="6"/>
  <c r="BA99" i="1" s="1"/>
  <c r="J34" i="3"/>
  <c r="AW96" i="1"/>
  <c r="F35" i="5"/>
  <c r="BB98" i="1"/>
  <c r="F34" i="3"/>
  <c r="BA96" i="1"/>
  <c r="F34" i="4"/>
  <c r="BA97" i="1"/>
  <c r="F37" i="5"/>
  <c r="BD98" i="1"/>
  <c r="F37" i="6"/>
  <c r="BD99" i="1" s="1"/>
  <c r="R120" i="6" l="1"/>
  <c r="P120" i="6"/>
  <c r="AU99" i="1"/>
  <c r="T124" i="5"/>
  <c r="BK124" i="4"/>
  <c r="J124" i="4"/>
  <c r="J97" i="4"/>
  <c r="BK120" i="3"/>
  <c r="J120" i="3" s="1"/>
  <c r="J97" i="3" s="1"/>
  <c r="P125" i="5"/>
  <c r="P124" i="5"/>
  <c r="AU98" i="1" s="1"/>
  <c r="T120" i="6"/>
  <c r="BK125" i="5"/>
  <c r="J125" i="5"/>
  <c r="J97" i="5" s="1"/>
  <c r="P124" i="4"/>
  <c r="P123" i="4"/>
  <c r="AU97" i="1"/>
  <c r="R124" i="4"/>
  <c r="R123" i="4"/>
  <c r="R125" i="5"/>
  <c r="R124" i="5"/>
  <c r="J126" i="5"/>
  <c r="J98" i="5"/>
  <c r="BK120" i="2"/>
  <c r="J120" i="2"/>
  <c r="J96" i="2" s="1"/>
  <c r="J121" i="3"/>
  <c r="J98" i="3"/>
  <c r="BK184" i="5"/>
  <c r="J184" i="5" s="1"/>
  <c r="J103" i="5" s="1"/>
  <c r="J122" i="2"/>
  <c r="J98" i="2"/>
  <c r="J125" i="4"/>
  <c r="J98" i="4"/>
  <c r="BK120" i="6"/>
  <c r="J120" i="6" s="1"/>
  <c r="J96" i="6" s="1"/>
  <c r="BC94" i="1"/>
  <c r="W32" i="1" s="1"/>
  <c r="J33" i="2"/>
  <c r="AV95" i="1" s="1"/>
  <c r="AT95" i="1" s="1"/>
  <c r="BD94" i="1"/>
  <c r="W33" i="1"/>
  <c r="F33" i="5"/>
  <c r="AZ98" i="1"/>
  <c r="J33" i="6"/>
  <c r="AV99" i="1" s="1"/>
  <c r="AT99" i="1" s="1"/>
  <c r="J33" i="4"/>
  <c r="AV97" i="1"/>
  <c r="AT97" i="1"/>
  <c r="J33" i="5"/>
  <c r="AV98" i="1"/>
  <c r="AT98" i="1"/>
  <c r="BA94" i="1"/>
  <c r="W30" i="1" s="1"/>
  <c r="F33" i="4"/>
  <c r="AZ97" i="1"/>
  <c r="BB94" i="1"/>
  <c r="W31" i="1" s="1"/>
  <c r="F33" i="2"/>
  <c r="AZ95" i="1"/>
  <c r="F33" i="3"/>
  <c r="AZ96" i="1" s="1"/>
  <c r="J33" i="3"/>
  <c r="AV96" i="1"/>
  <c r="AT96" i="1"/>
  <c r="F33" i="6"/>
  <c r="AZ99" i="1" s="1"/>
  <c r="BK124" i="5" l="1"/>
  <c r="J124" i="5"/>
  <c r="BK123" i="4"/>
  <c r="J123" i="4"/>
  <c r="J30" i="4" s="1"/>
  <c r="AG97" i="1" s="1"/>
  <c r="AN97" i="1" s="1"/>
  <c r="BK119" i="3"/>
  <c r="J119" i="3"/>
  <c r="AU94" i="1"/>
  <c r="J30" i="5"/>
  <c r="AG98" i="1" s="1"/>
  <c r="AN98" i="1" s="1"/>
  <c r="AX94" i="1"/>
  <c r="J30" i="3"/>
  <c r="AG96" i="1" s="1"/>
  <c r="AN96" i="1" s="1"/>
  <c r="AZ94" i="1"/>
  <c r="AV94" i="1"/>
  <c r="AK29" i="1" s="1"/>
  <c r="AW94" i="1"/>
  <c r="AK30" i="1" s="1"/>
  <c r="AY94" i="1"/>
  <c r="J30" i="2"/>
  <c r="AG95" i="1" s="1"/>
  <c r="AN95" i="1" s="1"/>
  <c r="J30" i="6"/>
  <c r="AG99" i="1" s="1"/>
  <c r="AN99" i="1" s="1"/>
  <c r="J96" i="5" l="1"/>
  <c r="J96" i="3"/>
  <c r="J39" i="6"/>
  <c r="J39" i="2"/>
  <c r="J39" i="3"/>
  <c r="J96" i="4"/>
  <c r="J39" i="5"/>
  <c r="J39" i="4"/>
  <c r="W29" i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<sst xmlns="http://schemas.openxmlformats.org/spreadsheetml/2006/main" count="5027" uniqueCount="869">
  <si>
    <t>Export Komplet</t>
  </si>
  <si>
    <t/>
  </si>
  <si>
    <t>2.0</t>
  </si>
  <si>
    <t>False</t>
  </si>
  <si>
    <t>{10587bbe-3841-4d41-b288-ee9c400e8a76}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</si>
  <si>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</si>
  <si>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</si>
  <si>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</si>
  <si>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</si>
  <si>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</si>
  <si>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</si>
  <si>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</si>
  <si>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</si>
  <si>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</si>
  <si>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21-171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</si>
  <si>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</si>
  <si>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</si>
  <si>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CHODNÍKŮ A VO V ULICI SVAZU BOJOVNÍKŮ ZA SVOBODU, PŘELOUČ</t>
  </si>
  <si>
    <t>KSO:</t>
  </si>
  <si>
    <t>CC-CZ:</t>
  </si>
  <si>
    <t>Místo:</t>
  </si>
  <si>
    <t>Přelouč</t>
  </si>
  <si>
    <t>Datum:</t>
  </si>
  <si>
    <t>7. 10. 2021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</si>
  <si>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</si>
  <si>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</si>
  <si>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</si>
  <si>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</si>
  <si>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</si>
  <si>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</si>
  <si>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</si>
  <si>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</si>
  <si>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</si>
  <si>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VDI PROJEKT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</si>
  <si>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</si>
  <si>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</si>
  <si>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</si>
  <si>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</si>
  <si>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</si>
  <si>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</si>
  <si>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</si>
  <si>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</si>
  <si>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</si>
  <si>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</si>
  <si>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</si>
  <si>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</si>
  <si>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</si>
  <si>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</si>
  <si>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</si>
  <si>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</si>
  <si>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</si>
  <si>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</si>
  <si>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</si>
  <si>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</si>
  <si>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</si>
  <si>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</si>
  <si>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</si>
  <si>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</si>
  <si>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</si>
  <si>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</si>
  <si>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</si>
  <si>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</si>
  <si>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</si>
  <si>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</si>
  <si>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</si>
  <si>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</si>
  <si>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</si>
  <si>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</si>
  <si>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</si>
  <si>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</si>
  <si>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</si>
  <si>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</si>
  <si>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</si>
  <si>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</si>
  <si>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</si>
  <si>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</si>
  <si>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</si>
  <si>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</si>
  <si>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</si>
  <si>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</si>
  <si>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001a</t>
  </si>
  <si>
    <t>VEDLEJŠÍ A OSTATNÍ NÁKLADY - UZNATELNÉ POLOŽKY</t>
  </si>
  <si>
    <t>STA</t>
  </si>
  <si>
    <t>1</t>
  </si>
  <si>
    <t>{b083373f-4f48-4a64-81c4-9e8a6ce74212}</t>
  </si>
  <si>
    <t>2</t>
  </si>
  <si>
    <t>SO 001b</t>
  </si>
  <si>
    <t>VEDLEJŠÍ A OSTATNÍ NÁKLADY - NEUZNATELNÉ POLOŽKY</t>
  </si>
  <si>
    <t>{93bdcc77-b5bf-4110-b3d1-afaa800373b8}</t>
  </si>
  <si>
    <t>SO 101a</t>
  </si>
  <si>
    <t>CHODNÍKY - UZNATELNÉ POLOŽKY</t>
  </si>
  <si>
    <t>{1755a1e8-3107-4694-ac0d-df50f5d8bb11}</t>
  </si>
  <si>
    <t>SO 101b</t>
  </si>
  <si>
    <t>CHODNÍKY -  NEUZNATELNÉ POLOŽKY</t>
  </si>
  <si>
    <t>{55f6f5c5-dca6-429c-a9b7-c20709af3be5}</t>
  </si>
  <si>
    <t>SO 401</t>
  </si>
  <si>
    <t>VEŘEJNÉ OSVĚTLENÍ</t>
  </si>
  <si>
    <t>{9f1861ca-59b3-4dff-8ad7-642d44ebd470}</t>
  </si>
  <si>
    <t>KRYCÍ LIST SOUPISU PRACÍ</t>
  </si>
  <si>
    <t>Objekt:</t>
  </si>
  <si>
    <t>SO 001a - VEDLEJŠÍ A OSTATNÍ NÁKLADY - UZNATELNÉ POLOŽKY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</si>
  <si>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</si>
  <si>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</si>
  <si>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</si>
  <si>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</si>
  <si>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</si>
  <si>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</si>
  <si>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</si>
  <si>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</si>
  <si>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</si>
  <si>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</si>
  <si>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</si>
  <si>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</si>
  <si>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</si>
  <si>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</si>
  <si>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</si>
  <si>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</si>
  <si>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</si>
  <si>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</si>
  <si>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</si>
  <si>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</si>
  <si>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</si>
  <si>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</si>
  <si>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</si>
  <si>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</si>
  <si>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</si>
  <si>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</si>
  <si>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</si>
  <si>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</si>
  <si>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</si>
  <si>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012303000</t>
  </si>
  <si>
    <t>Geodetické práce po výstavbě - zaměření skutečného provedení díla ke kolaudaci stavby</t>
  </si>
  <si>
    <t>KČ</t>
  </si>
  <si>
    <t>CS ÚRS 2016 01</t>
  </si>
  <si>
    <t>4</t>
  </si>
  <si>
    <t>-1833242385</t>
  </si>
  <si>
    <t>VRN3</t>
  </si>
  <si>
    <t>Zařízení staveniště</t>
  </si>
  <si>
    <t>030001000</t>
  </si>
  <si>
    <t>1024</t>
  </si>
  <si>
    <t>1941455033</t>
  </si>
  <si>
    <t>3</t>
  </si>
  <si>
    <t>032903000</t>
  </si>
  <si>
    <t>Náklady na provoz a údržbu vybavení staveniště</t>
  </si>
  <si>
    <t>1656286076</t>
  </si>
  <si>
    <t>034403002</t>
  </si>
  <si>
    <t xml:space="preserve">Dopravní značení na staveništi -Dopravně inženýrské opatření v průběhu výstavby dle TP66 - osazení dočasného dopr.značení vč.opatření pro zajištění dopravy-zřízení a odstranění, manipulace, pronájmu vč.projektu a zajištění dopr. inženýrského rozhodnutí </t>
  </si>
  <si>
    <t>1942776027</t>
  </si>
  <si>
    <t>VV</t>
  </si>
  <si>
    <t>"nutno zohlednit případnou etapizaci výstavby"1</t>
  </si>
  <si>
    <t>039103000</t>
  </si>
  <si>
    <t>Rozebrání, bourání a odvoz zařízení staveniště</t>
  </si>
  <si>
    <t>119709440</t>
  </si>
  <si>
    <t>VRN4</t>
  </si>
  <si>
    <t>Inženýrská činnost</t>
  </si>
  <si>
    <t>6</t>
  </si>
  <si>
    <t>043134000</t>
  </si>
  <si>
    <t>Zkoušky zatěžovací - provedení zkoušek nad rámec KZP - (12 statických zatěžovacích zkoušek)</t>
  </si>
  <si>
    <t>kus</t>
  </si>
  <si>
    <t>1597265630</t>
  </si>
  <si>
    <t>SO 001b - VEDLEJŠÍ A OSTATNÍ NÁKLADY - NEUZNATELNÉ POLOŽKY</t>
  </si>
  <si>
    <t>012103000</t>
  </si>
  <si>
    <t>Geodetické práce před výstavbou - vytyčení inženýrských sítí</t>
  </si>
  <si>
    <t>Kč</t>
  </si>
  <si>
    <t>CS ÚRS 2020 01</t>
  </si>
  <si>
    <t>1744039579</t>
  </si>
  <si>
    <t>012203000</t>
  </si>
  <si>
    <t>Geodetické práce při provádění stavby - vytyčení stavby</t>
  </si>
  <si>
    <t>-766936244</t>
  </si>
  <si>
    <t>034403001</t>
  </si>
  <si>
    <t xml:space="preserve">Pomocné práce zajištění nebo řízení regulaci a ochranu dopravy - úhrnná částka musí obsahovat veškeré nákl. na dočasné úpravy a regulaci dopr.(i pěší) na staveništi </t>
  </si>
  <si>
    <t>1340628961</t>
  </si>
  <si>
    <t>"pro zajištění dopravy a přístupu k nemovitostem (např.lávky, nájezdy) a zajištění staveniště dle BOZP (ochranná oplocení, zajištění výkopů a pod..)"1</t>
  </si>
  <si>
    <t>SO 101a - CHODNÍKY - UZNATELNÉ POLOŽKY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</si>
  <si>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</si>
  <si>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</si>
  <si>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</si>
  <si>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</si>
  <si>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</si>
  <si>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</si>
  <si>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</si>
  <si>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</si>
  <si>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</si>
  <si>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</si>
  <si>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113106121</t>
  </si>
  <si>
    <t>Rozebrání dlažeb z betonových nebo kamenných dlaždic komunikací pro pěší ručně</t>
  </si>
  <si>
    <t>m2</t>
  </si>
  <si>
    <t>CS ÚRS 2021 01</t>
  </si>
  <si>
    <t>408685727</t>
  </si>
  <si>
    <t>"dlaždice"</t>
  </si>
  <si>
    <t>"vlevo"143,00+39,00+193,00</t>
  </si>
  <si>
    <t>"vpravo"4,00+105,00+74,00+56,00+28,00+35,00+75,00</t>
  </si>
  <si>
    <t>Součet</t>
  </si>
  <si>
    <t>113106123</t>
  </si>
  <si>
    <t>Rozebrání dlažeb ze zámkových dlaždic komunikací pro pěší ručně</t>
  </si>
  <si>
    <t>2140576722</t>
  </si>
  <si>
    <t>"vlevo"9,00+14,00</t>
  </si>
  <si>
    <t>"vpravo"9,00+17,00+9,00+13,00+6,00</t>
  </si>
  <si>
    <t>113106161</t>
  </si>
  <si>
    <t>Rozebrání dlažeb vozovek z drobných kostek s ložem z kameniva ručně</t>
  </si>
  <si>
    <t>-809935576</t>
  </si>
  <si>
    <t>"vjezd u čp.1020"23,00</t>
  </si>
  <si>
    <t>113107141</t>
  </si>
  <si>
    <t>Odstranění podkladu živičného tl 50 mm ručně</t>
  </si>
  <si>
    <t>-1820798764</t>
  </si>
  <si>
    <t>"chodník na ZÚ"28,00+5,00</t>
  </si>
  <si>
    <t>113107222</t>
  </si>
  <si>
    <t>Odstranění podkladu z kameniva drceného tl 200 mm strojně pl přes 200 m2</t>
  </si>
  <si>
    <t>-1048945635</t>
  </si>
  <si>
    <t>"dlaždice"752,00</t>
  </si>
  <si>
    <t>"zámková dlažba"77,00</t>
  </si>
  <si>
    <t>"živice"33,00</t>
  </si>
  <si>
    <t>"K10"23,00</t>
  </si>
  <si>
    <t>113107230</t>
  </si>
  <si>
    <t>Odstranění podkladu z betonu prostého tl 100 mm strojně pl přes 200 m2</t>
  </si>
  <si>
    <t>592069698</t>
  </si>
  <si>
    <t>"pod asfaltem"33,00</t>
  </si>
  <si>
    <t>7</t>
  </si>
  <si>
    <t>113154113</t>
  </si>
  <si>
    <t>Frézování živičného krytu tl 50 mm pruh š 0,5 m pl do 500 m2 bez překážek v trase</t>
  </si>
  <si>
    <t>1181364056</t>
  </si>
  <si>
    <t>"pruh podél V.P. šířky 0,50m"</t>
  </si>
  <si>
    <t>"vlevo"238,30</t>
  </si>
  <si>
    <t>"vpravo"110,20+122,20</t>
  </si>
  <si>
    <t>Mezisoučet</t>
  </si>
  <si>
    <t>470,70*0,50</t>
  </si>
  <si>
    <t>"pruh podél V.P. šířky 0,30m"470,70*0,30</t>
  </si>
  <si>
    <t>235,35+141,21</t>
  </si>
  <si>
    <t>8</t>
  </si>
  <si>
    <t>113201112</t>
  </si>
  <si>
    <t>Vytrhání obrub silničních ležatých</t>
  </si>
  <si>
    <t>m</t>
  </si>
  <si>
    <t>-1687328218</t>
  </si>
  <si>
    <t>"vodící proužky"470,70-3,50</t>
  </si>
  <si>
    <t>"obruby kamenné OP3"</t>
  </si>
  <si>
    <t>"vlevo"238,30-19,30</t>
  </si>
  <si>
    <t>"vpravo"232,40-9,00</t>
  </si>
  <si>
    <t>9</t>
  </si>
  <si>
    <t>113202111</t>
  </si>
  <si>
    <t>Vytrhání obrub krajníků obrubníků stojatých</t>
  </si>
  <si>
    <t>1928022255</t>
  </si>
  <si>
    <t>"na ZÚ vlevo a vpravo"19,30+9,00</t>
  </si>
  <si>
    <t>10</t>
  </si>
  <si>
    <t>113203111</t>
  </si>
  <si>
    <t>Vytrhání obrub z dlažebních kostek</t>
  </si>
  <si>
    <t>-1955712867</t>
  </si>
  <si>
    <t>"na ZÚ vlevo"3,50*2</t>
  </si>
  <si>
    <t>11</t>
  </si>
  <si>
    <t>119001421</t>
  </si>
  <si>
    <t>Dočasné zajištění kabelů a kabelových tratí ze 3 volně ložených kabelů</t>
  </si>
  <si>
    <t>-215997089</t>
  </si>
  <si>
    <t>"bude upřesněno během stavby -  odhad"50,00</t>
  </si>
  <si>
    <t>12</t>
  </si>
  <si>
    <t>122251104</t>
  </si>
  <si>
    <t>Odkopávky a prokopávky nezapažené v hornině třídy těžitelnosti I, skupiny 3 objem do 500 m3 strojně</t>
  </si>
  <si>
    <t>m3</t>
  </si>
  <si>
    <t>418849755</t>
  </si>
  <si>
    <t>"sanace chodníků"</t>
  </si>
  <si>
    <t>"dlažba vlevo s rovnými hranami"9,20</t>
  </si>
  <si>
    <t>"varovné pásy"2,30</t>
  </si>
  <si>
    <t>"dlažba se zkosenými hranami"5,30+22,70+46,70+31,60+32,00+37,20+25,00+27,90+38,40+22,40+43,90</t>
  </si>
  <si>
    <t>"dlažba vpravo s rovnými hranami"7,30</t>
  </si>
  <si>
    <t>"varovné pásy"2,20</t>
  </si>
  <si>
    <t>"dlažba se zkosenými hranami"5,70+30,30+21,90+27,70+24,90+27,90+22,70+14,30+26,30+32,20+44,40+24,10</t>
  </si>
  <si>
    <t>"vjezdy"</t>
  </si>
  <si>
    <t>"vlevo"6,20+9,80+9,80+12,50+19,70+7,10+6,80+7,20+6,70</t>
  </si>
  <si>
    <t>"varovné pásy"1,80+2,50+2,50+3,20+5,10+1,70+1,90+1,90+2,00</t>
  </si>
  <si>
    <t>"vpravo"16,60+6,80+12,00+11,90+13,70+8,40+13,30+9,30+9,10</t>
  </si>
  <si>
    <t>"varovné pásy"3,90+1,70+3,20+3,20+3,60+2,30+3,60+2,70+2,00</t>
  </si>
  <si>
    <t>"výkop ve vjezdech"235,70</t>
  </si>
  <si>
    <t>1127,90*0,15</t>
  </si>
  <si>
    <t>13</t>
  </si>
  <si>
    <t>132251103</t>
  </si>
  <si>
    <t>Hloubení rýh nezapažených  š do 800 mm v hornině třídy těžitelnosti I, skupiny 3 objem do 100 m3 strojně</t>
  </si>
  <si>
    <t>-1041950109</t>
  </si>
  <si>
    <t>"obr.+V.P."0,70*0,30*(238,31+110,11+122,20)</t>
  </si>
  <si>
    <t>14</t>
  </si>
  <si>
    <t>162751117</t>
  </si>
  <si>
    <t>Vodorovné přemístění do 10000 m výkopku/sypaniny z horniny třídy těžitelnosti I, skupiny 1 až 3</t>
  </si>
  <si>
    <t>-1474025854</t>
  </si>
  <si>
    <t>"odkopávky"169,20</t>
  </si>
  <si>
    <t>"rýhy"98,80</t>
  </si>
  <si>
    <t>162751119</t>
  </si>
  <si>
    <t>Příplatek k vodorovnému přemístění výkopku/sypaniny z horniny třídy těžitelnosti I, skupiny 1 až 3 ZKD 1000 m přes 10000 m</t>
  </si>
  <si>
    <t>-2123042853</t>
  </si>
  <si>
    <t>"na skládku do 14km"268,00*4</t>
  </si>
  <si>
    <t>16</t>
  </si>
  <si>
    <t>167151111</t>
  </si>
  <si>
    <t>Nakládání výkopku z hornin třídy těžitelnosti I, skupiny 1 až 3 přes 100 m3</t>
  </si>
  <si>
    <t>1686393574</t>
  </si>
  <si>
    <t>17</t>
  </si>
  <si>
    <t>171201221</t>
  </si>
  <si>
    <t>Poplatek za uložení na skládce (skládkovné) zeminy a kamení kód odpadu 17 05 04</t>
  </si>
  <si>
    <t>t</t>
  </si>
  <si>
    <t>835181805</t>
  </si>
  <si>
    <t>268,00*1,9</t>
  </si>
  <si>
    <t>18</t>
  </si>
  <si>
    <t>171251201</t>
  </si>
  <si>
    <t>Uložení sypaniny na skládky nebo meziskládky</t>
  </si>
  <si>
    <t>-1118688363</t>
  </si>
  <si>
    <t>19</t>
  </si>
  <si>
    <t>181951112</t>
  </si>
  <si>
    <t>Úprava pláně v hornině třídy těžitelnosti I, skupiny 1 až 3 se zhutněním strojně</t>
  </si>
  <si>
    <t>-1233686380</t>
  </si>
  <si>
    <t>"dle sanace-chodníky a vjezdy"656,50+235,70</t>
  </si>
  <si>
    <t>Komunikace pozemní</t>
  </si>
  <si>
    <t>20</t>
  </si>
  <si>
    <t>564751111</t>
  </si>
  <si>
    <t>Podklad z kameniva hrubého drceného vel. 00-63 mm tl 150 mm</t>
  </si>
  <si>
    <t>-1274582517</t>
  </si>
  <si>
    <t>"dle sanace"892,20</t>
  </si>
  <si>
    <t>564851111</t>
  </si>
  <si>
    <t>Podklad ze štěrkodrtě ŠD tl 150 mm</t>
  </si>
  <si>
    <t>-1680884724</t>
  </si>
  <si>
    <t>"chodníky"656,60</t>
  </si>
  <si>
    <t>"vjezdy"235,70*2</t>
  </si>
  <si>
    <t>22</t>
  </si>
  <si>
    <t>564871116</t>
  </si>
  <si>
    <t>Podklad ze štěrkodrtě ŠD tl. 300 mm</t>
  </si>
  <si>
    <t>2103064738</t>
  </si>
  <si>
    <t>"doplnění kraje vozovky"470,70*0,30</t>
  </si>
  <si>
    <t>23</t>
  </si>
  <si>
    <t>573211109</t>
  </si>
  <si>
    <t>Postřik živičný spojovací z asfaltu v množství 0,50 kg/m2</t>
  </si>
  <si>
    <t>-309095285</t>
  </si>
  <si>
    <t>"dle frézování"</t>
  </si>
  <si>
    <t>"š.0,50m"235,35</t>
  </si>
  <si>
    <t>"š.0,30m"141,21</t>
  </si>
  <si>
    <t>24</t>
  </si>
  <si>
    <t>577144111</t>
  </si>
  <si>
    <t>Asfaltový beton vrstva obrusná ACO 11 (ABS) tř. I tl 50 mm š do 3 m z nemodifikovaného asfaltu</t>
  </si>
  <si>
    <t>-1380835939</t>
  </si>
  <si>
    <t>"dle postřiku"376,56</t>
  </si>
  <si>
    <t>25</t>
  </si>
  <si>
    <t>596211113</t>
  </si>
  <si>
    <t>Kladení zámkové dlažby komunikací pro pěší tl 60 mm skupiny A pl přes 300 m2</t>
  </si>
  <si>
    <t>-392323738</t>
  </si>
  <si>
    <t>"dle sanace"656,50</t>
  </si>
  <si>
    <t>26</t>
  </si>
  <si>
    <t>M</t>
  </si>
  <si>
    <t>59245006</t>
  </si>
  <si>
    <t>dlažba tvar obdélník betonová pro nevidomé 200x100x60mm barevná - červená</t>
  </si>
  <si>
    <t>-84103028</t>
  </si>
  <si>
    <t>(2,30+2,20)*1,03</t>
  </si>
  <si>
    <t>27</t>
  </si>
  <si>
    <t>59245018</t>
  </si>
  <si>
    <t>dlažba tvar obdélník betonová rovná 200x100x60mm přírodní</t>
  </si>
  <si>
    <t>673223097</t>
  </si>
  <si>
    <t>(9,20+7,30)*1,03</t>
  </si>
  <si>
    <t>28</t>
  </si>
  <si>
    <t>592450181</t>
  </si>
  <si>
    <t>dlažba tvar obdélník betonová se zkosenými hranami 200x100x60mm přírodní</t>
  </si>
  <si>
    <t>-246381509</t>
  </si>
  <si>
    <t>(333,10+302,40)*1,03</t>
  </si>
  <si>
    <t>29</t>
  </si>
  <si>
    <t>596211212</t>
  </si>
  <si>
    <t>Kladení zámkové dlažby komunikací pro pěší tl 80 mm skupiny A pl do 300 m2</t>
  </si>
  <si>
    <t>1171697714</t>
  </si>
  <si>
    <t>"vjezdy vlevo+vpravo"(85,80+22,60)+(101,10+26,20)</t>
  </si>
  <si>
    <t>30</t>
  </si>
  <si>
    <t>59245226</t>
  </si>
  <si>
    <t>dlažba tvar obdélník betonová pro nevidomé 200x100x80mm barevná - červená</t>
  </si>
  <si>
    <t>853503006</t>
  </si>
  <si>
    <t>"varovné pásy ve vjezdech"(22,60+26,20)*1,03</t>
  </si>
  <si>
    <t>31</t>
  </si>
  <si>
    <t>59245005</t>
  </si>
  <si>
    <t>dlažba tvar obdélník betonová s rovnými hranami 200x100x80mm barevná - antracit</t>
  </si>
  <si>
    <t>-1856326833</t>
  </si>
  <si>
    <t>(85,80+101,10)*1,03</t>
  </si>
  <si>
    <t>Trubní vedení</t>
  </si>
  <si>
    <t>32</t>
  </si>
  <si>
    <t>871291101</t>
  </si>
  <si>
    <t xml:space="preserve">Montáž chrániček inž. sítí z PVC </t>
  </si>
  <si>
    <t>495837799</t>
  </si>
  <si>
    <t>"upřesní se během stavby - odhad"95,00</t>
  </si>
  <si>
    <t>33</t>
  </si>
  <si>
    <t>56245115</t>
  </si>
  <si>
    <t>žlab kabelový s víkem ze směsových plastů 130x130mm dl 1,2m</t>
  </si>
  <si>
    <t>1932026709</t>
  </si>
  <si>
    <t>95,00/1,20*1,03</t>
  </si>
  <si>
    <t>34</t>
  </si>
  <si>
    <t>899204112</t>
  </si>
  <si>
    <t>Osazení mříží litinových včetně rámů a košů na bahno pro třídu zatížení D400, E600</t>
  </si>
  <si>
    <t>-378082627</t>
  </si>
  <si>
    <t>"výměna stávajících za nové"7</t>
  </si>
  <si>
    <t>35</t>
  </si>
  <si>
    <t>55242320</t>
  </si>
  <si>
    <t>mříž vtoková litinová plochá 500x500mm vč. rámu</t>
  </si>
  <si>
    <t>-2053108335</t>
  </si>
  <si>
    <t>36</t>
  </si>
  <si>
    <t>899331111</t>
  </si>
  <si>
    <t>Výšková úprava uličního vstupu nebo vpusti do 200 mm zvýšením poklopu</t>
  </si>
  <si>
    <t>-339420688</t>
  </si>
  <si>
    <t>"upřesní se během stavby - odhad"</t>
  </si>
  <si>
    <t>"vpusti"3</t>
  </si>
  <si>
    <t>"poklopy kanal."6</t>
  </si>
  <si>
    <t>Ostatní konstrukce a práce, bourání</t>
  </si>
  <si>
    <t>37</t>
  </si>
  <si>
    <t>914111111</t>
  </si>
  <si>
    <t>Montáž svislé dopravní značky do velikosti 1 m2 objímkami na sloupek nebo konzolu</t>
  </si>
  <si>
    <t>1328927795</t>
  </si>
  <si>
    <t>"znovu osazení stávajícich značek"17</t>
  </si>
  <si>
    <t>38</t>
  </si>
  <si>
    <t>914511111</t>
  </si>
  <si>
    <t>Montáž sloupku dopravních značek délky do 3,5 m s betonovým základem</t>
  </si>
  <si>
    <t>1013436273</t>
  </si>
  <si>
    <t>"8 stávajících sloupků se znovu osadí"</t>
  </si>
  <si>
    <t>"rezerva"3</t>
  </si>
  <si>
    <t>39</t>
  </si>
  <si>
    <t>40445225</t>
  </si>
  <si>
    <t>sloupek pro dopravní značku Zn D 60mm v 3,5m</t>
  </si>
  <si>
    <t>-103984165</t>
  </si>
  <si>
    <t>40</t>
  </si>
  <si>
    <t>40445253</t>
  </si>
  <si>
    <t>víčko plastové na sloupek D 60mm</t>
  </si>
  <si>
    <t>-1861795249</t>
  </si>
  <si>
    <t>41</t>
  </si>
  <si>
    <t>40445256</t>
  </si>
  <si>
    <t>svorka upínací na sloupek dopravní značky D 60mm</t>
  </si>
  <si>
    <t>1918202346</t>
  </si>
  <si>
    <t>16*2</t>
  </si>
  <si>
    <t>42</t>
  </si>
  <si>
    <t>915491211</t>
  </si>
  <si>
    <t>Osazení vodícího proužku z betonových desek do betonového lože tl do 100 mm š proužku 250 mm</t>
  </si>
  <si>
    <t>-455894928</t>
  </si>
  <si>
    <t>43</t>
  </si>
  <si>
    <t>59218002</t>
  </si>
  <si>
    <t>krajník betonový silniční bílý 500x250x100mm</t>
  </si>
  <si>
    <t>1934354505</t>
  </si>
  <si>
    <t>470,70*1,03</t>
  </si>
  <si>
    <t>484,821*1,02 'Přepočtené koeficientem množství</t>
  </si>
  <si>
    <t>46</t>
  </si>
  <si>
    <t>916241113</t>
  </si>
  <si>
    <t>Osazení obrubníku kamenného ležatého s boční opěrou do lože z betonu prostého</t>
  </si>
  <si>
    <t>-1360589742</t>
  </si>
  <si>
    <t>"dle vodících proužků"470,70</t>
  </si>
  <si>
    <t>44</t>
  </si>
  <si>
    <t>58380444</t>
  </si>
  <si>
    <t>obrubník kamenný žulový obloukový R 5-10m 250x200mm</t>
  </si>
  <si>
    <t>1848499966</t>
  </si>
  <si>
    <t>"vlevo R=6" 10,00</t>
  </si>
  <si>
    <t>"vpravo R=7" 10,50</t>
  </si>
  <si>
    <t>20,50*1,03</t>
  </si>
  <si>
    <t>45</t>
  </si>
  <si>
    <t>58380004</t>
  </si>
  <si>
    <t>obrubník kamenný žulový přímý 1000x250x200mm</t>
  </si>
  <si>
    <t>2142063115</t>
  </si>
  <si>
    <t>P</t>
  </si>
  <si>
    <t>Poznámka k položce:_x000D_
Hmotnost: 125 kg/bm</t>
  </si>
  <si>
    <t>"1/3 z 450,20 stávajících se nahradí novými, výměra bude upřesněna dle skladových zásob investora"</t>
  </si>
  <si>
    <t>(470,70-20,50)/3*1,03</t>
  </si>
  <si>
    <t>47</t>
  </si>
  <si>
    <t>916991121</t>
  </si>
  <si>
    <t>Lože pod obrubníky, krajníky nebo obruby z dlažebních kostek z betonu prostého</t>
  </si>
  <si>
    <t>-1045887537</t>
  </si>
  <si>
    <t>"kam.obruba OP3 + vodící proužek"0,70*0,05*470,70</t>
  </si>
  <si>
    <t>48</t>
  </si>
  <si>
    <t>919112233</t>
  </si>
  <si>
    <t>Řezání spár pro vytvoření komůrky š 20 mm hl 40 mm pro těsnící zálivku v živičném krytu</t>
  </si>
  <si>
    <t>-839305313</t>
  </si>
  <si>
    <t>49</t>
  </si>
  <si>
    <t>919121233</t>
  </si>
  <si>
    <t>Těsnění spár zálivkou za studena pro komůrky š 20 mm hl 40 mm bez těsnicího profilu</t>
  </si>
  <si>
    <t>1830212042</t>
  </si>
  <si>
    <t>50</t>
  </si>
  <si>
    <t>919735111</t>
  </si>
  <si>
    <t>Řezání stávajícího živičného krytu hl do 50 mm</t>
  </si>
  <si>
    <t>228678586</t>
  </si>
  <si>
    <t>51</t>
  </si>
  <si>
    <t>966006211</t>
  </si>
  <si>
    <t>Odstranění svislých dopravních značek ze sloupů, sloupků nebo konzol</t>
  </si>
  <si>
    <t>827006075</t>
  </si>
  <si>
    <t>52</t>
  </si>
  <si>
    <t>979024443</t>
  </si>
  <si>
    <t>Očištění vybouraných obrubníků a krajníků silničních ležatých OP3</t>
  </si>
  <si>
    <t>11257210</t>
  </si>
  <si>
    <t>"dle vytrhání obrub vlevo + vpravo"470,70-20,50</t>
  </si>
  <si>
    <t>53</t>
  </si>
  <si>
    <t>R1</t>
  </si>
  <si>
    <t>Palety pro uložení očištěných obrub</t>
  </si>
  <si>
    <t>1351907369</t>
  </si>
  <si>
    <t>450,20-150,07</t>
  </si>
  <si>
    <t>"na paletě 86,00m obrub"300/86</t>
  </si>
  <si>
    <t>997</t>
  </si>
  <si>
    <t>Přesun sutě</t>
  </si>
  <si>
    <t>54</t>
  </si>
  <si>
    <t>997211511</t>
  </si>
  <si>
    <t>Vodorovná doprava suti po suchu na vzdálenost do 1 km</t>
  </si>
  <si>
    <t>2052288493</t>
  </si>
  <si>
    <t>"kostky"7,36+0,85</t>
  </si>
  <si>
    <t>"beton"7,92</t>
  </si>
  <si>
    <t>"kamenivo"256,65</t>
  </si>
  <si>
    <t>"živice"3,23</t>
  </si>
  <si>
    <t>"frézing"43,30</t>
  </si>
  <si>
    <t>55</t>
  </si>
  <si>
    <t>997211519</t>
  </si>
  <si>
    <t>Příplatek ZKD 1 km u vodorovné dopravy suti</t>
  </si>
  <si>
    <t>-2078575855</t>
  </si>
  <si>
    <t>"na skládku do 14 km bez živice frézování a dlažebních kostek"</t>
  </si>
  <si>
    <t>"kamenivo"256,65*13</t>
  </si>
  <si>
    <t>"beton"7,92*13</t>
  </si>
  <si>
    <t>"živice"3,23*13</t>
  </si>
  <si>
    <t>56</t>
  </si>
  <si>
    <t>9972115191</t>
  </si>
  <si>
    <t>-1516931356</t>
  </si>
  <si>
    <t>"na skládku města do 5 km"</t>
  </si>
  <si>
    <t>"živice frézování"43,30*4</t>
  </si>
  <si>
    <t>"dlažební kostky"8,21*4</t>
  </si>
  <si>
    <t>57</t>
  </si>
  <si>
    <t>997211521</t>
  </si>
  <si>
    <t>Vodorovná doprava vybouraných hmot po suchu na vzdálenost do 1 km</t>
  </si>
  <si>
    <t>-2099698800</t>
  </si>
  <si>
    <t>"dlaždice"191,76</t>
  </si>
  <si>
    <t>"zám.dlažba"20,02</t>
  </si>
  <si>
    <t>"obruby"263,78/3+5,80</t>
  </si>
  <si>
    <t>58</t>
  </si>
  <si>
    <t>997211529</t>
  </si>
  <si>
    <t>Příplatek ZKD 1 km u vodorovné dopravy vybouraných hmot</t>
  </si>
  <si>
    <t>-1722990668</t>
  </si>
  <si>
    <t>"na skládku  města do 5 km"</t>
  </si>
  <si>
    <t>"dlaždice"191,76*4</t>
  </si>
  <si>
    <t>"zám.dlažba"20,02*4</t>
  </si>
  <si>
    <t>"obruby"93,73*4</t>
  </si>
  <si>
    <t>59</t>
  </si>
  <si>
    <t>997211611</t>
  </si>
  <si>
    <t>Nakládání suti na dopravní prostředky pro vodorovnou dopravu</t>
  </si>
  <si>
    <t>761783708</t>
  </si>
  <si>
    <t>60</t>
  </si>
  <si>
    <t>997211612</t>
  </si>
  <si>
    <t>Nakládání vybouraných hmot na dopravní prostředky pro vodorovnou dopravu</t>
  </si>
  <si>
    <t>-1280879163</t>
  </si>
  <si>
    <t>61</t>
  </si>
  <si>
    <t>997221861</t>
  </si>
  <si>
    <t>Poplatek za uložení stavebního odpadu na recyklační skládce (skládkovné) z prostého betonu pod kódem 17 01 01</t>
  </si>
  <si>
    <t>-1224192008</t>
  </si>
  <si>
    <t>62</t>
  </si>
  <si>
    <t>997221873</t>
  </si>
  <si>
    <t>Poplatek za uložení stavebního odpadu na recyklační skládce (skládkovné) zeminy a kamení zatříděného do Katalogu odpadů pod kódem 17 05 04</t>
  </si>
  <si>
    <t>-55768428</t>
  </si>
  <si>
    <t>63</t>
  </si>
  <si>
    <t>997221875</t>
  </si>
  <si>
    <t>Poplatek za uložení stavebního odpadu na recyklační skládce (skládkovné) asfaltového bez obsahu dehtu zatříděného do Katalogu odpadů pod kódem 17 03 02</t>
  </si>
  <si>
    <t>298385872</t>
  </si>
  <si>
    <t>998</t>
  </si>
  <si>
    <t>Přesun hmot</t>
  </si>
  <si>
    <t>64</t>
  </si>
  <si>
    <t>998223011</t>
  </si>
  <si>
    <t>Přesun hmot pro pozemní komunikace s krytem dlážděným</t>
  </si>
  <si>
    <t>372670049</t>
  </si>
  <si>
    <t>SO 101b - CHODNÍKY -  NEUZNATELNÉ POLOŽKY</t>
  </si>
  <si>
    <t>PSV - Práce a dodávky PSV</t>
  </si>
  <si>
    <t xml:space="preserve">    721 - Zdravotechnika - vnitřní kanalizace</t>
  </si>
  <si>
    <t>122251101</t>
  </si>
  <si>
    <t>Odkopávky a prokopávky nezapažené v hornině třídy těžitelnosti I, skupiny 3 objem do 20 m3 strojně</t>
  </si>
  <si>
    <t>1180289686</t>
  </si>
  <si>
    <t>"sanace vjezdů za lícem chodníků"</t>
  </si>
  <si>
    <t>"vlevo"0,60+0,65</t>
  </si>
  <si>
    <t>"vpravo"2,00+1,40+1,70+3,45+1,05+1,80</t>
  </si>
  <si>
    <t>12,65*0,15</t>
  </si>
  <si>
    <t>1579213406</t>
  </si>
  <si>
    <t>125323461</t>
  </si>
  <si>
    <t>"skládka do 14 km"1,90*4</t>
  </si>
  <si>
    <t>167151101</t>
  </si>
  <si>
    <t>Nakládání výkopku z hornin třídy těžitelnosti I, skupiny 1 až 3 do 100 m3</t>
  </si>
  <si>
    <t>1548313378</t>
  </si>
  <si>
    <t>126581882</t>
  </si>
  <si>
    <t>1,90*1,9</t>
  </si>
  <si>
    <t>-1159165400</t>
  </si>
  <si>
    <t>-1960136775</t>
  </si>
  <si>
    <t>"dle sanace"12,65</t>
  </si>
  <si>
    <t>-1302981476</t>
  </si>
  <si>
    <t>-1954842180</t>
  </si>
  <si>
    <t>12,65*2</t>
  </si>
  <si>
    <t>596211210</t>
  </si>
  <si>
    <t>Kladení zámkové dlažby komunikací pro pěší tl 80 mm skupiny A pl do 50 m2</t>
  </si>
  <si>
    <t>-2034920870</t>
  </si>
  <si>
    <t>"vjezd za chodníkem"12,65</t>
  </si>
  <si>
    <t>dlažba tvar obdélník betonová rovná 200x100x80mm barevná - antracit</t>
  </si>
  <si>
    <t>-301696660</t>
  </si>
  <si>
    <t>12,65*1,03</t>
  </si>
  <si>
    <t>13,03*1,03 'Přepočtené koeficientem množství</t>
  </si>
  <si>
    <t>Provedení nopové izolace u domů - kompletní práce vč. materiálu</t>
  </si>
  <si>
    <t>-558547031</t>
  </si>
  <si>
    <t>"u domů vlevo"18,80+25,10+17,20+18,00+16,60+13,60+10,6+14,00+11,90+26,40</t>
  </si>
  <si>
    <t>"vpravo"18,40+12,10+16,30+15,90+17,20+13,70+8,60+15,60+19,70+22,00+12,40</t>
  </si>
  <si>
    <t>R2</t>
  </si>
  <si>
    <t>Ručně kopané sondy pro ověření polohy inženýrských sítí</t>
  </si>
  <si>
    <t>-1226256273</t>
  </si>
  <si>
    <t>"odhad"10</t>
  </si>
  <si>
    <t>871273121</t>
  </si>
  <si>
    <t>Montáž kanalizačního potrubí z PVC těsněné gumovým kroužkem otevřený výkop sklon do 20 % DN 125</t>
  </si>
  <si>
    <t>827938353</t>
  </si>
  <si>
    <t>"odhad 5,50m na přípojku lapače splavenin"10*5,50</t>
  </si>
  <si>
    <t>28611192</t>
  </si>
  <si>
    <t>trubka kanalizační PPKGEM 125x3,9x1000mm SN10</t>
  </si>
  <si>
    <t>340779015</t>
  </si>
  <si>
    <t>55,00*1,03</t>
  </si>
  <si>
    <t>Očištění vybouraných obrubníků a krajníků silničních</t>
  </si>
  <si>
    <t>-1315739589</t>
  </si>
  <si>
    <t>"silniční obruba"28,30</t>
  </si>
  <si>
    <t>"vodící proužek"467,20</t>
  </si>
  <si>
    <t>979054441</t>
  </si>
  <si>
    <t>Očištění vybouraných z desek nebo dlaždic s původním spárováním z kameniva těženého</t>
  </si>
  <si>
    <t>-139201968</t>
  </si>
  <si>
    <t>"dlaždice-dle rozebrání"752,00</t>
  </si>
  <si>
    <t>979054451</t>
  </si>
  <si>
    <t>Očištění vybouraných zámkových dlaždic s původním spárováním z kameniva těženého</t>
  </si>
  <si>
    <t>-968119534</t>
  </si>
  <si>
    <t>"dle rozebrání"77,00</t>
  </si>
  <si>
    <t>979071021</t>
  </si>
  <si>
    <t>Očištění dlažebních kostek drobných s původním spárováním kamenivem těženým při překopech ing sítí</t>
  </si>
  <si>
    <t>92718846</t>
  </si>
  <si>
    <t>"dvoulinka na ZÚ"2*3,50*0,10</t>
  </si>
  <si>
    <t>"vjezdy"23,00</t>
  </si>
  <si>
    <t>R3</t>
  </si>
  <si>
    <t>Palety pro uložení vybouraných hmot</t>
  </si>
  <si>
    <t>460508221</t>
  </si>
  <si>
    <t>"dlaždice- na paletě cca 16,50m2"752/16,50</t>
  </si>
  <si>
    <t>"zám.dlažba-na paletě10,80m2"77,00/10,80</t>
  </si>
  <si>
    <t>"obr. bet. -na paletě 86,00m"28,00/86,00</t>
  </si>
  <si>
    <t>"poškozené-obr. kamenná"147,47/86,00</t>
  </si>
  <si>
    <t>"vodící proužek"467,20/86,00</t>
  </si>
  <si>
    <t>111523575</t>
  </si>
  <si>
    <t>PSV</t>
  </si>
  <si>
    <t>Práce a dodávky PSV</t>
  </si>
  <si>
    <t>721</t>
  </si>
  <si>
    <t>Zdravotechnika - vnitřní kanalizace</t>
  </si>
  <si>
    <t>721249102</t>
  </si>
  <si>
    <t>Montáž lapače střešních splavenin z litiny DN 125 ostatní typ</t>
  </si>
  <si>
    <t>1230212508</t>
  </si>
  <si>
    <t>55244101</t>
  </si>
  <si>
    <t>lapač litinový střešních splavenin DN 125</t>
  </si>
  <si>
    <t>-1647399754</t>
  </si>
  <si>
    <t>SO 401 - VEŘEJNÉ OSVĚTLENÍ</t>
  </si>
  <si>
    <t>Ing.Srba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</si>
  <si>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</si>
  <si>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</si>
  <si>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</si>
  <si>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</si>
  <si>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</si>
  <si>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</si>
  <si>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210202111R00</t>
  </si>
  <si>
    <t>Svítidlo veřejného osvětlení na stožár/výložník, mont.</t>
  </si>
  <si>
    <t>210204011RS2</t>
  </si>
  <si>
    <t>Stožár osvětlovací ocelový délky do 12 m, včetně nákladů na autojeřáb, mont.</t>
  </si>
  <si>
    <t>0000000.02</t>
  </si>
  <si>
    <t>Stožár třístupňový, nadz. v. 5m, vetknutí 0,8m, 133/89/60, žárově zinkovaný, dod.</t>
  </si>
  <si>
    <t>210204202R00</t>
  </si>
  <si>
    <t>Elektrovýzbroj stožáru, mont.</t>
  </si>
  <si>
    <t>000000.4</t>
  </si>
  <si>
    <t>Stož. svorkovnice na DIN, průchozí, 2x poj. vývod, např. SR482-VL, Z/Cu, vč. poj. 2x6A, dod.</t>
  </si>
  <si>
    <t>000000.5</t>
  </si>
  <si>
    <t>Stož. svorkovnice na DIN, odbočná, 2x poj. vývod, např. SR482-VL, Z/Cu, vč. poj. 2x6A, dod.</t>
  </si>
  <si>
    <t>222301421R00</t>
  </si>
  <si>
    <t>Svodič přepětí , mont.</t>
  </si>
  <si>
    <t>000000.6</t>
  </si>
  <si>
    <t>Svodič přepětí pro veřejné osvětlení, T2+T3, 10kV, 5kA, dod.</t>
  </si>
  <si>
    <t>210810005RT1</t>
  </si>
  <si>
    <t>Kabel CYKY-J  3 x 1,5 mm2 , včetně dodávky kabelu</t>
  </si>
  <si>
    <t>210810014RT1</t>
  </si>
  <si>
    <t>Kabel CYKY-J 4 x 16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</si>
  <si>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</si>
  <si>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</si>
  <si>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</si>
  <si>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</si>
  <si>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</si>
  <si>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</si>
  <si>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</si>
  <si>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</si>
  <si>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</si>
  <si>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stožár, mont.</t>
  </si>
  <si>
    <t>0000000.18</t>
  </si>
  <si>
    <t>Ochranná manžeta stožáru, dod.</t>
  </si>
  <si>
    <t>56288051.A</t>
  </si>
  <si>
    <t>Štítek označovací na stožár, vč. osazení</t>
  </si>
  <si>
    <t>212100108R00</t>
  </si>
  <si>
    <t>Opatření vodiče smršťovací bužírkou, mont.</t>
  </si>
  <si>
    <t>56288999.1007</t>
  </si>
  <si>
    <t>Trubice smršťovací d 25 x 1000 m, zž, dod.</t>
  </si>
  <si>
    <t>56288050.A</t>
  </si>
  <si>
    <t>Štítek na označení kabel. vývodu z PVC, vč. osazení</t>
  </si>
  <si>
    <t>210100003R00</t>
  </si>
  <si>
    <t>Ukončení vodičů + zapojení do 16 mm2</t>
  </si>
  <si>
    <t>210100001R00</t>
  </si>
  <si>
    <t>Ukončení vodičů do 2,5 mm2</t>
  </si>
  <si>
    <t>000-0000.19</t>
  </si>
  <si>
    <t>Stožárové pouzdro plast  250/950, včetně dodávky pouzdra</t>
  </si>
  <si>
    <t>000-0000.21</t>
  </si>
  <si>
    <t>Tuhá elinst. trubka - vysoká odolnost, vel. 50, vč. dodávky trubky</t>
  </si>
  <si>
    <t>000-0000.23</t>
  </si>
  <si>
    <t>Demont. stávajících paticových stožárů VO, vč. odvozu, výška stož. do 6m</t>
  </si>
  <si>
    <t>ks</t>
  </si>
  <si>
    <t>000-0000.24</t>
  </si>
  <si>
    <t>Demontáž LED svítidel VO ze stáv. stožárů</t>
  </si>
  <si>
    <t>000-0000.25</t>
  </si>
  <si>
    <t>Demontáž stávajících zemních kabelů VO</t>
  </si>
  <si>
    <t>000-0000.26</t>
  </si>
  <si>
    <t>Demontáž stávajících dopravních značek, vč. opětovné montáže</t>
  </si>
  <si>
    <t>000-0000.26.1</t>
  </si>
  <si>
    <t>Demontáž stáv. zař. veř. rozhlasu, vč. opětovné montáže</t>
  </si>
  <si>
    <t>M46</t>
  </si>
  <si>
    <t>Zemní práce při montážích</t>
  </si>
  <si>
    <t>460200133RT2</t>
  </si>
  <si>
    <t>Výkop kabelové rýhy 35/50 cm  hor.3, ruční výkop rýhy</t>
  </si>
  <si>
    <t>460200133R00</t>
  </si>
  <si>
    <t>Výkop kabelové rýhy 35/50 cm  hor.3</t>
  </si>
  <si>
    <t>460570133R00</t>
  </si>
  <si>
    <t>Zához rýhy 35/50 cm, hornina třídy 3, se zhutněním</t>
  </si>
  <si>
    <t>460200173RT2</t>
  </si>
  <si>
    <t>Výkop kabelové rýhy 35/90 cm  hor.3, ruční výkop rýhy</t>
  </si>
  <si>
    <t>66</t>
  </si>
  <si>
    <t>460200173RT1</t>
  </si>
  <si>
    <t>Výkop kabelové rýhy 35/90 cm  hor.3, strojní výkop rýhy</t>
  </si>
  <si>
    <t>68</t>
  </si>
  <si>
    <t>460570173R00</t>
  </si>
  <si>
    <t>Zához rýhy 35/90 cm, hornina třídy 3, se zhutněním</t>
  </si>
  <si>
    <t>70</t>
  </si>
  <si>
    <t>452311151R00</t>
  </si>
  <si>
    <t>Desky podkladní pod potrubí z betonu, betonové konstrukce</t>
  </si>
  <si>
    <t>72</t>
  </si>
  <si>
    <t>460200303RT2</t>
  </si>
  <si>
    <t>Výkop kabelové rýhy 50/120 cm hor.3, ruční výkop rýhy</t>
  </si>
  <si>
    <t>74</t>
  </si>
  <si>
    <t>460200303RT1</t>
  </si>
  <si>
    <t>Výkop kabelové rýhy 50/120 cm hor.3, strojní výkop rýhy</t>
  </si>
  <si>
    <t>76</t>
  </si>
  <si>
    <t>460570303R00</t>
  </si>
  <si>
    <t>Zához rýhy 50/120 cm, hornina tř. 3, se zhutněním</t>
  </si>
  <si>
    <t>78</t>
  </si>
  <si>
    <t>58152180</t>
  </si>
  <si>
    <t>Písek kopaný ZPM</t>
  </si>
  <si>
    <t>T</t>
  </si>
  <si>
    <t>80</t>
  </si>
  <si>
    <t>460420022RT3</t>
  </si>
  <si>
    <t>Zřízení kabelového lože v rýze š. do 65 cm z písku, lože tloušťky 20 cm</t>
  </si>
  <si>
    <t>82</t>
  </si>
  <si>
    <t>460490012R00</t>
  </si>
  <si>
    <t>Fólie výstražná z PVC, šířka 33 cm</t>
  </si>
  <si>
    <t>84</t>
  </si>
  <si>
    <t>460050712RT1</t>
  </si>
  <si>
    <t>Jáma do 2m3 pro stožár veř.osvětlení,hor.3</t>
  </si>
  <si>
    <t>86</t>
  </si>
  <si>
    <t>460100003RT1</t>
  </si>
  <si>
    <t>Pouzdrový základ pro stožár VO výšky 6m, kompletní zhot.pouzdrového základu</t>
  </si>
  <si>
    <t>88</t>
  </si>
  <si>
    <t>460120002RT1</t>
  </si>
  <si>
    <t>Zához jámy, hornina třídy 3 - 4, upěchování a úprava povrchu</t>
  </si>
  <si>
    <t>90</t>
  </si>
  <si>
    <t>460600001RT8</t>
  </si>
  <si>
    <t>Naložení a odvoz zeminy, odvoz na vzdálenost 10000 m</t>
  </si>
  <si>
    <t>92</t>
  </si>
  <si>
    <t>460080101RT1</t>
  </si>
  <si>
    <t>Rozbourání betonového základu, vybourání betonu</t>
  </si>
  <si>
    <t>94</t>
  </si>
  <si>
    <t>3457114705R</t>
  </si>
  <si>
    <t>Trubka kabelová chránička KOPOFLEX vel. 110</t>
  </si>
  <si>
    <t>96</t>
  </si>
  <si>
    <t>3457114703R</t>
  </si>
  <si>
    <t>Trubka kabelová chránička KOPOFLEX vel. 63</t>
  </si>
  <si>
    <t>98</t>
  </si>
  <si>
    <t>230191016R00</t>
  </si>
  <si>
    <t>Uložení chráničky ve výkopu PE 110x4,2mm</t>
  </si>
  <si>
    <t>100</t>
  </si>
  <si>
    <t>230191007R00</t>
  </si>
  <si>
    <t>Uložení chráničky ve výkopu PE 63x3,0mm</t>
  </si>
  <si>
    <t>102</t>
  </si>
  <si>
    <t>460010024RT4</t>
  </si>
  <si>
    <t>Vytýčení kabelové trasy v zastavěném prostoru, délka trasy nad 1000 m</t>
  </si>
  <si>
    <t>km</t>
  </si>
  <si>
    <t>104</t>
  </si>
  <si>
    <t>599000010RAA</t>
  </si>
  <si>
    <t>Rozebrání a oprava asfaltové komunikace, řezání, výměna podkladu tl. 30 cm, asfaltobet.</t>
  </si>
  <si>
    <t>106</t>
  </si>
  <si>
    <t>578100010RA0</t>
  </si>
  <si>
    <t>Chodník z litého asfaltu</t>
  </si>
  <si>
    <t>108</t>
  </si>
  <si>
    <t>460030102R00</t>
  </si>
  <si>
    <t>Vytrhání obrubníků, lože MC, stojatých</t>
  </si>
  <si>
    <t>110</t>
  </si>
  <si>
    <t>460030031RT1</t>
  </si>
  <si>
    <t>Vytrhání kostek velkých,lože písek, nezalité spáry, z plochy do 5 m2</t>
  </si>
  <si>
    <t>112</t>
  </si>
  <si>
    <t>460030061RZ1</t>
  </si>
  <si>
    <t>Kladení dlažby do lože z písku, ze stávajících dlaždic</t>
  </si>
  <si>
    <t>114</t>
  </si>
  <si>
    <t>460030081R00</t>
  </si>
  <si>
    <t>Řezání spáry v asfaltu nebo betonu</t>
  </si>
  <si>
    <t>116</t>
  </si>
  <si>
    <t>000</t>
  </si>
  <si>
    <t>Vedlejší a ostatní náklady</t>
  </si>
  <si>
    <t>100R00</t>
  </si>
  <si>
    <t>Dokumentace skutečného provedení stavby, 4x tištěná a 1x na CD</t>
  </si>
  <si>
    <t>soubor</t>
  </si>
  <si>
    <t>118</t>
  </si>
  <si>
    <t>101R00</t>
  </si>
  <si>
    <t>Nákladní auto 5t</t>
  </si>
  <si>
    <t>hod</t>
  </si>
  <si>
    <t>120</t>
  </si>
  <si>
    <t>102R00</t>
  </si>
  <si>
    <t>Pomocné práce</t>
  </si>
  <si>
    <t>122</t>
  </si>
  <si>
    <t>103R00</t>
  </si>
  <si>
    <t>Vytýčení inženýrských sítí</t>
  </si>
  <si>
    <t>124</t>
  </si>
  <si>
    <t>104R00</t>
  </si>
  <si>
    <t>Rozměření světelných bodů</t>
  </si>
  <si>
    <t>126</t>
  </si>
  <si>
    <t>105R00</t>
  </si>
  <si>
    <t>Vypnutí a opětovné zapnutí vedení</t>
  </si>
  <si>
    <t>128</t>
  </si>
  <si>
    <t>65</t>
  </si>
  <si>
    <t>106R00</t>
  </si>
  <si>
    <t>Úprava stávajícího rozvodu veřejného osvětlení, a veřejného rozhlasu</t>
  </si>
  <si>
    <t>130</t>
  </si>
  <si>
    <t>107R00</t>
  </si>
  <si>
    <t>Dozory provozovatele veřejného osvětlení</t>
  </si>
  <si>
    <t>132</t>
  </si>
  <si>
    <t>67</t>
  </si>
  <si>
    <t>108R00</t>
  </si>
  <si>
    <t>Úklid stavby</t>
  </si>
  <si>
    <t>134</t>
  </si>
  <si>
    <t>109R00</t>
  </si>
  <si>
    <t>Dopravně bezpečnostní opatření</t>
  </si>
  <si>
    <t>136</t>
  </si>
  <si>
    <t>69</t>
  </si>
  <si>
    <t>110R00</t>
  </si>
  <si>
    <t>Součinnost s provozovatelem veřejného osvětlení</t>
  </si>
  <si>
    <t>138</t>
  </si>
  <si>
    <t>111R00</t>
  </si>
  <si>
    <t>Ekologická likvidace odpadu</t>
  </si>
  <si>
    <t>140</t>
  </si>
  <si>
    <t>71</t>
  </si>
  <si>
    <t>112R00</t>
  </si>
  <si>
    <t>Zjištění stávajícího stavu</t>
  </si>
  <si>
    <t>142</t>
  </si>
  <si>
    <t>113R00</t>
  </si>
  <si>
    <t>Koordinace s provozovateli ostatních sítí</t>
  </si>
  <si>
    <t>144</t>
  </si>
  <si>
    <t>73</t>
  </si>
  <si>
    <t>114R00</t>
  </si>
  <si>
    <t>Montážní pološina MP10do 10m výšky, vč přesunu</t>
  </si>
  <si>
    <t>146</t>
  </si>
  <si>
    <t>115R00</t>
  </si>
  <si>
    <t>Geodetické zaměření skutečné trasy a polohy stož.</t>
  </si>
  <si>
    <t>148</t>
  </si>
  <si>
    <t>VN</t>
  </si>
  <si>
    <t>Vedlejší náklady</t>
  </si>
  <si>
    <t>75</t>
  </si>
  <si>
    <t>150</t>
  </si>
  <si>
    <t>VRN2</t>
  </si>
  <si>
    <t>Komplexní zkoušky</t>
  </si>
  <si>
    <t>152</t>
  </si>
  <si>
    <t>77</t>
  </si>
  <si>
    <t>Podíl přidružených výkonů pro elektromontáže</t>
  </si>
  <si>
    <t>154</t>
  </si>
  <si>
    <t>Podíl přidružených výkonů pro zemní práce</t>
  </si>
  <si>
    <t>156</t>
  </si>
  <si>
    <t>79</t>
  </si>
  <si>
    <t>VRN5</t>
  </si>
  <si>
    <t>Přirážka za podružný materiál</t>
  </si>
  <si>
    <t>158</t>
  </si>
  <si>
    <t>VRN6</t>
  </si>
  <si>
    <t>Přirážka za prořez kabelů</t>
  </si>
  <si>
    <t>160</t>
  </si>
  <si>
    <t>81</t>
  </si>
  <si>
    <t>VRN7</t>
  </si>
  <si>
    <t>Revize</t>
  </si>
  <si>
    <t>162</t>
  </si>
  <si>
    <t>POLOŽKA VYPUŠTĚNA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</si>
</sst>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B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14" t="s">
        <v>5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26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R5" s="21"/>
      <c r="BE5" s="223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27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21"/>
      <c r="BE6" s="224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24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24"/>
      <c r="BS8" s="18" t="s">
        <v>6</v>
      </c>
    </row>
    <row r="9" spans="1:74" s="1" customFormat="1" ht="14.45" customHeight="1">
      <c r="B9" s="21"/>
      <c r="AR9" s="21"/>
      <c r="BE9" s="224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24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24"/>
      <c r="BS11" s="18" t="s">
        <v>6</v>
      </c>
    </row>
    <row r="12" spans="1:74" s="1" customFormat="1" ht="6.95" customHeight="1">
      <c r="B12" s="21"/>
      <c r="AR12" s="21"/>
      <c r="BE12" s="224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24"/>
      <c r="BS13" s="18" t="s">
        <v>6</v>
      </c>
    </row>
    <row r="14" spans="1:74" ht="12.75">
      <c r="B14" s="21"/>
      <c r="E14" s="228" t="s">
        <v>29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8" t="s">
        <v>27</v>
      </c>
      <c r="AN14" s="30" t="s">
        <v>29</v>
      </c>
      <c r="AR14" s="21"/>
      <c r="BE14" s="224"/>
      <c r="BS14" s="18" t="s">
        <v>6</v>
      </c>
    </row>
    <row r="15" spans="1:74" s="1" customFormat="1" ht="6.95" customHeight="1">
      <c r="B15" s="21"/>
      <c r="AR15" s="21"/>
      <c r="BE15" s="224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24"/>
      <c r="BS16" s="18" t="s">
        <v>3</v>
      </c>
    </row>
    <row r="17" spans="1:71" s="1" customFormat="1" ht="18.399999999999999" customHeight="1">
      <c r="B17" s="21"/>
      <c r="E17" s="26" t="s">
        <v>26</v>
      </c>
      <c r="AK17" s="28" t="s">
        <v>27</v>
      </c>
      <c r="AN17" s="26" t="s">
        <v>1</v>
      </c>
      <c r="AR17" s="21"/>
      <c r="BE17" s="224"/>
      <c r="BS17" s="18" t="s">
        <v>31</v>
      </c>
    </row>
    <row r="18" spans="1:71" s="1" customFormat="1" ht="6.95" customHeight="1">
      <c r="B18" s="21"/>
      <c r="AR18" s="21"/>
      <c r="BE18" s="224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25</v>
      </c>
      <c r="AN19" s="26" t="s">
        <v>1</v>
      </c>
      <c r="AR19" s="21"/>
      <c r="BE19" s="224"/>
      <c r="BS19" s="18" t="s">
        <v>6</v>
      </c>
    </row>
    <row r="20" spans="1:71" s="1" customFormat="1" ht="18.399999999999999" customHeight="1">
      <c r="B20" s="21"/>
      <c r="E20" s="26" t="s">
        <v>33</v>
      </c>
      <c r="AK20" s="28" t="s">
        <v>27</v>
      </c>
      <c r="AN20" s="26" t="s">
        <v>1</v>
      </c>
      <c r="AR20" s="21"/>
      <c r="BE20" s="224"/>
      <c r="BS20" s="18" t="s">
        <v>31</v>
      </c>
    </row>
    <row r="21" spans="1:71" s="1" customFormat="1" ht="6.95" customHeight="1">
      <c r="B21" s="21"/>
      <c r="AR21" s="21"/>
      <c r="BE21" s="224"/>
    </row>
    <row r="22" spans="1:71" s="1" customFormat="1" ht="12" customHeight="1">
      <c r="B22" s="21"/>
      <c r="D22" s="28" t="s">
        <v>34</v>
      </c>
      <c r="AR22" s="21"/>
      <c r="BE22" s="224"/>
    </row>
    <row r="23" spans="1:71" s="1" customFormat="1" ht="16.5" customHeight="1">
      <c r="B23" s="21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1"/>
      <c r="BE23" s="224"/>
    </row>
    <row r="24" spans="1:71" s="1" customFormat="1" ht="6.95" customHeight="1">
      <c r="B24" s="21"/>
      <c r="AR24" s="21"/>
      <c r="BE24" s="224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4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1">
        <f>ROUND(AG94,2)</f>
        <v>0</v>
      </c>
      <c r="AL26" s="232"/>
      <c r="AM26" s="232"/>
      <c r="AN26" s="232"/>
      <c r="AO26" s="232"/>
      <c r="AP26" s="33"/>
      <c r="AQ26" s="33"/>
      <c r="AR26" s="34"/>
      <c r="BE26" s="224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4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3" t="s">
        <v>36</v>
      </c>
      <c r="M28" s="233"/>
      <c r="N28" s="233"/>
      <c r="O28" s="233"/>
      <c r="P28" s="233"/>
      <c r="Q28" s="33"/>
      <c r="R28" s="33"/>
      <c r="S28" s="33"/>
      <c r="T28" s="33"/>
      <c r="U28" s="33"/>
      <c r="V28" s="33"/>
      <c r="W28" s="233" t="s">
        <v>37</v>
      </c>
      <c r="X28" s="233"/>
      <c r="Y28" s="233"/>
      <c r="Z28" s="233"/>
      <c r="AA28" s="233"/>
      <c r="AB28" s="233"/>
      <c r="AC28" s="233"/>
      <c r="AD28" s="233"/>
      <c r="AE28" s="233"/>
      <c r="AF28" s="33"/>
      <c r="AG28" s="33"/>
      <c r="AH28" s="33"/>
      <c r="AI28" s="33"/>
      <c r="AJ28" s="33"/>
      <c r="AK28" s="233" t="s">
        <v>38</v>
      </c>
      <c r="AL28" s="233"/>
      <c r="AM28" s="233"/>
      <c r="AN28" s="233"/>
      <c r="AO28" s="233"/>
      <c r="AP28" s="33"/>
      <c r="AQ28" s="33"/>
      <c r="AR28" s="34"/>
      <c r="BE28" s="224"/>
    </row>
    <row r="29" spans="1:71" s="3" customFormat="1" ht="14.45" customHeight="1">
      <c r="B29" s="38"/>
      <c r="D29" s="28" t="s">
        <v>39</v>
      </c>
      <c r="F29" s="28" t="s">
        <v>40</v>
      </c>
      <c r="L29" s="218">
        <v>0.21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8"/>
      <c r="BE29" s="225"/>
    </row>
    <row r="30" spans="1:71" s="3" customFormat="1" ht="14.45" customHeight="1">
      <c r="B30" s="38"/>
      <c r="F30" s="28" t="s">
        <v>41</v>
      </c>
      <c r="L30" s="218">
        <v>0.15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8"/>
      <c r="BE30" s="225"/>
    </row>
    <row r="31" spans="1:71" s="3" customFormat="1" ht="14.45" hidden="1" customHeight="1">
      <c r="B31" s="38"/>
      <c r="F31" s="28" t="s">
        <v>42</v>
      </c>
      <c r="L31" s="218">
        <v>0.21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8"/>
      <c r="BE31" s="225"/>
    </row>
    <row r="32" spans="1:71" s="3" customFormat="1" ht="14.45" hidden="1" customHeight="1">
      <c r="B32" s="38"/>
      <c r="F32" s="28" t="s">
        <v>43</v>
      </c>
      <c r="L32" s="218">
        <v>0.15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8"/>
      <c r="BE32" s="225"/>
    </row>
    <row r="33" spans="1:57" s="3" customFormat="1" ht="14.45" hidden="1" customHeight="1">
      <c r="B33" s="38"/>
      <c r="F33" s="28" t="s">
        <v>44</v>
      </c>
      <c r="L33" s="218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8"/>
      <c r="BE33" s="225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4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22" t="s">
        <v>47</v>
      </c>
      <c r="Y35" s="220"/>
      <c r="Z35" s="220"/>
      <c r="AA35" s="220"/>
      <c r="AB35" s="220"/>
      <c r="AC35" s="41"/>
      <c r="AD35" s="41"/>
      <c r="AE35" s="41"/>
      <c r="AF35" s="41"/>
      <c r="AG35" s="41"/>
      <c r="AH35" s="41"/>
      <c r="AI35" s="41"/>
      <c r="AJ35" s="41"/>
      <c r="AK35" s="219">
        <f>SUM(AK26:AK33)</f>
        <v>0</v>
      </c>
      <c r="AL35" s="220"/>
      <c r="AM35" s="220"/>
      <c r="AN35" s="220"/>
      <c r="AO35" s="221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21-171</v>
      </c>
      <c r="AR84" s="52"/>
    </row>
    <row r="85" spans="1:91" s="5" customFormat="1" ht="36.950000000000003" customHeight="1">
      <c r="B85" s="53"/>
      <c r="C85" s="54" t="s">
        <v>16</v>
      </c>
      <c r="L85" s="244" t="str">
        <f>K6</f>
        <v>REKONSTRUKCE CHODNÍKŮ A VO V ULICI SVAZU BOJOVNÍKŮ ZA SVOBODU, PŘELOUČ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Přelouč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46" t="str">
        <f>IF(AN8= "","",AN8)</f>
        <v>7. 10. 2021</v>
      </c>
      <c r="AN87" s="246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47" t="str">
        <f>IF(E17="","",E17)</f>
        <v xml:space="preserve"> </v>
      </c>
      <c r="AN89" s="248"/>
      <c r="AO89" s="248"/>
      <c r="AP89" s="248"/>
      <c r="AQ89" s="33"/>
      <c r="AR89" s="34"/>
      <c r="AS89" s="249" t="s">
        <v>55</v>
      </c>
      <c r="AT89" s="250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47" t="str">
        <f>IF(E20="","",E20)</f>
        <v>VDI PROJEKT s.r.o.</v>
      </c>
      <c r="AN90" s="248"/>
      <c r="AO90" s="248"/>
      <c r="AP90" s="248"/>
      <c r="AQ90" s="33"/>
      <c r="AR90" s="34"/>
      <c r="AS90" s="251"/>
      <c r="AT90" s="252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1"/>
      <c r="AT91" s="252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7" t="s">
        <v>56</v>
      </c>
      <c r="D92" s="238"/>
      <c r="E92" s="238"/>
      <c r="F92" s="238"/>
      <c r="G92" s="238"/>
      <c r="H92" s="61"/>
      <c r="I92" s="240" t="s">
        <v>57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39" t="s">
        <v>58</v>
      </c>
      <c r="AH92" s="238"/>
      <c r="AI92" s="238"/>
      <c r="AJ92" s="238"/>
      <c r="AK92" s="238"/>
      <c r="AL92" s="238"/>
      <c r="AM92" s="238"/>
      <c r="AN92" s="240" t="s">
        <v>59</v>
      </c>
      <c r="AO92" s="238"/>
      <c r="AP92" s="241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2">
        <f>ROUND(SUM(AG95:AG99),2)</f>
        <v>0</v>
      </c>
      <c r="AH94" s="242"/>
      <c r="AI94" s="242"/>
      <c r="AJ94" s="242"/>
      <c r="AK94" s="242"/>
      <c r="AL94" s="242"/>
      <c r="AM94" s="242"/>
      <c r="AN94" s="243">
        <f t="shared" ref="AN94:AN99" si="0">SUM(AG94,AT94)</f>
        <v>0</v>
      </c>
      <c r="AO94" s="243"/>
      <c r="AP94" s="243"/>
      <c r="AQ94" s="73" t="s">
        <v>1</v>
      </c>
      <c r="AR94" s="69"/>
      <c r="AS94" s="74">
        <f>ROUND(SUM(AS95:AS99),2)</f>
        <v>0</v>
      </c>
      <c r="AT94" s="75">
        <f t="shared" ref="AT94:AT99" si="1">ROUND(SUM(AV94:AW94),2)</f>
        <v>0</v>
      </c>
      <c r="AU94" s="76">
        <f>ROUND(SUM(AU95:AU99),5)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ROUND(SUM(AZ95:AZ99),2)</f>
        <v>0</v>
      </c>
      <c r="BA94" s="75">
        <f>ROUND(SUM(BA95:BA99),2)</f>
        <v>0</v>
      </c>
      <c r="BB94" s="75">
        <f>ROUND(SUM(BB95:BB99),2)</f>
        <v>0</v>
      </c>
      <c r="BC94" s="75">
        <f>ROUND(SUM(BC95:BC99),2)</f>
        <v>0</v>
      </c>
      <c r="BD94" s="77">
        <f>ROUND(SUM(BD95:BD99),2)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24.75" customHeight="1">
      <c r="A95" s="80" t="s">
        <v>79</v>
      </c>
      <c r="B95" s="81"/>
      <c r="C95" s="82"/>
      <c r="D95" s="236" t="s">
        <v>80</v>
      </c>
      <c r="E95" s="236"/>
      <c r="F95" s="236"/>
      <c r="G95" s="236"/>
      <c r="H95" s="236"/>
      <c r="I95" s="83"/>
      <c r="J95" s="236" t="s">
        <v>81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4">
        <f>'SO 001a - VEDLEJŠÍ A OSTA...'!J30</f>
        <v>0</v>
      </c>
      <c r="AH95" s="235"/>
      <c r="AI95" s="235"/>
      <c r="AJ95" s="235"/>
      <c r="AK95" s="235"/>
      <c r="AL95" s="235"/>
      <c r="AM95" s="235"/>
      <c r="AN95" s="234">
        <f t="shared" si="0"/>
        <v>0</v>
      </c>
      <c r="AO95" s="235"/>
      <c r="AP95" s="235"/>
      <c r="AQ95" s="84" t="s">
        <v>82</v>
      </c>
      <c r="AR95" s="81"/>
      <c r="AS95" s="85">
        <v>0</v>
      </c>
      <c r="AT95" s="86">
        <f t="shared" si="1"/>
        <v>0</v>
      </c>
      <c r="AU95" s="87">
        <f>'SO 001a - VEDLEJŠÍ A OSTA...'!P120</f>
        <v>0</v>
      </c>
      <c r="AV95" s="86">
        <f>'SO 001a - VEDLEJŠÍ A OSTA...'!J33</f>
        <v>0</v>
      </c>
      <c r="AW95" s="86">
        <f>'SO 001a - VEDLEJŠÍ A OSTA...'!J34</f>
        <v>0</v>
      </c>
      <c r="AX95" s="86">
        <f>'SO 001a - VEDLEJŠÍ A OSTA...'!J35</f>
        <v>0</v>
      </c>
      <c r="AY95" s="86">
        <f>'SO 001a - VEDLEJŠÍ A OSTA...'!J36</f>
        <v>0</v>
      </c>
      <c r="AZ95" s="86">
        <f>'SO 001a - VEDLEJŠÍ A OSTA...'!F33</f>
        <v>0</v>
      </c>
      <c r="BA95" s="86">
        <f>'SO 001a - VEDLEJŠÍ A OSTA...'!F34</f>
        <v>0</v>
      </c>
      <c r="BB95" s="86">
        <f>'SO 001a - VEDLEJŠÍ A OSTA...'!F35</f>
        <v>0</v>
      </c>
      <c r="BC95" s="86">
        <f>'SO 001a - VEDLEJŠÍ A OSTA...'!F36</f>
        <v>0</v>
      </c>
      <c r="BD95" s="88">
        <f>'SO 001a - VEDLEJŠÍ A OSTA...'!F37</f>
        <v>0</v>
      </c>
      <c r="BT95" s="89" t="s">
        <v>83</v>
      </c>
      <c r="BV95" s="89" t="s">
        <v>77</v>
      </c>
      <c r="BW95" s="89" t="s">
        <v>84</v>
      </c>
      <c r="BX95" s="89" t="s">
        <v>4</v>
      </c>
      <c r="CL95" s="89" t="s">
        <v>1</v>
      </c>
      <c r="CM95" s="89" t="s">
        <v>85</v>
      </c>
    </row>
    <row r="96" spans="1:91" s="7" customFormat="1" ht="24.75" customHeight="1">
      <c r="A96" s="80" t="s">
        <v>79</v>
      </c>
      <c r="B96" s="81"/>
      <c r="C96" s="82"/>
      <c r="D96" s="236" t="s">
        <v>86</v>
      </c>
      <c r="E96" s="236"/>
      <c r="F96" s="236"/>
      <c r="G96" s="236"/>
      <c r="H96" s="236"/>
      <c r="I96" s="83"/>
      <c r="J96" s="236" t="s">
        <v>87</v>
      </c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34">
        <f>'SO 001b - VEDLEJŠÍ A OSTA...'!J30</f>
        <v>0</v>
      </c>
      <c r="AH96" s="235"/>
      <c r="AI96" s="235"/>
      <c r="AJ96" s="235"/>
      <c r="AK96" s="235"/>
      <c r="AL96" s="235"/>
      <c r="AM96" s="235"/>
      <c r="AN96" s="234">
        <f t="shared" si="0"/>
        <v>0</v>
      </c>
      <c r="AO96" s="235"/>
      <c r="AP96" s="235"/>
      <c r="AQ96" s="84" t="s">
        <v>82</v>
      </c>
      <c r="AR96" s="81"/>
      <c r="AS96" s="85">
        <v>0</v>
      </c>
      <c r="AT96" s="86">
        <f t="shared" si="1"/>
        <v>0</v>
      </c>
      <c r="AU96" s="87">
        <f>'SO 001b - VEDLEJŠÍ A OSTA...'!P119</f>
        <v>0</v>
      </c>
      <c r="AV96" s="86">
        <f>'SO 001b - VEDLEJŠÍ A OSTA...'!J33</f>
        <v>0</v>
      </c>
      <c r="AW96" s="86">
        <f>'SO 001b - VEDLEJŠÍ A OSTA...'!J34</f>
        <v>0</v>
      </c>
      <c r="AX96" s="86">
        <f>'SO 001b - VEDLEJŠÍ A OSTA...'!J35</f>
        <v>0</v>
      </c>
      <c r="AY96" s="86">
        <f>'SO 001b - VEDLEJŠÍ A OSTA...'!J36</f>
        <v>0</v>
      </c>
      <c r="AZ96" s="86">
        <f>'SO 001b - VEDLEJŠÍ A OSTA...'!F33</f>
        <v>0</v>
      </c>
      <c r="BA96" s="86">
        <f>'SO 001b - VEDLEJŠÍ A OSTA...'!F34</f>
        <v>0</v>
      </c>
      <c r="BB96" s="86">
        <f>'SO 001b - VEDLEJŠÍ A OSTA...'!F35</f>
        <v>0</v>
      </c>
      <c r="BC96" s="86">
        <f>'SO 001b - VEDLEJŠÍ A OSTA...'!F36</f>
        <v>0</v>
      </c>
      <c r="BD96" s="88">
        <f>'SO 001b - VEDLEJŠÍ A OSTA...'!F37</f>
        <v>0</v>
      </c>
      <c r="BT96" s="89" t="s">
        <v>83</v>
      </c>
      <c r="BV96" s="89" t="s">
        <v>77</v>
      </c>
      <c r="BW96" s="89" t="s">
        <v>88</v>
      </c>
      <c r="BX96" s="89" t="s">
        <v>4</v>
      </c>
      <c r="CL96" s="89" t="s">
        <v>1</v>
      </c>
      <c r="CM96" s="89" t="s">
        <v>85</v>
      </c>
    </row>
    <row r="97" spans="1:91" s="7" customFormat="1" ht="24.75" customHeight="1">
      <c r="A97" s="80" t="s">
        <v>79</v>
      </c>
      <c r="B97" s="81"/>
      <c r="C97" s="82"/>
      <c r="D97" s="236" t="s">
        <v>89</v>
      </c>
      <c r="E97" s="236"/>
      <c r="F97" s="236"/>
      <c r="G97" s="236"/>
      <c r="H97" s="236"/>
      <c r="I97" s="83"/>
      <c r="J97" s="236" t="s">
        <v>90</v>
      </c>
      <c r="K97" s="236"/>
      <c r="L97" s="236"/>
      <c r="M97" s="236"/>
      <c r="N97" s="236"/>
      <c r="O97" s="236"/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236"/>
      <c r="AC97" s="236"/>
      <c r="AD97" s="236"/>
      <c r="AE97" s="236"/>
      <c r="AF97" s="236"/>
      <c r="AG97" s="234">
        <f>'SO 101a - CHODNÍKY - UZNA...'!J30</f>
        <v>0</v>
      </c>
      <c r="AH97" s="235"/>
      <c r="AI97" s="235"/>
      <c r="AJ97" s="235"/>
      <c r="AK97" s="235"/>
      <c r="AL97" s="235"/>
      <c r="AM97" s="235"/>
      <c r="AN97" s="234">
        <f t="shared" si="0"/>
        <v>0</v>
      </c>
      <c r="AO97" s="235"/>
      <c r="AP97" s="235"/>
      <c r="AQ97" s="84" t="s">
        <v>82</v>
      </c>
      <c r="AR97" s="81"/>
      <c r="AS97" s="85">
        <v>0</v>
      </c>
      <c r="AT97" s="86">
        <f t="shared" si="1"/>
        <v>0</v>
      </c>
      <c r="AU97" s="87">
        <f>'SO 101a - CHODNÍKY - UZNA...'!P123</f>
        <v>0</v>
      </c>
      <c r="AV97" s="86">
        <f>'SO 101a - CHODNÍKY - UZNA...'!J33</f>
        <v>0</v>
      </c>
      <c r="AW97" s="86">
        <f>'SO 101a - CHODNÍKY - UZNA...'!J34</f>
        <v>0</v>
      </c>
      <c r="AX97" s="86">
        <f>'SO 101a - CHODNÍKY - UZNA...'!J35</f>
        <v>0</v>
      </c>
      <c r="AY97" s="86">
        <f>'SO 101a - CHODNÍKY - UZNA...'!J36</f>
        <v>0</v>
      </c>
      <c r="AZ97" s="86">
        <f>'SO 101a - CHODNÍKY - UZNA...'!F33</f>
        <v>0</v>
      </c>
      <c r="BA97" s="86">
        <f>'SO 101a - CHODNÍKY - UZNA...'!F34</f>
        <v>0</v>
      </c>
      <c r="BB97" s="86">
        <f>'SO 101a - CHODNÍKY - UZNA...'!F35</f>
        <v>0</v>
      </c>
      <c r="BC97" s="86">
        <f>'SO 101a - CHODNÍKY - UZNA...'!F36</f>
        <v>0</v>
      </c>
      <c r="BD97" s="88">
        <f>'SO 101a - CHODNÍKY - UZNA...'!F37</f>
        <v>0</v>
      </c>
      <c r="BT97" s="89" t="s">
        <v>83</v>
      </c>
      <c r="BV97" s="89" t="s">
        <v>77</v>
      </c>
      <c r="BW97" s="89" t="s">
        <v>91</v>
      </c>
      <c r="BX97" s="89" t="s">
        <v>4</v>
      </c>
      <c r="CL97" s="89" t="s">
        <v>1</v>
      </c>
      <c r="CM97" s="89" t="s">
        <v>85</v>
      </c>
    </row>
    <row r="98" spans="1:91" s="7" customFormat="1" ht="24.75" customHeight="1">
      <c r="A98" s="80" t="s">
        <v>79</v>
      </c>
      <c r="B98" s="81"/>
      <c r="C98" s="82"/>
      <c r="D98" s="236" t="s">
        <v>92</v>
      </c>
      <c r="E98" s="236"/>
      <c r="F98" s="236"/>
      <c r="G98" s="236"/>
      <c r="H98" s="236"/>
      <c r="I98" s="83"/>
      <c r="J98" s="236" t="s">
        <v>93</v>
      </c>
      <c r="K98" s="236"/>
      <c r="L98" s="236"/>
      <c r="M98" s="236"/>
      <c r="N98" s="236"/>
      <c r="O98" s="236"/>
      <c r="P98" s="236"/>
      <c r="Q98" s="236"/>
      <c r="R98" s="236"/>
      <c r="S98" s="236"/>
      <c r="T98" s="236"/>
      <c r="U98" s="236"/>
      <c r="V98" s="236"/>
      <c r="W98" s="236"/>
      <c r="X98" s="236"/>
      <c r="Y98" s="236"/>
      <c r="Z98" s="236"/>
      <c r="AA98" s="236"/>
      <c r="AB98" s="236"/>
      <c r="AC98" s="236"/>
      <c r="AD98" s="236"/>
      <c r="AE98" s="236"/>
      <c r="AF98" s="236"/>
      <c r="AG98" s="234">
        <f>'SO 101b - CHODNÍKY -  NEU...'!J30</f>
        <v>0</v>
      </c>
      <c r="AH98" s="235"/>
      <c r="AI98" s="235"/>
      <c r="AJ98" s="235"/>
      <c r="AK98" s="235"/>
      <c r="AL98" s="235"/>
      <c r="AM98" s="235"/>
      <c r="AN98" s="234">
        <f t="shared" si="0"/>
        <v>0</v>
      </c>
      <c r="AO98" s="235"/>
      <c r="AP98" s="235"/>
      <c r="AQ98" s="84" t="s">
        <v>82</v>
      </c>
      <c r="AR98" s="81"/>
      <c r="AS98" s="85">
        <v>0</v>
      </c>
      <c r="AT98" s="86">
        <f t="shared" si="1"/>
        <v>0</v>
      </c>
      <c r="AU98" s="87">
        <f>'SO 101b - CHODNÍKY -  NEU...'!P124</f>
        <v>0</v>
      </c>
      <c r="AV98" s="86">
        <f>'SO 101b - CHODNÍKY -  NEU...'!J33</f>
        <v>0</v>
      </c>
      <c r="AW98" s="86">
        <f>'SO 101b - CHODNÍKY -  NEU...'!J34</f>
        <v>0</v>
      </c>
      <c r="AX98" s="86">
        <f>'SO 101b - CHODNÍKY -  NEU...'!J35</f>
        <v>0</v>
      </c>
      <c r="AY98" s="86">
        <f>'SO 101b - CHODNÍKY -  NEU...'!J36</f>
        <v>0</v>
      </c>
      <c r="AZ98" s="86">
        <f>'SO 101b - CHODNÍKY -  NEU...'!F33</f>
        <v>0</v>
      </c>
      <c r="BA98" s="86">
        <f>'SO 101b - CHODNÍKY -  NEU...'!F34</f>
        <v>0</v>
      </c>
      <c r="BB98" s="86">
        <f>'SO 101b - CHODNÍKY -  NEU...'!F35</f>
        <v>0</v>
      </c>
      <c r="BC98" s="86">
        <f>'SO 101b - CHODNÍKY -  NEU...'!F36</f>
        <v>0</v>
      </c>
      <c r="BD98" s="88">
        <f>'SO 101b - CHODNÍKY -  NEU...'!F37</f>
        <v>0</v>
      </c>
      <c r="BT98" s="89" t="s">
        <v>83</v>
      </c>
      <c r="BV98" s="89" t="s">
        <v>77</v>
      </c>
      <c r="BW98" s="89" t="s">
        <v>94</v>
      </c>
      <c r="BX98" s="89" t="s">
        <v>4</v>
      </c>
      <c r="CL98" s="89" t="s">
        <v>1</v>
      </c>
      <c r="CM98" s="89" t="s">
        <v>85</v>
      </c>
    </row>
    <row r="99" spans="1:91" s="7" customFormat="1" ht="16.5" customHeight="1">
      <c r="A99" s="80" t="s">
        <v>79</v>
      </c>
      <c r="B99" s="81"/>
      <c r="C99" s="82"/>
      <c r="D99" s="236" t="s">
        <v>95</v>
      </c>
      <c r="E99" s="236"/>
      <c r="F99" s="236"/>
      <c r="G99" s="236"/>
      <c r="H99" s="236"/>
      <c r="I99" s="83"/>
      <c r="J99" s="236" t="s">
        <v>96</v>
      </c>
      <c r="K99" s="236"/>
      <c r="L99" s="236"/>
      <c r="M99" s="236"/>
      <c r="N99" s="236"/>
      <c r="O99" s="236"/>
      <c r="P99" s="236"/>
      <c r="Q99" s="236"/>
      <c r="R99" s="236"/>
      <c r="S99" s="236"/>
      <c r="T99" s="236"/>
      <c r="U99" s="236"/>
      <c r="V99" s="236"/>
      <c r="W99" s="236"/>
      <c r="X99" s="236"/>
      <c r="Y99" s="236"/>
      <c r="Z99" s="236"/>
      <c r="AA99" s="236"/>
      <c r="AB99" s="236"/>
      <c r="AC99" s="236"/>
      <c r="AD99" s="236"/>
      <c r="AE99" s="236"/>
      <c r="AF99" s="236"/>
      <c r="AG99" s="234">
        <f>'SO 401 - VEŘEJNÉ OSVĚTLENÍ'!J30</f>
        <v>0</v>
      </c>
      <c r="AH99" s="235"/>
      <c r="AI99" s="235"/>
      <c r="AJ99" s="235"/>
      <c r="AK99" s="235"/>
      <c r="AL99" s="235"/>
      <c r="AM99" s="235"/>
      <c r="AN99" s="234">
        <f t="shared" si="0"/>
        <v>0</v>
      </c>
      <c r="AO99" s="235"/>
      <c r="AP99" s="235"/>
      <c r="AQ99" s="84" t="s">
        <v>82</v>
      </c>
      <c r="AR99" s="81"/>
      <c r="AS99" s="90">
        <v>0</v>
      </c>
      <c r="AT99" s="91">
        <f t="shared" si="1"/>
        <v>0</v>
      </c>
      <c r="AU99" s="92">
        <f>'SO 401 - VEŘEJNÉ OSVĚTLENÍ'!P120</f>
        <v>0</v>
      </c>
      <c r="AV99" s="91">
        <f>'SO 401 - VEŘEJNÉ OSVĚTLENÍ'!J33</f>
        <v>0</v>
      </c>
      <c r="AW99" s="91">
        <f>'SO 401 - VEŘEJNÉ OSVĚTLENÍ'!J34</f>
        <v>0</v>
      </c>
      <c r="AX99" s="91">
        <f>'SO 401 - VEŘEJNÉ OSVĚTLENÍ'!J35</f>
        <v>0</v>
      </c>
      <c r="AY99" s="91">
        <f>'SO 401 - VEŘEJNÉ OSVĚTLENÍ'!J36</f>
        <v>0</v>
      </c>
      <c r="AZ99" s="91">
        <f>'SO 401 - VEŘEJNÉ OSVĚTLENÍ'!F33</f>
        <v>0</v>
      </c>
      <c r="BA99" s="91">
        <f>'SO 401 - VEŘEJNÉ OSVĚTLENÍ'!F34</f>
        <v>0</v>
      </c>
      <c r="BB99" s="91">
        <f>'SO 401 - VEŘEJNÉ OSVĚTLENÍ'!F35</f>
        <v>0</v>
      </c>
      <c r="BC99" s="91">
        <f>'SO 401 - VEŘEJNÉ OSVĚTLENÍ'!F36</f>
        <v>0</v>
      </c>
      <c r="BD99" s="93">
        <f>'SO 401 - VEŘEJNÉ OSVĚTLENÍ'!F37</f>
        <v>0</v>
      </c>
      <c r="BT99" s="89" t="s">
        <v>83</v>
      </c>
      <c r="BV99" s="89" t="s">
        <v>77</v>
      </c>
      <c r="BW99" s="89" t="s">
        <v>97</v>
      </c>
      <c r="BX99" s="89" t="s">
        <v>4</v>
      </c>
      <c r="CL99" s="89" t="s">
        <v>1</v>
      </c>
      <c r="CM99" s="89" t="s">
        <v>85</v>
      </c>
    </row>
    <row r="100" spans="1:91" s="2" customFormat="1" ht="30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4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  <row r="101" spans="1:91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34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01a - VEDLEJŠÍ A OSTA...'!C2" display="/" xr:uid="{00000000-0004-0000-0000-000000000000}"/>
    <hyperlink ref="A96" location="'SO 001b - VEDLEJŠÍ A OSTA...'!C2" display="/" xr:uid="{00000000-0004-0000-0000-000001000000}"/>
    <hyperlink ref="A97" location="'SO 101a - CHODNÍKY - UZNA...'!C2" display="/" xr:uid="{00000000-0004-0000-0000-000002000000}"/>
    <hyperlink ref="A98" location="'SO 101b - CHODNÍKY -  NEU...'!C2" display="/" xr:uid="{00000000-0004-0000-0000-000003000000}"/>
    <hyperlink ref="A99" location="'SO 401 - VEŘEJNÉ OSVĚTLENÍ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2"/>
  <sheetViews>
    <sheetView showGridLines="0" topLeftCell="A116" workbookViewId="0">
      <selection activeCell="G147" sqref="G14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84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98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54" t="str">
        <f>'Rekapitulace stavby'!K6</f>
        <v>REKONSTRUKCE CHODNÍKŮ A VO V ULICI SVAZU BOJOVNÍKŮ ZA SVOBODU, PŘELOUČ</v>
      </c>
      <c r="F7" s="255"/>
      <c r="G7" s="255"/>
      <c r="H7" s="255"/>
      <c r="L7" s="21"/>
    </row>
    <row r="8" spans="1:46" s="2" customFormat="1" ht="12" customHeight="1">
      <c r="A8" s="33"/>
      <c r="B8" s="34"/>
      <c r="C8" s="33"/>
      <c r="D8" s="28" t="s">
        <v>99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4"/>
      <c r="C9" s="33"/>
      <c r="D9" s="33"/>
      <c r="E9" s="244" t="s">
        <v>100</v>
      </c>
      <c r="F9" s="253"/>
      <c r="G9" s="253"/>
      <c r="H9" s="25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7. 10. 2021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6" t="str">
        <f>'Rekapitulace stavby'!E14</f>
        <v>Vyplň údaj</v>
      </c>
      <c r="F18" s="226"/>
      <c r="G18" s="226"/>
      <c r="H18" s="226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ROUND((SUM(BE120:BE131)),  2)</f>
        <v>0</v>
      </c>
      <c r="G33" s="33"/>
      <c r="H33" s="33"/>
      <c r="I33" s="101">
        <v>0.21</v>
      </c>
      <c r="J33" s="100">
        <f>ROUND(((SUM(BE120:BE131))*I33),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ROUND((SUM(BF120:BF131)),  2)</f>
        <v>0</v>
      </c>
      <c r="G34" s="33"/>
      <c r="H34" s="33"/>
      <c r="I34" s="101">
        <v>0.15</v>
      </c>
      <c r="J34" s="100">
        <f>ROUND(((SUM(BF120:BF131))*I34),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ROUND((SUM(BG120:BG131)),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ROUND((SUM(BH120:BH131)),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ROUND((SUM(BI120:BI131)),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54" t="str">
        <f>E7</f>
        <v>REKONSTRUKCE CHODNÍKŮ A VO V ULICI SVAZU BOJOVNÍKŮ ZA SVOBODU, PŘELOUČ</v>
      </c>
      <c r="F85" s="255"/>
      <c r="G85" s="255"/>
      <c r="H85" s="25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3"/>
      <c r="D87" s="33"/>
      <c r="E87" s="244" t="str">
        <f>E9</f>
        <v>SO 001a - VEDLEJŠÍ A OSTATNÍ NÁKLADY - UZNATELNÉ POLOŽKY</v>
      </c>
      <c r="F87" s="253"/>
      <c r="G87" s="253"/>
      <c r="H87" s="25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28" t="s">
        <v>22</v>
      </c>
      <c r="J89" s="56" t="str">
        <f>IF(J12="","",J12)</f>
        <v>7. 10. 2021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VDI PROJEKT s.r.o.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102</v>
      </c>
      <c r="D94" s="102"/>
      <c r="E94" s="102"/>
      <c r="F94" s="102"/>
      <c r="G94" s="102"/>
      <c r="H94" s="102"/>
      <c r="I94" s="102"/>
      <c r="J94" s="111" t="s">
        <v>103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104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105</v>
      </c>
    </row>
    <row r="97" spans="1:31" s="9" customFormat="1" ht="24.95" customHeight="1">
      <c r="B97" s="113"/>
      <c r="D97" s="114" t="s">
        <v>106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10" customFormat="1" ht="19.899999999999999" customHeight="1">
      <c r="B98" s="117"/>
      <c r="D98" s="118" t="s">
        <v>107</v>
      </c>
      <c r="E98" s="119"/>
      <c r="F98" s="119"/>
      <c r="G98" s="119"/>
      <c r="H98" s="119"/>
      <c r="I98" s="119"/>
      <c r="J98" s="120">
        <f>J122</f>
        <v>0</v>
      </c>
      <c r="L98" s="117"/>
    </row>
    <row r="99" spans="1:31" s="10" customFormat="1" ht="19.899999999999999" customHeight="1">
      <c r="B99" s="117"/>
      <c r="D99" s="118" t="s">
        <v>108</v>
      </c>
      <c r="E99" s="119"/>
      <c r="F99" s="119"/>
      <c r="G99" s="119"/>
      <c r="H99" s="119"/>
      <c r="I99" s="119"/>
      <c r="J99" s="120">
        <f>J124</f>
        <v>0</v>
      </c>
      <c r="L99" s="117"/>
    </row>
    <row r="100" spans="1:31" s="10" customFormat="1" ht="19.899999999999999" customHeight="1">
      <c r="B100" s="117"/>
      <c r="D100" s="118" t="s">
        <v>109</v>
      </c>
      <c r="E100" s="119"/>
      <c r="F100" s="119"/>
      <c r="G100" s="119"/>
      <c r="H100" s="119"/>
      <c r="I100" s="119"/>
      <c r="J100" s="120">
        <f>J130</f>
        <v>0</v>
      </c>
      <c r="L100" s="117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110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6.25" customHeight="1">
      <c r="A110" s="33"/>
      <c r="B110" s="34"/>
      <c r="C110" s="33"/>
      <c r="D110" s="33"/>
      <c r="E110" s="254" t="str">
        <f>E7</f>
        <v>REKONSTRUKCE CHODNÍKŮ A VO V ULICI SVAZU BOJOVNÍKŮ ZA SVOBODU, PŘELOUČ</v>
      </c>
      <c r="F110" s="255"/>
      <c r="G110" s="255"/>
      <c r="H110" s="255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99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30" customHeight="1">
      <c r="A112" s="33"/>
      <c r="B112" s="34"/>
      <c r="C112" s="33"/>
      <c r="D112" s="33"/>
      <c r="E112" s="244" t="str">
        <f>E9</f>
        <v>SO 001a - VEDLEJŠÍ A OSTATNÍ NÁKLADY - UZNATELNÉ POLOŽKY</v>
      </c>
      <c r="F112" s="253"/>
      <c r="G112" s="253"/>
      <c r="H112" s="25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3"/>
      <c r="E114" s="33"/>
      <c r="F114" s="26" t="str">
        <f>F12</f>
        <v>Přelouč</v>
      </c>
      <c r="G114" s="33"/>
      <c r="H114" s="33"/>
      <c r="I114" s="28" t="s">
        <v>22</v>
      </c>
      <c r="J114" s="56" t="str">
        <f>IF(J12="","",J12)</f>
        <v>7. 10. 2021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3"/>
      <c r="E116" s="33"/>
      <c r="F116" s="26" t="str">
        <f>E15</f>
        <v xml:space="preserve"> </v>
      </c>
      <c r="G116" s="33"/>
      <c r="H116" s="33"/>
      <c r="I116" s="28" t="s">
        <v>30</v>
      </c>
      <c r="J116" s="31" t="str">
        <f>E21</f>
        <v xml:space="preserve"> 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28</v>
      </c>
      <c r="D117" s="33"/>
      <c r="E117" s="33"/>
      <c r="F117" s="26" t="str">
        <f>IF(E18="","",E18)</f>
        <v>Vyplň údaj</v>
      </c>
      <c r="G117" s="33"/>
      <c r="H117" s="33"/>
      <c r="I117" s="28" t="s">
        <v>32</v>
      </c>
      <c r="J117" s="31" t="str">
        <f>E24</f>
        <v>VDI PROJEKT s.r.o.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1"/>
      <c r="B119" s="122"/>
      <c r="C119" s="123" t="s">
        <v>111</v>
      </c>
      <c r="D119" s="124" t="s">
        <v>60</v>
      </c>
      <c r="E119" s="124" t="s">
        <v>56</v>
      </c>
      <c r="F119" s="124" t="s">
        <v>57</v>
      </c>
      <c r="G119" s="124" t="s">
        <v>112</v>
      </c>
      <c r="H119" s="124" t="s">
        <v>113</v>
      </c>
      <c r="I119" s="124" t="s">
        <v>114</v>
      </c>
      <c r="J119" s="124" t="s">
        <v>103</v>
      </c>
      <c r="K119" s="125" t="s">
        <v>115</v>
      </c>
      <c r="L119" s="126"/>
      <c r="M119" s="63" t="s">
        <v>1</v>
      </c>
      <c r="N119" s="64" t="s">
        <v>39</v>
      </c>
      <c r="O119" s="64" t="s">
        <v>116</v>
      </c>
      <c r="P119" s="64" t="s">
        <v>117</v>
      </c>
      <c r="Q119" s="64" t="s">
        <v>118</v>
      </c>
      <c r="R119" s="64" t="s">
        <v>119</v>
      </c>
      <c r="S119" s="64" t="s">
        <v>120</v>
      </c>
      <c r="T119" s="65" t="s">
        <v>121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9" customHeight="1">
      <c r="A120" s="33"/>
      <c r="B120" s="34"/>
      <c r="C120" s="70" t="s">
        <v>122</v>
      </c>
      <c r="D120" s="33"/>
      <c r="E120" s="33"/>
      <c r="F120" s="33"/>
      <c r="G120" s="33"/>
      <c r="H120" s="33"/>
      <c r="I120" s="33"/>
      <c r="J120" s="127">
        <f>BK120</f>
        <v>0</v>
      </c>
      <c r="K120" s="33"/>
      <c r="L120" s="34"/>
      <c r="M120" s="66"/>
      <c r="N120" s="57"/>
      <c r="O120" s="67"/>
      <c r="P120" s="128">
        <f>P121</f>
        <v>0</v>
      </c>
      <c r="Q120" s="67"/>
      <c r="R120" s="128">
        <f>R121</f>
        <v>0</v>
      </c>
      <c r="S120" s="67"/>
      <c r="T120" s="129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74</v>
      </c>
      <c r="AU120" s="18" t="s">
        <v>105</v>
      </c>
      <c r="BK120" s="130">
        <f>BK121</f>
        <v>0</v>
      </c>
    </row>
    <row r="121" spans="1:65" s="12" customFormat="1" ht="25.9" customHeight="1">
      <c r="B121" s="131"/>
      <c r="D121" s="132" t="s">
        <v>74</v>
      </c>
      <c r="E121" s="133" t="s">
        <v>123</v>
      </c>
      <c r="F121" s="133" t="s">
        <v>124</v>
      </c>
      <c r="I121" s="134"/>
      <c r="J121" s="135">
        <f>BK121</f>
        <v>0</v>
      </c>
      <c r="L121" s="131"/>
      <c r="M121" s="136"/>
      <c r="N121" s="137"/>
      <c r="O121" s="137"/>
      <c r="P121" s="138">
        <f>P122+P124+P130</f>
        <v>0</v>
      </c>
      <c r="Q121" s="137"/>
      <c r="R121" s="138">
        <f>R122+R124+R130</f>
        <v>0</v>
      </c>
      <c r="S121" s="137"/>
      <c r="T121" s="139">
        <f>T122+T124+T130</f>
        <v>0</v>
      </c>
      <c r="AR121" s="132" t="s">
        <v>125</v>
      </c>
      <c r="AT121" s="140" t="s">
        <v>74</v>
      </c>
      <c r="AU121" s="140" t="s">
        <v>75</v>
      </c>
      <c r="AY121" s="132" t="s">
        <v>126</v>
      </c>
      <c r="BK121" s="141">
        <f>BK122+BK124+BK130</f>
        <v>0</v>
      </c>
    </row>
    <row r="122" spans="1:65" s="12" customFormat="1" ht="22.9" customHeight="1">
      <c r="B122" s="131"/>
      <c r="D122" s="132" t="s">
        <v>74</v>
      </c>
      <c r="E122" s="142" t="s">
        <v>127</v>
      </c>
      <c r="F122" s="142" t="s">
        <v>128</v>
      </c>
      <c r="I122" s="134"/>
      <c r="J122" s="143">
        <f>BK122</f>
        <v>0</v>
      </c>
      <c r="L122" s="131"/>
      <c r="M122" s="136"/>
      <c r="N122" s="137"/>
      <c r="O122" s="137"/>
      <c r="P122" s="138">
        <f>P123</f>
        <v>0</v>
      </c>
      <c r="Q122" s="137"/>
      <c r="R122" s="138">
        <f>R123</f>
        <v>0</v>
      </c>
      <c r="S122" s="137"/>
      <c r="T122" s="139">
        <f>T123</f>
        <v>0</v>
      </c>
      <c r="AR122" s="132" t="s">
        <v>125</v>
      </c>
      <c r="AT122" s="140" t="s">
        <v>74</v>
      </c>
      <c r="AU122" s="140" t="s">
        <v>83</v>
      </c>
      <c r="AY122" s="132" t="s">
        <v>126</v>
      </c>
      <c r="BK122" s="141">
        <f>BK123</f>
        <v>0</v>
      </c>
    </row>
    <row r="123" spans="1:65" s="2" customFormat="1" ht="24">
      <c r="A123" s="33"/>
      <c r="B123" s="144"/>
      <c r="C123" s="145" t="s">
        <v>83</v>
      </c>
      <c r="D123" s="145" t="s">
        <v>129</v>
      </c>
      <c r="E123" s="146" t="s">
        <v>130</v>
      </c>
      <c r="F123" s="147" t="s">
        <v>131</v>
      </c>
      <c r="G123" s="148" t="s">
        <v>132</v>
      </c>
      <c r="H123" s="149">
        <v>1</v>
      </c>
      <c r="I123" s="150"/>
      <c r="J123" s="151">
        <f>ROUND(I123*H123,2)</f>
        <v>0</v>
      </c>
      <c r="K123" s="147" t="s">
        <v>133</v>
      </c>
      <c r="L123" s="34"/>
      <c r="M123" s="152" t="s">
        <v>1</v>
      </c>
      <c r="N123" s="153" t="s">
        <v>40</v>
      </c>
      <c r="O123" s="59"/>
      <c r="P123" s="154">
        <f>O123*H123</f>
        <v>0</v>
      </c>
      <c r="Q123" s="154">
        <v>0</v>
      </c>
      <c r="R123" s="154">
        <f>Q123*H123</f>
        <v>0</v>
      </c>
      <c r="S123" s="154">
        <v>0</v>
      </c>
      <c r="T123" s="15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6" t="s">
        <v>134</v>
      </c>
      <c r="AT123" s="156" t="s">
        <v>129</v>
      </c>
      <c r="AU123" s="156" t="s">
        <v>85</v>
      </c>
      <c r="AY123" s="18" t="s">
        <v>126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8" t="s">
        <v>83</v>
      </c>
      <c r="BK123" s="157">
        <f>ROUND(I123*H123,2)</f>
        <v>0</v>
      </c>
      <c r="BL123" s="18" t="s">
        <v>134</v>
      </c>
      <c r="BM123" s="156" t="s">
        <v>135</v>
      </c>
    </row>
    <row r="124" spans="1:65" s="12" customFormat="1" ht="22.9" customHeight="1">
      <c r="B124" s="131"/>
      <c r="D124" s="132" t="s">
        <v>74</v>
      </c>
      <c r="E124" s="142" t="s">
        <v>136</v>
      </c>
      <c r="F124" s="142" t="s">
        <v>137</v>
      </c>
      <c r="I124" s="134"/>
      <c r="J124" s="143">
        <f>BK124</f>
        <v>0</v>
      </c>
      <c r="L124" s="131"/>
      <c r="M124" s="136"/>
      <c r="N124" s="137"/>
      <c r="O124" s="137"/>
      <c r="P124" s="138">
        <f>SUM(P125:P129)</f>
        <v>0</v>
      </c>
      <c r="Q124" s="137"/>
      <c r="R124" s="138">
        <f>SUM(R125:R129)</f>
        <v>0</v>
      </c>
      <c r="S124" s="137"/>
      <c r="T124" s="139">
        <f>SUM(T125:T129)</f>
        <v>0</v>
      </c>
      <c r="AR124" s="132" t="s">
        <v>125</v>
      </c>
      <c r="AT124" s="140" t="s">
        <v>74</v>
      </c>
      <c r="AU124" s="140" t="s">
        <v>83</v>
      </c>
      <c r="AY124" s="132" t="s">
        <v>126</v>
      </c>
      <c r="BK124" s="141">
        <f>SUM(BK125:BK129)</f>
        <v>0</v>
      </c>
    </row>
    <row r="125" spans="1:65" s="2" customFormat="1" ht="16.5" customHeight="1">
      <c r="A125" s="33"/>
      <c r="B125" s="144"/>
      <c r="C125" s="145" t="s">
        <v>85</v>
      </c>
      <c r="D125" s="145" t="s">
        <v>129</v>
      </c>
      <c r="E125" s="146" t="s">
        <v>138</v>
      </c>
      <c r="F125" s="147" t="s">
        <v>137</v>
      </c>
      <c r="G125" s="148" t="s">
        <v>132</v>
      </c>
      <c r="H125" s="149">
        <v>1</v>
      </c>
      <c r="I125" s="150"/>
      <c r="J125" s="151">
        <f>ROUND(I125*H125,2)</f>
        <v>0</v>
      </c>
      <c r="K125" s="147" t="s">
        <v>133</v>
      </c>
      <c r="L125" s="34"/>
      <c r="M125" s="152" t="s">
        <v>1</v>
      </c>
      <c r="N125" s="153" t="s">
        <v>40</v>
      </c>
      <c r="O125" s="59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6" t="s">
        <v>139</v>
      </c>
      <c r="AT125" s="156" t="s">
        <v>129</v>
      </c>
      <c r="AU125" s="156" t="s">
        <v>85</v>
      </c>
      <c r="AY125" s="18" t="s">
        <v>126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8" t="s">
        <v>83</v>
      </c>
      <c r="BK125" s="157">
        <f>ROUND(I125*H125,2)</f>
        <v>0</v>
      </c>
      <c r="BL125" s="18" t="s">
        <v>139</v>
      </c>
      <c r="BM125" s="156" t="s">
        <v>140</v>
      </c>
    </row>
    <row r="126" spans="1:65" s="2" customFormat="1" ht="16.5" customHeight="1">
      <c r="A126" s="33"/>
      <c r="B126" s="144"/>
      <c r="C126" s="145" t="s">
        <v>141</v>
      </c>
      <c r="D126" s="145" t="s">
        <v>129</v>
      </c>
      <c r="E126" s="146" t="s">
        <v>142</v>
      </c>
      <c r="F126" s="147" t="s">
        <v>143</v>
      </c>
      <c r="G126" s="148" t="s">
        <v>132</v>
      </c>
      <c r="H126" s="149">
        <v>1</v>
      </c>
      <c r="I126" s="150"/>
      <c r="J126" s="151">
        <f>ROUND(I126*H126,2)</f>
        <v>0</v>
      </c>
      <c r="K126" s="147" t="s">
        <v>133</v>
      </c>
      <c r="L126" s="34"/>
      <c r="M126" s="152" t="s">
        <v>1</v>
      </c>
      <c r="N126" s="153" t="s">
        <v>40</v>
      </c>
      <c r="O126" s="59"/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6" t="s">
        <v>139</v>
      </c>
      <c r="AT126" s="156" t="s">
        <v>129</v>
      </c>
      <c r="AU126" s="156" t="s">
        <v>85</v>
      </c>
      <c r="AY126" s="18" t="s">
        <v>126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8" t="s">
        <v>83</v>
      </c>
      <c r="BK126" s="157">
        <f>ROUND(I126*H126,2)</f>
        <v>0</v>
      </c>
      <c r="BL126" s="18" t="s">
        <v>139</v>
      </c>
      <c r="BM126" s="156" t="s">
        <v>144</v>
      </c>
    </row>
    <row r="127" spans="1:65" s="2" customFormat="1" ht="66.75" customHeight="1">
      <c r="A127" s="33"/>
      <c r="B127" s="144"/>
      <c r="C127" s="145" t="s">
        <v>134</v>
      </c>
      <c r="D127" s="145" t="s">
        <v>129</v>
      </c>
      <c r="E127" s="146" t="s">
        <v>145</v>
      </c>
      <c r="F127" s="147" t="s">
        <v>146</v>
      </c>
      <c r="G127" s="148" t="s">
        <v>132</v>
      </c>
      <c r="H127" s="149">
        <v>1</v>
      </c>
      <c r="I127" s="150"/>
      <c r="J127" s="151">
        <f>ROUND(I127*H127,2)</f>
        <v>0</v>
      </c>
      <c r="K127" s="147" t="s">
        <v>1</v>
      </c>
      <c r="L127" s="34"/>
      <c r="M127" s="152" t="s">
        <v>1</v>
      </c>
      <c r="N127" s="153" t="s">
        <v>40</v>
      </c>
      <c r="O127" s="59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6" t="s">
        <v>134</v>
      </c>
      <c r="AT127" s="156" t="s">
        <v>129</v>
      </c>
      <c r="AU127" s="156" t="s">
        <v>85</v>
      </c>
      <c r="AY127" s="18" t="s">
        <v>126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8" t="s">
        <v>83</v>
      </c>
      <c r="BK127" s="157">
        <f>ROUND(I127*H127,2)</f>
        <v>0</v>
      </c>
      <c r="BL127" s="18" t="s">
        <v>134</v>
      </c>
      <c r="BM127" s="156" t="s">
        <v>147</v>
      </c>
    </row>
    <row r="128" spans="1:65" s="13" customFormat="1">
      <c r="B128" s="158"/>
      <c r="D128" s="159" t="s">
        <v>148</v>
      </c>
      <c r="E128" s="160" t="s">
        <v>1</v>
      </c>
      <c r="F128" s="161" t="s">
        <v>149</v>
      </c>
      <c r="H128" s="162">
        <v>1</v>
      </c>
      <c r="I128" s="163"/>
      <c r="L128" s="158"/>
      <c r="M128" s="164"/>
      <c r="N128" s="165"/>
      <c r="O128" s="165"/>
      <c r="P128" s="165"/>
      <c r="Q128" s="165"/>
      <c r="R128" s="165"/>
      <c r="S128" s="165"/>
      <c r="T128" s="166"/>
      <c r="AT128" s="160" t="s">
        <v>148</v>
      </c>
      <c r="AU128" s="160" t="s">
        <v>85</v>
      </c>
      <c r="AV128" s="13" t="s">
        <v>85</v>
      </c>
      <c r="AW128" s="13" t="s">
        <v>31</v>
      </c>
      <c r="AX128" s="13" t="s">
        <v>83</v>
      </c>
      <c r="AY128" s="160" t="s">
        <v>126</v>
      </c>
    </row>
    <row r="129" spans="1:65" s="2" customFormat="1" ht="16.5" customHeight="1">
      <c r="A129" s="33"/>
      <c r="B129" s="144"/>
      <c r="C129" s="145" t="s">
        <v>125</v>
      </c>
      <c r="D129" s="145" t="s">
        <v>129</v>
      </c>
      <c r="E129" s="146" t="s">
        <v>150</v>
      </c>
      <c r="F129" s="147" t="s">
        <v>151</v>
      </c>
      <c r="G129" s="148" t="s">
        <v>132</v>
      </c>
      <c r="H129" s="149">
        <v>1</v>
      </c>
      <c r="I129" s="150"/>
      <c r="J129" s="151">
        <f>ROUND(I129*H129,2)</f>
        <v>0</v>
      </c>
      <c r="K129" s="147" t="s">
        <v>133</v>
      </c>
      <c r="L129" s="34"/>
      <c r="M129" s="152" t="s">
        <v>1</v>
      </c>
      <c r="N129" s="153" t="s">
        <v>40</v>
      </c>
      <c r="O129" s="59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6" t="s">
        <v>139</v>
      </c>
      <c r="AT129" s="156" t="s">
        <v>129</v>
      </c>
      <c r="AU129" s="156" t="s">
        <v>85</v>
      </c>
      <c r="AY129" s="18" t="s">
        <v>126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8" t="s">
        <v>83</v>
      </c>
      <c r="BK129" s="157">
        <f>ROUND(I129*H129,2)</f>
        <v>0</v>
      </c>
      <c r="BL129" s="18" t="s">
        <v>139</v>
      </c>
      <c r="BM129" s="156" t="s">
        <v>152</v>
      </c>
    </row>
    <row r="130" spans="1:65" s="12" customFormat="1" ht="22.9" customHeight="1">
      <c r="B130" s="131"/>
      <c r="D130" s="132" t="s">
        <v>74</v>
      </c>
      <c r="E130" s="142" t="s">
        <v>153</v>
      </c>
      <c r="F130" s="142" t="s">
        <v>154</v>
      </c>
      <c r="I130" s="134"/>
      <c r="J130" s="143">
        <f>BK130</f>
        <v>0</v>
      </c>
      <c r="L130" s="131"/>
      <c r="M130" s="136"/>
      <c r="N130" s="137"/>
      <c r="O130" s="137"/>
      <c r="P130" s="138">
        <f>P131</f>
        <v>0</v>
      </c>
      <c r="Q130" s="137"/>
      <c r="R130" s="138">
        <f>R131</f>
        <v>0</v>
      </c>
      <c r="S130" s="137"/>
      <c r="T130" s="139">
        <f>T131</f>
        <v>0</v>
      </c>
      <c r="AR130" s="132" t="s">
        <v>125</v>
      </c>
      <c r="AT130" s="140" t="s">
        <v>74</v>
      </c>
      <c r="AU130" s="140" t="s">
        <v>83</v>
      </c>
      <c r="AY130" s="132" t="s">
        <v>126</v>
      </c>
      <c r="BK130" s="141">
        <f>BK131</f>
        <v>0</v>
      </c>
    </row>
    <row r="131" spans="1:65" s="2" customFormat="1" ht="33" customHeight="1">
      <c r="A131" s="33"/>
      <c r="B131" s="144"/>
      <c r="C131" s="145" t="s">
        <v>155</v>
      </c>
      <c r="D131" s="145" t="s">
        <v>129</v>
      </c>
      <c r="E131" s="146" t="s">
        <v>156</v>
      </c>
      <c r="F131" s="147" t="s">
        <v>157</v>
      </c>
      <c r="G131" s="148" t="s">
        <v>158</v>
      </c>
      <c r="H131" s="149">
        <v>6</v>
      </c>
      <c r="I131" s="150"/>
      <c r="J131" s="151">
        <f>ROUND(I131*H131,2)</f>
        <v>0</v>
      </c>
      <c r="K131" s="147" t="s">
        <v>133</v>
      </c>
      <c r="L131" s="34"/>
      <c r="M131" s="167" t="s">
        <v>1</v>
      </c>
      <c r="N131" s="168" t="s">
        <v>40</v>
      </c>
      <c r="O131" s="169"/>
      <c r="P131" s="170">
        <f>O131*H131</f>
        <v>0</v>
      </c>
      <c r="Q131" s="170">
        <v>0</v>
      </c>
      <c r="R131" s="170">
        <f>Q131*H131</f>
        <v>0</v>
      </c>
      <c r="S131" s="170">
        <v>0</v>
      </c>
      <c r="T131" s="17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6" t="s">
        <v>134</v>
      </c>
      <c r="AT131" s="156" t="s">
        <v>129</v>
      </c>
      <c r="AU131" s="156" t="s">
        <v>85</v>
      </c>
      <c r="AY131" s="18" t="s">
        <v>126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8" t="s">
        <v>83</v>
      </c>
      <c r="BK131" s="157">
        <f>ROUND(I131*H131,2)</f>
        <v>0</v>
      </c>
      <c r="BL131" s="18" t="s">
        <v>134</v>
      </c>
      <c r="BM131" s="156" t="s">
        <v>159</v>
      </c>
    </row>
    <row r="132" spans="1:65" s="2" customFormat="1" ht="6.95" customHeight="1">
      <c r="A132" s="33"/>
      <c r="B132" s="48"/>
      <c r="C132" s="49"/>
      <c r="D132" s="49"/>
      <c r="E132" s="49"/>
      <c r="F132" s="49"/>
      <c r="G132" s="49"/>
      <c r="H132" s="49"/>
      <c r="I132" s="49"/>
      <c r="J132" s="49"/>
      <c r="K132" s="49"/>
      <c r="L132" s="34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autoFilter ref="C119:K131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7"/>
  <sheetViews>
    <sheetView showGridLines="0" topLeftCell="A11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98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54" t="str">
        <f>'Rekapitulace stavby'!K6</f>
        <v>REKONSTRUKCE CHODNÍKŮ A VO V ULICI SVAZU BOJOVNÍKŮ ZA SVOBODU, PŘELOUČ</v>
      </c>
      <c r="F7" s="255"/>
      <c r="G7" s="255"/>
      <c r="H7" s="255"/>
      <c r="L7" s="21"/>
    </row>
    <row r="8" spans="1:46" s="2" customFormat="1" ht="12" customHeight="1">
      <c r="A8" s="33"/>
      <c r="B8" s="34"/>
      <c r="C8" s="33"/>
      <c r="D8" s="28" t="s">
        <v>99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4"/>
      <c r="C9" s="33"/>
      <c r="D9" s="33"/>
      <c r="E9" s="244" t="s">
        <v>160</v>
      </c>
      <c r="F9" s="253"/>
      <c r="G9" s="253"/>
      <c r="H9" s="25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7. 10. 2021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6" t="str">
        <f>'Rekapitulace stavby'!E14</f>
        <v>Vyplň údaj</v>
      </c>
      <c r="F18" s="226"/>
      <c r="G18" s="226"/>
      <c r="H18" s="226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ROUND(J119,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ROUND((SUM(BE119:BE126)),  2)</f>
        <v>0</v>
      </c>
      <c r="G33" s="33"/>
      <c r="H33" s="33"/>
      <c r="I33" s="101">
        <v>0.21</v>
      </c>
      <c r="J33" s="100">
        <f>ROUND(((SUM(BE119:BE126))*I33),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ROUND((SUM(BF119:BF126)),  2)</f>
        <v>0</v>
      </c>
      <c r="G34" s="33"/>
      <c r="H34" s="33"/>
      <c r="I34" s="101">
        <v>0.15</v>
      </c>
      <c r="J34" s="100">
        <f>ROUND(((SUM(BF119:BF126))*I34),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ROUND((SUM(BG119:BG126)),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ROUND((SUM(BH119:BH126)),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ROUND((SUM(BI119:BI126)),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54" t="str">
        <f>E7</f>
        <v>REKONSTRUKCE CHODNÍKŮ A VO V ULICI SVAZU BOJOVNÍKŮ ZA SVOBODU, PŘELOUČ</v>
      </c>
      <c r="F85" s="255"/>
      <c r="G85" s="255"/>
      <c r="H85" s="25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3"/>
      <c r="D87" s="33"/>
      <c r="E87" s="244" t="str">
        <f>E9</f>
        <v>SO 001b - VEDLEJŠÍ A OSTATNÍ NÁKLADY - NEUZNATELNÉ POLOŽKY</v>
      </c>
      <c r="F87" s="253"/>
      <c r="G87" s="253"/>
      <c r="H87" s="25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28" t="s">
        <v>22</v>
      </c>
      <c r="J89" s="56" t="str">
        <f>IF(J12="","",J12)</f>
        <v>7. 10. 2021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VDI PROJEKT s.r.o.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102</v>
      </c>
      <c r="D94" s="102"/>
      <c r="E94" s="102"/>
      <c r="F94" s="102"/>
      <c r="G94" s="102"/>
      <c r="H94" s="102"/>
      <c r="I94" s="102"/>
      <c r="J94" s="111" t="s">
        <v>103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104</v>
      </c>
      <c r="D96" s="33"/>
      <c r="E96" s="33"/>
      <c r="F96" s="33"/>
      <c r="G96" s="33"/>
      <c r="H96" s="33"/>
      <c r="I96" s="33"/>
      <c r="J96" s="72">
        <f>J119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105</v>
      </c>
    </row>
    <row r="97" spans="1:31" s="9" customFormat="1" ht="24.95" customHeight="1">
      <c r="B97" s="113"/>
      <c r="D97" s="114" t="s">
        <v>106</v>
      </c>
      <c r="E97" s="115"/>
      <c r="F97" s="115"/>
      <c r="G97" s="115"/>
      <c r="H97" s="115"/>
      <c r="I97" s="115"/>
      <c r="J97" s="116">
        <f>J120</f>
        <v>0</v>
      </c>
      <c r="L97" s="113"/>
    </row>
    <row r="98" spans="1:31" s="10" customFormat="1" ht="19.899999999999999" customHeight="1">
      <c r="B98" s="117"/>
      <c r="D98" s="118" t="s">
        <v>107</v>
      </c>
      <c r="E98" s="119"/>
      <c r="F98" s="119"/>
      <c r="G98" s="119"/>
      <c r="H98" s="119"/>
      <c r="I98" s="119"/>
      <c r="J98" s="120">
        <f>J121</f>
        <v>0</v>
      </c>
      <c r="L98" s="117"/>
    </row>
    <row r="99" spans="1:31" s="10" customFormat="1" ht="19.899999999999999" customHeight="1">
      <c r="B99" s="117"/>
      <c r="D99" s="118" t="s">
        <v>108</v>
      </c>
      <c r="E99" s="119"/>
      <c r="F99" s="119"/>
      <c r="G99" s="119"/>
      <c r="H99" s="119"/>
      <c r="I99" s="119"/>
      <c r="J99" s="120">
        <f>J124</f>
        <v>0</v>
      </c>
      <c r="L99" s="117"/>
    </row>
    <row r="100" spans="1:31" s="2" customFormat="1" ht="21.75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110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6.25" customHeight="1">
      <c r="A109" s="33"/>
      <c r="B109" s="34"/>
      <c r="C109" s="33"/>
      <c r="D109" s="33"/>
      <c r="E109" s="254" t="str">
        <f>E7</f>
        <v>REKONSTRUKCE CHODNÍKŮ A VO V ULICI SVAZU BOJOVNÍKŮ ZA SVOBODU, PŘELOUČ</v>
      </c>
      <c r="F109" s="255"/>
      <c r="G109" s="255"/>
      <c r="H109" s="255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99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30" customHeight="1">
      <c r="A111" s="33"/>
      <c r="B111" s="34"/>
      <c r="C111" s="33"/>
      <c r="D111" s="33"/>
      <c r="E111" s="244" t="str">
        <f>E9</f>
        <v>SO 001b - VEDLEJŠÍ A OSTATNÍ NÁKLADY - NEUZNATELNÉ POLOŽKY</v>
      </c>
      <c r="F111" s="253"/>
      <c r="G111" s="253"/>
      <c r="H111" s="25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3"/>
      <c r="E113" s="33"/>
      <c r="F113" s="26" t="str">
        <f>F12</f>
        <v>Přelouč</v>
      </c>
      <c r="G113" s="33"/>
      <c r="H113" s="33"/>
      <c r="I113" s="28" t="s">
        <v>22</v>
      </c>
      <c r="J113" s="56" t="str">
        <f>IF(J12="","",J12)</f>
        <v>7. 10. 2021</v>
      </c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3"/>
      <c r="E115" s="33"/>
      <c r="F115" s="26" t="str">
        <f>E15</f>
        <v xml:space="preserve"> </v>
      </c>
      <c r="G115" s="33"/>
      <c r="H115" s="33"/>
      <c r="I115" s="28" t="s">
        <v>30</v>
      </c>
      <c r="J115" s="31" t="str">
        <f>E21</f>
        <v xml:space="preserve"> 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28</v>
      </c>
      <c r="D116" s="33"/>
      <c r="E116" s="33"/>
      <c r="F116" s="26" t="str">
        <f>IF(E18="","",E18)</f>
        <v>Vyplň údaj</v>
      </c>
      <c r="G116" s="33"/>
      <c r="H116" s="33"/>
      <c r="I116" s="28" t="s">
        <v>32</v>
      </c>
      <c r="J116" s="31" t="str">
        <f>E24</f>
        <v>VDI PROJEKT s.r.o.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21"/>
      <c r="B118" s="122"/>
      <c r="C118" s="123" t="s">
        <v>111</v>
      </c>
      <c r="D118" s="124" t="s">
        <v>60</v>
      </c>
      <c r="E118" s="124" t="s">
        <v>56</v>
      </c>
      <c r="F118" s="124" t="s">
        <v>57</v>
      </c>
      <c r="G118" s="124" t="s">
        <v>112</v>
      </c>
      <c r="H118" s="124" t="s">
        <v>113</v>
      </c>
      <c r="I118" s="124" t="s">
        <v>114</v>
      </c>
      <c r="J118" s="124" t="s">
        <v>103</v>
      </c>
      <c r="K118" s="125" t="s">
        <v>115</v>
      </c>
      <c r="L118" s="126"/>
      <c r="M118" s="63" t="s">
        <v>1</v>
      </c>
      <c r="N118" s="64" t="s">
        <v>39</v>
      </c>
      <c r="O118" s="64" t="s">
        <v>116</v>
      </c>
      <c r="P118" s="64" t="s">
        <v>117</v>
      </c>
      <c r="Q118" s="64" t="s">
        <v>118</v>
      </c>
      <c r="R118" s="64" t="s">
        <v>119</v>
      </c>
      <c r="S118" s="64" t="s">
        <v>120</v>
      </c>
      <c r="T118" s="65" t="s">
        <v>121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65" s="2" customFormat="1" ht="22.9" customHeight="1">
      <c r="A119" s="33"/>
      <c r="B119" s="34"/>
      <c r="C119" s="70" t="s">
        <v>122</v>
      </c>
      <c r="D119" s="33"/>
      <c r="E119" s="33"/>
      <c r="F119" s="33"/>
      <c r="G119" s="33"/>
      <c r="H119" s="33"/>
      <c r="I119" s="33"/>
      <c r="J119" s="127">
        <f>BK119</f>
        <v>0</v>
      </c>
      <c r="K119" s="33"/>
      <c r="L119" s="34"/>
      <c r="M119" s="66"/>
      <c r="N119" s="57"/>
      <c r="O119" s="67"/>
      <c r="P119" s="128">
        <f>P120</f>
        <v>0</v>
      </c>
      <c r="Q119" s="67"/>
      <c r="R119" s="128">
        <f>R120</f>
        <v>0</v>
      </c>
      <c r="S119" s="67"/>
      <c r="T119" s="129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74</v>
      </c>
      <c r="AU119" s="18" t="s">
        <v>105</v>
      </c>
      <c r="BK119" s="130">
        <f>BK120</f>
        <v>0</v>
      </c>
    </row>
    <row r="120" spans="1:65" s="12" customFormat="1" ht="25.9" customHeight="1">
      <c r="B120" s="131"/>
      <c r="D120" s="132" t="s">
        <v>74</v>
      </c>
      <c r="E120" s="133" t="s">
        <v>123</v>
      </c>
      <c r="F120" s="133" t="s">
        <v>124</v>
      </c>
      <c r="I120" s="134"/>
      <c r="J120" s="135">
        <f>BK120</f>
        <v>0</v>
      </c>
      <c r="L120" s="131"/>
      <c r="M120" s="136"/>
      <c r="N120" s="137"/>
      <c r="O120" s="137"/>
      <c r="P120" s="138">
        <f>P121+P124</f>
        <v>0</v>
      </c>
      <c r="Q120" s="137"/>
      <c r="R120" s="138">
        <f>R121+R124</f>
        <v>0</v>
      </c>
      <c r="S120" s="137"/>
      <c r="T120" s="139">
        <f>T121+T124</f>
        <v>0</v>
      </c>
      <c r="AR120" s="132" t="s">
        <v>125</v>
      </c>
      <c r="AT120" s="140" t="s">
        <v>74</v>
      </c>
      <c r="AU120" s="140" t="s">
        <v>75</v>
      </c>
      <c r="AY120" s="132" t="s">
        <v>126</v>
      </c>
      <c r="BK120" s="141">
        <f>BK121+BK124</f>
        <v>0</v>
      </c>
    </row>
    <row r="121" spans="1:65" s="12" customFormat="1" ht="22.9" customHeight="1">
      <c r="B121" s="131"/>
      <c r="D121" s="132" t="s">
        <v>74</v>
      </c>
      <c r="E121" s="142" t="s">
        <v>127</v>
      </c>
      <c r="F121" s="142" t="s">
        <v>128</v>
      </c>
      <c r="I121" s="134"/>
      <c r="J121" s="143">
        <f>BK121</f>
        <v>0</v>
      </c>
      <c r="L121" s="131"/>
      <c r="M121" s="136"/>
      <c r="N121" s="137"/>
      <c r="O121" s="137"/>
      <c r="P121" s="138">
        <f>SUM(P122:P123)</f>
        <v>0</v>
      </c>
      <c r="Q121" s="137"/>
      <c r="R121" s="138">
        <f>SUM(R122:R123)</f>
        <v>0</v>
      </c>
      <c r="S121" s="137"/>
      <c r="T121" s="139">
        <f>SUM(T122:T123)</f>
        <v>0</v>
      </c>
      <c r="AR121" s="132" t="s">
        <v>125</v>
      </c>
      <c r="AT121" s="140" t="s">
        <v>74</v>
      </c>
      <c r="AU121" s="140" t="s">
        <v>83</v>
      </c>
      <c r="AY121" s="132" t="s">
        <v>126</v>
      </c>
      <c r="BK121" s="141">
        <f>SUM(BK122:BK123)</f>
        <v>0</v>
      </c>
    </row>
    <row r="122" spans="1:65" s="2" customFormat="1" ht="24">
      <c r="A122" s="33"/>
      <c r="B122" s="144"/>
      <c r="C122" s="145" t="s">
        <v>83</v>
      </c>
      <c r="D122" s="145" t="s">
        <v>129</v>
      </c>
      <c r="E122" s="146" t="s">
        <v>161</v>
      </c>
      <c r="F122" s="147" t="s">
        <v>162</v>
      </c>
      <c r="G122" s="148" t="s">
        <v>163</v>
      </c>
      <c r="H122" s="149">
        <v>1</v>
      </c>
      <c r="I122" s="150"/>
      <c r="J122" s="151">
        <f>ROUND(I122*H122,2)</f>
        <v>0</v>
      </c>
      <c r="K122" s="147" t="s">
        <v>164</v>
      </c>
      <c r="L122" s="34"/>
      <c r="M122" s="152" t="s">
        <v>1</v>
      </c>
      <c r="N122" s="153" t="s">
        <v>40</v>
      </c>
      <c r="O122" s="59"/>
      <c r="P122" s="154">
        <f>O122*H122</f>
        <v>0</v>
      </c>
      <c r="Q122" s="154">
        <v>0</v>
      </c>
      <c r="R122" s="154">
        <f>Q122*H122</f>
        <v>0</v>
      </c>
      <c r="S122" s="154">
        <v>0</v>
      </c>
      <c r="T122" s="15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6" t="s">
        <v>139</v>
      </c>
      <c r="AT122" s="156" t="s">
        <v>129</v>
      </c>
      <c r="AU122" s="156" t="s">
        <v>85</v>
      </c>
      <c r="AY122" s="18" t="s">
        <v>126</v>
      </c>
      <c r="BE122" s="157">
        <f>IF(N122="základní",J122,0)</f>
        <v>0</v>
      </c>
      <c r="BF122" s="157">
        <f>IF(N122="snížená",J122,0)</f>
        <v>0</v>
      </c>
      <c r="BG122" s="157">
        <f>IF(N122="zákl. přenesená",J122,0)</f>
        <v>0</v>
      </c>
      <c r="BH122" s="157">
        <f>IF(N122="sníž. přenesená",J122,0)</f>
        <v>0</v>
      </c>
      <c r="BI122" s="157">
        <f>IF(N122="nulová",J122,0)</f>
        <v>0</v>
      </c>
      <c r="BJ122" s="18" t="s">
        <v>83</v>
      </c>
      <c r="BK122" s="157">
        <f>ROUND(I122*H122,2)</f>
        <v>0</v>
      </c>
      <c r="BL122" s="18" t="s">
        <v>139</v>
      </c>
      <c r="BM122" s="156" t="s">
        <v>165</v>
      </c>
    </row>
    <row r="123" spans="1:65" s="2" customFormat="1" ht="21.75" customHeight="1">
      <c r="A123" s="33"/>
      <c r="B123" s="144"/>
      <c r="C123" s="145" t="s">
        <v>85</v>
      </c>
      <c r="D123" s="145" t="s">
        <v>129</v>
      </c>
      <c r="E123" s="146" t="s">
        <v>166</v>
      </c>
      <c r="F123" s="147" t="s">
        <v>167</v>
      </c>
      <c r="G123" s="148" t="s">
        <v>163</v>
      </c>
      <c r="H123" s="149">
        <v>1</v>
      </c>
      <c r="I123" s="150"/>
      <c r="J123" s="151">
        <f>ROUND(I123*H123,2)</f>
        <v>0</v>
      </c>
      <c r="K123" s="147" t="s">
        <v>164</v>
      </c>
      <c r="L123" s="34"/>
      <c r="M123" s="152" t="s">
        <v>1</v>
      </c>
      <c r="N123" s="153" t="s">
        <v>40</v>
      </c>
      <c r="O123" s="59"/>
      <c r="P123" s="154">
        <f>O123*H123</f>
        <v>0</v>
      </c>
      <c r="Q123" s="154">
        <v>0</v>
      </c>
      <c r="R123" s="154">
        <f>Q123*H123</f>
        <v>0</v>
      </c>
      <c r="S123" s="154">
        <v>0</v>
      </c>
      <c r="T123" s="15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6" t="s">
        <v>139</v>
      </c>
      <c r="AT123" s="156" t="s">
        <v>129</v>
      </c>
      <c r="AU123" s="156" t="s">
        <v>85</v>
      </c>
      <c r="AY123" s="18" t="s">
        <v>126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8" t="s">
        <v>83</v>
      </c>
      <c r="BK123" s="157">
        <f>ROUND(I123*H123,2)</f>
        <v>0</v>
      </c>
      <c r="BL123" s="18" t="s">
        <v>139</v>
      </c>
      <c r="BM123" s="156" t="s">
        <v>168</v>
      </c>
    </row>
    <row r="124" spans="1:65" s="12" customFormat="1" ht="22.9" customHeight="1">
      <c r="B124" s="131"/>
      <c r="D124" s="132" t="s">
        <v>74</v>
      </c>
      <c r="E124" s="142" t="s">
        <v>136</v>
      </c>
      <c r="F124" s="142" t="s">
        <v>137</v>
      </c>
      <c r="I124" s="134"/>
      <c r="J124" s="143">
        <f>BK124</f>
        <v>0</v>
      </c>
      <c r="L124" s="131"/>
      <c r="M124" s="136"/>
      <c r="N124" s="137"/>
      <c r="O124" s="137"/>
      <c r="P124" s="138">
        <f>SUM(P125:P126)</f>
        <v>0</v>
      </c>
      <c r="Q124" s="137"/>
      <c r="R124" s="138">
        <f>SUM(R125:R126)</f>
        <v>0</v>
      </c>
      <c r="S124" s="137"/>
      <c r="T124" s="139">
        <f>SUM(T125:T126)</f>
        <v>0</v>
      </c>
      <c r="AR124" s="132" t="s">
        <v>125</v>
      </c>
      <c r="AT124" s="140" t="s">
        <v>74</v>
      </c>
      <c r="AU124" s="140" t="s">
        <v>83</v>
      </c>
      <c r="AY124" s="132" t="s">
        <v>126</v>
      </c>
      <c r="BK124" s="141">
        <f>SUM(BK125:BK126)</f>
        <v>0</v>
      </c>
    </row>
    <row r="125" spans="1:65" s="2" customFormat="1" ht="48">
      <c r="A125" s="33"/>
      <c r="B125" s="144"/>
      <c r="C125" s="145" t="s">
        <v>141</v>
      </c>
      <c r="D125" s="145" t="s">
        <v>129</v>
      </c>
      <c r="E125" s="146" t="s">
        <v>169</v>
      </c>
      <c r="F125" s="147" t="s">
        <v>170</v>
      </c>
      <c r="G125" s="148" t="s">
        <v>132</v>
      </c>
      <c r="H125" s="149">
        <v>1</v>
      </c>
      <c r="I125" s="150"/>
      <c r="J125" s="151">
        <f>ROUND(I125*H125,2)</f>
        <v>0</v>
      </c>
      <c r="K125" s="147" t="s">
        <v>1</v>
      </c>
      <c r="L125" s="34"/>
      <c r="M125" s="152" t="s">
        <v>1</v>
      </c>
      <c r="N125" s="153" t="s">
        <v>40</v>
      </c>
      <c r="O125" s="59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6" t="s">
        <v>134</v>
      </c>
      <c r="AT125" s="156" t="s">
        <v>129</v>
      </c>
      <c r="AU125" s="156" t="s">
        <v>85</v>
      </c>
      <c r="AY125" s="18" t="s">
        <v>126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8" t="s">
        <v>83</v>
      </c>
      <c r="BK125" s="157">
        <f>ROUND(I125*H125,2)</f>
        <v>0</v>
      </c>
      <c r="BL125" s="18" t="s">
        <v>134</v>
      </c>
      <c r="BM125" s="156" t="s">
        <v>171</v>
      </c>
    </row>
    <row r="126" spans="1:65" s="13" customFormat="1" ht="33.75">
      <c r="B126" s="158"/>
      <c r="D126" s="159" t="s">
        <v>148</v>
      </c>
      <c r="E126" s="160" t="s">
        <v>1</v>
      </c>
      <c r="F126" s="161" t="s">
        <v>172</v>
      </c>
      <c r="H126" s="162">
        <v>1</v>
      </c>
      <c r="I126" s="163"/>
      <c r="L126" s="158"/>
      <c r="M126" s="172"/>
      <c r="N126" s="173"/>
      <c r="O126" s="173"/>
      <c r="P126" s="173"/>
      <c r="Q126" s="173"/>
      <c r="R126" s="173"/>
      <c r="S126" s="173"/>
      <c r="T126" s="174"/>
      <c r="AT126" s="160" t="s">
        <v>148</v>
      </c>
      <c r="AU126" s="160" t="s">
        <v>85</v>
      </c>
      <c r="AV126" s="13" t="s">
        <v>85</v>
      </c>
      <c r="AW126" s="13" t="s">
        <v>31</v>
      </c>
      <c r="AX126" s="13" t="s">
        <v>83</v>
      </c>
      <c r="AY126" s="160" t="s">
        <v>126</v>
      </c>
    </row>
    <row r="127" spans="1:65" s="2" customFormat="1" ht="6.95" customHeight="1">
      <c r="A127" s="33"/>
      <c r="B127" s="48"/>
      <c r="C127" s="49"/>
      <c r="D127" s="49"/>
      <c r="E127" s="49"/>
      <c r="F127" s="49"/>
      <c r="G127" s="49"/>
      <c r="H127" s="49"/>
      <c r="I127" s="49"/>
      <c r="J127" s="49"/>
      <c r="K127" s="49"/>
      <c r="L127" s="34"/>
      <c r="M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</sheetData>
  <autoFilter ref="C118:K126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25"/>
  <sheetViews>
    <sheetView showGridLines="0" topLeftCell="A30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98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54" t="str">
        <f>'Rekapitulace stavby'!K6</f>
        <v>REKONSTRUKCE CHODNÍKŮ A VO V ULICI SVAZU BOJOVNÍKŮ ZA SVOBODU, PŘELOUČ</v>
      </c>
      <c r="F7" s="255"/>
      <c r="G7" s="255"/>
      <c r="H7" s="255"/>
      <c r="L7" s="21"/>
    </row>
    <row r="8" spans="1:46" s="2" customFormat="1" ht="12" customHeight="1">
      <c r="A8" s="33"/>
      <c r="B8" s="34"/>
      <c r="C8" s="33"/>
      <c r="D8" s="28" t="s">
        <v>99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4" t="s">
        <v>173</v>
      </c>
      <c r="F9" s="253"/>
      <c r="G9" s="253"/>
      <c r="H9" s="25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7. 10. 2021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6" t="str">
        <f>'Rekapitulace stavby'!E14</f>
        <v>Vyplň údaj</v>
      </c>
      <c r="F18" s="226"/>
      <c r="G18" s="226"/>
      <c r="H18" s="226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ROUND((SUM(BE123:BE324)),  2)</f>
        <v>0</v>
      </c>
      <c r="G33" s="33"/>
      <c r="H33" s="33"/>
      <c r="I33" s="101">
        <v>0.21</v>
      </c>
      <c r="J33" s="100">
        <f>ROUND(((SUM(BE123:BE324))*I33),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ROUND((SUM(BF123:BF324)),  2)</f>
        <v>0</v>
      </c>
      <c r="G34" s="33"/>
      <c r="H34" s="33"/>
      <c r="I34" s="101">
        <v>0.15</v>
      </c>
      <c r="J34" s="100">
        <f>ROUND(((SUM(BF123:BF324))*I34),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ROUND((SUM(BG123:BG324)),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ROUND((SUM(BH123:BH324)),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ROUND((SUM(BI123:BI324)),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54" t="str">
        <f>E7</f>
        <v>REKONSTRUKCE CHODNÍKŮ A VO V ULICI SVAZU BOJOVNÍKŮ ZA SVOBODU, PŘELOUČ</v>
      </c>
      <c r="F85" s="255"/>
      <c r="G85" s="255"/>
      <c r="H85" s="25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4" t="str">
        <f>E9</f>
        <v>SO 101a - CHODNÍKY - UZNATELNÉ POLOŽKY</v>
      </c>
      <c r="F87" s="253"/>
      <c r="G87" s="253"/>
      <c r="H87" s="25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28" t="s">
        <v>22</v>
      </c>
      <c r="J89" s="56" t="str">
        <f>IF(J12="","",J12)</f>
        <v>7. 10. 2021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VDI PROJEKT s.r.o.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102</v>
      </c>
      <c r="D94" s="102"/>
      <c r="E94" s="102"/>
      <c r="F94" s="102"/>
      <c r="G94" s="102"/>
      <c r="H94" s="102"/>
      <c r="I94" s="102"/>
      <c r="J94" s="111" t="s">
        <v>103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104</v>
      </c>
      <c r="D96" s="33"/>
      <c r="E96" s="33"/>
      <c r="F96" s="33"/>
      <c r="G96" s="33"/>
      <c r="H96" s="33"/>
      <c r="I96" s="33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105</v>
      </c>
    </row>
    <row r="97" spans="1:31" s="9" customFormat="1" ht="24.95" customHeight="1">
      <c r="B97" s="113"/>
      <c r="D97" s="114" t="s">
        <v>174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>
      <c r="B98" s="117"/>
      <c r="D98" s="118" t="s">
        <v>175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>
      <c r="B99" s="117"/>
      <c r="D99" s="118" t="s">
        <v>176</v>
      </c>
      <c r="E99" s="119"/>
      <c r="F99" s="119"/>
      <c r="G99" s="119"/>
      <c r="H99" s="119"/>
      <c r="I99" s="119"/>
      <c r="J99" s="120">
        <f>J203</f>
        <v>0</v>
      </c>
      <c r="L99" s="117"/>
    </row>
    <row r="100" spans="1:31" s="10" customFormat="1" ht="19.899999999999999" customHeight="1">
      <c r="B100" s="117"/>
      <c r="D100" s="118" t="s">
        <v>177</v>
      </c>
      <c r="E100" s="119"/>
      <c r="F100" s="119"/>
      <c r="G100" s="119"/>
      <c r="H100" s="119"/>
      <c r="I100" s="119"/>
      <c r="J100" s="120">
        <f>J233</f>
        <v>0</v>
      </c>
      <c r="L100" s="117"/>
    </row>
    <row r="101" spans="1:31" s="10" customFormat="1" ht="19.899999999999999" customHeight="1">
      <c r="B101" s="117"/>
      <c r="D101" s="118" t="s">
        <v>178</v>
      </c>
      <c r="E101" s="119"/>
      <c r="F101" s="119"/>
      <c r="G101" s="119"/>
      <c r="H101" s="119"/>
      <c r="I101" s="119"/>
      <c r="J101" s="120">
        <f>J246</f>
        <v>0</v>
      </c>
      <c r="L101" s="117"/>
    </row>
    <row r="102" spans="1:31" s="10" customFormat="1" ht="19.899999999999999" customHeight="1">
      <c r="B102" s="117"/>
      <c r="D102" s="118" t="s">
        <v>179</v>
      </c>
      <c r="E102" s="119"/>
      <c r="F102" s="119"/>
      <c r="G102" s="119"/>
      <c r="H102" s="119"/>
      <c r="I102" s="119"/>
      <c r="J102" s="120">
        <f>J285</f>
        <v>0</v>
      </c>
      <c r="L102" s="117"/>
    </row>
    <row r="103" spans="1:31" s="10" customFormat="1" ht="19.899999999999999" customHeight="1">
      <c r="B103" s="117"/>
      <c r="D103" s="118" t="s">
        <v>180</v>
      </c>
      <c r="E103" s="119"/>
      <c r="F103" s="119"/>
      <c r="G103" s="119"/>
      <c r="H103" s="119"/>
      <c r="I103" s="119"/>
      <c r="J103" s="120">
        <f>J323</f>
        <v>0</v>
      </c>
      <c r="L103" s="117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110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6.25" customHeight="1">
      <c r="A113" s="33"/>
      <c r="B113" s="34"/>
      <c r="C113" s="33"/>
      <c r="D113" s="33"/>
      <c r="E113" s="254" t="str">
        <f>E7</f>
        <v>REKONSTRUKCE CHODNÍKŮ A VO V ULICI SVAZU BOJOVNÍKŮ ZA SVOBODU, PŘELOUČ</v>
      </c>
      <c r="F113" s="255"/>
      <c r="G113" s="255"/>
      <c r="H113" s="255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99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44" t="str">
        <f>E9</f>
        <v>SO 101a - CHODNÍKY - UZNATELNÉ POLOŽKY</v>
      </c>
      <c r="F115" s="253"/>
      <c r="G115" s="253"/>
      <c r="H115" s="25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3"/>
      <c r="E117" s="33"/>
      <c r="F117" s="26" t="str">
        <f>F12</f>
        <v>Přelouč</v>
      </c>
      <c r="G117" s="33"/>
      <c r="H117" s="33"/>
      <c r="I117" s="28" t="s">
        <v>22</v>
      </c>
      <c r="J117" s="56" t="str">
        <f>IF(J12="","",J12)</f>
        <v>7. 10. 2021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3"/>
      <c r="E119" s="33"/>
      <c r="F119" s="26" t="str">
        <f>E15</f>
        <v xml:space="preserve"> </v>
      </c>
      <c r="G119" s="33"/>
      <c r="H119" s="33"/>
      <c r="I119" s="28" t="s">
        <v>30</v>
      </c>
      <c r="J119" s="31" t="str">
        <f>E21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28</v>
      </c>
      <c r="D120" s="33"/>
      <c r="E120" s="33"/>
      <c r="F120" s="26" t="str">
        <f>IF(E18="","",E18)</f>
        <v>Vyplň údaj</v>
      </c>
      <c r="G120" s="33"/>
      <c r="H120" s="33"/>
      <c r="I120" s="28" t="s">
        <v>32</v>
      </c>
      <c r="J120" s="31" t="str">
        <f>E24</f>
        <v>VDI PROJEKT s.r.o.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1"/>
      <c r="B122" s="122"/>
      <c r="C122" s="123" t="s">
        <v>111</v>
      </c>
      <c r="D122" s="124" t="s">
        <v>60</v>
      </c>
      <c r="E122" s="124" t="s">
        <v>56</v>
      </c>
      <c r="F122" s="124" t="s">
        <v>57</v>
      </c>
      <c r="G122" s="124" t="s">
        <v>112</v>
      </c>
      <c r="H122" s="124" t="s">
        <v>113</v>
      </c>
      <c r="I122" s="124" t="s">
        <v>114</v>
      </c>
      <c r="J122" s="124" t="s">
        <v>103</v>
      </c>
      <c r="K122" s="125" t="s">
        <v>115</v>
      </c>
      <c r="L122" s="126"/>
      <c r="M122" s="63" t="s">
        <v>1</v>
      </c>
      <c r="N122" s="64" t="s">
        <v>39</v>
      </c>
      <c r="O122" s="64" t="s">
        <v>116</v>
      </c>
      <c r="P122" s="64" t="s">
        <v>117</v>
      </c>
      <c r="Q122" s="64" t="s">
        <v>118</v>
      </c>
      <c r="R122" s="64" t="s">
        <v>119</v>
      </c>
      <c r="S122" s="64" t="s">
        <v>120</v>
      </c>
      <c r="T122" s="65" t="s">
        <v>121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>
      <c r="A123" s="33"/>
      <c r="B123" s="34"/>
      <c r="C123" s="70" t="s">
        <v>122</v>
      </c>
      <c r="D123" s="33"/>
      <c r="E123" s="33"/>
      <c r="F123" s="33"/>
      <c r="G123" s="33"/>
      <c r="H123" s="33"/>
      <c r="I123" s="33"/>
      <c r="J123" s="127">
        <f>BK123</f>
        <v>0</v>
      </c>
      <c r="K123" s="33"/>
      <c r="L123" s="34"/>
      <c r="M123" s="66"/>
      <c r="N123" s="57"/>
      <c r="O123" s="67"/>
      <c r="P123" s="128">
        <f>P124</f>
        <v>0</v>
      </c>
      <c r="Q123" s="67"/>
      <c r="R123" s="128">
        <f>R124</f>
        <v>419.95870228000001</v>
      </c>
      <c r="S123" s="67"/>
      <c r="T123" s="129">
        <f>T124</f>
        <v>800.7029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105</v>
      </c>
      <c r="BK123" s="130">
        <f>BK124</f>
        <v>0</v>
      </c>
    </row>
    <row r="124" spans="1:65" s="12" customFormat="1" ht="25.9" customHeight="1">
      <c r="B124" s="131"/>
      <c r="D124" s="132" t="s">
        <v>74</v>
      </c>
      <c r="E124" s="133" t="s">
        <v>181</v>
      </c>
      <c r="F124" s="133" t="s">
        <v>182</v>
      </c>
      <c r="I124" s="134"/>
      <c r="J124" s="135">
        <f>BK124</f>
        <v>0</v>
      </c>
      <c r="L124" s="131"/>
      <c r="M124" s="136"/>
      <c r="N124" s="137"/>
      <c r="O124" s="137"/>
      <c r="P124" s="138">
        <f>P125+P203+P233+P246+P285+P323</f>
        <v>0</v>
      </c>
      <c r="Q124" s="137"/>
      <c r="R124" s="138">
        <f>R125+R203+R233+R246+R285+R323</f>
        <v>419.95870228000001</v>
      </c>
      <c r="S124" s="137"/>
      <c r="T124" s="139">
        <f>T125+T203+T233+T246+T285+T323</f>
        <v>800.7029</v>
      </c>
      <c r="AR124" s="132" t="s">
        <v>83</v>
      </c>
      <c r="AT124" s="140" t="s">
        <v>74</v>
      </c>
      <c r="AU124" s="140" t="s">
        <v>75</v>
      </c>
      <c r="AY124" s="132" t="s">
        <v>126</v>
      </c>
      <c r="BK124" s="141">
        <f>BK125+BK203+BK233+BK246+BK285+BK323</f>
        <v>0</v>
      </c>
    </row>
    <row r="125" spans="1:65" s="12" customFormat="1" ht="22.9" customHeight="1">
      <c r="B125" s="131"/>
      <c r="D125" s="132" t="s">
        <v>74</v>
      </c>
      <c r="E125" s="142" t="s">
        <v>83</v>
      </c>
      <c r="F125" s="142" t="s">
        <v>183</v>
      </c>
      <c r="I125" s="134"/>
      <c r="J125" s="143">
        <f>BK125</f>
        <v>0</v>
      </c>
      <c r="L125" s="131"/>
      <c r="M125" s="136"/>
      <c r="N125" s="137"/>
      <c r="O125" s="137"/>
      <c r="P125" s="138">
        <f>SUM(P126:P202)</f>
        <v>0</v>
      </c>
      <c r="Q125" s="137"/>
      <c r="R125" s="138">
        <f>SUM(R126:R202)</f>
        <v>1.8600624000000001</v>
      </c>
      <c r="S125" s="137"/>
      <c r="T125" s="139">
        <f>SUM(T126:T202)</f>
        <v>800.63890000000004</v>
      </c>
      <c r="AR125" s="132" t="s">
        <v>83</v>
      </c>
      <c r="AT125" s="140" t="s">
        <v>74</v>
      </c>
      <c r="AU125" s="140" t="s">
        <v>83</v>
      </c>
      <c r="AY125" s="132" t="s">
        <v>126</v>
      </c>
      <c r="BK125" s="141">
        <f>SUM(BK126:BK202)</f>
        <v>0</v>
      </c>
    </row>
    <row r="126" spans="1:65" s="2" customFormat="1" ht="24">
      <c r="A126" s="33"/>
      <c r="B126" s="144"/>
      <c r="C126" s="145" t="s">
        <v>83</v>
      </c>
      <c r="D126" s="145" t="s">
        <v>129</v>
      </c>
      <c r="E126" s="146" t="s">
        <v>184</v>
      </c>
      <c r="F126" s="147" t="s">
        <v>185</v>
      </c>
      <c r="G126" s="148" t="s">
        <v>186</v>
      </c>
      <c r="H126" s="149">
        <v>752</v>
      </c>
      <c r="I126" s="150"/>
      <c r="J126" s="151">
        <f>ROUND(I126*H126,2)</f>
        <v>0</v>
      </c>
      <c r="K126" s="147" t="s">
        <v>187</v>
      </c>
      <c r="L126" s="34"/>
      <c r="M126" s="152" t="s">
        <v>1</v>
      </c>
      <c r="N126" s="153" t="s">
        <v>40</v>
      </c>
      <c r="O126" s="59"/>
      <c r="P126" s="154">
        <f>O126*H126</f>
        <v>0</v>
      </c>
      <c r="Q126" s="154">
        <v>0</v>
      </c>
      <c r="R126" s="154">
        <f>Q126*H126</f>
        <v>0</v>
      </c>
      <c r="S126" s="154">
        <v>0.255</v>
      </c>
      <c r="T126" s="155">
        <f>S126*H126</f>
        <v>191.76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6" t="s">
        <v>134</v>
      </c>
      <c r="AT126" s="156" t="s">
        <v>129</v>
      </c>
      <c r="AU126" s="156" t="s">
        <v>85</v>
      </c>
      <c r="AY126" s="18" t="s">
        <v>126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8" t="s">
        <v>83</v>
      </c>
      <c r="BK126" s="157">
        <f>ROUND(I126*H126,2)</f>
        <v>0</v>
      </c>
      <c r="BL126" s="18" t="s">
        <v>134</v>
      </c>
      <c r="BM126" s="156" t="s">
        <v>188</v>
      </c>
    </row>
    <row r="127" spans="1:65" s="14" customFormat="1">
      <c r="B127" s="175"/>
      <c r="D127" s="159" t="s">
        <v>148</v>
      </c>
      <c r="E127" s="176" t="s">
        <v>1</v>
      </c>
      <c r="F127" s="177" t="s">
        <v>189</v>
      </c>
      <c r="H127" s="176" t="s">
        <v>1</v>
      </c>
      <c r="I127" s="178"/>
      <c r="L127" s="175"/>
      <c r="M127" s="179"/>
      <c r="N127" s="180"/>
      <c r="O127" s="180"/>
      <c r="P127" s="180"/>
      <c r="Q127" s="180"/>
      <c r="R127" s="180"/>
      <c r="S127" s="180"/>
      <c r="T127" s="181"/>
      <c r="AT127" s="176" t="s">
        <v>148</v>
      </c>
      <c r="AU127" s="176" t="s">
        <v>85</v>
      </c>
      <c r="AV127" s="14" t="s">
        <v>83</v>
      </c>
      <c r="AW127" s="14" t="s">
        <v>31</v>
      </c>
      <c r="AX127" s="14" t="s">
        <v>75</v>
      </c>
      <c r="AY127" s="176" t="s">
        <v>126</v>
      </c>
    </row>
    <row r="128" spans="1:65" s="13" customFormat="1">
      <c r="B128" s="158"/>
      <c r="D128" s="159" t="s">
        <v>148</v>
      </c>
      <c r="E128" s="160" t="s">
        <v>1</v>
      </c>
      <c r="F128" s="161" t="s">
        <v>190</v>
      </c>
      <c r="H128" s="162">
        <v>375</v>
      </c>
      <c r="I128" s="163"/>
      <c r="L128" s="158"/>
      <c r="M128" s="164"/>
      <c r="N128" s="165"/>
      <c r="O128" s="165"/>
      <c r="P128" s="165"/>
      <c r="Q128" s="165"/>
      <c r="R128" s="165"/>
      <c r="S128" s="165"/>
      <c r="T128" s="166"/>
      <c r="AT128" s="160" t="s">
        <v>148</v>
      </c>
      <c r="AU128" s="160" t="s">
        <v>85</v>
      </c>
      <c r="AV128" s="13" t="s">
        <v>85</v>
      </c>
      <c r="AW128" s="13" t="s">
        <v>31</v>
      </c>
      <c r="AX128" s="13" t="s">
        <v>75</v>
      </c>
      <c r="AY128" s="160" t="s">
        <v>126</v>
      </c>
    </row>
    <row r="129" spans="1:65" s="13" customFormat="1">
      <c r="B129" s="158"/>
      <c r="D129" s="159" t="s">
        <v>148</v>
      </c>
      <c r="E129" s="160" t="s">
        <v>1</v>
      </c>
      <c r="F129" s="161" t="s">
        <v>191</v>
      </c>
      <c r="H129" s="162">
        <v>377</v>
      </c>
      <c r="I129" s="163"/>
      <c r="L129" s="158"/>
      <c r="M129" s="164"/>
      <c r="N129" s="165"/>
      <c r="O129" s="165"/>
      <c r="P129" s="165"/>
      <c r="Q129" s="165"/>
      <c r="R129" s="165"/>
      <c r="S129" s="165"/>
      <c r="T129" s="166"/>
      <c r="AT129" s="160" t="s">
        <v>148</v>
      </c>
      <c r="AU129" s="160" t="s">
        <v>85</v>
      </c>
      <c r="AV129" s="13" t="s">
        <v>85</v>
      </c>
      <c r="AW129" s="13" t="s">
        <v>31</v>
      </c>
      <c r="AX129" s="13" t="s">
        <v>75</v>
      </c>
      <c r="AY129" s="160" t="s">
        <v>126</v>
      </c>
    </row>
    <row r="130" spans="1:65" s="15" customFormat="1">
      <c r="B130" s="182"/>
      <c r="D130" s="159" t="s">
        <v>148</v>
      </c>
      <c r="E130" s="183" t="s">
        <v>1</v>
      </c>
      <c r="F130" s="184" t="s">
        <v>192</v>
      </c>
      <c r="H130" s="185">
        <v>752</v>
      </c>
      <c r="I130" s="186"/>
      <c r="L130" s="182"/>
      <c r="M130" s="187"/>
      <c r="N130" s="188"/>
      <c r="O130" s="188"/>
      <c r="P130" s="188"/>
      <c r="Q130" s="188"/>
      <c r="R130" s="188"/>
      <c r="S130" s="188"/>
      <c r="T130" s="189"/>
      <c r="AT130" s="183" t="s">
        <v>148</v>
      </c>
      <c r="AU130" s="183" t="s">
        <v>85</v>
      </c>
      <c r="AV130" s="15" t="s">
        <v>134</v>
      </c>
      <c r="AW130" s="15" t="s">
        <v>31</v>
      </c>
      <c r="AX130" s="15" t="s">
        <v>83</v>
      </c>
      <c r="AY130" s="183" t="s">
        <v>126</v>
      </c>
    </row>
    <row r="131" spans="1:65" s="2" customFormat="1" ht="24">
      <c r="A131" s="33"/>
      <c r="B131" s="144"/>
      <c r="C131" s="145" t="s">
        <v>85</v>
      </c>
      <c r="D131" s="145" t="s">
        <v>129</v>
      </c>
      <c r="E131" s="146" t="s">
        <v>193</v>
      </c>
      <c r="F131" s="147" t="s">
        <v>194</v>
      </c>
      <c r="G131" s="148" t="s">
        <v>186</v>
      </c>
      <c r="H131" s="149">
        <v>77</v>
      </c>
      <c r="I131" s="150"/>
      <c r="J131" s="151">
        <f>ROUND(I131*H131,2)</f>
        <v>0</v>
      </c>
      <c r="K131" s="147" t="s">
        <v>187</v>
      </c>
      <c r="L131" s="34"/>
      <c r="M131" s="152" t="s">
        <v>1</v>
      </c>
      <c r="N131" s="153" t="s">
        <v>40</v>
      </c>
      <c r="O131" s="59"/>
      <c r="P131" s="154">
        <f>O131*H131</f>
        <v>0</v>
      </c>
      <c r="Q131" s="154">
        <v>0</v>
      </c>
      <c r="R131" s="154">
        <f>Q131*H131</f>
        <v>0</v>
      </c>
      <c r="S131" s="154">
        <v>0.26</v>
      </c>
      <c r="T131" s="155">
        <f>S131*H131</f>
        <v>20.02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6" t="s">
        <v>134</v>
      </c>
      <c r="AT131" s="156" t="s">
        <v>129</v>
      </c>
      <c r="AU131" s="156" t="s">
        <v>85</v>
      </c>
      <c r="AY131" s="18" t="s">
        <v>126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8" t="s">
        <v>83</v>
      </c>
      <c r="BK131" s="157">
        <f>ROUND(I131*H131,2)</f>
        <v>0</v>
      </c>
      <c r="BL131" s="18" t="s">
        <v>134</v>
      </c>
      <c r="BM131" s="156" t="s">
        <v>195</v>
      </c>
    </row>
    <row r="132" spans="1:65" s="13" customFormat="1">
      <c r="B132" s="158"/>
      <c r="D132" s="159" t="s">
        <v>148</v>
      </c>
      <c r="E132" s="160" t="s">
        <v>1</v>
      </c>
      <c r="F132" s="161" t="s">
        <v>196</v>
      </c>
      <c r="H132" s="162">
        <v>23</v>
      </c>
      <c r="I132" s="163"/>
      <c r="L132" s="158"/>
      <c r="M132" s="164"/>
      <c r="N132" s="165"/>
      <c r="O132" s="165"/>
      <c r="P132" s="165"/>
      <c r="Q132" s="165"/>
      <c r="R132" s="165"/>
      <c r="S132" s="165"/>
      <c r="T132" s="166"/>
      <c r="AT132" s="160" t="s">
        <v>148</v>
      </c>
      <c r="AU132" s="160" t="s">
        <v>85</v>
      </c>
      <c r="AV132" s="13" t="s">
        <v>85</v>
      </c>
      <c r="AW132" s="13" t="s">
        <v>31</v>
      </c>
      <c r="AX132" s="13" t="s">
        <v>75</v>
      </c>
      <c r="AY132" s="160" t="s">
        <v>126</v>
      </c>
    </row>
    <row r="133" spans="1:65" s="13" customFormat="1">
      <c r="B133" s="158"/>
      <c r="D133" s="159" t="s">
        <v>148</v>
      </c>
      <c r="E133" s="160" t="s">
        <v>1</v>
      </c>
      <c r="F133" s="161" t="s">
        <v>197</v>
      </c>
      <c r="H133" s="162">
        <v>54</v>
      </c>
      <c r="I133" s="163"/>
      <c r="L133" s="158"/>
      <c r="M133" s="164"/>
      <c r="N133" s="165"/>
      <c r="O133" s="165"/>
      <c r="P133" s="165"/>
      <c r="Q133" s="165"/>
      <c r="R133" s="165"/>
      <c r="S133" s="165"/>
      <c r="T133" s="166"/>
      <c r="AT133" s="160" t="s">
        <v>148</v>
      </c>
      <c r="AU133" s="160" t="s">
        <v>85</v>
      </c>
      <c r="AV133" s="13" t="s">
        <v>85</v>
      </c>
      <c r="AW133" s="13" t="s">
        <v>31</v>
      </c>
      <c r="AX133" s="13" t="s">
        <v>75</v>
      </c>
      <c r="AY133" s="160" t="s">
        <v>126</v>
      </c>
    </row>
    <row r="134" spans="1:65" s="15" customFormat="1">
      <c r="B134" s="182"/>
      <c r="D134" s="159" t="s">
        <v>148</v>
      </c>
      <c r="E134" s="183" t="s">
        <v>1</v>
      </c>
      <c r="F134" s="184" t="s">
        <v>192</v>
      </c>
      <c r="H134" s="185">
        <v>77</v>
      </c>
      <c r="I134" s="186"/>
      <c r="L134" s="182"/>
      <c r="M134" s="187"/>
      <c r="N134" s="188"/>
      <c r="O134" s="188"/>
      <c r="P134" s="188"/>
      <c r="Q134" s="188"/>
      <c r="R134" s="188"/>
      <c r="S134" s="188"/>
      <c r="T134" s="189"/>
      <c r="AT134" s="183" t="s">
        <v>148</v>
      </c>
      <c r="AU134" s="183" t="s">
        <v>85</v>
      </c>
      <c r="AV134" s="15" t="s">
        <v>134</v>
      </c>
      <c r="AW134" s="15" t="s">
        <v>31</v>
      </c>
      <c r="AX134" s="15" t="s">
        <v>83</v>
      </c>
      <c r="AY134" s="183" t="s">
        <v>126</v>
      </c>
    </row>
    <row r="135" spans="1:65" s="2" customFormat="1" ht="24">
      <c r="A135" s="33"/>
      <c r="B135" s="144"/>
      <c r="C135" s="145" t="s">
        <v>141</v>
      </c>
      <c r="D135" s="145" t="s">
        <v>129</v>
      </c>
      <c r="E135" s="146" t="s">
        <v>198</v>
      </c>
      <c r="F135" s="147" t="s">
        <v>199</v>
      </c>
      <c r="G135" s="148" t="s">
        <v>186</v>
      </c>
      <c r="H135" s="149">
        <v>23</v>
      </c>
      <c r="I135" s="150"/>
      <c r="J135" s="151">
        <f>ROUND(I135*H135,2)</f>
        <v>0</v>
      </c>
      <c r="K135" s="147" t="s">
        <v>187</v>
      </c>
      <c r="L135" s="34"/>
      <c r="M135" s="152" t="s">
        <v>1</v>
      </c>
      <c r="N135" s="153" t="s">
        <v>40</v>
      </c>
      <c r="O135" s="59"/>
      <c r="P135" s="154">
        <f>O135*H135</f>
        <v>0</v>
      </c>
      <c r="Q135" s="154">
        <v>0</v>
      </c>
      <c r="R135" s="154">
        <f>Q135*H135</f>
        <v>0</v>
      </c>
      <c r="S135" s="154">
        <v>0.32</v>
      </c>
      <c r="T135" s="155">
        <f>S135*H135</f>
        <v>7.36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6" t="s">
        <v>134</v>
      </c>
      <c r="AT135" s="156" t="s">
        <v>129</v>
      </c>
      <c r="AU135" s="156" t="s">
        <v>85</v>
      </c>
      <c r="AY135" s="18" t="s">
        <v>126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8" t="s">
        <v>83</v>
      </c>
      <c r="BK135" s="157">
        <f>ROUND(I135*H135,2)</f>
        <v>0</v>
      </c>
      <c r="BL135" s="18" t="s">
        <v>134</v>
      </c>
      <c r="BM135" s="156" t="s">
        <v>200</v>
      </c>
    </row>
    <row r="136" spans="1:65" s="13" customFormat="1">
      <c r="B136" s="158"/>
      <c r="D136" s="159" t="s">
        <v>148</v>
      </c>
      <c r="E136" s="160" t="s">
        <v>1</v>
      </c>
      <c r="F136" s="161" t="s">
        <v>201</v>
      </c>
      <c r="H136" s="162">
        <v>23</v>
      </c>
      <c r="I136" s="163"/>
      <c r="L136" s="158"/>
      <c r="M136" s="164"/>
      <c r="N136" s="165"/>
      <c r="O136" s="165"/>
      <c r="P136" s="165"/>
      <c r="Q136" s="165"/>
      <c r="R136" s="165"/>
      <c r="S136" s="165"/>
      <c r="T136" s="166"/>
      <c r="AT136" s="160" t="s">
        <v>148</v>
      </c>
      <c r="AU136" s="160" t="s">
        <v>85</v>
      </c>
      <c r="AV136" s="13" t="s">
        <v>85</v>
      </c>
      <c r="AW136" s="13" t="s">
        <v>31</v>
      </c>
      <c r="AX136" s="13" t="s">
        <v>83</v>
      </c>
      <c r="AY136" s="160" t="s">
        <v>126</v>
      </c>
    </row>
    <row r="137" spans="1:65" s="2" customFormat="1" ht="16.5" customHeight="1">
      <c r="A137" s="33"/>
      <c r="B137" s="144"/>
      <c r="C137" s="145" t="s">
        <v>134</v>
      </c>
      <c r="D137" s="145" t="s">
        <v>129</v>
      </c>
      <c r="E137" s="146" t="s">
        <v>202</v>
      </c>
      <c r="F137" s="147" t="s">
        <v>203</v>
      </c>
      <c r="G137" s="148" t="s">
        <v>186</v>
      </c>
      <c r="H137" s="149">
        <v>33</v>
      </c>
      <c r="I137" s="150"/>
      <c r="J137" s="151">
        <f>ROUND(I137*H137,2)</f>
        <v>0</v>
      </c>
      <c r="K137" s="147" t="s">
        <v>187</v>
      </c>
      <c r="L137" s="34"/>
      <c r="M137" s="152" t="s">
        <v>1</v>
      </c>
      <c r="N137" s="153" t="s">
        <v>40</v>
      </c>
      <c r="O137" s="59"/>
      <c r="P137" s="154">
        <f>O137*H137</f>
        <v>0</v>
      </c>
      <c r="Q137" s="154">
        <v>0</v>
      </c>
      <c r="R137" s="154">
        <f>Q137*H137</f>
        <v>0</v>
      </c>
      <c r="S137" s="154">
        <v>9.8000000000000004E-2</v>
      </c>
      <c r="T137" s="155">
        <f>S137*H137</f>
        <v>3.234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6" t="s">
        <v>134</v>
      </c>
      <c r="AT137" s="156" t="s">
        <v>129</v>
      </c>
      <c r="AU137" s="156" t="s">
        <v>85</v>
      </c>
      <c r="AY137" s="18" t="s">
        <v>126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8" t="s">
        <v>83</v>
      </c>
      <c r="BK137" s="157">
        <f>ROUND(I137*H137,2)</f>
        <v>0</v>
      </c>
      <c r="BL137" s="18" t="s">
        <v>134</v>
      </c>
      <c r="BM137" s="156" t="s">
        <v>204</v>
      </c>
    </row>
    <row r="138" spans="1:65" s="13" customFormat="1">
      <c r="B138" s="158"/>
      <c r="D138" s="159" t="s">
        <v>148</v>
      </c>
      <c r="E138" s="160" t="s">
        <v>1</v>
      </c>
      <c r="F138" s="161" t="s">
        <v>205</v>
      </c>
      <c r="H138" s="162">
        <v>33</v>
      </c>
      <c r="I138" s="163"/>
      <c r="L138" s="158"/>
      <c r="M138" s="164"/>
      <c r="N138" s="165"/>
      <c r="O138" s="165"/>
      <c r="P138" s="165"/>
      <c r="Q138" s="165"/>
      <c r="R138" s="165"/>
      <c r="S138" s="165"/>
      <c r="T138" s="166"/>
      <c r="AT138" s="160" t="s">
        <v>148</v>
      </c>
      <c r="AU138" s="160" t="s">
        <v>85</v>
      </c>
      <c r="AV138" s="13" t="s">
        <v>85</v>
      </c>
      <c r="AW138" s="13" t="s">
        <v>31</v>
      </c>
      <c r="AX138" s="13" t="s">
        <v>83</v>
      </c>
      <c r="AY138" s="160" t="s">
        <v>126</v>
      </c>
    </row>
    <row r="139" spans="1:65" s="2" customFormat="1" ht="24">
      <c r="A139" s="33"/>
      <c r="B139" s="144"/>
      <c r="C139" s="145" t="s">
        <v>125</v>
      </c>
      <c r="D139" s="145" t="s">
        <v>129</v>
      </c>
      <c r="E139" s="146" t="s">
        <v>206</v>
      </c>
      <c r="F139" s="147" t="s">
        <v>207</v>
      </c>
      <c r="G139" s="148" t="s">
        <v>186</v>
      </c>
      <c r="H139" s="149">
        <v>885</v>
      </c>
      <c r="I139" s="150"/>
      <c r="J139" s="151">
        <f>ROUND(I139*H139,2)</f>
        <v>0</v>
      </c>
      <c r="K139" s="147" t="s">
        <v>187</v>
      </c>
      <c r="L139" s="34"/>
      <c r="M139" s="152" t="s">
        <v>1</v>
      </c>
      <c r="N139" s="153" t="s">
        <v>40</v>
      </c>
      <c r="O139" s="59"/>
      <c r="P139" s="154">
        <f>O139*H139</f>
        <v>0</v>
      </c>
      <c r="Q139" s="154">
        <v>0</v>
      </c>
      <c r="R139" s="154">
        <f>Q139*H139</f>
        <v>0</v>
      </c>
      <c r="S139" s="154">
        <v>0.28999999999999998</v>
      </c>
      <c r="T139" s="155">
        <f>S139*H139</f>
        <v>256.64999999999998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6" t="s">
        <v>134</v>
      </c>
      <c r="AT139" s="156" t="s">
        <v>129</v>
      </c>
      <c r="AU139" s="156" t="s">
        <v>85</v>
      </c>
      <c r="AY139" s="18" t="s">
        <v>126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8" t="s">
        <v>83</v>
      </c>
      <c r="BK139" s="157">
        <f>ROUND(I139*H139,2)</f>
        <v>0</v>
      </c>
      <c r="BL139" s="18" t="s">
        <v>134</v>
      </c>
      <c r="BM139" s="156" t="s">
        <v>208</v>
      </c>
    </row>
    <row r="140" spans="1:65" s="13" customFormat="1">
      <c r="B140" s="158"/>
      <c r="D140" s="159" t="s">
        <v>148</v>
      </c>
      <c r="E140" s="160" t="s">
        <v>1</v>
      </c>
      <c r="F140" s="161" t="s">
        <v>209</v>
      </c>
      <c r="H140" s="162">
        <v>752</v>
      </c>
      <c r="I140" s="163"/>
      <c r="L140" s="158"/>
      <c r="M140" s="164"/>
      <c r="N140" s="165"/>
      <c r="O140" s="165"/>
      <c r="P140" s="165"/>
      <c r="Q140" s="165"/>
      <c r="R140" s="165"/>
      <c r="S140" s="165"/>
      <c r="T140" s="166"/>
      <c r="AT140" s="160" t="s">
        <v>148</v>
      </c>
      <c r="AU140" s="160" t="s">
        <v>85</v>
      </c>
      <c r="AV140" s="13" t="s">
        <v>85</v>
      </c>
      <c r="AW140" s="13" t="s">
        <v>31</v>
      </c>
      <c r="AX140" s="13" t="s">
        <v>75</v>
      </c>
      <c r="AY140" s="160" t="s">
        <v>126</v>
      </c>
    </row>
    <row r="141" spans="1:65" s="13" customFormat="1">
      <c r="B141" s="158"/>
      <c r="D141" s="159" t="s">
        <v>148</v>
      </c>
      <c r="E141" s="160" t="s">
        <v>1</v>
      </c>
      <c r="F141" s="161" t="s">
        <v>210</v>
      </c>
      <c r="H141" s="162">
        <v>77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148</v>
      </c>
      <c r="AU141" s="160" t="s">
        <v>85</v>
      </c>
      <c r="AV141" s="13" t="s">
        <v>85</v>
      </c>
      <c r="AW141" s="13" t="s">
        <v>31</v>
      </c>
      <c r="AX141" s="13" t="s">
        <v>75</v>
      </c>
      <c r="AY141" s="160" t="s">
        <v>126</v>
      </c>
    </row>
    <row r="142" spans="1:65" s="13" customFormat="1">
      <c r="B142" s="158"/>
      <c r="D142" s="159" t="s">
        <v>148</v>
      </c>
      <c r="E142" s="160" t="s">
        <v>1</v>
      </c>
      <c r="F142" s="161" t="s">
        <v>211</v>
      </c>
      <c r="H142" s="162">
        <v>33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148</v>
      </c>
      <c r="AU142" s="160" t="s">
        <v>85</v>
      </c>
      <c r="AV142" s="13" t="s">
        <v>85</v>
      </c>
      <c r="AW142" s="13" t="s">
        <v>31</v>
      </c>
      <c r="AX142" s="13" t="s">
        <v>75</v>
      </c>
      <c r="AY142" s="160" t="s">
        <v>126</v>
      </c>
    </row>
    <row r="143" spans="1:65" s="13" customFormat="1">
      <c r="B143" s="158"/>
      <c r="D143" s="159" t="s">
        <v>148</v>
      </c>
      <c r="E143" s="160" t="s">
        <v>1</v>
      </c>
      <c r="F143" s="161" t="s">
        <v>212</v>
      </c>
      <c r="H143" s="162">
        <v>23</v>
      </c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148</v>
      </c>
      <c r="AU143" s="160" t="s">
        <v>85</v>
      </c>
      <c r="AV143" s="13" t="s">
        <v>85</v>
      </c>
      <c r="AW143" s="13" t="s">
        <v>31</v>
      </c>
      <c r="AX143" s="13" t="s">
        <v>75</v>
      </c>
      <c r="AY143" s="160" t="s">
        <v>126</v>
      </c>
    </row>
    <row r="144" spans="1:65" s="15" customFormat="1">
      <c r="B144" s="182"/>
      <c r="D144" s="159" t="s">
        <v>148</v>
      </c>
      <c r="E144" s="183" t="s">
        <v>1</v>
      </c>
      <c r="F144" s="184" t="s">
        <v>192</v>
      </c>
      <c r="H144" s="185">
        <v>885</v>
      </c>
      <c r="I144" s="186"/>
      <c r="L144" s="182"/>
      <c r="M144" s="187"/>
      <c r="N144" s="188"/>
      <c r="O144" s="188"/>
      <c r="P144" s="188"/>
      <c r="Q144" s="188"/>
      <c r="R144" s="188"/>
      <c r="S144" s="188"/>
      <c r="T144" s="189"/>
      <c r="AT144" s="183" t="s">
        <v>148</v>
      </c>
      <c r="AU144" s="183" t="s">
        <v>85</v>
      </c>
      <c r="AV144" s="15" t="s">
        <v>134</v>
      </c>
      <c r="AW144" s="15" t="s">
        <v>31</v>
      </c>
      <c r="AX144" s="15" t="s">
        <v>83</v>
      </c>
      <c r="AY144" s="183" t="s">
        <v>126</v>
      </c>
    </row>
    <row r="145" spans="1:65" s="2" customFormat="1" ht="24">
      <c r="A145" s="33"/>
      <c r="B145" s="144"/>
      <c r="C145" s="145" t="s">
        <v>155</v>
      </c>
      <c r="D145" s="145" t="s">
        <v>129</v>
      </c>
      <c r="E145" s="146" t="s">
        <v>213</v>
      </c>
      <c r="F145" s="147" t="s">
        <v>214</v>
      </c>
      <c r="G145" s="148" t="s">
        <v>186</v>
      </c>
      <c r="H145" s="149">
        <v>33</v>
      </c>
      <c r="I145" s="150"/>
      <c r="J145" s="151">
        <f>ROUND(I145*H145,2)</f>
        <v>0</v>
      </c>
      <c r="K145" s="147" t="s">
        <v>187</v>
      </c>
      <c r="L145" s="34"/>
      <c r="M145" s="152" t="s">
        <v>1</v>
      </c>
      <c r="N145" s="153" t="s">
        <v>40</v>
      </c>
      <c r="O145" s="59"/>
      <c r="P145" s="154">
        <f>O145*H145</f>
        <v>0</v>
      </c>
      <c r="Q145" s="154">
        <v>0</v>
      </c>
      <c r="R145" s="154">
        <f>Q145*H145</f>
        <v>0</v>
      </c>
      <c r="S145" s="154">
        <v>0.24</v>
      </c>
      <c r="T145" s="155">
        <f>S145*H145</f>
        <v>7.92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6" t="s">
        <v>134</v>
      </c>
      <c r="AT145" s="156" t="s">
        <v>129</v>
      </c>
      <c r="AU145" s="156" t="s">
        <v>85</v>
      </c>
      <c r="AY145" s="18" t="s">
        <v>126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8" t="s">
        <v>83</v>
      </c>
      <c r="BK145" s="157">
        <f>ROUND(I145*H145,2)</f>
        <v>0</v>
      </c>
      <c r="BL145" s="18" t="s">
        <v>134</v>
      </c>
      <c r="BM145" s="156" t="s">
        <v>215</v>
      </c>
    </row>
    <row r="146" spans="1:65" s="13" customFormat="1">
      <c r="B146" s="158"/>
      <c r="D146" s="159" t="s">
        <v>148</v>
      </c>
      <c r="E146" s="160" t="s">
        <v>1</v>
      </c>
      <c r="F146" s="161" t="s">
        <v>216</v>
      </c>
      <c r="H146" s="162">
        <v>33</v>
      </c>
      <c r="I146" s="163"/>
      <c r="L146" s="158"/>
      <c r="M146" s="164"/>
      <c r="N146" s="165"/>
      <c r="O146" s="165"/>
      <c r="P146" s="165"/>
      <c r="Q146" s="165"/>
      <c r="R146" s="165"/>
      <c r="S146" s="165"/>
      <c r="T146" s="166"/>
      <c r="AT146" s="160" t="s">
        <v>148</v>
      </c>
      <c r="AU146" s="160" t="s">
        <v>85</v>
      </c>
      <c r="AV146" s="13" t="s">
        <v>85</v>
      </c>
      <c r="AW146" s="13" t="s">
        <v>31</v>
      </c>
      <c r="AX146" s="13" t="s">
        <v>83</v>
      </c>
      <c r="AY146" s="160" t="s">
        <v>126</v>
      </c>
    </row>
    <row r="147" spans="1:65" s="2" customFormat="1" ht="24">
      <c r="A147" s="33"/>
      <c r="B147" s="144"/>
      <c r="C147" s="145" t="s">
        <v>217</v>
      </c>
      <c r="D147" s="145" t="s">
        <v>129</v>
      </c>
      <c r="E147" s="146" t="s">
        <v>218</v>
      </c>
      <c r="F147" s="147" t="s">
        <v>219</v>
      </c>
      <c r="G147" s="148" t="s">
        <v>186</v>
      </c>
      <c r="H147" s="149">
        <v>376.56</v>
      </c>
      <c r="I147" s="150"/>
      <c r="J147" s="151">
        <f>ROUND(I147*H147,2)</f>
        <v>0</v>
      </c>
      <c r="K147" s="147" t="s">
        <v>187</v>
      </c>
      <c r="L147" s="34"/>
      <c r="M147" s="152" t="s">
        <v>1</v>
      </c>
      <c r="N147" s="153" t="s">
        <v>40</v>
      </c>
      <c r="O147" s="59"/>
      <c r="P147" s="154">
        <f>O147*H147</f>
        <v>0</v>
      </c>
      <c r="Q147" s="154">
        <v>4.0000000000000003E-5</v>
      </c>
      <c r="R147" s="154">
        <f>Q147*H147</f>
        <v>1.5062400000000002E-2</v>
      </c>
      <c r="S147" s="154">
        <v>0.115</v>
      </c>
      <c r="T147" s="155">
        <f>S147*H147</f>
        <v>43.304400000000001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6" t="s">
        <v>134</v>
      </c>
      <c r="AT147" s="156" t="s">
        <v>129</v>
      </c>
      <c r="AU147" s="156" t="s">
        <v>85</v>
      </c>
      <c r="AY147" s="18" t="s">
        <v>126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8" t="s">
        <v>83</v>
      </c>
      <c r="BK147" s="157">
        <f>ROUND(I147*H147,2)</f>
        <v>0</v>
      </c>
      <c r="BL147" s="18" t="s">
        <v>134</v>
      </c>
      <c r="BM147" s="156" t="s">
        <v>220</v>
      </c>
    </row>
    <row r="148" spans="1:65" s="14" customFormat="1">
      <c r="B148" s="175"/>
      <c r="D148" s="159" t="s">
        <v>148</v>
      </c>
      <c r="E148" s="176" t="s">
        <v>1</v>
      </c>
      <c r="F148" s="177" t="s">
        <v>221</v>
      </c>
      <c r="H148" s="176" t="s">
        <v>1</v>
      </c>
      <c r="I148" s="178"/>
      <c r="L148" s="175"/>
      <c r="M148" s="179"/>
      <c r="N148" s="180"/>
      <c r="O148" s="180"/>
      <c r="P148" s="180"/>
      <c r="Q148" s="180"/>
      <c r="R148" s="180"/>
      <c r="S148" s="180"/>
      <c r="T148" s="181"/>
      <c r="AT148" s="176" t="s">
        <v>148</v>
      </c>
      <c r="AU148" s="176" t="s">
        <v>85</v>
      </c>
      <c r="AV148" s="14" t="s">
        <v>83</v>
      </c>
      <c r="AW148" s="14" t="s">
        <v>31</v>
      </c>
      <c r="AX148" s="14" t="s">
        <v>75</v>
      </c>
      <c r="AY148" s="176" t="s">
        <v>126</v>
      </c>
    </row>
    <row r="149" spans="1:65" s="13" customFormat="1">
      <c r="B149" s="158"/>
      <c r="D149" s="159" t="s">
        <v>148</v>
      </c>
      <c r="E149" s="160" t="s">
        <v>1</v>
      </c>
      <c r="F149" s="161" t="s">
        <v>222</v>
      </c>
      <c r="H149" s="162">
        <v>238.3</v>
      </c>
      <c r="I149" s="163"/>
      <c r="L149" s="158"/>
      <c r="M149" s="164"/>
      <c r="N149" s="165"/>
      <c r="O149" s="165"/>
      <c r="P149" s="165"/>
      <c r="Q149" s="165"/>
      <c r="R149" s="165"/>
      <c r="S149" s="165"/>
      <c r="T149" s="166"/>
      <c r="AT149" s="160" t="s">
        <v>148</v>
      </c>
      <c r="AU149" s="160" t="s">
        <v>85</v>
      </c>
      <c r="AV149" s="13" t="s">
        <v>85</v>
      </c>
      <c r="AW149" s="13" t="s">
        <v>31</v>
      </c>
      <c r="AX149" s="13" t="s">
        <v>75</v>
      </c>
      <c r="AY149" s="160" t="s">
        <v>126</v>
      </c>
    </row>
    <row r="150" spans="1:65" s="13" customFormat="1">
      <c r="B150" s="158"/>
      <c r="D150" s="159" t="s">
        <v>148</v>
      </c>
      <c r="E150" s="160" t="s">
        <v>1</v>
      </c>
      <c r="F150" s="161" t="s">
        <v>223</v>
      </c>
      <c r="H150" s="162">
        <v>232.4</v>
      </c>
      <c r="I150" s="163"/>
      <c r="L150" s="158"/>
      <c r="M150" s="164"/>
      <c r="N150" s="165"/>
      <c r="O150" s="165"/>
      <c r="P150" s="165"/>
      <c r="Q150" s="165"/>
      <c r="R150" s="165"/>
      <c r="S150" s="165"/>
      <c r="T150" s="166"/>
      <c r="AT150" s="160" t="s">
        <v>148</v>
      </c>
      <c r="AU150" s="160" t="s">
        <v>85</v>
      </c>
      <c r="AV150" s="13" t="s">
        <v>85</v>
      </c>
      <c r="AW150" s="13" t="s">
        <v>31</v>
      </c>
      <c r="AX150" s="13" t="s">
        <v>75</v>
      </c>
      <c r="AY150" s="160" t="s">
        <v>126</v>
      </c>
    </row>
    <row r="151" spans="1:65" s="16" customFormat="1">
      <c r="B151" s="190"/>
      <c r="D151" s="159" t="s">
        <v>148</v>
      </c>
      <c r="E151" s="191" t="s">
        <v>1</v>
      </c>
      <c r="F151" s="192" t="s">
        <v>224</v>
      </c>
      <c r="H151" s="193">
        <v>470.70000000000005</v>
      </c>
      <c r="I151" s="194"/>
      <c r="L151" s="190"/>
      <c r="M151" s="195"/>
      <c r="N151" s="196"/>
      <c r="O151" s="196"/>
      <c r="P151" s="196"/>
      <c r="Q151" s="196"/>
      <c r="R151" s="196"/>
      <c r="S151" s="196"/>
      <c r="T151" s="197"/>
      <c r="AT151" s="191" t="s">
        <v>148</v>
      </c>
      <c r="AU151" s="191" t="s">
        <v>85</v>
      </c>
      <c r="AV151" s="16" t="s">
        <v>141</v>
      </c>
      <c r="AW151" s="16" t="s">
        <v>31</v>
      </c>
      <c r="AX151" s="16" t="s">
        <v>75</v>
      </c>
      <c r="AY151" s="191" t="s">
        <v>126</v>
      </c>
    </row>
    <row r="152" spans="1:65" s="13" customFormat="1">
      <c r="B152" s="158"/>
      <c r="D152" s="159" t="s">
        <v>148</v>
      </c>
      <c r="E152" s="160" t="s">
        <v>1</v>
      </c>
      <c r="F152" s="161" t="s">
        <v>225</v>
      </c>
      <c r="H152" s="162">
        <v>235.35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148</v>
      </c>
      <c r="AU152" s="160" t="s">
        <v>85</v>
      </c>
      <c r="AV152" s="13" t="s">
        <v>85</v>
      </c>
      <c r="AW152" s="13" t="s">
        <v>31</v>
      </c>
      <c r="AX152" s="13" t="s">
        <v>75</v>
      </c>
      <c r="AY152" s="160" t="s">
        <v>126</v>
      </c>
    </row>
    <row r="153" spans="1:65" s="13" customFormat="1">
      <c r="B153" s="158"/>
      <c r="D153" s="159" t="s">
        <v>148</v>
      </c>
      <c r="E153" s="160" t="s">
        <v>1</v>
      </c>
      <c r="F153" s="161" t="s">
        <v>226</v>
      </c>
      <c r="H153" s="162">
        <v>141.21</v>
      </c>
      <c r="I153" s="163"/>
      <c r="L153" s="158"/>
      <c r="M153" s="164"/>
      <c r="N153" s="165"/>
      <c r="O153" s="165"/>
      <c r="P153" s="165"/>
      <c r="Q153" s="165"/>
      <c r="R153" s="165"/>
      <c r="S153" s="165"/>
      <c r="T153" s="166"/>
      <c r="AT153" s="160" t="s">
        <v>148</v>
      </c>
      <c r="AU153" s="160" t="s">
        <v>85</v>
      </c>
      <c r="AV153" s="13" t="s">
        <v>85</v>
      </c>
      <c r="AW153" s="13" t="s">
        <v>31</v>
      </c>
      <c r="AX153" s="13" t="s">
        <v>75</v>
      </c>
      <c r="AY153" s="160" t="s">
        <v>126</v>
      </c>
    </row>
    <row r="154" spans="1:65" s="13" customFormat="1">
      <c r="B154" s="158"/>
      <c r="D154" s="159" t="s">
        <v>148</v>
      </c>
      <c r="E154" s="160" t="s">
        <v>1</v>
      </c>
      <c r="F154" s="161" t="s">
        <v>227</v>
      </c>
      <c r="H154" s="162">
        <v>376.56</v>
      </c>
      <c r="I154" s="163"/>
      <c r="L154" s="158"/>
      <c r="M154" s="164"/>
      <c r="N154" s="165"/>
      <c r="O154" s="165"/>
      <c r="P154" s="165"/>
      <c r="Q154" s="165"/>
      <c r="R154" s="165"/>
      <c r="S154" s="165"/>
      <c r="T154" s="166"/>
      <c r="AT154" s="160" t="s">
        <v>148</v>
      </c>
      <c r="AU154" s="160" t="s">
        <v>85</v>
      </c>
      <c r="AV154" s="13" t="s">
        <v>85</v>
      </c>
      <c r="AW154" s="13" t="s">
        <v>31</v>
      </c>
      <c r="AX154" s="13" t="s">
        <v>83</v>
      </c>
      <c r="AY154" s="160" t="s">
        <v>126</v>
      </c>
    </row>
    <row r="155" spans="1:65" s="2" customFormat="1" ht="16.5" customHeight="1">
      <c r="A155" s="33"/>
      <c r="B155" s="144"/>
      <c r="C155" s="145" t="s">
        <v>228</v>
      </c>
      <c r="D155" s="145" t="s">
        <v>129</v>
      </c>
      <c r="E155" s="146" t="s">
        <v>229</v>
      </c>
      <c r="F155" s="147" t="s">
        <v>230</v>
      </c>
      <c r="G155" s="148" t="s">
        <v>231</v>
      </c>
      <c r="H155" s="149">
        <v>909.6</v>
      </c>
      <c r="I155" s="150"/>
      <c r="J155" s="151">
        <f>ROUND(I155*H155,2)</f>
        <v>0</v>
      </c>
      <c r="K155" s="147" t="s">
        <v>187</v>
      </c>
      <c r="L155" s="34"/>
      <c r="M155" s="152" t="s">
        <v>1</v>
      </c>
      <c r="N155" s="153" t="s">
        <v>40</v>
      </c>
      <c r="O155" s="59"/>
      <c r="P155" s="154">
        <f>O155*H155</f>
        <v>0</v>
      </c>
      <c r="Q155" s="154">
        <v>0</v>
      </c>
      <c r="R155" s="154">
        <f>Q155*H155</f>
        <v>0</v>
      </c>
      <c r="S155" s="154">
        <v>0.28999999999999998</v>
      </c>
      <c r="T155" s="155">
        <f>S155*H155</f>
        <v>263.78399999999999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6" t="s">
        <v>134</v>
      </c>
      <c r="AT155" s="156" t="s">
        <v>129</v>
      </c>
      <c r="AU155" s="156" t="s">
        <v>85</v>
      </c>
      <c r="AY155" s="18" t="s">
        <v>126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8" t="s">
        <v>83</v>
      </c>
      <c r="BK155" s="157">
        <f>ROUND(I155*H155,2)</f>
        <v>0</v>
      </c>
      <c r="BL155" s="18" t="s">
        <v>134</v>
      </c>
      <c r="BM155" s="156" t="s">
        <v>232</v>
      </c>
    </row>
    <row r="156" spans="1:65" s="13" customFormat="1">
      <c r="B156" s="158"/>
      <c r="D156" s="159" t="s">
        <v>148</v>
      </c>
      <c r="E156" s="160" t="s">
        <v>1</v>
      </c>
      <c r="F156" s="161" t="s">
        <v>233</v>
      </c>
      <c r="H156" s="162">
        <v>467.2</v>
      </c>
      <c r="I156" s="163"/>
      <c r="L156" s="158"/>
      <c r="M156" s="164"/>
      <c r="N156" s="165"/>
      <c r="O156" s="165"/>
      <c r="P156" s="165"/>
      <c r="Q156" s="165"/>
      <c r="R156" s="165"/>
      <c r="S156" s="165"/>
      <c r="T156" s="166"/>
      <c r="AT156" s="160" t="s">
        <v>148</v>
      </c>
      <c r="AU156" s="160" t="s">
        <v>85</v>
      </c>
      <c r="AV156" s="13" t="s">
        <v>85</v>
      </c>
      <c r="AW156" s="13" t="s">
        <v>31</v>
      </c>
      <c r="AX156" s="13" t="s">
        <v>75</v>
      </c>
      <c r="AY156" s="160" t="s">
        <v>126</v>
      </c>
    </row>
    <row r="157" spans="1:65" s="16" customFormat="1">
      <c r="B157" s="190"/>
      <c r="D157" s="159" t="s">
        <v>148</v>
      </c>
      <c r="E157" s="191" t="s">
        <v>1</v>
      </c>
      <c r="F157" s="192" t="s">
        <v>224</v>
      </c>
      <c r="H157" s="193">
        <v>467.2</v>
      </c>
      <c r="I157" s="194"/>
      <c r="L157" s="190"/>
      <c r="M157" s="195"/>
      <c r="N157" s="196"/>
      <c r="O157" s="196"/>
      <c r="P157" s="196"/>
      <c r="Q157" s="196"/>
      <c r="R157" s="196"/>
      <c r="S157" s="196"/>
      <c r="T157" s="197"/>
      <c r="AT157" s="191" t="s">
        <v>148</v>
      </c>
      <c r="AU157" s="191" t="s">
        <v>85</v>
      </c>
      <c r="AV157" s="16" t="s">
        <v>141</v>
      </c>
      <c r="AW157" s="16" t="s">
        <v>31</v>
      </c>
      <c r="AX157" s="16" t="s">
        <v>75</v>
      </c>
      <c r="AY157" s="191" t="s">
        <v>126</v>
      </c>
    </row>
    <row r="158" spans="1:65" s="14" customFormat="1">
      <c r="B158" s="175"/>
      <c r="D158" s="159" t="s">
        <v>148</v>
      </c>
      <c r="E158" s="176" t="s">
        <v>1</v>
      </c>
      <c r="F158" s="177" t="s">
        <v>234</v>
      </c>
      <c r="H158" s="176" t="s">
        <v>1</v>
      </c>
      <c r="I158" s="178"/>
      <c r="L158" s="175"/>
      <c r="M158" s="179"/>
      <c r="N158" s="180"/>
      <c r="O158" s="180"/>
      <c r="P158" s="180"/>
      <c r="Q158" s="180"/>
      <c r="R158" s="180"/>
      <c r="S158" s="180"/>
      <c r="T158" s="181"/>
      <c r="AT158" s="176" t="s">
        <v>148</v>
      </c>
      <c r="AU158" s="176" t="s">
        <v>85</v>
      </c>
      <c r="AV158" s="14" t="s">
        <v>83</v>
      </c>
      <c r="AW158" s="14" t="s">
        <v>31</v>
      </c>
      <c r="AX158" s="14" t="s">
        <v>75</v>
      </c>
      <c r="AY158" s="176" t="s">
        <v>126</v>
      </c>
    </row>
    <row r="159" spans="1:65" s="13" customFormat="1">
      <c r="B159" s="158"/>
      <c r="D159" s="159" t="s">
        <v>148</v>
      </c>
      <c r="E159" s="160" t="s">
        <v>1</v>
      </c>
      <c r="F159" s="161" t="s">
        <v>235</v>
      </c>
      <c r="H159" s="162">
        <v>219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148</v>
      </c>
      <c r="AU159" s="160" t="s">
        <v>85</v>
      </c>
      <c r="AV159" s="13" t="s">
        <v>85</v>
      </c>
      <c r="AW159" s="13" t="s">
        <v>31</v>
      </c>
      <c r="AX159" s="13" t="s">
        <v>75</v>
      </c>
      <c r="AY159" s="160" t="s">
        <v>126</v>
      </c>
    </row>
    <row r="160" spans="1:65" s="13" customFormat="1">
      <c r="B160" s="158"/>
      <c r="D160" s="159" t="s">
        <v>148</v>
      </c>
      <c r="E160" s="160" t="s">
        <v>1</v>
      </c>
      <c r="F160" s="161" t="s">
        <v>236</v>
      </c>
      <c r="H160" s="162">
        <v>223.4</v>
      </c>
      <c r="I160" s="163"/>
      <c r="L160" s="158"/>
      <c r="M160" s="164"/>
      <c r="N160" s="165"/>
      <c r="O160" s="165"/>
      <c r="P160" s="165"/>
      <c r="Q160" s="165"/>
      <c r="R160" s="165"/>
      <c r="S160" s="165"/>
      <c r="T160" s="166"/>
      <c r="AT160" s="160" t="s">
        <v>148</v>
      </c>
      <c r="AU160" s="160" t="s">
        <v>85</v>
      </c>
      <c r="AV160" s="13" t="s">
        <v>85</v>
      </c>
      <c r="AW160" s="13" t="s">
        <v>31</v>
      </c>
      <c r="AX160" s="13" t="s">
        <v>75</v>
      </c>
      <c r="AY160" s="160" t="s">
        <v>126</v>
      </c>
    </row>
    <row r="161" spans="1:65" s="16" customFormat="1">
      <c r="B161" s="190"/>
      <c r="D161" s="159" t="s">
        <v>148</v>
      </c>
      <c r="E161" s="191" t="s">
        <v>1</v>
      </c>
      <c r="F161" s="192" t="s">
        <v>224</v>
      </c>
      <c r="H161" s="193">
        <v>442.4</v>
      </c>
      <c r="I161" s="194"/>
      <c r="L161" s="190"/>
      <c r="M161" s="195"/>
      <c r="N161" s="196"/>
      <c r="O161" s="196"/>
      <c r="P161" s="196"/>
      <c r="Q161" s="196"/>
      <c r="R161" s="196"/>
      <c r="S161" s="196"/>
      <c r="T161" s="197"/>
      <c r="AT161" s="191" t="s">
        <v>148</v>
      </c>
      <c r="AU161" s="191" t="s">
        <v>85</v>
      </c>
      <c r="AV161" s="16" t="s">
        <v>141</v>
      </c>
      <c r="AW161" s="16" t="s">
        <v>31</v>
      </c>
      <c r="AX161" s="16" t="s">
        <v>75</v>
      </c>
      <c r="AY161" s="191" t="s">
        <v>126</v>
      </c>
    </row>
    <row r="162" spans="1:65" s="15" customFormat="1">
      <c r="B162" s="182"/>
      <c r="D162" s="159" t="s">
        <v>148</v>
      </c>
      <c r="E162" s="183" t="s">
        <v>1</v>
      </c>
      <c r="F162" s="184" t="s">
        <v>192</v>
      </c>
      <c r="H162" s="185">
        <v>909.6</v>
      </c>
      <c r="I162" s="186"/>
      <c r="L162" s="182"/>
      <c r="M162" s="187"/>
      <c r="N162" s="188"/>
      <c r="O162" s="188"/>
      <c r="P162" s="188"/>
      <c r="Q162" s="188"/>
      <c r="R162" s="188"/>
      <c r="S162" s="188"/>
      <c r="T162" s="189"/>
      <c r="AT162" s="183" t="s">
        <v>148</v>
      </c>
      <c r="AU162" s="183" t="s">
        <v>85</v>
      </c>
      <c r="AV162" s="15" t="s">
        <v>134</v>
      </c>
      <c r="AW162" s="15" t="s">
        <v>31</v>
      </c>
      <c r="AX162" s="15" t="s">
        <v>83</v>
      </c>
      <c r="AY162" s="183" t="s">
        <v>126</v>
      </c>
    </row>
    <row r="163" spans="1:65" s="2" customFormat="1" ht="16.5" customHeight="1">
      <c r="A163" s="33"/>
      <c r="B163" s="144"/>
      <c r="C163" s="145" t="s">
        <v>237</v>
      </c>
      <c r="D163" s="145" t="s">
        <v>129</v>
      </c>
      <c r="E163" s="146" t="s">
        <v>238</v>
      </c>
      <c r="F163" s="147" t="s">
        <v>239</v>
      </c>
      <c r="G163" s="148" t="s">
        <v>231</v>
      </c>
      <c r="H163" s="149">
        <v>28.3</v>
      </c>
      <c r="I163" s="150"/>
      <c r="J163" s="151">
        <f>ROUND(I163*H163,2)</f>
        <v>0</v>
      </c>
      <c r="K163" s="147" t="s">
        <v>187</v>
      </c>
      <c r="L163" s="34"/>
      <c r="M163" s="152" t="s">
        <v>1</v>
      </c>
      <c r="N163" s="153" t="s">
        <v>40</v>
      </c>
      <c r="O163" s="59"/>
      <c r="P163" s="154">
        <f>O163*H163</f>
        <v>0</v>
      </c>
      <c r="Q163" s="154">
        <v>0</v>
      </c>
      <c r="R163" s="154">
        <f>Q163*H163</f>
        <v>0</v>
      </c>
      <c r="S163" s="154">
        <v>0.20499999999999999</v>
      </c>
      <c r="T163" s="155">
        <f>S163*H163</f>
        <v>5.8014999999999999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6" t="s">
        <v>134</v>
      </c>
      <c r="AT163" s="156" t="s">
        <v>129</v>
      </c>
      <c r="AU163" s="156" t="s">
        <v>85</v>
      </c>
      <c r="AY163" s="18" t="s">
        <v>126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8" t="s">
        <v>83</v>
      </c>
      <c r="BK163" s="157">
        <f>ROUND(I163*H163,2)</f>
        <v>0</v>
      </c>
      <c r="BL163" s="18" t="s">
        <v>134</v>
      </c>
      <c r="BM163" s="156" t="s">
        <v>240</v>
      </c>
    </row>
    <row r="164" spans="1:65" s="13" customFormat="1">
      <c r="B164" s="158"/>
      <c r="D164" s="159" t="s">
        <v>148</v>
      </c>
      <c r="E164" s="160" t="s">
        <v>1</v>
      </c>
      <c r="F164" s="161" t="s">
        <v>241</v>
      </c>
      <c r="H164" s="162">
        <v>28.3</v>
      </c>
      <c r="I164" s="163"/>
      <c r="L164" s="158"/>
      <c r="M164" s="164"/>
      <c r="N164" s="165"/>
      <c r="O164" s="165"/>
      <c r="P164" s="165"/>
      <c r="Q164" s="165"/>
      <c r="R164" s="165"/>
      <c r="S164" s="165"/>
      <c r="T164" s="166"/>
      <c r="AT164" s="160" t="s">
        <v>148</v>
      </c>
      <c r="AU164" s="160" t="s">
        <v>85</v>
      </c>
      <c r="AV164" s="13" t="s">
        <v>85</v>
      </c>
      <c r="AW164" s="13" t="s">
        <v>31</v>
      </c>
      <c r="AX164" s="13" t="s">
        <v>83</v>
      </c>
      <c r="AY164" s="160" t="s">
        <v>126</v>
      </c>
    </row>
    <row r="165" spans="1:65" s="2" customFormat="1" ht="16.5" customHeight="1">
      <c r="A165" s="33"/>
      <c r="B165" s="144"/>
      <c r="C165" s="145" t="s">
        <v>242</v>
      </c>
      <c r="D165" s="145" t="s">
        <v>129</v>
      </c>
      <c r="E165" s="146" t="s">
        <v>243</v>
      </c>
      <c r="F165" s="147" t="s">
        <v>244</v>
      </c>
      <c r="G165" s="148" t="s">
        <v>231</v>
      </c>
      <c r="H165" s="149">
        <v>7</v>
      </c>
      <c r="I165" s="150"/>
      <c r="J165" s="151">
        <f>ROUND(I165*H165,2)</f>
        <v>0</v>
      </c>
      <c r="K165" s="147" t="s">
        <v>187</v>
      </c>
      <c r="L165" s="34"/>
      <c r="M165" s="152" t="s">
        <v>1</v>
      </c>
      <c r="N165" s="153" t="s">
        <v>40</v>
      </c>
      <c r="O165" s="59"/>
      <c r="P165" s="154">
        <f>O165*H165</f>
        <v>0</v>
      </c>
      <c r="Q165" s="154">
        <v>0</v>
      </c>
      <c r="R165" s="154">
        <f>Q165*H165</f>
        <v>0</v>
      </c>
      <c r="S165" s="154">
        <v>0.115</v>
      </c>
      <c r="T165" s="155">
        <f>S165*H165</f>
        <v>0.80500000000000005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6" t="s">
        <v>134</v>
      </c>
      <c r="AT165" s="156" t="s">
        <v>129</v>
      </c>
      <c r="AU165" s="156" t="s">
        <v>85</v>
      </c>
      <c r="AY165" s="18" t="s">
        <v>126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8" t="s">
        <v>83</v>
      </c>
      <c r="BK165" s="157">
        <f>ROUND(I165*H165,2)</f>
        <v>0</v>
      </c>
      <c r="BL165" s="18" t="s">
        <v>134</v>
      </c>
      <c r="BM165" s="156" t="s">
        <v>245</v>
      </c>
    </row>
    <row r="166" spans="1:65" s="13" customFormat="1">
      <c r="B166" s="158"/>
      <c r="D166" s="159" t="s">
        <v>148</v>
      </c>
      <c r="E166" s="160" t="s">
        <v>1</v>
      </c>
      <c r="F166" s="161" t="s">
        <v>246</v>
      </c>
      <c r="H166" s="162">
        <v>7</v>
      </c>
      <c r="I166" s="163"/>
      <c r="L166" s="158"/>
      <c r="M166" s="164"/>
      <c r="N166" s="165"/>
      <c r="O166" s="165"/>
      <c r="P166" s="165"/>
      <c r="Q166" s="165"/>
      <c r="R166" s="165"/>
      <c r="S166" s="165"/>
      <c r="T166" s="166"/>
      <c r="AT166" s="160" t="s">
        <v>148</v>
      </c>
      <c r="AU166" s="160" t="s">
        <v>85</v>
      </c>
      <c r="AV166" s="13" t="s">
        <v>85</v>
      </c>
      <c r="AW166" s="13" t="s">
        <v>31</v>
      </c>
      <c r="AX166" s="13" t="s">
        <v>83</v>
      </c>
      <c r="AY166" s="160" t="s">
        <v>126</v>
      </c>
    </row>
    <row r="167" spans="1:65" s="2" customFormat="1" ht="24">
      <c r="A167" s="33"/>
      <c r="B167" s="144"/>
      <c r="C167" s="145" t="s">
        <v>247</v>
      </c>
      <c r="D167" s="145" t="s">
        <v>129</v>
      </c>
      <c r="E167" s="146" t="s">
        <v>248</v>
      </c>
      <c r="F167" s="147" t="s">
        <v>249</v>
      </c>
      <c r="G167" s="148" t="s">
        <v>231</v>
      </c>
      <c r="H167" s="149">
        <v>50</v>
      </c>
      <c r="I167" s="150"/>
      <c r="J167" s="151">
        <f>ROUND(I167*H167,2)</f>
        <v>0</v>
      </c>
      <c r="K167" s="147" t="s">
        <v>187</v>
      </c>
      <c r="L167" s="34"/>
      <c r="M167" s="152" t="s">
        <v>1</v>
      </c>
      <c r="N167" s="153" t="s">
        <v>40</v>
      </c>
      <c r="O167" s="59"/>
      <c r="P167" s="154">
        <f>O167*H167</f>
        <v>0</v>
      </c>
      <c r="Q167" s="154">
        <v>3.6900000000000002E-2</v>
      </c>
      <c r="R167" s="154">
        <f>Q167*H167</f>
        <v>1.8450000000000002</v>
      </c>
      <c r="S167" s="154">
        <v>0</v>
      </c>
      <c r="T167" s="15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6" t="s">
        <v>134</v>
      </c>
      <c r="AT167" s="156" t="s">
        <v>129</v>
      </c>
      <c r="AU167" s="156" t="s">
        <v>85</v>
      </c>
      <c r="AY167" s="18" t="s">
        <v>126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8" t="s">
        <v>83</v>
      </c>
      <c r="BK167" s="157">
        <f>ROUND(I167*H167,2)</f>
        <v>0</v>
      </c>
      <c r="BL167" s="18" t="s">
        <v>134</v>
      </c>
      <c r="BM167" s="156" t="s">
        <v>250</v>
      </c>
    </row>
    <row r="168" spans="1:65" s="13" customFormat="1">
      <c r="B168" s="158"/>
      <c r="D168" s="159" t="s">
        <v>148</v>
      </c>
      <c r="E168" s="160" t="s">
        <v>1</v>
      </c>
      <c r="F168" s="161" t="s">
        <v>251</v>
      </c>
      <c r="H168" s="162">
        <v>50</v>
      </c>
      <c r="I168" s="163"/>
      <c r="L168" s="158"/>
      <c r="M168" s="164"/>
      <c r="N168" s="165"/>
      <c r="O168" s="165"/>
      <c r="P168" s="165"/>
      <c r="Q168" s="165"/>
      <c r="R168" s="165"/>
      <c r="S168" s="165"/>
      <c r="T168" s="166"/>
      <c r="AT168" s="160" t="s">
        <v>148</v>
      </c>
      <c r="AU168" s="160" t="s">
        <v>85</v>
      </c>
      <c r="AV168" s="13" t="s">
        <v>85</v>
      </c>
      <c r="AW168" s="13" t="s">
        <v>31</v>
      </c>
      <c r="AX168" s="13" t="s">
        <v>83</v>
      </c>
      <c r="AY168" s="160" t="s">
        <v>126</v>
      </c>
    </row>
    <row r="169" spans="1:65" s="2" customFormat="1" ht="33" customHeight="1">
      <c r="A169" s="33"/>
      <c r="B169" s="144"/>
      <c r="C169" s="145" t="s">
        <v>252</v>
      </c>
      <c r="D169" s="145" t="s">
        <v>129</v>
      </c>
      <c r="E169" s="146" t="s">
        <v>253</v>
      </c>
      <c r="F169" s="147" t="s">
        <v>254</v>
      </c>
      <c r="G169" s="148" t="s">
        <v>255</v>
      </c>
      <c r="H169" s="149">
        <v>169.185</v>
      </c>
      <c r="I169" s="150"/>
      <c r="J169" s="151">
        <f>ROUND(I169*H169,2)</f>
        <v>0</v>
      </c>
      <c r="K169" s="147" t="s">
        <v>187</v>
      </c>
      <c r="L169" s="34"/>
      <c r="M169" s="152" t="s">
        <v>1</v>
      </c>
      <c r="N169" s="153" t="s">
        <v>40</v>
      </c>
      <c r="O169" s="59"/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6" t="s">
        <v>134</v>
      </c>
      <c r="AT169" s="156" t="s">
        <v>129</v>
      </c>
      <c r="AU169" s="156" t="s">
        <v>85</v>
      </c>
      <c r="AY169" s="18" t="s">
        <v>126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8" t="s">
        <v>83</v>
      </c>
      <c r="BK169" s="157">
        <f>ROUND(I169*H169,2)</f>
        <v>0</v>
      </c>
      <c r="BL169" s="18" t="s">
        <v>134</v>
      </c>
      <c r="BM169" s="156" t="s">
        <v>256</v>
      </c>
    </row>
    <row r="170" spans="1:65" s="14" customFormat="1">
      <c r="B170" s="175"/>
      <c r="D170" s="159" t="s">
        <v>148</v>
      </c>
      <c r="E170" s="176" t="s">
        <v>1</v>
      </c>
      <c r="F170" s="177" t="s">
        <v>257</v>
      </c>
      <c r="H170" s="176" t="s">
        <v>1</v>
      </c>
      <c r="I170" s="178"/>
      <c r="L170" s="175"/>
      <c r="M170" s="179"/>
      <c r="N170" s="180"/>
      <c r="O170" s="180"/>
      <c r="P170" s="180"/>
      <c r="Q170" s="180"/>
      <c r="R170" s="180"/>
      <c r="S170" s="180"/>
      <c r="T170" s="181"/>
      <c r="AT170" s="176" t="s">
        <v>148</v>
      </c>
      <c r="AU170" s="176" t="s">
        <v>85</v>
      </c>
      <c r="AV170" s="14" t="s">
        <v>83</v>
      </c>
      <c r="AW170" s="14" t="s">
        <v>31</v>
      </c>
      <c r="AX170" s="14" t="s">
        <v>75</v>
      </c>
      <c r="AY170" s="176" t="s">
        <v>126</v>
      </c>
    </row>
    <row r="171" spans="1:65" s="13" customFormat="1">
      <c r="B171" s="158"/>
      <c r="D171" s="159" t="s">
        <v>148</v>
      </c>
      <c r="E171" s="160" t="s">
        <v>1</v>
      </c>
      <c r="F171" s="161" t="s">
        <v>258</v>
      </c>
      <c r="H171" s="162">
        <v>9.1999999999999993</v>
      </c>
      <c r="I171" s="163"/>
      <c r="L171" s="158"/>
      <c r="M171" s="164"/>
      <c r="N171" s="165"/>
      <c r="O171" s="165"/>
      <c r="P171" s="165"/>
      <c r="Q171" s="165"/>
      <c r="R171" s="165"/>
      <c r="S171" s="165"/>
      <c r="T171" s="166"/>
      <c r="AT171" s="160" t="s">
        <v>148</v>
      </c>
      <c r="AU171" s="160" t="s">
        <v>85</v>
      </c>
      <c r="AV171" s="13" t="s">
        <v>85</v>
      </c>
      <c r="AW171" s="13" t="s">
        <v>31</v>
      </c>
      <c r="AX171" s="13" t="s">
        <v>75</v>
      </c>
      <c r="AY171" s="160" t="s">
        <v>126</v>
      </c>
    </row>
    <row r="172" spans="1:65" s="13" customFormat="1">
      <c r="B172" s="158"/>
      <c r="D172" s="159" t="s">
        <v>148</v>
      </c>
      <c r="E172" s="160" t="s">
        <v>1</v>
      </c>
      <c r="F172" s="161" t="s">
        <v>259</v>
      </c>
      <c r="H172" s="162">
        <v>2.2999999999999998</v>
      </c>
      <c r="I172" s="163"/>
      <c r="L172" s="158"/>
      <c r="M172" s="164"/>
      <c r="N172" s="165"/>
      <c r="O172" s="165"/>
      <c r="P172" s="165"/>
      <c r="Q172" s="165"/>
      <c r="R172" s="165"/>
      <c r="S172" s="165"/>
      <c r="T172" s="166"/>
      <c r="AT172" s="160" t="s">
        <v>148</v>
      </c>
      <c r="AU172" s="160" t="s">
        <v>85</v>
      </c>
      <c r="AV172" s="13" t="s">
        <v>85</v>
      </c>
      <c r="AW172" s="13" t="s">
        <v>31</v>
      </c>
      <c r="AX172" s="13" t="s">
        <v>75</v>
      </c>
      <c r="AY172" s="160" t="s">
        <v>126</v>
      </c>
    </row>
    <row r="173" spans="1:65" s="13" customFormat="1" ht="33.75">
      <c r="B173" s="158"/>
      <c r="D173" s="159" t="s">
        <v>148</v>
      </c>
      <c r="E173" s="160" t="s">
        <v>1</v>
      </c>
      <c r="F173" s="161" t="s">
        <v>260</v>
      </c>
      <c r="H173" s="162">
        <v>333.1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148</v>
      </c>
      <c r="AU173" s="160" t="s">
        <v>85</v>
      </c>
      <c r="AV173" s="13" t="s">
        <v>85</v>
      </c>
      <c r="AW173" s="13" t="s">
        <v>31</v>
      </c>
      <c r="AX173" s="13" t="s">
        <v>75</v>
      </c>
      <c r="AY173" s="160" t="s">
        <v>126</v>
      </c>
    </row>
    <row r="174" spans="1:65" s="16" customFormat="1">
      <c r="B174" s="190"/>
      <c r="D174" s="159" t="s">
        <v>148</v>
      </c>
      <c r="E174" s="191" t="s">
        <v>1</v>
      </c>
      <c r="F174" s="192" t="s">
        <v>224</v>
      </c>
      <c r="H174" s="193">
        <v>344.6</v>
      </c>
      <c r="I174" s="194"/>
      <c r="L174" s="190"/>
      <c r="M174" s="195"/>
      <c r="N174" s="196"/>
      <c r="O174" s="196"/>
      <c r="P174" s="196"/>
      <c r="Q174" s="196"/>
      <c r="R174" s="196"/>
      <c r="S174" s="196"/>
      <c r="T174" s="197"/>
      <c r="AT174" s="191" t="s">
        <v>148</v>
      </c>
      <c r="AU174" s="191" t="s">
        <v>85</v>
      </c>
      <c r="AV174" s="16" t="s">
        <v>141</v>
      </c>
      <c r="AW174" s="16" t="s">
        <v>31</v>
      </c>
      <c r="AX174" s="16" t="s">
        <v>75</v>
      </c>
      <c r="AY174" s="191" t="s">
        <v>126</v>
      </c>
    </row>
    <row r="175" spans="1:65" s="13" customFormat="1">
      <c r="B175" s="158"/>
      <c r="D175" s="159" t="s">
        <v>148</v>
      </c>
      <c r="E175" s="160" t="s">
        <v>1</v>
      </c>
      <c r="F175" s="161" t="s">
        <v>261</v>
      </c>
      <c r="H175" s="162">
        <v>7.3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148</v>
      </c>
      <c r="AU175" s="160" t="s">
        <v>85</v>
      </c>
      <c r="AV175" s="13" t="s">
        <v>85</v>
      </c>
      <c r="AW175" s="13" t="s">
        <v>31</v>
      </c>
      <c r="AX175" s="13" t="s">
        <v>75</v>
      </c>
      <c r="AY175" s="160" t="s">
        <v>126</v>
      </c>
    </row>
    <row r="176" spans="1:65" s="13" customFormat="1">
      <c r="B176" s="158"/>
      <c r="D176" s="159" t="s">
        <v>148</v>
      </c>
      <c r="E176" s="160" t="s">
        <v>1</v>
      </c>
      <c r="F176" s="161" t="s">
        <v>262</v>
      </c>
      <c r="H176" s="162">
        <v>2.2000000000000002</v>
      </c>
      <c r="I176" s="163"/>
      <c r="L176" s="158"/>
      <c r="M176" s="164"/>
      <c r="N176" s="165"/>
      <c r="O176" s="165"/>
      <c r="P176" s="165"/>
      <c r="Q176" s="165"/>
      <c r="R176" s="165"/>
      <c r="S176" s="165"/>
      <c r="T176" s="166"/>
      <c r="AT176" s="160" t="s">
        <v>148</v>
      </c>
      <c r="AU176" s="160" t="s">
        <v>85</v>
      </c>
      <c r="AV176" s="13" t="s">
        <v>85</v>
      </c>
      <c r="AW176" s="13" t="s">
        <v>31</v>
      </c>
      <c r="AX176" s="13" t="s">
        <v>75</v>
      </c>
      <c r="AY176" s="160" t="s">
        <v>126</v>
      </c>
    </row>
    <row r="177" spans="1:65" s="13" customFormat="1" ht="33.75">
      <c r="B177" s="158"/>
      <c r="D177" s="159" t="s">
        <v>148</v>
      </c>
      <c r="E177" s="160" t="s">
        <v>1</v>
      </c>
      <c r="F177" s="161" t="s">
        <v>263</v>
      </c>
      <c r="H177" s="162">
        <v>302.39999999999998</v>
      </c>
      <c r="I177" s="163"/>
      <c r="L177" s="158"/>
      <c r="M177" s="164"/>
      <c r="N177" s="165"/>
      <c r="O177" s="165"/>
      <c r="P177" s="165"/>
      <c r="Q177" s="165"/>
      <c r="R177" s="165"/>
      <c r="S177" s="165"/>
      <c r="T177" s="166"/>
      <c r="AT177" s="160" t="s">
        <v>148</v>
      </c>
      <c r="AU177" s="160" t="s">
        <v>85</v>
      </c>
      <c r="AV177" s="13" t="s">
        <v>85</v>
      </c>
      <c r="AW177" s="13" t="s">
        <v>31</v>
      </c>
      <c r="AX177" s="13" t="s">
        <v>75</v>
      </c>
      <c r="AY177" s="160" t="s">
        <v>126</v>
      </c>
    </row>
    <row r="178" spans="1:65" s="16" customFormat="1">
      <c r="B178" s="190"/>
      <c r="D178" s="159" t="s">
        <v>148</v>
      </c>
      <c r="E178" s="191" t="s">
        <v>1</v>
      </c>
      <c r="F178" s="192" t="s">
        <v>224</v>
      </c>
      <c r="H178" s="193">
        <v>311.89999999999998</v>
      </c>
      <c r="I178" s="194"/>
      <c r="L178" s="190"/>
      <c r="M178" s="195"/>
      <c r="N178" s="196"/>
      <c r="O178" s="196"/>
      <c r="P178" s="196"/>
      <c r="Q178" s="196"/>
      <c r="R178" s="196"/>
      <c r="S178" s="196"/>
      <c r="T178" s="197"/>
      <c r="AT178" s="191" t="s">
        <v>148</v>
      </c>
      <c r="AU178" s="191" t="s">
        <v>85</v>
      </c>
      <c r="AV178" s="16" t="s">
        <v>141</v>
      </c>
      <c r="AW178" s="16" t="s">
        <v>31</v>
      </c>
      <c r="AX178" s="16" t="s">
        <v>75</v>
      </c>
      <c r="AY178" s="191" t="s">
        <v>126</v>
      </c>
    </row>
    <row r="179" spans="1:65" s="14" customFormat="1">
      <c r="B179" s="175"/>
      <c r="D179" s="159" t="s">
        <v>148</v>
      </c>
      <c r="E179" s="176" t="s">
        <v>1</v>
      </c>
      <c r="F179" s="177" t="s">
        <v>264</v>
      </c>
      <c r="H179" s="176" t="s">
        <v>1</v>
      </c>
      <c r="I179" s="178"/>
      <c r="L179" s="175"/>
      <c r="M179" s="179"/>
      <c r="N179" s="180"/>
      <c r="O179" s="180"/>
      <c r="P179" s="180"/>
      <c r="Q179" s="180"/>
      <c r="R179" s="180"/>
      <c r="S179" s="180"/>
      <c r="T179" s="181"/>
      <c r="AT179" s="176" t="s">
        <v>148</v>
      </c>
      <c r="AU179" s="176" t="s">
        <v>85</v>
      </c>
      <c r="AV179" s="14" t="s">
        <v>83</v>
      </c>
      <c r="AW179" s="14" t="s">
        <v>31</v>
      </c>
      <c r="AX179" s="14" t="s">
        <v>75</v>
      </c>
      <c r="AY179" s="176" t="s">
        <v>126</v>
      </c>
    </row>
    <row r="180" spans="1:65" s="13" customFormat="1">
      <c r="B180" s="158"/>
      <c r="D180" s="159" t="s">
        <v>148</v>
      </c>
      <c r="E180" s="160" t="s">
        <v>1</v>
      </c>
      <c r="F180" s="161" t="s">
        <v>265</v>
      </c>
      <c r="H180" s="162">
        <v>85.8</v>
      </c>
      <c r="I180" s="163"/>
      <c r="L180" s="158"/>
      <c r="M180" s="164"/>
      <c r="N180" s="165"/>
      <c r="O180" s="165"/>
      <c r="P180" s="165"/>
      <c r="Q180" s="165"/>
      <c r="R180" s="165"/>
      <c r="S180" s="165"/>
      <c r="T180" s="166"/>
      <c r="AT180" s="160" t="s">
        <v>148</v>
      </c>
      <c r="AU180" s="160" t="s">
        <v>85</v>
      </c>
      <c r="AV180" s="13" t="s">
        <v>85</v>
      </c>
      <c r="AW180" s="13" t="s">
        <v>31</v>
      </c>
      <c r="AX180" s="13" t="s">
        <v>75</v>
      </c>
      <c r="AY180" s="160" t="s">
        <v>126</v>
      </c>
    </row>
    <row r="181" spans="1:65" s="13" customFormat="1" ht="22.5">
      <c r="B181" s="158"/>
      <c r="D181" s="159" t="s">
        <v>148</v>
      </c>
      <c r="E181" s="160" t="s">
        <v>1</v>
      </c>
      <c r="F181" s="161" t="s">
        <v>266</v>
      </c>
      <c r="H181" s="162">
        <v>22.6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148</v>
      </c>
      <c r="AU181" s="160" t="s">
        <v>85</v>
      </c>
      <c r="AV181" s="13" t="s">
        <v>85</v>
      </c>
      <c r="AW181" s="13" t="s">
        <v>31</v>
      </c>
      <c r="AX181" s="13" t="s">
        <v>75</v>
      </c>
      <c r="AY181" s="160" t="s">
        <v>126</v>
      </c>
    </row>
    <row r="182" spans="1:65" s="13" customFormat="1" ht="22.5">
      <c r="B182" s="158"/>
      <c r="D182" s="159" t="s">
        <v>148</v>
      </c>
      <c r="E182" s="160" t="s">
        <v>1</v>
      </c>
      <c r="F182" s="161" t="s">
        <v>267</v>
      </c>
      <c r="H182" s="162">
        <v>101.1</v>
      </c>
      <c r="I182" s="163"/>
      <c r="L182" s="158"/>
      <c r="M182" s="164"/>
      <c r="N182" s="165"/>
      <c r="O182" s="165"/>
      <c r="P182" s="165"/>
      <c r="Q182" s="165"/>
      <c r="R182" s="165"/>
      <c r="S182" s="165"/>
      <c r="T182" s="166"/>
      <c r="AT182" s="160" t="s">
        <v>148</v>
      </c>
      <c r="AU182" s="160" t="s">
        <v>85</v>
      </c>
      <c r="AV182" s="13" t="s">
        <v>85</v>
      </c>
      <c r="AW182" s="13" t="s">
        <v>31</v>
      </c>
      <c r="AX182" s="13" t="s">
        <v>75</v>
      </c>
      <c r="AY182" s="160" t="s">
        <v>126</v>
      </c>
    </row>
    <row r="183" spans="1:65" s="13" customFormat="1" ht="22.5">
      <c r="B183" s="158"/>
      <c r="D183" s="159" t="s">
        <v>148</v>
      </c>
      <c r="E183" s="160" t="s">
        <v>1</v>
      </c>
      <c r="F183" s="161" t="s">
        <v>268</v>
      </c>
      <c r="H183" s="162">
        <v>26.2</v>
      </c>
      <c r="I183" s="163"/>
      <c r="L183" s="158"/>
      <c r="M183" s="164"/>
      <c r="N183" s="165"/>
      <c r="O183" s="165"/>
      <c r="P183" s="165"/>
      <c r="Q183" s="165"/>
      <c r="R183" s="165"/>
      <c r="S183" s="165"/>
      <c r="T183" s="166"/>
      <c r="AT183" s="160" t="s">
        <v>148</v>
      </c>
      <c r="AU183" s="160" t="s">
        <v>85</v>
      </c>
      <c r="AV183" s="13" t="s">
        <v>85</v>
      </c>
      <c r="AW183" s="13" t="s">
        <v>31</v>
      </c>
      <c r="AX183" s="13" t="s">
        <v>75</v>
      </c>
      <c r="AY183" s="160" t="s">
        <v>126</v>
      </c>
    </row>
    <row r="184" spans="1:65" s="16" customFormat="1">
      <c r="B184" s="190"/>
      <c r="D184" s="159" t="s">
        <v>148</v>
      </c>
      <c r="E184" s="191" t="s">
        <v>1</v>
      </c>
      <c r="F184" s="192" t="s">
        <v>224</v>
      </c>
      <c r="H184" s="193">
        <v>235.7</v>
      </c>
      <c r="I184" s="194"/>
      <c r="L184" s="190"/>
      <c r="M184" s="195"/>
      <c r="N184" s="196"/>
      <c r="O184" s="196"/>
      <c r="P184" s="196"/>
      <c r="Q184" s="196"/>
      <c r="R184" s="196"/>
      <c r="S184" s="196"/>
      <c r="T184" s="197"/>
      <c r="AT184" s="191" t="s">
        <v>148</v>
      </c>
      <c r="AU184" s="191" t="s">
        <v>85</v>
      </c>
      <c r="AV184" s="16" t="s">
        <v>141</v>
      </c>
      <c r="AW184" s="16" t="s">
        <v>31</v>
      </c>
      <c r="AX184" s="16" t="s">
        <v>75</v>
      </c>
      <c r="AY184" s="191" t="s">
        <v>126</v>
      </c>
    </row>
    <row r="185" spans="1:65" s="13" customFormat="1">
      <c r="B185" s="158"/>
      <c r="D185" s="159" t="s">
        <v>148</v>
      </c>
      <c r="E185" s="160" t="s">
        <v>1</v>
      </c>
      <c r="F185" s="161" t="s">
        <v>269</v>
      </c>
      <c r="H185" s="162">
        <v>235.7</v>
      </c>
      <c r="I185" s="163"/>
      <c r="L185" s="158"/>
      <c r="M185" s="164"/>
      <c r="N185" s="165"/>
      <c r="O185" s="165"/>
      <c r="P185" s="165"/>
      <c r="Q185" s="165"/>
      <c r="R185" s="165"/>
      <c r="S185" s="165"/>
      <c r="T185" s="166"/>
      <c r="AT185" s="160" t="s">
        <v>148</v>
      </c>
      <c r="AU185" s="160" t="s">
        <v>85</v>
      </c>
      <c r="AV185" s="13" t="s">
        <v>85</v>
      </c>
      <c r="AW185" s="13" t="s">
        <v>31</v>
      </c>
      <c r="AX185" s="13" t="s">
        <v>75</v>
      </c>
      <c r="AY185" s="160" t="s">
        <v>126</v>
      </c>
    </row>
    <row r="186" spans="1:65" s="16" customFormat="1">
      <c r="B186" s="190"/>
      <c r="D186" s="159" t="s">
        <v>148</v>
      </c>
      <c r="E186" s="191" t="s">
        <v>1</v>
      </c>
      <c r="F186" s="192" t="s">
        <v>224</v>
      </c>
      <c r="H186" s="193">
        <v>235.7</v>
      </c>
      <c r="I186" s="194"/>
      <c r="L186" s="190"/>
      <c r="M186" s="195"/>
      <c r="N186" s="196"/>
      <c r="O186" s="196"/>
      <c r="P186" s="196"/>
      <c r="Q186" s="196"/>
      <c r="R186" s="196"/>
      <c r="S186" s="196"/>
      <c r="T186" s="197"/>
      <c r="AT186" s="191" t="s">
        <v>148</v>
      </c>
      <c r="AU186" s="191" t="s">
        <v>85</v>
      </c>
      <c r="AV186" s="16" t="s">
        <v>141</v>
      </c>
      <c r="AW186" s="16" t="s">
        <v>31</v>
      </c>
      <c r="AX186" s="16" t="s">
        <v>75</v>
      </c>
      <c r="AY186" s="191" t="s">
        <v>126</v>
      </c>
    </row>
    <row r="187" spans="1:65" s="15" customFormat="1">
      <c r="B187" s="182"/>
      <c r="D187" s="159" t="s">
        <v>148</v>
      </c>
      <c r="E187" s="183" t="s">
        <v>1</v>
      </c>
      <c r="F187" s="184" t="s">
        <v>192</v>
      </c>
      <c r="H187" s="185">
        <v>1127.9000000000001</v>
      </c>
      <c r="I187" s="186"/>
      <c r="L187" s="182"/>
      <c r="M187" s="187"/>
      <c r="N187" s="188"/>
      <c r="O187" s="188"/>
      <c r="P187" s="188"/>
      <c r="Q187" s="188"/>
      <c r="R187" s="188"/>
      <c r="S187" s="188"/>
      <c r="T187" s="189"/>
      <c r="AT187" s="183" t="s">
        <v>148</v>
      </c>
      <c r="AU187" s="183" t="s">
        <v>85</v>
      </c>
      <c r="AV187" s="15" t="s">
        <v>134</v>
      </c>
      <c r="AW187" s="15" t="s">
        <v>31</v>
      </c>
      <c r="AX187" s="15" t="s">
        <v>75</v>
      </c>
      <c r="AY187" s="183" t="s">
        <v>126</v>
      </c>
    </row>
    <row r="188" spans="1:65" s="13" customFormat="1">
      <c r="B188" s="158"/>
      <c r="D188" s="159" t="s">
        <v>148</v>
      </c>
      <c r="E188" s="160" t="s">
        <v>1</v>
      </c>
      <c r="F188" s="161" t="s">
        <v>270</v>
      </c>
      <c r="H188" s="162">
        <v>169.185</v>
      </c>
      <c r="I188" s="163"/>
      <c r="L188" s="158"/>
      <c r="M188" s="164"/>
      <c r="N188" s="165"/>
      <c r="O188" s="165"/>
      <c r="P188" s="165"/>
      <c r="Q188" s="165"/>
      <c r="R188" s="165"/>
      <c r="S188" s="165"/>
      <c r="T188" s="166"/>
      <c r="AT188" s="160" t="s">
        <v>148</v>
      </c>
      <c r="AU188" s="160" t="s">
        <v>85</v>
      </c>
      <c r="AV188" s="13" t="s">
        <v>85</v>
      </c>
      <c r="AW188" s="13" t="s">
        <v>31</v>
      </c>
      <c r="AX188" s="13" t="s">
        <v>83</v>
      </c>
      <c r="AY188" s="160" t="s">
        <v>126</v>
      </c>
    </row>
    <row r="189" spans="1:65" s="2" customFormat="1" ht="33" customHeight="1">
      <c r="A189" s="33"/>
      <c r="B189" s="144"/>
      <c r="C189" s="145" t="s">
        <v>271</v>
      </c>
      <c r="D189" s="145" t="s">
        <v>129</v>
      </c>
      <c r="E189" s="146" t="s">
        <v>272</v>
      </c>
      <c r="F189" s="147" t="s">
        <v>273</v>
      </c>
      <c r="G189" s="148" t="s">
        <v>255</v>
      </c>
      <c r="H189" s="149">
        <v>98.83</v>
      </c>
      <c r="I189" s="150"/>
      <c r="J189" s="151">
        <f>ROUND(I189*H189,2)</f>
        <v>0</v>
      </c>
      <c r="K189" s="147" t="s">
        <v>187</v>
      </c>
      <c r="L189" s="34"/>
      <c r="M189" s="152" t="s">
        <v>1</v>
      </c>
      <c r="N189" s="153" t="s">
        <v>40</v>
      </c>
      <c r="O189" s="59"/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6" t="s">
        <v>134</v>
      </c>
      <c r="AT189" s="156" t="s">
        <v>129</v>
      </c>
      <c r="AU189" s="156" t="s">
        <v>85</v>
      </c>
      <c r="AY189" s="18" t="s">
        <v>126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8" t="s">
        <v>83</v>
      </c>
      <c r="BK189" s="157">
        <f>ROUND(I189*H189,2)</f>
        <v>0</v>
      </c>
      <c r="BL189" s="18" t="s">
        <v>134</v>
      </c>
      <c r="BM189" s="156" t="s">
        <v>274</v>
      </c>
    </row>
    <row r="190" spans="1:65" s="13" customFormat="1">
      <c r="B190" s="158"/>
      <c r="D190" s="159" t="s">
        <v>148</v>
      </c>
      <c r="E190" s="160" t="s">
        <v>1</v>
      </c>
      <c r="F190" s="161" t="s">
        <v>275</v>
      </c>
      <c r="H190" s="162">
        <v>98.83</v>
      </c>
      <c r="I190" s="163"/>
      <c r="L190" s="158"/>
      <c r="M190" s="164"/>
      <c r="N190" s="165"/>
      <c r="O190" s="165"/>
      <c r="P190" s="165"/>
      <c r="Q190" s="165"/>
      <c r="R190" s="165"/>
      <c r="S190" s="165"/>
      <c r="T190" s="166"/>
      <c r="AT190" s="160" t="s">
        <v>148</v>
      </c>
      <c r="AU190" s="160" t="s">
        <v>85</v>
      </c>
      <c r="AV190" s="13" t="s">
        <v>85</v>
      </c>
      <c r="AW190" s="13" t="s">
        <v>31</v>
      </c>
      <c r="AX190" s="13" t="s">
        <v>83</v>
      </c>
      <c r="AY190" s="160" t="s">
        <v>126</v>
      </c>
    </row>
    <row r="191" spans="1:65" s="2" customFormat="1" ht="33" customHeight="1">
      <c r="A191" s="33"/>
      <c r="B191" s="144"/>
      <c r="C191" s="145" t="s">
        <v>276</v>
      </c>
      <c r="D191" s="145" t="s">
        <v>129</v>
      </c>
      <c r="E191" s="146" t="s">
        <v>277</v>
      </c>
      <c r="F191" s="147" t="s">
        <v>278</v>
      </c>
      <c r="G191" s="148" t="s">
        <v>255</v>
      </c>
      <c r="H191" s="149">
        <v>268</v>
      </c>
      <c r="I191" s="150"/>
      <c r="J191" s="151">
        <f>ROUND(I191*H191,2)</f>
        <v>0</v>
      </c>
      <c r="K191" s="147" t="s">
        <v>187</v>
      </c>
      <c r="L191" s="34"/>
      <c r="M191" s="152" t="s">
        <v>1</v>
      </c>
      <c r="N191" s="153" t="s">
        <v>40</v>
      </c>
      <c r="O191" s="59"/>
      <c r="P191" s="154">
        <f>O191*H191</f>
        <v>0</v>
      </c>
      <c r="Q191" s="154">
        <v>0</v>
      </c>
      <c r="R191" s="154">
        <f>Q191*H191</f>
        <v>0</v>
      </c>
      <c r="S191" s="154">
        <v>0</v>
      </c>
      <c r="T191" s="15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6" t="s">
        <v>134</v>
      </c>
      <c r="AT191" s="156" t="s">
        <v>129</v>
      </c>
      <c r="AU191" s="156" t="s">
        <v>85</v>
      </c>
      <c r="AY191" s="18" t="s">
        <v>126</v>
      </c>
      <c r="BE191" s="157">
        <f>IF(N191="základní",J191,0)</f>
        <v>0</v>
      </c>
      <c r="BF191" s="157">
        <f>IF(N191="snížená",J191,0)</f>
        <v>0</v>
      </c>
      <c r="BG191" s="157">
        <f>IF(N191="zákl. přenesená",J191,0)</f>
        <v>0</v>
      </c>
      <c r="BH191" s="157">
        <f>IF(N191="sníž. přenesená",J191,0)</f>
        <v>0</v>
      </c>
      <c r="BI191" s="157">
        <f>IF(N191="nulová",J191,0)</f>
        <v>0</v>
      </c>
      <c r="BJ191" s="18" t="s">
        <v>83</v>
      </c>
      <c r="BK191" s="157">
        <f>ROUND(I191*H191,2)</f>
        <v>0</v>
      </c>
      <c r="BL191" s="18" t="s">
        <v>134</v>
      </c>
      <c r="BM191" s="156" t="s">
        <v>279</v>
      </c>
    </row>
    <row r="192" spans="1:65" s="13" customFormat="1">
      <c r="B192" s="158"/>
      <c r="D192" s="159" t="s">
        <v>148</v>
      </c>
      <c r="E192" s="160" t="s">
        <v>1</v>
      </c>
      <c r="F192" s="161" t="s">
        <v>280</v>
      </c>
      <c r="H192" s="162">
        <v>169.2</v>
      </c>
      <c r="I192" s="163"/>
      <c r="L192" s="158"/>
      <c r="M192" s="164"/>
      <c r="N192" s="165"/>
      <c r="O192" s="165"/>
      <c r="P192" s="165"/>
      <c r="Q192" s="165"/>
      <c r="R192" s="165"/>
      <c r="S192" s="165"/>
      <c r="T192" s="166"/>
      <c r="AT192" s="160" t="s">
        <v>148</v>
      </c>
      <c r="AU192" s="160" t="s">
        <v>85</v>
      </c>
      <c r="AV192" s="13" t="s">
        <v>85</v>
      </c>
      <c r="AW192" s="13" t="s">
        <v>31</v>
      </c>
      <c r="AX192" s="13" t="s">
        <v>75</v>
      </c>
      <c r="AY192" s="160" t="s">
        <v>126</v>
      </c>
    </row>
    <row r="193" spans="1:65" s="13" customFormat="1">
      <c r="B193" s="158"/>
      <c r="D193" s="159" t="s">
        <v>148</v>
      </c>
      <c r="E193" s="160" t="s">
        <v>1</v>
      </c>
      <c r="F193" s="161" t="s">
        <v>281</v>
      </c>
      <c r="H193" s="162">
        <v>98.8</v>
      </c>
      <c r="I193" s="163"/>
      <c r="L193" s="158"/>
      <c r="M193" s="164"/>
      <c r="N193" s="165"/>
      <c r="O193" s="165"/>
      <c r="P193" s="165"/>
      <c r="Q193" s="165"/>
      <c r="R193" s="165"/>
      <c r="S193" s="165"/>
      <c r="T193" s="166"/>
      <c r="AT193" s="160" t="s">
        <v>148</v>
      </c>
      <c r="AU193" s="160" t="s">
        <v>85</v>
      </c>
      <c r="AV193" s="13" t="s">
        <v>85</v>
      </c>
      <c r="AW193" s="13" t="s">
        <v>31</v>
      </c>
      <c r="AX193" s="13" t="s">
        <v>75</v>
      </c>
      <c r="AY193" s="160" t="s">
        <v>126</v>
      </c>
    </row>
    <row r="194" spans="1:65" s="15" customFormat="1">
      <c r="B194" s="182"/>
      <c r="D194" s="159" t="s">
        <v>148</v>
      </c>
      <c r="E194" s="183" t="s">
        <v>1</v>
      </c>
      <c r="F194" s="184" t="s">
        <v>192</v>
      </c>
      <c r="H194" s="185">
        <v>268</v>
      </c>
      <c r="I194" s="186"/>
      <c r="L194" s="182"/>
      <c r="M194" s="187"/>
      <c r="N194" s="188"/>
      <c r="O194" s="188"/>
      <c r="P194" s="188"/>
      <c r="Q194" s="188"/>
      <c r="R194" s="188"/>
      <c r="S194" s="188"/>
      <c r="T194" s="189"/>
      <c r="AT194" s="183" t="s">
        <v>148</v>
      </c>
      <c r="AU194" s="183" t="s">
        <v>85</v>
      </c>
      <c r="AV194" s="15" t="s">
        <v>134</v>
      </c>
      <c r="AW194" s="15" t="s">
        <v>31</v>
      </c>
      <c r="AX194" s="15" t="s">
        <v>83</v>
      </c>
      <c r="AY194" s="183" t="s">
        <v>126</v>
      </c>
    </row>
    <row r="195" spans="1:65" s="2" customFormat="1" ht="36">
      <c r="A195" s="33"/>
      <c r="B195" s="144"/>
      <c r="C195" s="145" t="s">
        <v>8</v>
      </c>
      <c r="D195" s="145" t="s">
        <v>129</v>
      </c>
      <c r="E195" s="146" t="s">
        <v>282</v>
      </c>
      <c r="F195" s="147" t="s">
        <v>283</v>
      </c>
      <c r="G195" s="148" t="s">
        <v>255</v>
      </c>
      <c r="H195" s="149">
        <v>1072</v>
      </c>
      <c r="I195" s="150"/>
      <c r="J195" s="151">
        <f>ROUND(I195*H195,2)</f>
        <v>0</v>
      </c>
      <c r="K195" s="147" t="s">
        <v>187</v>
      </c>
      <c r="L195" s="34"/>
      <c r="M195" s="152" t="s">
        <v>1</v>
      </c>
      <c r="N195" s="153" t="s">
        <v>40</v>
      </c>
      <c r="O195" s="59"/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6" t="s">
        <v>134</v>
      </c>
      <c r="AT195" s="156" t="s">
        <v>129</v>
      </c>
      <c r="AU195" s="156" t="s">
        <v>85</v>
      </c>
      <c r="AY195" s="18" t="s">
        <v>126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8" t="s">
        <v>83</v>
      </c>
      <c r="BK195" s="157">
        <f>ROUND(I195*H195,2)</f>
        <v>0</v>
      </c>
      <c r="BL195" s="18" t="s">
        <v>134</v>
      </c>
      <c r="BM195" s="156" t="s">
        <v>284</v>
      </c>
    </row>
    <row r="196" spans="1:65" s="13" customFormat="1">
      <c r="B196" s="158"/>
      <c r="D196" s="159" t="s">
        <v>148</v>
      </c>
      <c r="E196" s="160" t="s">
        <v>1</v>
      </c>
      <c r="F196" s="161" t="s">
        <v>285</v>
      </c>
      <c r="H196" s="162">
        <v>1072</v>
      </c>
      <c r="I196" s="163"/>
      <c r="L196" s="158"/>
      <c r="M196" s="164"/>
      <c r="N196" s="165"/>
      <c r="O196" s="165"/>
      <c r="P196" s="165"/>
      <c r="Q196" s="165"/>
      <c r="R196" s="165"/>
      <c r="S196" s="165"/>
      <c r="T196" s="166"/>
      <c r="AT196" s="160" t="s">
        <v>148</v>
      </c>
      <c r="AU196" s="160" t="s">
        <v>85</v>
      </c>
      <c r="AV196" s="13" t="s">
        <v>85</v>
      </c>
      <c r="AW196" s="13" t="s">
        <v>31</v>
      </c>
      <c r="AX196" s="13" t="s">
        <v>83</v>
      </c>
      <c r="AY196" s="160" t="s">
        <v>126</v>
      </c>
    </row>
    <row r="197" spans="1:65" s="2" customFormat="1" ht="24">
      <c r="A197" s="33"/>
      <c r="B197" s="144"/>
      <c r="C197" s="145" t="s">
        <v>286</v>
      </c>
      <c r="D197" s="145" t="s">
        <v>129</v>
      </c>
      <c r="E197" s="146" t="s">
        <v>287</v>
      </c>
      <c r="F197" s="147" t="s">
        <v>288</v>
      </c>
      <c r="G197" s="148" t="s">
        <v>255</v>
      </c>
      <c r="H197" s="149">
        <v>268</v>
      </c>
      <c r="I197" s="150"/>
      <c r="J197" s="151">
        <f>ROUND(I197*H197,2)</f>
        <v>0</v>
      </c>
      <c r="K197" s="147" t="s">
        <v>187</v>
      </c>
      <c r="L197" s="34"/>
      <c r="M197" s="152" t="s">
        <v>1</v>
      </c>
      <c r="N197" s="153" t="s">
        <v>40</v>
      </c>
      <c r="O197" s="59"/>
      <c r="P197" s="154">
        <f>O197*H197</f>
        <v>0</v>
      </c>
      <c r="Q197" s="154">
        <v>0</v>
      </c>
      <c r="R197" s="154">
        <f>Q197*H197</f>
        <v>0</v>
      </c>
      <c r="S197" s="154">
        <v>0</v>
      </c>
      <c r="T197" s="15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6" t="s">
        <v>134</v>
      </c>
      <c r="AT197" s="156" t="s">
        <v>129</v>
      </c>
      <c r="AU197" s="156" t="s">
        <v>85</v>
      </c>
      <c r="AY197" s="18" t="s">
        <v>126</v>
      </c>
      <c r="BE197" s="157">
        <f>IF(N197="základní",J197,0)</f>
        <v>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8" t="s">
        <v>83</v>
      </c>
      <c r="BK197" s="157">
        <f>ROUND(I197*H197,2)</f>
        <v>0</v>
      </c>
      <c r="BL197" s="18" t="s">
        <v>134</v>
      </c>
      <c r="BM197" s="156" t="s">
        <v>289</v>
      </c>
    </row>
    <row r="198" spans="1:65" s="2" customFormat="1" ht="24">
      <c r="A198" s="33"/>
      <c r="B198" s="144"/>
      <c r="C198" s="145" t="s">
        <v>290</v>
      </c>
      <c r="D198" s="145" t="s">
        <v>129</v>
      </c>
      <c r="E198" s="146" t="s">
        <v>291</v>
      </c>
      <c r="F198" s="147" t="s">
        <v>292</v>
      </c>
      <c r="G198" s="148" t="s">
        <v>293</v>
      </c>
      <c r="H198" s="149">
        <v>509.2</v>
      </c>
      <c r="I198" s="150"/>
      <c r="J198" s="151">
        <f>ROUND(I198*H198,2)</f>
        <v>0</v>
      </c>
      <c r="K198" s="147" t="s">
        <v>187</v>
      </c>
      <c r="L198" s="34"/>
      <c r="M198" s="152" t="s">
        <v>1</v>
      </c>
      <c r="N198" s="153" t="s">
        <v>40</v>
      </c>
      <c r="O198" s="59"/>
      <c r="P198" s="154">
        <f>O198*H198</f>
        <v>0</v>
      </c>
      <c r="Q198" s="154">
        <v>0</v>
      </c>
      <c r="R198" s="154">
        <f>Q198*H198</f>
        <v>0</v>
      </c>
      <c r="S198" s="154">
        <v>0</v>
      </c>
      <c r="T198" s="15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6" t="s">
        <v>134</v>
      </c>
      <c r="AT198" s="156" t="s">
        <v>129</v>
      </c>
      <c r="AU198" s="156" t="s">
        <v>85</v>
      </c>
      <c r="AY198" s="18" t="s">
        <v>126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8" t="s">
        <v>83</v>
      </c>
      <c r="BK198" s="157">
        <f>ROUND(I198*H198,2)</f>
        <v>0</v>
      </c>
      <c r="BL198" s="18" t="s">
        <v>134</v>
      </c>
      <c r="BM198" s="156" t="s">
        <v>294</v>
      </c>
    </row>
    <row r="199" spans="1:65" s="13" customFormat="1">
      <c r="B199" s="158"/>
      <c r="D199" s="159" t="s">
        <v>148</v>
      </c>
      <c r="E199" s="160" t="s">
        <v>1</v>
      </c>
      <c r="F199" s="161" t="s">
        <v>295</v>
      </c>
      <c r="H199" s="162">
        <v>509.2</v>
      </c>
      <c r="I199" s="163"/>
      <c r="L199" s="158"/>
      <c r="M199" s="164"/>
      <c r="N199" s="165"/>
      <c r="O199" s="165"/>
      <c r="P199" s="165"/>
      <c r="Q199" s="165"/>
      <c r="R199" s="165"/>
      <c r="S199" s="165"/>
      <c r="T199" s="166"/>
      <c r="AT199" s="160" t="s">
        <v>148</v>
      </c>
      <c r="AU199" s="160" t="s">
        <v>85</v>
      </c>
      <c r="AV199" s="13" t="s">
        <v>85</v>
      </c>
      <c r="AW199" s="13" t="s">
        <v>31</v>
      </c>
      <c r="AX199" s="13" t="s">
        <v>83</v>
      </c>
      <c r="AY199" s="160" t="s">
        <v>126</v>
      </c>
    </row>
    <row r="200" spans="1:65" s="2" customFormat="1" ht="16.5" customHeight="1">
      <c r="A200" s="33"/>
      <c r="B200" s="144"/>
      <c r="C200" s="145" t="s">
        <v>296</v>
      </c>
      <c r="D200" s="145" t="s">
        <v>129</v>
      </c>
      <c r="E200" s="146" t="s">
        <v>297</v>
      </c>
      <c r="F200" s="147" t="s">
        <v>298</v>
      </c>
      <c r="G200" s="148" t="s">
        <v>255</v>
      </c>
      <c r="H200" s="149">
        <v>268</v>
      </c>
      <c r="I200" s="150"/>
      <c r="J200" s="151">
        <f>ROUND(I200*H200,2)</f>
        <v>0</v>
      </c>
      <c r="K200" s="147" t="s">
        <v>187</v>
      </c>
      <c r="L200" s="34"/>
      <c r="M200" s="152" t="s">
        <v>1</v>
      </c>
      <c r="N200" s="153" t="s">
        <v>40</v>
      </c>
      <c r="O200" s="59"/>
      <c r="P200" s="154">
        <f>O200*H200</f>
        <v>0</v>
      </c>
      <c r="Q200" s="154">
        <v>0</v>
      </c>
      <c r="R200" s="154">
        <f>Q200*H200</f>
        <v>0</v>
      </c>
      <c r="S200" s="154">
        <v>0</v>
      </c>
      <c r="T200" s="15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6" t="s">
        <v>134</v>
      </c>
      <c r="AT200" s="156" t="s">
        <v>129</v>
      </c>
      <c r="AU200" s="156" t="s">
        <v>85</v>
      </c>
      <c r="AY200" s="18" t="s">
        <v>126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8" t="s">
        <v>83</v>
      </c>
      <c r="BK200" s="157">
        <f>ROUND(I200*H200,2)</f>
        <v>0</v>
      </c>
      <c r="BL200" s="18" t="s">
        <v>134</v>
      </c>
      <c r="BM200" s="156" t="s">
        <v>299</v>
      </c>
    </row>
    <row r="201" spans="1:65" s="2" customFormat="1" ht="24">
      <c r="A201" s="33"/>
      <c r="B201" s="144"/>
      <c r="C201" s="145" t="s">
        <v>300</v>
      </c>
      <c r="D201" s="145" t="s">
        <v>129</v>
      </c>
      <c r="E201" s="146" t="s">
        <v>301</v>
      </c>
      <c r="F201" s="147" t="s">
        <v>302</v>
      </c>
      <c r="G201" s="148" t="s">
        <v>186</v>
      </c>
      <c r="H201" s="149">
        <v>892.2</v>
      </c>
      <c r="I201" s="150"/>
      <c r="J201" s="151">
        <f>ROUND(I201*H201,2)</f>
        <v>0</v>
      </c>
      <c r="K201" s="147" t="s">
        <v>187</v>
      </c>
      <c r="L201" s="34"/>
      <c r="M201" s="152" t="s">
        <v>1</v>
      </c>
      <c r="N201" s="153" t="s">
        <v>40</v>
      </c>
      <c r="O201" s="59"/>
      <c r="P201" s="154">
        <f>O201*H201</f>
        <v>0</v>
      </c>
      <c r="Q201" s="154">
        <v>0</v>
      </c>
      <c r="R201" s="154">
        <f>Q201*H201</f>
        <v>0</v>
      </c>
      <c r="S201" s="154">
        <v>0</v>
      </c>
      <c r="T201" s="15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6" t="s">
        <v>134</v>
      </c>
      <c r="AT201" s="156" t="s">
        <v>129</v>
      </c>
      <c r="AU201" s="156" t="s">
        <v>85</v>
      </c>
      <c r="AY201" s="18" t="s">
        <v>126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8" t="s">
        <v>83</v>
      </c>
      <c r="BK201" s="157">
        <f>ROUND(I201*H201,2)</f>
        <v>0</v>
      </c>
      <c r="BL201" s="18" t="s">
        <v>134</v>
      </c>
      <c r="BM201" s="156" t="s">
        <v>303</v>
      </c>
    </row>
    <row r="202" spans="1:65" s="13" customFormat="1">
      <c r="B202" s="158"/>
      <c r="D202" s="159" t="s">
        <v>148</v>
      </c>
      <c r="E202" s="160" t="s">
        <v>1</v>
      </c>
      <c r="F202" s="161" t="s">
        <v>304</v>
      </c>
      <c r="H202" s="162">
        <v>892.2</v>
      </c>
      <c r="I202" s="163"/>
      <c r="L202" s="158"/>
      <c r="M202" s="164"/>
      <c r="N202" s="165"/>
      <c r="O202" s="165"/>
      <c r="P202" s="165"/>
      <c r="Q202" s="165"/>
      <c r="R202" s="165"/>
      <c r="S202" s="165"/>
      <c r="T202" s="166"/>
      <c r="AT202" s="160" t="s">
        <v>148</v>
      </c>
      <c r="AU202" s="160" t="s">
        <v>85</v>
      </c>
      <c r="AV202" s="13" t="s">
        <v>85</v>
      </c>
      <c r="AW202" s="13" t="s">
        <v>31</v>
      </c>
      <c r="AX202" s="13" t="s">
        <v>83</v>
      </c>
      <c r="AY202" s="160" t="s">
        <v>126</v>
      </c>
    </row>
    <row r="203" spans="1:65" s="12" customFormat="1" ht="22.9" customHeight="1">
      <c r="B203" s="131"/>
      <c r="D203" s="132" t="s">
        <v>74</v>
      </c>
      <c r="E203" s="142" t="s">
        <v>125</v>
      </c>
      <c r="F203" s="142" t="s">
        <v>305</v>
      </c>
      <c r="I203" s="134"/>
      <c r="J203" s="143">
        <f>BK203</f>
        <v>0</v>
      </c>
      <c r="L203" s="131"/>
      <c r="M203" s="136"/>
      <c r="N203" s="137"/>
      <c r="O203" s="137"/>
      <c r="P203" s="138">
        <f>SUM(P204:P232)</f>
        <v>0</v>
      </c>
      <c r="Q203" s="137"/>
      <c r="R203" s="138">
        <f>SUM(R204:R232)</f>
        <v>206.75680700000004</v>
      </c>
      <c r="S203" s="137"/>
      <c r="T203" s="139">
        <f>SUM(T204:T232)</f>
        <v>0</v>
      </c>
      <c r="AR203" s="132" t="s">
        <v>83</v>
      </c>
      <c r="AT203" s="140" t="s">
        <v>74</v>
      </c>
      <c r="AU203" s="140" t="s">
        <v>83</v>
      </c>
      <c r="AY203" s="132" t="s">
        <v>126</v>
      </c>
      <c r="BK203" s="141">
        <f>SUM(BK204:BK232)</f>
        <v>0</v>
      </c>
    </row>
    <row r="204" spans="1:65" s="2" customFormat="1" ht="24">
      <c r="A204" s="33"/>
      <c r="B204" s="144"/>
      <c r="C204" s="145" t="s">
        <v>306</v>
      </c>
      <c r="D204" s="145" t="s">
        <v>129</v>
      </c>
      <c r="E204" s="146" t="s">
        <v>307</v>
      </c>
      <c r="F204" s="147" t="s">
        <v>308</v>
      </c>
      <c r="G204" s="148" t="s">
        <v>186</v>
      </c>
      <c r="H204" s="149">
        <v>892.2</v>
      </c>
      <c r="I204" s="150"/>
      <c r="J204" s="151">
        <f>ROUND(I204*H204,2)</f>
        <v>0</v>
      </c>
      <c r="K204" s="147" t="s">
        <v>187</v>
      </c>
      <c r="L204" s="34"/>
      <c r="M204" s="152" t="s">
        <v>1</v>
      </c>
      <c r="N204" s="153" t="s">
        <v>40</v>
      </c>
      <c r="O204" s="59"/>
      <c r="P204" s="154">
        <f>O204*H204</f>
        <v>0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6" t="s">
        <v>134</v>
      </c>
      <c r="AT204" s="156" t="s">
        <v>129</v>
      </c>
      <c r="AU204" s="156" t="s">
        <v>85</v>
      </c>
      <c r="AY204" s="18" t="s">
        <v>126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8" t="s">
        <v>83</v>
      </c>
      <c r="BK204" s="157">
        <f>ROUND(I204*H204,2)</f>
        <v>0</v>
      </c>
      <c r="BL204" s="18" t="s">
        <v>134</v>
      </c>
      <c r="BM204" s="156" t="s">
        <v>309</v>
      </c>
    </row>
    <row r="205" spans="1:65" s="13" customFormat="1">
      <c r="B205" s="158"/>
      <c r="D205" s="159" t="s">
        <v>148</v>
      </c>
      <c r="E205" s="160" t="s">
        <v>1</v>
      </c>
      <c r="F205" s="161" t="s">
        <v>310</v>
      </c>
      <c r="H205" s="162">
        <v>892.2</v>
      </c>
      <c r="I205" s="163"/>
      <c r="L205" s="158"/>
      <c r="M205" s="164"/>
      <c r="N205" s="165"/>
      <c r="O205" s="165"/>
      <c r="P205" s="165"/>
      <c r="Q205" s="165"/>
      <c r="R205" s="165"/>
      <c r="S205" s="165"/>
      <c r="T205" s="166"/>
      <c r="AT205" s="160" t="s">
        <v>148</v>
      </c>
      <c r="AU205" s="160" t="s">
        <v>85</v>
      </c>
      <c r="AV205" s="13" t="s">
        <v>85</v>
      </c>
      <c r="AW205" s="13" t="s">
        <v>31</v>
      </c>
      <c r="AX205" s="13" t="s">
        <v>83</v>
      </c>
      <c r="AY205" s="160" t="s">
        <v>126</v>
      </c>
    </row>
    <row r="206" spans="1:65" s="2" customFormat="1" ht="16.5" customHeight="1">
      <c r="A206" s="33"/>
      <c r="B206" s="144"/>
      <c r="C206" s="145" t="s">
        <v>7</v>
      </c>
      <c r="D206" s="145" t="s">
        <v>129</v>
      </c>
      <c r="E206" s="146" t="s">
        <v>311</v>
      </c>
      <c r="F206" s="147" t="s">
        <v>312</v>
      </c>
      <c r="G206" s="148" t="s">
        <v>186</v>
      </c>
      <c r="H206" s="149">
        <v>1128</v>
      </c>
      <c r="I206" s="150"/>
      <c r="J206" s="151">
        <f>ROUND(I206*H206,2)</f>
        <v>0</v>
      </c>
      <c r="K206" s="147" t="s">
        <v>187</v>
      </c>
      <c r="L206" s="34"/>
      <c r="M206" s="152" t="s">
        <v>1</v>
      </c>
      <c r="N206" s="153" t="s">
        <v>40</v>
      </c>
      <c r="O206" s="59"/>
      <c r="P206" s="154">
        <f>O206*H206</f>
        <v>0</v>
      </c>
      <c r="Q206" s="154">
        <v>0</v>
      </c>
      <c r="R206" s="154">
        <f>Q206*H206</f>
        <v>0</v>
      </c>
      <c r="S206" s="154">
        <v>0</v>
      </c>
      <c r="T206" s="15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6" t="s">
        <v>134</v>
      </c>
      <c r="AT206" s="156" t="s">
        <v>129</v>
      </c>
      <c r="AU206" s="156" t="s">
        <v>85</v>
      </c>
      <c r="AY206" s="18" t="s">
        <v>126</v>
      </c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18" t="s">
        <v>83</v>
      </c>
      <c r="BK206" s="157">
        <f>ROUND(I206*H206,2)</f>
        <v>0</v>
      </c>
      <c r="BL206" s="18" t="s">
        <v>134</v>
      </c>
      <c r="BM206" s="156" t="s">
        <v>313</v>
      </c>
    </row>
    <row r="207" spans="1:65" s="13" customFormat="1">
      <c r="B207" s="158"/>
      <c r="D207" s="159" t="s">
        <v>148</v>
      </c>
      <c r="E207" s="160" t="s">
        <v>1</v>
      </c>
      <c r="F207" s="161" t="s">
        <v>314</v>
      </c>
      <c r="H207" s="162">
        <v>656.6</v>
      </c>
      <c r="I207" s="163"/>
      <c r="L207" s="158"/>
      <c r="M207" s="164"/>
      <c r="N207" s="165"/>
      <c r="O207" s="165"/>
      <c r="P207" s="165"/>
      <c r="Q207" s="165"/>
      <c r="R207" s="165"/>
      <c r="S207" s="165"/>
      <c r="T207" s="166"/>
      <c r="AT207" s="160" t="s">
        <v>148</v>
      </c>
      <c r="AU207" s="160" t="s">
        <v>85</v>
      </c>
      <c r="AV207" s="13" t="s">
        <v>85</v>
      </c>
      <c r="AW207" s="13" t="s">
        <v>31</v>
      </c>
      <c r="AX207" s="13" t="s">
        <v>75</v>
      </c>
      <c r="AY207" s="160" t="s">
        <v>126</v>
      </c>
    </row>
    <row r="208" spans="1:65" s="13" customFormat="1">
      <c r="B208" s="158"/>
      <c r="D208" s="159" t="s">
        <v>148</v>
      </c>
      <c r="E208" s="160" t="s">
        <v>1</v>
      </c>
      <c r="F208" s="161" t="s">
        <v>315</v>
      </c>
      <c r="H208" s="162">
        <v>471.4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148</v>
      </c>
      <c r="AU208" s="160" t="s">
        <v>85</v>
      </c>
      <c r="AV208" s="13" t="s">
        <v>85</v>
      </c>
      <c r="AW208" s="13" t="s">
        <v>31</v>
      </c>
      <c r="AX208" s="13" t="s">
        <v>75</v>
      </c>
      <c r="AY208" s="160" t="s">
        <v>126</v>
      </c>
    </row>
    <row r="209" spans="1:65" s="15" customFormat="1">
      <c r="B209" s="182"/>
      <c r="D209" s="159" t="s">
        <v>148</v>
      </c>
      <c r="E209" s="183" t="s">
        <v>1</v>
      </c>
      <c r="F209" s="184" t="s">
        <v>192</v>
      </c>
      <c r="H209" s="185">
        <v>1128</v>
      </c>
      <c r="I209" s="186"/>
      <c r="L209" s="182"/>
      <c r="M209" s="187"/>
      <c r="N209" s="188"/>
      <c r="O209" s="188"/>
      <c r="P209" s="188"/>
      <c r="Q209" s="188"/>
      <c r="R209" s="188"/>
      <c r="S209" s="188"/>
      <c r="T209" s="189"/>
      <c r="AT209" s="183" t="s">
        <v>148</v>
      </c>
      <c r="AU209" s="183" t="s">
        <v>85</v>
      </c>
      <c r="AV209" s="15" t="s">
        <v>134</v>
      </c>
      <c r="AW209" s="15" t="s">
        <v>31</v>
      </c>
      <c r="AX209" s="15" t="s">
        <v>83</v>
      </c>
      <c r="AY209" s="183" t="s">
        <v>126</v>
      </c>
    </row>
    <row r="210" spans="1:65" s="2" customFormat="1" ht="16.5" customHeight="1">
      <c r="A210" s="33"/>
      <c r="B210" s="144"/>
      <c r="C210" s="145" t="s">
        <v>316</v>
      </c>
      <c r="D210" s="145" t="s">
        <v>129</v>
      </c>
      <c r="E210" s="146" t="s">
        <v>317</v>
      </c>
      <c r="F210" s="147" t="s">
        <v>318</v>
      </c>
      <c r="G210" s="148" t="s">
        <v>186</v>
      </c>
      <c r="H210" s="149">
        <v>141.21</v>
      </c>
      <c r="I210" s="150"/>
      <c r="J210" s="151">
        <f>ROUND(I210*H210,2)</f>
        <v>0</v>
      </c>
      <c r="K210" s="147" t="s">
        <v>187</v>
      </c>
      <c r="L210" s="34"/>
      <c r="M210" s="152" t="s">
        <v>1</v>
      </c>
      <c r="N210" s="153" t="s">
        <v>40</v>
      </c>
      <c r="O210" s="59"/>
      <c r="P210" s="154">
        <f>O210*H210</f>
        <v>0</v>
      </c>
      <c r="Q210" s="154">
        <v>0</v>
      </c>
      <c r="R210" s="154">
        <f>Q210*H210</f>
        <v>0</v>
      </c>
      <c r="S210" s="154">
        <v>0</v>
      </c>
      <c r="T210" s="15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6" t="s">
        <v>134</v>
      </c>
      <c r="AT210" s="156" t="s">
        <v>129</v>
      </c>
      <c r="AU210" s="156" t="s">
        <v>85</v>
      </c>
      <c r="AY210" s="18" t="s">
        <v>126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8" t="s">
        <v>83</v>
      </c>
      <c r="BK210" s="157">
        <f>ROUND(I210*H210,2)</f>
        <v>0</v>
      </c>
      <c r="BL210" s="18" t="s">
        <v>134</v>
      </c>
      <c r="BM210" s="156" t="s">
        <v>319</v>
      </c>
    </row>
    <row r="211" spans="1:65" s="13" customFormat="1">
      <c r="B211" s="158"/>
      <c r="D211" s="159" t="s">
        <v>148</v>
      </c>
      <c r="E211" s="160" t="s">
        <v>1</v>
      </c>
      <c r="F211" s="161" t="s">
        <v>320</v>
      </c>
      <c r="H211" s="162">
        <v>141.21</v>
      </c>
      <c r="I211" s="163"/>
      <c r="L211" s="158"/>
      <c r="M211" s="164"/>
      <c r="N211" s="165"/>
      <c r="O211" s="165"/>
      <c r="P211" s="165"/>
      <c r="Q211" s="165"/>
      <c r="R211" s="165"/>
      <c r="S211" s="165"/>
      <c r="T211" s="166"/>
      <c r="AT211" s="160" t="s">
        <v>148</v>
      </c>
      <c r="AU211" s="160" t="s">
        <v>85</v>
      </c>
      <c r="AV211" s="13" t="s">
        <v>85</v>
      </c>
      <c r="AW211" s="13" t="s">
        <v>31</v>
      </c>
      <c r="AX211" s="13" t="s">
        <v>83</v>
      </c>
      <c r="AY211" s="160" t="s">
        <v>126</v>
      </c>
    </row>
    <row r="212" spans="1:65" s="2" customFormat="1" ht="21.75" customHeight="1">
      <c r="A212" s="33"/>
      <c r="B212" s="144"/>
      <c r="C212" s="145" t="s">
        <v>321</v>
      </c>
      <c r="D212" s="145" t="s">
        <v>129</v>
      </c>
      <c r="E212" s="146" t="s">
        <v>322</v>
      </c>
      <c r="F212" s="147" t="s">
        <v>323</v>
      </c>
      <c r="G212" s="148" t="s">
        <v>186</v>
      </c>
      <c r="H212" s="149">
        <v>376.56</v>
      </c>
      <c r="I212" s="150"/>
      <c r="J212" s="151">
        <f>ROUND(I212*H212,2)</f>
        <v>0</v>
      </c>
      <c r="K212" s="147" t="s">
        <v>187</v>
      </c>
      <c r="L212" s="34"/>
      <c r="M212" s="152" t="s">
        <v>1</v>
      </c>
      <c r="N212" s="153" t="s">
        <v>40</v>
      </c>
      <c r="O212" s="59"/>
      <c r="P212" s="154">
        <f>O212*H212</f>
        <v>0</v>
      </c>
      <c r="Q212" s="154">
        <v>0</v>
      </c>
      <c r="R212" s="154">
        <f>Q212*H212</f>
        <v>0</v>
      </c>
      <c r="S212" s="154">
        <v>0</v>
      </c>
      <c r="T212" s="15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6" t="s">
        <v>134</v>
      </c>
      <c r="AT212" s="156" t="s">
        <v>129</v>
      </c>
      <c r="AU212" s="156" t="s">
        <v>85</v>
      </c>
      <c r="AY212" s="18" t="s">
        <v>126</v>
      </c>
      <c r="BE212" s="157">
        <f>IF(N212="základní",J212,0)</f>
        <v>0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18" t="s">
        <v>83</v>
      </c>
      <c r="BK212" s="157">
        <f>ROUND(I212*H212,2)</f>
        <v>0</v>
      </c>
      <c r="BL212" s="18" t="s">
        <v>134</v>
      </c>
      <c r="BM212" s="156" t="s">
        <v>324</v>
      </c>
    </row>
    <row r="213" spans="1:65" s="14" customFormat="1">
      <c r="B213" s="175"/>
      <c r="D213" s="159" t="s">
        <v>148</v>
      </c>
      <c r="E213" s="176" t="s">
        <v>1</v>
      </c>
      <c r="F213" s="177" t="s">
        <v>325</v>
      </c>
      <c r="H213" s="176" t="s">
        <v>1</v>
      </c>
      <c r="I213" s="178"/>
      <c r="L213" s="175"/>
      <c r="M213" s="179"/>
      <c r="N213" s="180"/>
      <c r="O213" s="180"/>
      <c r="P213" s="180"/>
      <c r="Q213" s="180"/>
      <c r="R213" s="180"/>
      <c r="S213" s="180"/>
      <c r="T213" s="181"/>
      <c r="AT213" s="176" t="s">
        <v>148</v>
      </c>
      <c r="AU213" s="176" t="s">
        <v>85</v>
      </c>
      <c r="AV213" s="14" t="s">
        <v>83</v>
      </c>
      <c r="AW213" s="14" t="s">
        <v>31</v>
      </c>
      <c r="AX213" s="14" t="s">
        <v>75</v>
      </c>
      <c r="AY213" s="176" t="s">
        <v>126</v>
      </c>
    </row>
    <row r="214" spans="1:65" s="13" customFormat="1">
      <c r="B214" s="158"/>
      <c r="D214" s="159" t="s">
        <v>148</v>
      </c>
      <c r="E214" s="160" t="s">
        <v>1</v>
      </c>
      <c r="F214" s="161" t="s">
        <v>326</v>
      </c>
      <c r="H214" s="162">
        <v>235.35</v>
      </c>
      <c r="I214" s="163"/>
      <c r="L214" s="158"/>
      <c r="M214" s="164"/>
      <c r="N214" s="165"/>
      <c r="O214" s="165"/>
      <c r="P214" s="165"/>
      <c r="Q214" s="165"/>
      <c r="R214" s="165"/>
      <c r="S214" s="165"/>
      <c r="T214" s="166"/>
      <c r="AT214" s="160" t="s">
        <v>148</v>
      </c>
      <c r="AU214" s="160" t="s">
        <v>85</v>
      </c>
      <c r="AV214" s="13" t="s">
        <v>85</v>
      </c>
      <c r="AW214" s="13" t="s">
        <v>31</v>
      </c>
      <c r="AX214" s="13" t="s">
        <v>75</v>
      </c>
      <c r="AY214" s="160" t="s">
        <v>126</v>
      </c>
    </row>
    <row r="215" spans="1:65" s="13" customFormat="1">
      <c r="B215" s="158"/>
      <c r="D215" s="159" t="s">
        <v>148</v>
      </c>
      <c r="E215" s="160" t="s">
        <v>1</v>
      </c>
      <c r="F215" s="161" t="s">
        <v>327</v>
      </c>
      <c r="H215" s="162">
        <v>141.21</v>
      </c>
      <c r="I215" s="163"/>
      <c r="L215" s="158"/>
      <c r="M215" s="164"/>
      <c r="N215" s="165"/>
      <c r="O215" s="165"/>
      <c r="P215" s="165"/>
      <c r="Q215" s="165"/>
      <c r="R215" s="165"/>
      <c r="S215" s="165"/>
      <c r="T215" s="166"/>
      <c r="AT215" s="160" t="s">
        <v>148</v>
      </c>
      <c r="AU215" s="160" t="s">
        <v>85</v>
      </c>
      <c r="AV215" s="13" t="s">
        <v>85</v>
      </c>
      <c r="AW215" s="13" t="s">
        <v>31</v>
      </c>
      <c r="AX215" s="13" t="s">
        <v>75</v>
      </c>
      <c r="AY215" s="160" t="s">
        <v>126</v>
      </c>
    </row>
    <row r="216" spans="1:65" s="15" customFormat="1">
      <c r="B216" s="182"/>
      <c r="D216" s="159" t="s">
        <v>148</v>
      </c>
      <c r="E216" s="183" t="s">
        <v>1</v>
      </c>
      <c r="F216" s="184" t="s">
        <v>192</v>
      </c>
      <c r="H216" s="185">
        <v>376.56</v>
      </c>
      <c r="I216" s="186"/>
      <c r="L216" s="182"/>
      <c r="M216" s="187"/>
      <c r="N216" s="188"/>
      <c r="O216" s="188"/>
      <c r="P216" s="188"/>
      <c r="Q216" s="188"/>
      <c r="R216" s="188"/>
      <c r="S216" s="188"/>
      <c r="T216" s="189"/>
      <c r="AT216" s="183" t="s">
        <v>148</v>
      </c>
      <c r="AU216" s="183" t="s">
        <v>85</v>
      </c>
      <c r="AV216" s="15" t="s">
        <v>134</v>
      </c>
      <c r="AW216" s="15" t="s">
        <v>31</v>
      </c>
      <c r="AX216" s="15" t="s">
        <v>83</v>
      </c>
      <c r="AY216" s="183" t="s">
        <v>126</v>
      </c>
    </row>
    <row r="217" spans="1:65" s="2" customFormat="1" ht="33" customHeight="1">
      <c r="A217" s="33"/>
      <c r="B217" s="144"/>
      <c r="C217" s="145" t="s">
        <v>328</v>
      </c>
      <c r="D217" s="145" t="s">
        <v>129</v>
      </c>
      <c r="E217" s="146" t="s">
        <v>329</v>
      </c>
      <c r="F217" s="147" t="s">
        <v>330</v>
      </c>
      <c r="G217" s="148" t="s">
        <v>186</v>
      </c>
      <c r="H217" s="149">
        <v>376.56</v>
      </c>
      <c r="I217" s="150"/>
      <c r="J217" s="151">
        <f>ROUND(I217*H217,2)</f>
        <v>0</v>
      </c>
      <c r="K217" s="147" t="s">
        <v>187</v>
      </c>
      <c r="L217" s="34"/>
      <c r="M217" s="152" t="s">
        <v>1</v>
      </c>
      <c r="N217" s="153" t="s">
        <v>40</v>
      </c>
      <c r="O217" s="59"/>
      <c r="P217" s="154">
        <f>O217*H217</f>
        <v>0</v>
      </c>
      <c r="Q217" s="154">
        <v>0</v>
      </c>
      <c r="R217" s="154">
        <f>Q217*H217</f>
        <v>0</v>
      </c>
      <c r="S217" s="154">
        <v>0</v>
      </c>
      <c r="T217" s="15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6" t="s">
        <v>134</v>
      </c>
      <c r="AT217" s="156" t="s">
        <v>129</v>
      </c>
      <c r="AU217" s="156" t="s">
        <v>85</v>
      </c>
      <c r="AY217" s="18" t="s">
        <v>126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8" t="s">
        <v>83</v>
      </c>
      <c r="BK217" s="157">
        <f>ROUND(I217*H217,2)</f>
        <v>0</v>
      </c>
      <c r="BL217" s="18" t="s">
        <v>134</v>
      </c>
      <c r="BM217" s="156" t="s">
        <v>331</v>
      </c>
    </row>
    <row r="218" spans="1:65" s="13" customFormat="1">
      <c r="B218" s="158"/>
      <c r="D218" s="159" t="s">
        <v>148</v>
      </c>
      <c r="E218" s="160" t="s">
        <v>1</v>
      </c>
      <c r="F218" s="161" t="s">
        <v>332</v>
      </c>
      <c r="H218" s="162">
        <v>376.56</v>
      </c>
      <c r="I218" s="163"/>
      <c r="L218" s="158"/>
      <c r="M218" s="164"/>
      <c r="N218" s="165"/>
      <c r="O218" s="165"/>
      <c r="P218" s="165"/>
      <c r="Q218" s="165"/>
      <c r="R218" s="165"/>
      <c r="S218" s="165"/>
      <c r="T218" s="166"/>
      <c r="AT218" s="160" t="s">
        <v>148</v>
      </c>
      <c r="AU218" s="160" t="s">
        <v>85</v>
      </c>
      <c r="AV218" s="13" t="s">
        <v>85</v>
      </c>
      <c r="AW218" s="13" t="s">
        <v>31</v>
      </c>
      <c r="AX218" s="13" t="s">
        <v>83</v>
      </c>
      <c r="AY218" s="160" t="s">
        <v>126</v>
      </c>
    </row>
    <row r="219" spans="1:65" s="2" customFormat="1" ht="24">
      <c r="A219" s="33"/>
      <c r="B219" s="144"/>
      <c r="C219" s="145" t="s">
        <v>333</v>
      </c>
      <c r="D219" s="145" t="s">
        <v>129</v>
      </c>
      <c r="E219" s="146" t="s">
        <v>334</v>
      </c>
      <c r="F219" s="147" t="s">
        <v>335</v>
      </c>
      <c r="G219" s="148" t="s">
        <v>186</v>
      </c>
      <c r="H219" s="149">
        <v>656.5</v>
      </c>
      <c r="I219" s="150"/>
      <c r="J219" s="151">
        <f>ROUND(I219*H219,2)</f>
        <v>0</v>
      </c>
      <c r="K219" s="147" t="s">
        <v>187</v>
      </c>
      <c r="L219" s="34"/>
      <c r="M219" s="152" t="s">
        <v>1</v>
      </c>
      <c r="N219" s="153" t="s">
        <v>40</v>
      </c>
      <c r="O219" s="59"/>
      <c r="P219" s="154">
        <f>O219*H219</f>
        <v>0</v>
      </c>
      <c r="Q219" s="154">
        <v>8.4250000000000005E-2</v>
      </c>
      <c r="R219" s="154">
        <f>Q219*H219</f>
        <v>55.310125000000006</v>
      </c>
      <c r="S219" s="154">
        <v>0</v>
      </c>
      <c r="T219" s="15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56" t="s">
        <v>134</v>
      </c>
      <c r="AT219" s="156" t="s">
        <v>129</v>
      </c>
      <c r="AU219" s="156" t="s">
        <v>85</v>
      </c>
      <c r="AY219" s="18" t="s">
        <v>126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8" t="s">
        <v>83</v>
      </c>
      <c r="BK219" s="157">
        <f>ROUND(I219*H219,2)</f>
        <v>0</v>
      </c>
      <c r="BL219" s="18" t="s">
        <v>134</v>
      </c>
      <c r="BM219" s="156" t="s">
        <v>336</v>
      </c>
    </row>
    <row r="220" spans="1:65" s="13" customFormat="1">
      <c r="B220" s="158"/>
      <c r="D220" s="159" t="s">
        <v>148</v>
      </c>
      <c r="E220" s="160" t="s">
        <v>1</v>
      </c>
      <c r="F220" s="161" t="s">
        <v>337</v>
      </c>
      <c r="H220" s="162">
        <v>656.5</v>
      </c>
      <c r="I220" s="163"/>
      <c r="L220" s="158"/>
      <c r="M220" s="164"/>
      <c r="N220" s="165"/>
      <c r="O220" s="165"/>
      <c r="P220" s="165"/>
      <c r="Q220" s="165"/>
      <c r="R220" s="165"/>
      <c r="S220" s="165"/>
      <c r="T220" s="166"/>
      <c r="AT220" s="160" t="s">
        <v>148</v>
      </c>
      <c r="AU220" s="160" t="s">
        <v>85</v>
      </c>
      <c r="AV220" s="13" t="s">
        <v>85</v>
      </c>
      <c r="AW220" s="13" t="s">
        <v>31</v>
      </c>
      <c r="AX220" s="13" t="s">
        <v>83</v>
      </c>
      <c r="AY220" s="160" t="s">
        <v>126</v>
      </c>
    </row>
    <row r="221" spans="1:65" s="2" customFormat="1" ht="24">
      <c r="A221" s="33"/>
      <c r="B221" s="144"/>
      <c r="C221" s="198" t="s">
        <v>338</v>
      </c>
      <c r="D221" s="198" t="s">
        <v>339</v>
      </c>
      <c r="E221" s="199" t="s">
        <v>340</v>
      </c>
      <c r="F221" s="200" t="s">
        <v>341</v>
      </c>
      <c r="G221" s="201" t="s">
        <v>186</v>
      </c>
      <c r="H221" s="202">
        <v>4.6349999999999998</v>
      </c>
      <c r="I221" s="203"/>
      <c r="J221" s="204">
        <f>ROUND(I221*H221,2)</f>
        <v>0</v>
      </c>
      <c r="K221" s="200" t="s">
        <v>187</v>
      </c>
      <c r="L221" s="205"/>
      <c r="M221" s="206" t="s">
        <v>1</v>
      </c>
      <c r="N221" s="207" t="s">
        <v>40</v>
      </c>
      <c r="O221" s="59"/>
      <c r="P221" s="154">
        <f>O221*H221</f>
        <v>0</v>
      </c>
      <c r="Q221" s="154">
        <v>0.13100000000000001</v>
      </c>
      <c r="R221" s="154">
        <f>Q221*H221</f>
        <v>0.60718499999999997</v>
      </c>
      <c r="S221" s="154">
        <v>0</v>
      </c>
      <c r="T221" s="15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6" t="s">
        <v>228</v>
      </c>
      <c r="AT221" s="156" t="s">
        <v>339</v>
      </c>
      <c r="AU221" s="156" t="s">
        <v>85</v>
      </c>
      <c r="AY221" s="18" t="s">
        <v>126</v>
      </c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8" t="s">
        <v>83</v>
      </c>
      <c r="BK221" s="157">
        <f>ROUND(I221*H221,2)</f>
        <v>0</v>
      </c>
      <c r="BL221" s="18" t="s">
        <v>134</v>
      </c>
      <c r="BM221" s="156" t="s">
        <v>342</v>
      </c>
    </row>
    <row r="222" spans="1:65" s="13" customFormat="1">
      <c r="B222" s="158"/>
      <c r="D222" s="159" t="s">
        <v>148</v>
      </c>
      <c r="E222" s="160" t="s">
        <v>1</v>
      </c>
      <c r="F222" s="161" t="s">
        <v>343</v>
      </c>
      <c r="H222" s="162">
        <v>4.6349999999999998</v>
      </c>
      <c r="I222" s="163"/>
      <c r="L222" s="158"/>
      <c r="M222" s="164"/>
      <c r="N222" s="165"/>
      <c r="O222" s="165"/>
      <c r="P222" s="165"/>
      <c r="Q222" s="165"/>
      <c r="R222" s="165"/>
      <c r="S222" s="165"/>
      <c r="T222" s="166"/>
      <c r="AT222" s="160" t="s">
        <v>148</v>
      </c>
      <c r="AU222" s="160" t="s">
        <v>85</v>
      </c>
      <c r="AV222" s="13" t="s">
        <v>85</v>
      </c>
      <c r="AW222" s="13" t="s">
        <v>31</v>
      </c>
      <c r="AX222" s="13" t="s">
        <v>83</v>
      </c>
      <c r="AY222" s="160" t="s">
        <v>126</v>
      </c>
    </row>
    <row r="223" spans="1:65" s="2" customFormat="1" ht="24">
      <c r="A223" s="33"/>
      <c r="B223" s="144"/>
      <c r="C223" s="198" t="s">
        <v>344</v>
      </c>
      <c r="D223" s="198" t="s">
        <v>339</v>
      </c>
      <c r="E223" s="199" t="s">
        <v>345</v>
      </c>
      <c r="F223" s="200" t="s">
        <v>346</v>
      </c>
      <c r="G223" s="201" t="s">
        <v>186</v>
      </c>
      <c r="H223" s="202">
        <v>16.995000000000001</v>
      </c>
      <c r="I223" s="203"/>
      <c r="J223" s="204">
        <f>ROUND(I223*H223,2)</f>
        <v>0</v>
      </c>
      <c r="K223" s="200" t="s">
        <v>187</v>
      </c>
      <c r="L223" s="205"/>
      <c r="M223" s="206" t="s">
        <v>1</v>
      </c>
      <c r="N223" s="207" t="s">
        <v>40</v>
      </c>
      <c r="O223" s="59"/>
      <c r="P223" s="154">
        <f>O223*H223</f>
        <v>0</v>
      </c>
      <c r="Q223" s="154">
        <v>0.13100000000000001</v>
      </c>
      <c r="R223" s="154">
        <f>Q223*H223</f>
        <v>2.2263450000000002</v>
      </c>
      <c r="S223" s="154">
        <v>0</v>
      </c>
      <c r="T223" s="15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56" t="s">
        <v>228</v>
      </c>
      <c r="AT223" s="156" t="s">
        <v>339</v>
      </c>
      <c r="AU223" s="156" t="s">
        <v>85</v>
      </c>
      <c r="AY223" s="18" t="s">
        <v>126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8" t="s">
        <v>83</v>
      </c>
      <c r="BK223" s="157">
        <f>ROUND(I223*H223,2)</f>
        <v>0</v>
      </c>
      <c r="BL223" s="18" t="s">
        <v>134</v>
      </c>
      <c r="BM223" s="156" t="s">
        <v>347</v>
      </c>
    </row>
    <row r="224" spans="1:65" s="13" customFormat="1">
      <c r="B224" s="158"/>
      <c r="D224" s="159" t="s">
        <v>148</v>
      </c>
      <c r="E224" s="160" t="s">
        <v>1</v>
      </c>
      <c r="F224" s="161" t="s">
        <v>348</v>
      </c>
      <c r="H224" s="162">
        <v>16.995000000000001</v>
      </c>
      <c r="I224" s="163"/>
      <c r="L224" s="158"/>
      <c r="M224" s="164"/>
      <c r="N224" s="165"/>
      <c r="O224" s="165"/>
      <c r="P224" s="165"/>
      <c r="Q224" s="165"/>
      <c r="R224" s="165"/>
      <c r="S224" s="165"/>
      <c r="T224" s="166"/>
      <c r="AT224" s="160" t="s">
        <v>148</v>
      </c>
      <c r="AU224" s="160" t="s">
        <v>85</v>
      </c>
      <c r="AV224" s="13" t="s">
        <v>85</v>
      </c>
      <c r="AW224" s="13" t="s">
        <v>31</v>
      </c>
      <c r="AX224" s="13" t="s">
        <v>83</v>
      </c>
      <c r="AY224" s="160" t="s">
        <v>126</v>
      </c>
    </row>
    <row r="225" spans="1:65" s="2" customFormat="1" ht="24">
      <c r="A225" s="33"/>
      <c r="B225" s="144"/>
      <c r="C225" s="198" t="s">
        <v>349</v>
      </c>
      <c r="D225" s="198" t="s">
        <v>339</v>
      </c>
      <c r="E225" s="199" t="s">
        <v>350</v>
      </c>
      <c r="F225" s="200" t="s">
        <v>351</v>
      </c>
      <c r="G225" s="201" t="s">
        <v>186</v>
      </c>
      <c r="H225" s="202">
        <v>654.56500000000005</v>
      </c>
      <c r="I225" s="203"/>
      <c r="J225" s="204">
        <f>ROUND(I225*H225,2)</f>
        <v>0</v>
      </c>
      <c r="K225" s="200" t="s">
        <v>1</v>
      </c>
      <c r="L225" s="205"/>
      <c r="M225" s="206" t="s">
        <v>1</v>
      </c>
      <c r="N225" s="207" t="s">
        <v>40</v>
      </c>
      <c r="O225" s="59"/>
      <c r="P225" s="154">
        <f>O225*H225</f>
        <v>0</v>
      </c>
      <c r="Q225" s="154">
        <v>0.13100000000000001</v>
      </c>
      <c r="R225" s="154">
        <f>Q225*H225</f>
        <v>85.748015000000009</v>
      </c>
      <c r="S225" s="154">
        <v>0</v>
      </c>
      <c r="T225" s="15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56" t="s">
        <v>228</v>
      </c>
      <c r="AT225" s="156" t="s">
        <v>339</v>
      </c>
      <c r="AU225" s="156" t="s">
        <v>85</v>
      </c>
      <c r="AY225" s="18" t="s">
        <v>126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8" t="s">
        <v>83</v>
      </c>
      <c r="BK225" s="157">
        <f>ROUND(I225*H225,2)</f>
        <v>0</v>
      </c>
      <c r="BL225" s="18" t="s">
        <v>134</v>
      </c>
      <c r="BM225" s="156" t="s">
        <v>352</v>
      </c>
    </row>
    <row r="226" spans="1:65" s="13" customFormat="1">
      <c r="B226" s="158"/>
      <c r="D226" s="159" t="s">
        <v>148</v>
      </c>
      <c r="E226" s="160" t="s">
        <v>1</v>
      </c>
      <c r="F226" s="161" t="s">
        <v>353</v>
      </c>
      <c r="H226" s="162">
        <v>654.56500000000005</v>
      </c>
      <c r="I226" s="163"/>
      <c r="L226" s="158"/>
      <c r="M226" s="164"/>
      <c r="N226" s="165"/>
      <c r="O226" s="165"/>
      <c r="P226" s="165"/>
      <c r="Q226" s="165"/>
      <c r="R226" s="165"/>
      <c r="S226" s="165"/>
      <c r="T226" s="166"/>
      <c r="AT226" s="160" t="s">
        <v>148</v>
      </c>
      <c r="AU226" s="160" t="s">
        <v>85</v>
      </c>
      <c r="AV226" s="13" t="s">
        <v>85</v>
      </c>
      <c r="AW226" s="13" t="s">
        <v>31</v>
      </c>
      <c r="AX226" s="13" t="s">
        <v>83</v>
      </c>
      <c r="AY226" s="160" t="s">
        <v>126</v>
      </c>
    </row>
    <row r="227" spans="1:65" s="2" customFormat="1" ht="24">
      <c r="A227" s="33"/>
      <c r="B227" s="144"/>
      <c r="C227" s="145" t="s">
        <v>354</v>
      </c>
      <c r="D227" s="145" t="s">
        <v>129</v>
      </c>
      <c r="E227" s="146" t="s">
        <v>355</v>
      </c>
      <c r="F227" s="147" t="s">
        <v>356</v>
      </c>
      <c r="G227" s="148" t="s">
        <v>186</v>
      </c>
      <c r="H227" s="149">
        <v>235.7</v>
      </c>
      <c r="I227" s="150"/>
      <c r="J227" s="151">
        <f>ROUND(I227*H227,2)</f>
        <v>0</v>
      </c>
      <c r="K227" s="147" t="s">
        <v>187</v>
      </c>
      <c r="L227" s="34"/>
      <c r="M227" s="152" t="s">
        <v>1</v>
      </c>
      <c r="N227" s="153" t="s">
        <v>40</v>
      </c>
      <c r="O227" s="59"/>
      <c r="P227" s="154">
        <f>O227*H227</f>
        <v>0</v>
      </c>
      <c r="Q227" s="154">
        <v>8.5650000000000004E-2</v>
      </c>
      <c r="R227" s="154">
        <f>Q227*H227</f>
        <v>20.187705000000001</v>
      </c>
      <c r="S227" s="154">
        <v>0</v>
      </c>
      <c r="T227" s="15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6" t="s">
        <v>134</v>
      </c>
      <c r="AT227" s="156" t="s">
        <v>129</v>
      </c>
      <c r="AU227" s="156" t="s">
        <v>85</v>
      </c>
      <c r="AY227" s="18" t="s">
        <v>126</v>
      </c>
      <c r="BE227" s="157">
        <f>IF(N227="základní",J227,0)</f>
        <v>0</v>
      </c>
      <c r="BF227" s="157">
        <f>IF(N227="snížená",J227,0)</f>
        <v>0</v>
      </c>
      <c r="BG227" s="157">
        <f>IF(N227="zákl. přenesená",J227,0)</f>
        <v>0</v>
      </c>
      <c r="BH227" s="157">
        <f>IF(N227="sníž. přenesená",J227,0)</f>
        <v>0</v>
      </c>
      <c r="BI227" s="157">
        <f>IF(N227="nulová",J227,0)</f>
        <v>0</v>
      </c>
      <c r="BJ227" s="18" t="s">
        <v>83</v>
      </c>
      <c r="BK227" s="157">
        <f>ROUND(I227*H227,2)</f>
        <v>0</v>
      </c>
      <c r="BL227" s="18" t="s">
        <v>134</v>
      </c>
      <c r="BM227" s="156" t="s">
        <v>357</v>
      </c>
    </row>
    <row r="228" spans="1:65" s="13" customFormat="1">
      <c r="B228" s="158"/>
      <c r="D228" s="159" t="s">
        <v>148</v>
      </c>
      <c r="E228" s="160" t="s">
        <v>1</v>
      </c>
      <c r="F228" s="161" t="s">
        <v>358</v>
      </c>
      <c r="H228" s="162">
        <v>235.7</v>
      </c>
      <c r="I228" s="163"/>
      <c r="L228" s="158"/>
      <c r="M228" s="164"/>
      <c r="N228" s="165"/>
      <c r="O228" s="165"/>
      <c r="P228" s="165"/>
      <c r="Q228" s="165"/>
      <c r="R228" s="165"/>
      <c r="S228" s="165"/>
      <c r="T228" s="166"/>
      <c r="AT228" s="160" t="s">
        <v>148</v>
      </c>
      <c r="AU228" s="160" t="s">
        <v>85</v>
      </c>
      <c r="AV228" s="13" t="s">
        <v>85</v>
      </c>
      <c r="AW228" s="13" t="s">
        <v>31</v>
      </c>
      <c r="AX228" s="13" t="s">
        <v>83</v>
      </c>
      <c r="AY228" s="160" t="s">
        <v>126</v>
      </c>
    </row>
    <row r="229" spans="1:65" s="2" customFormat="1" ht="24">
      <c r="A229" s="33"/>
      <c r="B229" s="144"/>
      <c r="C229" s="198" t="s">
        <v>359</v>
      </c>
      <c r="D229" s="198" t="s">
        <v>339</v>
      </c>
      <c r="E229" s="199" t="s">
        <v>360</v>
      </c>
      <c r="F229" s="200" t="s">
        <v>361</v>
      </c>
      <c r="G229" s="201" t="s">
        <v>186</v>
      </c>
      <c r="H229" s="202">
        <v>50.264000000000003</v>
      </c>
      <c r="I229" s="203"/>
      <c r="J229" s="204">
        <f>ROUND(I229*H229,2)</f>
        <v>0</v>
      </c>
      <c r="K229" s="200" t="s">
        <v>187</v>
      </c>
      <c r="L229" s="205"/>
      <c r="M229" s="206" t="s">
        <v>1</v>
      </c>
      <c r="N229" s="207" t="s">
        <v>40</v>
      </c>
      <c r="O229" s="59"/>
      <c r="P229" s="154">
        <f>O229*H229</f>
        <v>0</v>
      </c>
      <c r="Q229" s="154">
        <v>0.17499999999999999</v>
      </c>
      <c r="R229" s="154">
        <f>Q229*H229</f>
        <v>8.7962000000000007</v>
      </c>
      <c r="S229" s="154">
        <v>0</v>
      </c>
      <c r="T229" s="15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6" t="s">
        <v>228</v>
      </c>
      <c r="AT229" s="156" t="s">
        <v>339</v>
      </c>
      <c r="AU229" s="156" t="s">
        <v>85</v>
      </c>
      <c r="AY229" s="18" t="s">
        <v>126</v>
      </c>
      <c r="BE229" s="157">
        <f>IF(N229="základní",J229,0)</f>
        <v>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8" t="s">
        <v>83</v>
      </c>
      <c r="BK229" s="157">
        <f>ROUND(I229*H229,2)</f>
        <v>0</v>
      </c>
      <c r="BL229" s="18" t="s">
        <v>134</v>
      </c>
      <c r="BM229" s="156" t="s">
        <v>362</v>
      </c>
    </row>
    <row r="230" spans="1:65" s="13" customFormat="1">
      <c r="B230" s="158"/>
      <c r="D230" s="159" t="s">
        <v>148</v>
      </c>
      <c r="E230" s="160" t="s">
        <v>1</v>
      </c>
      <c r="F230" s="161" t="s">
        <v>363</v>
      </c>
      <c r="H230" s="162">
        <v>50.264000000000003</v>
      </c>
      <c r="I230" s="163"/>
      <c r="L230" s="158"/>
      <c r="M230" s="164"/>
      <c r="N230" s="165"/>
      <c r="O230" s="165"/>
      <c r="P230" s="165"/>
      <c r="Q230" s="165"/>
      <c r="R230" s="165"/>
      <c r="S230" s="165"/>
      <c r="T230" s="166"/>
      <c r="AT230" s="160" t="s">
        <v>148</v>
      </c>
      <c r="AU230" s="160" t="s">
        <v>85</v>
      </c>
      <c r="AV230" s="13" t="s">
        <v>85</v>
      </c>
      <c r="AW230" s="13" t="s">
        <v>31</v>
      </c>
      <c r="AX230" s="13" t="s">
        <v>83</v>
      </c>
      <c r="AY230" s="160" t="s">
        <v>126</v>
      </c>
    </row>
    <row r="231" spans="1:65" s="2" customFormat="1" ht="24">
      <c r="A231" s="33"/>
      <c r="B231" s="144"/>
      <c r="C231" s="198" t="s">
        <v>364</v>
      </c>
      <c r="D231" s="198" t="s">
        <v>339</v>
      </c>
      <c r="E231" s="199" t="s">
        <v>365</v>
      </c>
      <c r="F231" s="200" t="s">
        <v>366</v>
      </c>
      <c r="G231" s="201" t="s">
        <v>186</v>
      </c>
      <c r="H231" s="202">
        <v>192.50700000000001</v>
      </c>
      <c r="I231" s="203"/>
      <c r="J231" s="204">
        <f>ROUND(I231*H231,2)</f>
        <v>0</v>
      </c>
      <c r="K231" s="200" t="s">
        <v>187</v>
      </c>
      <c r="L231" s="205"/>
      <c r="M231" s="206" t="s">
        <v>1</v>
      </c>
      <c r="N231" s="207" t="s">
        <v>40</v>
      </c>
      <c r="O231" s="59"/>
      <c r="P231" s="154">
        <f>O231*H231</f>
        <v>0</v>
      </c>
      <c r="Q231" s="154">
        <v>0.17599999999999999</v>
      </c>
      <c r="R231" s="154">
        <f>Q231*H231</f>
        <v>33.881231999999997</v>
      </c>
      <c r="S231" s="154">
        <v>0</v>
      </c>
      <c r="T231" s="15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6" t="s">
        <v>228</v>
      </c>
      <c r="AT231" s="156" t="s">
        <v>339</v>
      </c>
      <c r="AU231" s="156" t="s">
        <v>85</v>
      </c>
      <c r="AY231" s="18" t="s">
        <v>126</v>
      </c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18" t="s">
        <v>83</v>
      </c>
      <c r="BK231" s="157">
        <f>ROUND(I231*H231,2)</f>
        <v>0</v>
      </c>
      <c r="BL231" s="18" t="s">
        <v>134</v>
      </c>
      <c r="BM231" s="156" t="s">
        <v>367</v>
      </c>
    </row>
    <row r="232" spans="1:65" s="13" customFormat="1">
      <c r="B232" s="158"/>
      <c r="D232" s="159" t="s">
        <v>148</v>
      </c>
      <c r="E232" s="160" t="s">
        <v>1</v>
      </c>
      <c r="F232" s="161" t="s">
        <v>368</v>
      </c>
      <c r="H232" s="162">
        <v>192.50700000000001</v>
      </c>
      <c r="I232" s="163"/>
      <c r="L232" s="158"/>
      <c r="M232" s="164"/>
      <c r="N232" s="165"/>
      <c r="O232" s="165"/>
      <c r="P232" s="165"/>
      <c r="Q232" s="165"/>
      <c r="R232" s="165"/>
      <c r="S232" s="165"/>
      <c r="T232" s="166"/>
      <c r="AT232" s="160" t="s">
        <v>148</v>
      </c>
      <c r="AU232" s="160" t="s">
        <v>85</v>
      </c>
      <c r="AV232" s="13" t="s">
        <v>85</v>
      </c>
      <c r="AW232" s="13" t="s">
        <v>31</v>
      </c>
      <c r="AX232" s="13" t="s">
        <v>83</v>
      </c>
      <c r="AY232" s="160" t="s">
        <v>126</v>
      </c>
    </row>
    <row r="233" spans="1:65" s="12" customFormat="1" ht="22.9" customHeight="1">
      <c r="B233" s="131"/>
      <c r="D233" s="132" t="s">
        <v>74</v>
      </c>
      <c r="E233" s="142" t="s">
        <v>228</v>
      </c>
      <c r="F233" s="142" t="s">
        <v>369</v>
      </c>
      <c r="I233" s="134"/>
      <c r="J233" s="143">
        <f>BK233</f>
        <v>0</v>
      </c>
      <c r="L233" s="131"/>
      <c r="M233" s="136"/>
      <c r="N233" s="137"/>
      <c r="O233" s="137"/>
      <c r="P233" s="138">
        <f>SUM(P234:P245)</f>
        <v>0</v>
      </c>
      <c r="Q233" s="137"/>
      <c r="R233" s="138">
        <f>SUM(R234:R245)</f>
        <v>6.3478673800000003</v>
      </c>
      <c r="S233" s="137"/>
      <c r="T233" s="139">
        <f>SUM(T234:T245)</f>
        <v>0</v>
      </c>
      <c r="AR233" s="132" t="s">
        <v>83</v>
      </c>
      <c r="AT233" s="140" t="s">
        <v>74</v>
      </c>
      <c r="AU233" s="140" t="s">
        <v>83</v>
      </c>
      <c r="AY233" s="132" t="s">
        <v>126</v>
      </c>
      <c r="BK233" s="141">
        <f>SUM(BK234:BK245)</f>
        <v>0</v>
      </c>
    </row>
    <row r="234" spans="1:65" s="2" customFormat="1" ht="16.5" customHeight="1">
      <c r="A234" s="33"/>
      <c r="B234" s="144"/>
      <c r="C234" s="145" t="s">
        <v>370</v>
      </c>
      <c r="D234" s="145" t="s">
        <v>129</v>
      </c>
      <c r="E234" s="146" t="s">
        <v>371</v>
      </c>
      <c r="F234" s="147" t="s">
        <v>372</v>
      </c>
      <c r="G234" s="148" t="s">
        <v>231</v>
      </c>
      <c r="H234" s="149">
        <v>95</v>
      </c>
      <c r="I234" s="150"/>
      <c r="J234" s="151">
        <f>ROUND(I234*H234,2)</f>
        <v>0</v>
      </c>
      <c r="K234" s="147" t="s">
        <v>187</v>
      </c>
      <c r="L234" s="34"/>
      <c r="M234" s="152" t="s">
        <v>1</v>
      </c>
      <c r="N234" s="153" t="s">
        <v>40</v>
      </c>
      <c r="O234" s="59"/>
      <c r="P234" s="154">
        <f>O234*H234</f>
        <v>0</v>
      </c>
      <c r="Q234" s="154">
        <v>1.0000000000000001E-5</v>
      </c>
      <c r="R234" s="154">
        <f>Q234*H234</f>
        <v>9.5000000000000011E-4</v>
      </c>
      <c r="S234" s="154">
        <v>0</v>
      </c>
      <c r="T234" s="15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56" t="s">
        <v>134</v>
      </c>
      <c r="AT234" s="156" t="s">
        <v>129</v>
      </c>
      <c r="AU234" s="156" t="s">
        <v>85</v>
      </c>
      <c r="AY234" s="18" t="s">
        <v>126</v>
      </c>
      <c r="BE234" s="157">
        <f>IF(N234="základní",J234,0)</f>
        <v>0</v>
      </c>
      <c r="BF234" s="157">
        <f>IF(N234="snížená",J234,0)</f>
        <v>0</v>
      </c>
      <c r="BG234" s="157">
        <f>IF(N234="zákl. přenesená",J234,0)</f>
        <v>0</v>
      </c>
      <c r="BH234" s="157">
        <f>IF(N234="sníž. přenesená",J234,0)</f>
        <v>0</v>
      </c>
      <c r="BI234" s="157">
        <f>IF(N234="nulová",J234,0)</f>
        <v>0</v>
      </c>
      <c r="BJ234" s="18" t="s">
        <v>83</v>
      </c>
      <c r="BK234" s="157">
        <f>ROUND(I234*H234,2)</f>
        <v>0</v>
      </c>
      <c r="BL234" s="18" t="s">
        <v>134</v>
      </c>
      <c r="BM234" s="156" t="s">
        <v>373</v>
      </c>
    </row>
    <row r="235" spans="1:65" s="13" customFormat="1">
      <c r="B235" s="158"/>
      <c r="D235" s="159" t="s">
        <v>148</v>
      </c>
      <c r="E235" s="160" t="s">
        <v>1</v>
      </c>
      <c r="F235" s="161" t="s">
        <v>374</v>
      </c>
      <c r="H235" s="162">
        <v>95</v>
      </c>
      <c r="I235" s="163"/>
      <c r="L235" s="158"/>
      <c r="M235" s="164"/>
      <c r="N235" s="165"/>
      <c r="O235" s="165"/>
      <c r="P235" s="165"/>
      <c r="Q235" s="165"/>
      <c r="R235" s="165"/>
      <c r="S235" s="165"/>
      <c r="T235" s="166"/>
      <c r="AT235" s="160" t="s">
        <v>148</v>
      </c>
      <c r="AU235" s="160" t="s">
        <v>85</v>
      </c>
      <c r="AV235" s="13" t="s">
        <v>85</v>
      </c>
      <c r="AW235" s="13" t="s">
        <v>31</v>
      </c>
      <c r="AX235" s="13" t="s">
        <v>83</v>
      </c>
      <c r="AY235" s="160" t="s">
        <v>126</v>
      </c>
    </row>
    <row r="236" spans="1:65" s="2" customFormat="1" ht="24">
      <c r="A236" s="33"/>
      <c r="B236" s="144"/>
      <c r="C236" s="198" t="s">
        <v>375</v>
      </c>
      <c r="D236" s="198" t="s">
        <v>339</v>
      </c>
      <c r="E236" s="199" t="s">
        <v>376</v>
      </c>
      <c r="F236" s="200" t="s">
        <v>377</v>
      </c>
      <c r="G236" s="201" t="s">
        <v>158</v>
      </c>
      <c r="H236" s="202">
        <v>81.542000000000002</v>
      </c>
      <c r="I236" s="203"/>
      <c r="J236" s="204">
        <f>ROUND(I236*H236,2)</f>
        <v>0</v>
      </c>
      <c r="K236" s="200" t="s">
        <v>187</v>
      </c>
      <c r="L236" s="205"/>
      <c r="M236" s="206" t="s">
        <v>1</v>
      </c>
      <c r="N236" s="207" t="s">
        <v>40</v>
      </c>
      <c r="O236" s="59"/>
      <c r="P236" s="154">
        <f>O236*H236</f>
        <v>0</v>
      </c>
      <c r="Q236" s="154">
        <v>8.3899999999999999E-3</v>
      </c>
      <c r="R236" s="154">
        <f>Q236*H236</f>
        <v>0.68413738000000002</v>
      </c>
      <c r="S236" s="154">
        <v>0</v>
      </c>
      <c r="T236" s="15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56" t="s">
        <v>228</v>
      </c>
      <c r="AT236" s="156" t="s">
        <v>339</v>
      </c>
      <c r="AU236" s="156" t="s">
        <v>85</v>
      </c>
      <c r="AY236" s="18" t="s">
        <v>126</v>
      </c>
      <c r="BE236" s="157">
        <f>IF(N236="základní",J236,0)</f>
        <v>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8" t="s">
        <v>83</v>
      </c>
      <c r="BK236" s="157">
        <f>ROUND(I236*H236,2)</f>
        <v>0</v>
      </c>
      <c r="BL236" s="18" t="s">
        <v>134</v>
      </c>
      <c r="BM236" s="156" t="s">
        <v>378</v>
      </c>
    </row>
    <row r="237" spans="1:65" s="13" customFormat="1">
      <c r="B237" s="158"/>
      <c r="D237" s="159" t="s">
        <v>148</v>
      </c>
      <c r="E237" s="160" t="s">
        <v>1</v>
      </c>
      <c r="F237" s="161" t="s">
        <v>379</v>
      </c>
      <c r="H237" s="162">
        <v>81.542000000000002</v>
      </c>
      <c r="I237" s="163"/>
      <c r="L237" s="158"/>
      <c r="M237" s="164"/>
      <c r="N237" s="165"/>
      <c r="O237" s="165"/>
      <c r="P237" s="165"/>
      <c r="Q237" s="165"/>
      <c r="R237" s="165"/>
      <c r="S237" s="165"/>
      <c r="T237" s="166"/>
      <c r="AT237" s="160" t="s">
        <v>148</v>
      </c>
      <c r="AU237" s="160" t="s">
        <v>85</v>
      </c>
      <c r="AV237" s="13" t="s">
        <v>85</v>
      </c>
      <c r="AW237" s="13" t="s">
        <v>31</v>
      </c>
      <c r="AX237" s="13" t="s">
        <v>83</v>
      </c>
      <c r="AY237" s="160" t="s">
        <v>126</v>
      </c>
    </row>
    <row r="238" spans="1:65" s="2" customFormat="1" ht="24">
      <c r="A238" s="33"/>
      <c r="B238" s="144"/>
      <c r="C238" s="145" t="s">
        <v>380</v>
      </c>
      <c r="D238" s="145" t="s">
        <v>129</v>
      </c>
      <c r="E238" s="146" t="s">
        <v>381</v>
      </c>
      <c r="F238" s="147" t="s">
        <v>382</v>
      </c>
      <c r="G238" s="148" t="s">
        <v>158</v>
      </c>
      <c r="H238" s="149">
        <v>7</v>
      </c>
      <c r="I238" s="150"/>
      <c r="J238" s="151">
        <f>ROUND(I238*H238,2)</f>
        <v>0</v>
      </c>
      <c r="K238" s="147" t="s">
        <v>187</v>
      </c>
      <c r="L238" s="34"/>
      <c r="M238" s="152" t="s">
        <v>1</v>
      </c>
      <c r="N238" s="153" t="s">
        <v>40</v>
      </c>
      <c r="O238" s="59"/>
      <c r="P238" s="154">
        <f>O238*H238</f>
        <v>0</v>
      </c>
      <c r="Q238" s="154">
        <v>0.21734000000000001</v>
      </c>
      <c r="R238" s="154">
        <f>Q238*H238</f>
        <v>1.52138</v>
      </c>
      <c r="S238" s="154">
        <v>0</v>
      </c>
      <c r="T238" s="15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56" t="s">
        <v>134</v>
      </c>
      <c r="AT238" s="156" t="s">
        <v>129</v>
      </c>
      <c r="AU238" s="156" t="s">
        <v>85</v>
      </c>
      <c r="AY238" s="18" t="s">
        <v>126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8" t="s">
        <v>83</v>
      </c>
      <c r="BK238" s="157">
        <f>ROUND(I238*H238,2)</f>
        <v>0</v>
      </c>
      <c r="BL238" s="18" t="s">
        <v>134</v>
      </c>
      <c r="BM238" s="156" t="s">
        <v>383</v>
      </c>
    </row>
    <row r="239" spans="1:65" s="13" customFormat="1">
      <c r="B239" s="158"/>
      <c r="D239" s="159" t="s">
        <v>148</v>
      </c>
      <c r="E239" s="160" t="s">
        <v>1</v>
      </c>
      <c r="F239" s="161" t="s">
        <v>384</v>
      </c>
      <c r="H239" s="162">
        <v>7</v>
      </c>
      <c r="I239" s="163"/>
      <c r="L239" s="158"/>
      <c r="M239" s="164"/>
      <c r="N239" s="165"/>
      <c r="O239" s="165"/>
      <c r="P239" s="165"/>
      <c r="Q239" s="165"/>
      <c r="R239" s="165"/>
      <c r="S239" s="165"/>
      <c r="T239" s="166"/>
      <c r="AT239" s="160" t="s">
        <v>148</v>
      </c>
      <c r="AU239" s="160" t="s">
        <v>85</v>
      </c>
      <c r="AV239" s="13" t="s">
        <v>85</v>
      </c>
      <c r="AW239" s="13" t="s">
        <v>31</v>
      </c>
      <c r="AX239" s="13" t="s">
        <v>83</v>
      </c>
      <c r="AY239" s="160" t="s">
        <v>126</v>
      </c>
    </row>
    <row r="240" spans="1:65" s="2" customFormat="1" ht="21.75" customHeight="1">
      <c r="A240" s="33"/>
      <c r="B240" s="144"/>
      <c r="C240" s="198" t="s">
        <v>385</v>
      </c>
      <c r="D240" s="198" t="s">
        <v>339</v>
      </c>
      <c r="E240" s="199" t="s">
        <v>386</v>
      </c>
      <c r="F240" s="200" t="s">
        <v>387</v>
      </c>
      <c r="G240" s="201" t="s">
        <v>158</v>
      </c>
      <c r="H240" s="202">
        <v>7</v>
      </c>
      <c r="I240" s="203"/>
      <c r="J240" s="204">
        <f>ROUND(I240*H240,2)</f>
        <v>0</v>
      </c>
      <c r="K240" s="200" t="s">
        <v>187</v>
      </c>
      <c r="L240" s="205"/>
      <c r="M240" s="206" t="s">
        <v>1</v>
      </c>
      <c r="N240" s="207" t="s">
        <v>40</v>
      </c>
      <c r="O240" s="59"/>
      <c r="P240" s="154">
        <f>O240*H240</f>
        <v>0</v>
      </c>
      <c r="Q240" s="154">
        <v>5.0599999999999999E-2</v>
      </c>
      <c r="R240" s="154">
        <f>Q240*H240</f>
        <v>0.35420000000000001</v>
      </c>
      <c r="S240" s="154">
        <v>0</v>
      </c>
      <c r="T240" s="15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56" t="s">
        <v>228</v>
      </c>
      <c r="AT240" s="156" t="s">
        <v>339</v>
      </c>
      <c r="AU240" s="156" t="s">
        <v>85</v>
      </c>
      <c r="AY240" s="18" t="s">
        <v>126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8" t="s">
        <v>83</v>
      </c>
      <c r="BK240" s="157">
        <f>ROUND(I240*H240,2)</f>
        <v>0</v>
      </c>
      <c r="BL240" s="18" t="s">
        <v>134</v>
      </c>
      <c r="BM240" s="156" t="s">
        <v>388</v>
      </c>
    </row>
    <row r="241" spans="1:65" s="2" customFormat="1" ht="24">
      <c r="A241" s="33"/>
      <c r="B241" s="144"/>
      <c r="C241" s="145" t="s">
        <v>389</v>
      </c>
      <c r="D241" s="145" t="s">
        <v>129</v>
      </c>
      <c r="E241" s="146" t="s">
        <v>390</v>
      </c>
      <c r="F241" s="147" t="s">
        <v>391</v>
      </c>
      <c r="G241" s="148" t="s">
        <v>158</v>
      </c>
      <c r="H241" s="149">
        <v>9</v>
      </c>
      <c r="I241" s="150"/>
      <c r="J241" s="151">
        <f>ROUND(I241*H241,2)</f>
        <v>0</v>
      </c>
      <c r="K241" s="147" t="s">
        <v>187</v>
      </c>
      <c r="L241" s="34"/>
      <c r="M241" s="152" t="s">
        <v>1</v>
      </c>
      <c r="N241" s="153" t="s">
        <v>40</v>
      </c>
      <c r="O241" s="59"/>
      <c r="P241" s="154">
        <f>O241*H241</f>
        <v>0</v>
      </c>
      <c r="Q241" s="154">
        <v>0.42080000000000001</v>
      </c>
      <c r="R241" s="154">
        <f>Q241*H241</f>
        <v>3.7871999999999999</v>
      </c>
      <c r="S241" s="154">
        <v>0</v>
      </c>
      <c r="T241" s="15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6" t="s">
        <v>134</v>
      </c>
      <c r="AT241" s="156" t="s">
        <v>129</v>
      </c>
      <c r="AU241" s="156" t="s">
        <v>85</v>
      </c>
      <c r="AY241" s="18" t="s">
        <v>126</v>
      </c>
      <c r="BE241" s="157">
        <f>IF(N241="základní",J241,0)</f>
        <v>0</v>
      </c>
      <c r="BF241" s="157">
        <f>IF(N241="snížená",J241,0)</f>
        <v>0</v>
      </c>
      <c r="BG241" s="157">
        <f>IF(N241="zákl. přenesená",J241,0)</f>
        <v>0</v>
      </c>
      <c r="BH241" s="157">
        <f>IF(N241="sníž. přenesená",J241,0)</f>
        <v>0</v>
      </c>
      <c r="BI241" s="157">
        <f>IF(N241="nulová",J241,0)</f>
        <v>0</v>
      </c>
      <c r="BJ241" s="18" t="s">
        <v>83</v>
      </c>
      <c r="BK241" s="157">
        <f>ROUND(I241*H241,2)</f>
        <v>0</v>
      </c>
      <c r="BL241" s="18" t="s">
        <v>134</v>
      </c>
      <c r="BM241" s="156" t="s">
        <v>392</v>
      </c>
    </row>
    <row r="242" spans="1:65" s="14" customFormat="1">
      <c r="B242" s="175"/>
      <c r="D242" s="159" t="s">
        <v>148</v>
      </c>
      <c r="E242" s="176" t="s">
        <v>1</v>
      </c>
      <c r="F242" s="177" t="s">
        <v>393</v>
      </c>
      <c r="H242" s="176" t="s">
        <v>1</v>
      </c>
      <c r="I242" s="178"/>
      <c r="L242" s="175"/>
      <c r="M242" s="179"/>
      <c r="N242" s="180"/>
      <c r="O242" s="180"/>
      <c r="P242" s="180"/>
      <c r="Q242" s="180"/>
      <c r="R242" s="180"/>
      <c r="S242" s="180"/>
      <c r="T242" s="181"/>
      <c r="AT242" s="176" t="s">
        <v>148</v>
      </c>
      <c r="AU242" s="176" t="s">
        <v>85</v>
      </c>
      <c r="AV242" s="14" t="s">
        <v>83</v>
      </c>
      <c r="AW242" s="14" t="s">
        <v>31</v>
      </c>
      <c r="AX242" s="14" t="s">
        <v>75</v>
      </c>
      <c r="AY242" s="176" t="s">
        <v>126</v>
      </c>
    </row>
    <row r="243" spans="1:65" s="13" customFormat="1">
      <c r="B243" s="158"/>
      <c r="D243" s="159" t="s">
        <v>148</v>
      </c>
      <c r="E243" s="160" t="s">
        <v>1</v>
      </c>
      <c r="F243" s="161" t="s">
        <v>394</v>
      </c>
      <c r="H243" s="162">
        <v>3</v>
      </c>
      <c r="I243" s="163"/>
      <c r="L243" s="158"/>
      <c r="M243" s="164"/>
      <c r="N243" s="165"/>
      <c r="O243" s="165"/>
      <c r="P243" s="165"/>
      <c r="Q243" s="165"/>
      <c r="R243" s="165"/>
      <c r="S243" s="165"/>
      <c r="T243" s="166"/>
      <c r="AT243" s="160" t="s">
        <v>148</v>
      </c>
      <c r="AU243" s="160" t="s">
        <v>85</v>
      </c>
      <c r="AV243" s="13" t="s">
        <v>85</v>
      </c>
      <c r="AW243" s="13" t="s">
        <v>31</v>
      </c>
      <c r="AX243" s="13" t="s">
        <v>75</v>
      </c>
      <c r="AY243" s="160" t="s">
        <v>126</v>
      </c>
    </row>
    <row r="244" spans="1:65" s="13" customFormat="1">
      <c r="B244" s="158"/>
      <c r="D244" s="159" t="s">
        <v>148</v>
      </c>
      <c r="E244" s="160" t="s">
        <v>1</v>
      </c>
      <c r="F244" s="161" t="s">
        <v>395</v>
      </c>
      <c r="H244" s="162">
        <v>6</v>
      </c>
      <c r="I244" s="163"/>
      <c r="L244" s="158"/>
      <c r="M244" s="164"/>
      <c r="N244" s="165"/>
      <c r="O244" s="165"/>
      <c r="P244" s="165"/>
      <c r="Q244" s="165"/>
      <c r="R244" s="165"/>
      <c r="S244" s="165"/>
      <c r="T244" s="166"/>
      <c r="AT244" s="160" t="s">
        <v>148</v>
      </c>
      <c r="AU244" s="160" t="s">
        <v>85</v>
      </c>
      <c r="AV244" s="13" t="s">
        <v>85</v>
      </c>
      <c r="AW244" s="13" t="s">
        <v>31</v>
      </c>
      <c r="AX244" s="13" t="s">
        <v>75</v>
      </c>
      <c r="AY244" s="160" t="s">
        <v>126</v>
      </c>
    </row>
    <row r="245" spans="1:65" s="15" customFormat="1">
      <c r="B245" s="182"/>
      <c r="D245" s="159" t="s">
        <v>148</v>
      </c>
      <c r="E245" s="183" t="s">
        <v>1</v>
      </c>
      <c r="F245" s="184" t="s">
        <v>192</v>
      </c>
      <c r="H245" s="185">
        <v>9</v>
      </c>
      <c r="I245" s="186"/>
      <c r="L245" s="182"/>
      <c r="M245" s="187"/>
      <c r="N245" s="188"/>
      <c r="O245" s="188"/>
      <c r="P245" s="188"/>
      <c r="Q245" s="188"/>
      <c r="R245" s="188"/>
      <c r="S245" s="188"/>
      <c r="T245" s="189"/>
      <c r="AT245" s="183" t="s">
        <v>148</v>
      </c>
      <c r="AU245" s="183" t="s">
        <v>85</v>
      </c>
      <c r="AV245" s="15" t="s">
        <v>134</v>
      </c>
      <c r="AW245" s="15" t="s">
        <v>31</v>
      </c>
      <c r="AX245" s="15" t="s">
        <v>83</v>
      </c>
      <c r="AY245" s="183" t="s">
        <v>126</v>
      </c>
    </row>
    <row r="246" spans="1:65" s="12" customFormat="1" ht="22.9" customHeight="1">
      <c r="B246" s="131"/>
      <c r="D246" s="132" t="s">
        <v>74</v>
      </c>
      <c r="E246" s="142" t="s">
        <v>237</v>
      </c>
      <c r="F246" s="142" t="s">
        <v>396</v>
      </c>
      <c r="I246" s="134"/>
      <c r="J246" s="143">
        <f>BK246</f>
        <v>0</v>
      </c>
      <c r="L246" s="131"/>
      <c r="M246" s="136"/>
      <c r="N246" s="137"/>
      <c r="O246" s="137"/>
      <c r="P246" s="138">
        <f>SUM(P247:P284)</f>
        <v>0</v>
      </c>
      <c r="Q246" s="137"/>
      <c r="R246" s="138">
        <f>SUM(R247:R284)</f>
        <v>204.9939655</v>
      </c>
      <c r="S246" s="137"/>
      <c r="T246" s="139">
        <f>SUM(T247:T284)</f>
        <v>6.4000000000000001E-2</v>
      </c>
      <c r="AR246" s="132" t="s">
        <v>83</v>
      </c>
      <c r="AT246" s="140" t="s">
        <v>74</v>
      </c>
      <c r="AU246" s="140" t="s">
        <v>83</v>
      </c>
      <c r="AY246" s="132" t="s">
        <v>126</v>
      </c>
      <c r="BK246" s="141">
        <f>SUM(BK247:BK284)</f>
        <v>0</v>
      </c>
    </row>
    <row r="247" spans="1:65" s="2" customFormat="1" ht="24">
      <c r="A247" s="33"/>
      <c r="B247" s="144"/>
      <c r="C247" s="145" t="s">
        <v>397</v>
      </c>
      <c r="D247" s="145" t="s">
        <v>129</v>
      </c>
      <c r="E247" s="146" t="s">
        <v>398</v>
      </c>
      <c r="F247" s="147" t="s">
        <v>399</v>
      </c>
      <c r="G247" s="148" t="s">
        <v>158</v>
      </c>
      <c r="H247" s="149">
        <v>17</v>
      </c>
      <c r="I247" s="150"/>
      <c r="J247" s="151">
        <f>ROUND(I247*H247,2)</f>
        <v>0</v>
      </c>
      <c r="K247" s="147" t="s">
        <v>187</v>
      </c>
      <c r="L247" s="34"/>
      <c r="M247" s="152" t="s">
        <v>1</v>
      </c>
      <c r="N247" s="153" t="s">
        <v>40</v>
      </c>
      <c r="O247" s="59"/>
      <c r="P247" s="154">
        <f>O247*H247</f>
        <v>0</v>
      </c>
      <c r="Q247" s="154">
        <v>6.9999999999999999E-4</v>
      </c>
      <c r="R247" s="154">
        <f>Q247*H247</f>
        <v>1.1899999999999999E-2</v>
      </c>
      <c r="S247" s="154">
        <v>0</v>
      </c>
      <c r="T247" s="15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56" t="s">
        <v>134</v>
      </c>
      <c r="AT247" s="156" t="s">
        <v>129</v>
      </c>
      <c r="AU247" s="156" t="s">
        <v>85</v>
      </c>
      <c r="AY247" s="18" t="s">
        <v>126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8" t="s">
        <v>83</v>
      </c>
      <c r="BK247" s="157">
        <f>ROUND(I247*H247,2)</f>
        <v>0</v>
      </c>
      <c r="BL247" s="18" t="s">
        <v>134</v>
      </c>
      <c r="BM247" s="156" t="s">
        <v>400</v>
      </c>
    </row>
    <row r="248" spans="1:65" s="13" customFormat="1">
      <c r="B248" s="158"/>
      <c r="D248" s="159" t="s">
        <v>148</v>
      </c>
      <c r="E248" s="160" t="s">
        <v>1</v>
      </c>
      <c r="F248" s="161" t="s">
        <v>401</v>
      </c>
      <c r="H248" s="162">
        <v>17</v>
      </c>
      <c r="I248" s="163"/>
      <c r="L248" s="158"/>
      <c r="M248" s="164"/>
      <c r="N248" s="165"/>
      <c r="O248" s="165"/>
      <c r="P248" s="165"/>
      <c r="Q248" s="165"/>
      <c r="R248" s="165"/>
      <c r="S248" s="165"/>
      <c r="T248" s="166"/>
      <c r="AT248" s="160" t="s">
        <v>148</v>
      </c>
      <c r="AU248" s="160" t="s">
        <v>85</v>
      </c>
      <c r="AV248" s="13" t="s">
        <v>85</v>
      </c>
      <c r="AW248" s="13" t="s">
        <v>31</v>
      </c>
      <c r="AX248" s="13" t="s">
        <v>83</v>
      </c>
      <c r="AY248" s="160" t="s">
        <v>126</v>
      </c>
    </row>
    <row r="249" spans="1:65" s="2" customFormat="1" ht="24">
      <c r="A249" s="33"/>
      <c r="B249" s="144"/>
      <c r="C249" s="145" t="s">
        <v>402</v>
      </c>
      <c r="D249" s="145" t="s">
        <v>129</v>
      </c>
      <c r="E249" s="146" t="s">
        <v>403</v>
      </c>
      <c r="F249" s="147" t="s">
        <v>404</v>
      </c>
      <c r="G249" s="148" t="s">
        <v>158</v>
      </c>
      <c r="H249" s="149">
        <v>3</v>
      </c>
      <c r="I249" s="150"/>
      <c r="J249" s="151">
        <f>ROUND(I249*H249,2)</f>
        <v>0</v>
      </c>
      <c r="K249" s="147" t="s">
        <v>187</v>
      </c>
      <c r="L249" s="34"/>
      <c r="M249" s="152" t="s">
        <v>1</v>
      </c>
      <c r="N249" s="153" t="s">
        <v>40</v>
      </c>
      <c r="O249" s="59"/>
      <c r="P249" s="154">
        <f>O249*H249</f>
        <v>0</v>
      </c>
      <c r="Q249" s="154">
        <v>0.10940999999999999</v>
      </c>
      <c r="R249" s="154">
        <f>Q249*H249</f>
        <v>0.32822999999999997</v>
      </c>
      <c r="S249" s="154">
        <v>0</v>
      </c>
      <c r="T249" s="15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56" t="s">
        <v>134</v>
      </c>
      <c r="AT249" s="156" t="s">
        <v>129</v>
      </c>
      <c r="AU249" s="156" t="s">
        <v>85</v>
      </c>
      <c r="AY249" s="18" t="s">
        <v>126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8" t="s">
        <v>83</v>
      </c>
      <c r="BK249" s="157">
        <f>ROUND(I249*H249,2)</f>
        <v>0</v>
      </c>
      <c r="BL249" s="18" t="s">
        <v>134</v>
      </c>
      <c r="BM249" s="156" t="s">
        <v>405</v>
      </c>
    </row>
    <row r="250" spans="1:65" s="14" customFormat="1">
      <c r="B250" s="175"/>
      <c r="D250" s="159" t="s">
        <v>148</v>
      </c>
      <c r="E250" s="176" t="s">
        <v>1</v>
      </c>
      <c r="F250" s="177" t="s">
        <v>406</v>
      </c>
      <c r="H250" s="176" t="s">
        <v>1</v>
      </c>
      <c r="I250" s="178"/>
      <c r="L250" s="175"/>
      <c r="M250" s="179"/>
      <c r="N250" s="180"/>
      <c r="O250" s="180"/>
      <c r="P250" s="180"/>
      <c r="Q250" s="180"/>
      <c r="R250" s="180"/>
      <c r="S250" s="180"/>
      <c r="T250" s="181"/>
      <c r="AT250" s="176" t="s">
        <v>148</v>
      </c>
      <c r="AU250" s="176" t="s">
        <v>85</v>
      </c>
      <c r="AV250" s="14" t="s">
        <v>83</v>
      </c>
      <c r="AW250" s="14" t="s">
        <v>31</v>
      </c>
      <c r="AX250" s="14" t="s">
        <v>75</v>
      </c>
      <c r="AY250" s="176" t="s">
        <v>126</v>
      </c>
    </row>
    <row r="251" spans="1:65" s="13" customFormat="1">
      <c r="B251" s="158"/>
      <c r="D251" s="159" t="s">
        <v>148</v>
      </c>
      <c r="E251" s="160" t="s">
        <v>1</v>
      </c>
      <c r="F251" s="161" t="s">
        <v>407</v>
      </c>
      <c r="H251" s="162">
        <v>3</v>
      </c>
      <c r="I251" s="163"/>
      <c r="L251" s="158"/>
      <c r="M251" s="164"/>
      <c r="N251" s="165"/>
      <c r="O251" s="165"/>
      <c r="P251" s="165"/>
      <c r="Q251" s="165"/>
      <c r="R251" s="165"/>
      <c r="S251" s="165"/>
      <c r="T251" s="166"/>
      <c r="AT251" s="160" t="s">
        <v>148</v>
      </c>
      <c r="AU251" s="160" t="s">
        <v>85</v>
      </c>
      <c r="AV251" s="13" t="s">
        <v>85</v>
      </c>
      <c r="AW251" s="13" t="s">
        <v>31</v>
      </c>
      <c r="AX251" s="13" t="s">
        <v>83</v>
      </c>
      <c r="AY251" s="160" t="s">
        <v>126</v>
      </c>
    </row>
    <row r="252" spans="1:65" s="2" customFormat="1" ht="21.75" customHeight="1">
      <c r="A252" s="33"/>
      <c r="B252" s="144"/>
      <c r="C252" s="198" t="s">
        <v>408</v>
      </c>
      <c r="D252" s="198" t="s">
        <v>339</v>
      </c>
      <c r="E252" s="199" t="s">
        <v>409</v>
      </c>
      <c r="F252" s="200" t="s">
        <v>410</v>
      </c>
      <c r="G252" s="201" t="s">
        <v>158</v>
      </c>
      <c r="H252" s="202">
        <v>3</v>
      </c>
      <c r="I252" s="203"/>
      <c r="J252" s="204">
        <f>ROUND(I252*H252,2)</f>
        <v>0</v>
      </c>
      <c r="K252" s="200" t="s">
        <v>187</v>
      </c>
      <c r="L252" s="205"/>
      <c r="M252" s="206" t="s">
        <v>1</v>
      </c>
      <c r="N252" s="207" t="s">
        <v>40</v>
      </c>
      <c r="O252" s="59"/>
      <c r="P252" s="154">
        <f>O252*H252</f>
        <v>0</v>
      </c>
      <c r="Q252" s="154">
        <v>6.1000000000000004E-3</v>
      </c>
      <c r="R252" s="154">
        <f>Q252*H252</f>
        <v>1.83E-2</v>
      </c>
      <c r="S252" s="154">
        <v>0</v>
      </c>
      <c r="T252" s="155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56" t="s">
        <v>228</v>
      </c>
      <c r="AT252" s="156" t="s">
        <v>339</v>
      </c>
      <c r="AU252" s="156" t="s">
        <v>85</v>
      </c>
      <c r="AY252" s="18" t="s">
        <v>126</v>
      </c>
      <c r="BE252" s="157">
        <f>IF(N252="základní",J252,0)</f>
        <v>0</v>
      </c>
      <c r="BF252" s="157">
        <f>IF(N252="snížená",J252,0)</f>
        <v>0</v>
      </c>
      <c r="BG252" s="157">
        <f>IF(N252="zákl. přenesená",J252,0)</f>
        <v>0</v>
      </c>
      <c r="BH252" s="157">
        <f>IF(N252="sníž. přenesená",J252,0)</f>
        <v>0</v>
      </c>
      <c r="BI252" s="157">
        <f>IF(N252="nulová",J252,0)</f>
        <v>0</v>
      </c>
      <c r="BJ252" s="18" t="s">
        <v>83</v>
      </c>
      <c r="BK252" s="157">
        <f>ROUND(I252*H252,2)</f>
        <v>0</v>
      </c>
      <c r="BL252" s="18" t="s">
        <v>134</v>
      </c>
      <c r="BM252" s="156" t="s">
        <v>411</v>
      </c>
    </row>
    <row r="253" spans="1:65" s="2" customFormat="1" ht="16.5" customHeight="1">
      <c r="A253" s="33"/>
      <c r="B253" s="144"/>
      <c r="C253" s="198" t="s">
        <v>412</v>
      </c>
      <c r="D253" s="198" t="s">
        <v>339</v>
      </c>
      <c r="E253" s="199" t="s">
        <v>413</v>
      </c>
      <c r="F253" s="200" t="s">
        <v>414</v>
      </c>
      <c r="G253" s="201" t="s">
        <v>158</v>
      </c>
      <c r="H253" s="202">
        <v>3</v>
      </c>
      <c r="I253" s="203"/>
      <c r="J253" s="204">
        <f>ROUND(I253*H253,2)</f>
        <v>0</v>
      </c>
      <c r="K253" s="200" t="s">
        <v>187</v>
      </c>
      <c r="L253" s="205"/>
      <c r="M253" s="206" t="s">
        <v>1</v>
      </c>
      <c r="N253" s="207" t="s">
        <v>40</v>
      </c>
      <c r="O253" s="59"/>
      <c r="P253" s="154">
        <f>O253*H253</f>
        <v>0</v>
      </c>
      <c r="Q253" s="154">
        <v>1E-4</v>
      </c>
      <c r="R253" s="154">
        <f>Q253*H253</f>
        <v>3.0000000000000003E-4</v>
      </c>
      <c r="S253" s="154">
        <v>0</v>
      </c>
      <c r="T253" s="15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56" t="s">
        <v>228</v>
      </c>
      <c r="AT253" s="156" t="s">
        <v>339</v>
      </c>
      <c r="AU253" s="156" t="s">
        <v>85</v>
      </c>
      <c r="AY253" s="18" t="s">
        <v>126</v>
      </c>
      <c r="BE253" s="157">
        <f>IF(N253="základní",J253,0)</f>
        <v>0</v>
      </c>
      <c r="BF253" s="157">
        <f>IF(N253="snížená",J253,0)</f>
        <v>0</v>
      </c>
      <c r="BG253" s="157">
        <f>IF(N253="zákl. přenesená",J253,0)</f>
        <v>0</v>
      </c>
      <c r="BH253" s="157">
        <f>IF(N253="sníž. přenesená",J253,0)</f>
        <v>0</v>
      </c>
      <c r="BI253" s="157">
        <f>IF(N253="nulová",J253,0)</f>
        <v>0</v>
      </c>
      <c r="BJ253" s="18" t="s">
        <v>83</v>
      </c>
      <c r="BK253" s="157">
        <f>ROUND(I253*H253,2)</f>
        <v>0</v>
      </c>
      <c r="BL253" s="18" t="s">
        <v>134</v>
      </c>
      <c r="BM253" s="156" t="s">
        <v>415</v>
      </c>
    </row>
    <row r="254" spans="1:65" s="2" customFormat="1" ht="21.75" customHeight="1">
      <c r="A254" s="33"/>
      <c r="B254" s="144"/>
      <c r="C254" s="198" t="s">
        <v>416</v>
      </c>
      <c r="D254" s="198" t="s">
        <v>339</v>
      </c>
      <c r="E254" s="199" t="s">
        <v>417</v>
      </c>
      <c r="F254" s="200" t="s">
        <v>418</v>
      </c>
      <c r="G254" s="201" t="s">
        <v>158</v>
      </c>
      <c r="H254" s="202">
        <v>32</v>
      </c>
      <c r="I254" s="203"/>
      <c r="J254" s="204">
        <f>ROUND(I254*H254,2)</f>
        <v>0</v>
      </c>
      <c r="K254" s="200" t="s">
        <v>187</v>
      </c>
      <c r="L254" s="205"/>
      <c r="M254" s="206" t="s">
        <v>1</v>
      </c>
      <c r="N254" s="207" t="s">
        <v>40</v>
      </c>
      <c r="O254" s="59"/>
      <c r="P254" s="154">
        <f>O254*H254</f>
        <v>0</v>
      </c>
      <c r="Q254" s="154">
        <v>3.5E-4</v>
      </c>
      <c r="R254" s="154">
        <f>Q254*H254</f>
        <v>1.12E-2</v>
      </c>
      <c r="S254" s="154">
        <v>0</v>
      </c>
      <c r="T254" s="15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6" t="s">
        <v>228</v>
      </c>
      <c r="AT254" s="156" t="s">
        <v>339</v>
      </c>
      <c r="AU254" s="156" t="s">
        <v>85</v>
      </c>
      <c r="AY254" s="18" t="s">
        <v>126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8" t="s">
        <v>83</v>
      </c>
      <c r="BK254" s="157">
        <f>ROUND(I254*H254,2)</f>
        <v>0</v>
      </c>
      <c r="BL254" s="18" t="s">
        <v>134</v>
      </c>
      <c r="BM254" s="156" t="s">
        <v>419</v>
      </c>
    </row>
    <row r="255" spans="1:65" s="13" customFormat="1">
      <c r="B255" s="158"/>
      <c r="D255" s="159" t="s">
        <v>148</v>
      </c>
      <c r="E255" s="160" t="s">
        <v>1</v>
      </c>
      <c r="F255" s="161" t="s">
        <v>420</v>
      </c>
      <c r="H255" s="162">
        <v>32</v>
      </c>
      <c r="I255" s="163"/>
      <c r="L255" s="158"/>
      <c r="M255" s="164"/>
      <c r="N255" s="165"/>
      <c r="O255" s="165"/>
      <c r="P255" s="165"/>
      <c r="Q255" s="165"/>
      <c r="R255" s="165"/>
      <c r="S255" s="165"/>
      <c r="T255" s="166"/>
      <c r="AT255" s="160" t="s">
        <v>148</v>
      </c>
      <c r="AU255" s="160" t="s">
        <v>85</v>
      </c>
      <c r="AV255" s="13" t="s">
        <v>85</v>
      </c>
      <c r="AW255" s="13" t="s">
        <v>31</v>
      </c>
      <c r="AX255" s="13" t="s">
        <v>83</v>
      </c>
      <c r="AY255" s="160" t="s">
        <v>126</v>
      </c>
    </row>
    <row r="256" spans="1:65" s="2" customFormat="1" ht="33" customHeight="1">
      <c r="A256" s="33"/>
      <c r="B256" s="144"/>
      <c r="C256" s="145" t="s">
        <v>421</v>
      </c>
      <c r="D256" s="145" t="s">
        <v>129</v>
      </c>
      <c r="E256" s="146" t="s">
        <v>422</v>
      </c>
      <c r="F256" s="147" t="s">
        <v>423</v>
      </c>
      <c r="G256" s="148" t="s">
        <v>231</v>
      </c>
      <c r="H256" s="149">
        <v>470.7</v>
      </c>
      <c r="I256" s="150"/>
      <c r="J256" s="151">
        <f>ROUND(I256*H256,2)</f>
        <v>0</v>
      </c>
      <c r="K256" s="147" t="s">
        <v>187</v>
      </c>
      <c r="L256" s="34"/>
      <c r="M256" s="152" t="s">
        <v>1</v>
      </c>
      <c r="N256" s="153" t="s">
        <v>40</v>
      </c>
      <c r="O256" s="59"/>
      <c r="P256" s="154">
        <f>O256*H256</f>
        <v>0</v>
      </c>
      <c r="Q256" s="154">
        <v>8.0879999999999994E-2</v>
      </c>
      <c r="R256" s="154">
        <f>Q256*H256</f>
        <v>38.070215999999995</v>
      </c>
      <c r="S256" s="154">
        <v>0</v>
      </c>
      <c r="T256" s="15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6" t="s">
        <v>134</v>
      </c>
      <c r="AT256" s="156" t="s">
        <v>129</v>
      </c>
      <c r="AU256" s="156" t="s">
        <v>85</v>
      </c>
      <c r="AY256" s="18" t="s">
        <v>126</v>
      </c>
      <c r="BE256" s="157">
        <f>IF(N256="základní",J256,0)</f>
        <v>0</v>
      </c>
      <c r="BF256" s="157">
        <f>IF(N256="snížená",J256,0)</f>
        <v>0</v>
      </c>
      <c r="BG256" s="157">
        <f>IF(N256="zákl. přenesená",J256,0)</f>
        <v>0</v>
      </c>
      <c r="BH256" s="157">
        <f>IF(N256="sníž. přenesená",J256,0)</f>
        <v>0</v>
      </c>
      <c r="BI256" s="157">
        <f>IF(N256="nulová",J256,0)</f>
        <v>0</v>
      </c>
      <c r="BJ256" s="18" t="s">
        <v>83</v>
      </c>
      <c r="BK256" s="157">
        <f>ROUND(I256*H256,2)</f>
        <v>0</v>
      </c>
      <c r="BL256" s="18" t="s">
        <v>134</v>
      </c>
      <c r="BM256" s="156" t="s">
        <v>424</v>
      </c>
    </row>
    <row r="257" spans="1:65" s="13" customFormat="1">
      <c r="B257" s="158"/>
      <c r="D257" s="159" t="s">
        <v>148</v>
      </c>
      <c r="E257" s="160" t="s">
        <v>1</v>
      </c>
      <c r="F257" s="161" t="s">
        <v>222</v>
      </c>
      <c r="H257" s="162">
        <v>238.3</v>
      </c>
      <c r="I257" s="163"/>
      <c r="L257" s="158"/>
      <c r="M257" s="164"/>
      <c r="N257" s="165"/>
      <c r="O257" s="165"/>
      <c r="P257" s="165"/>
      <c r="Q257" s="165"/>
      <c r="R257" s="165"/>
      <c r="S257" s="165"/>
      <c r="T257" s="166"/>
      <c r="AT257" s="160" t="s">
        <v>148</v>
      </c>
      <c r="AU257" s="160" t="s">
        <v>85</v>
      </c>
      <c r="AV257" s="13" t="s">
        <v>85</v>
      </c>
      <c r="AW257" s="13" t="s">
        <v>31</v>
      </c>
      <c r="AX257" s="13" t="s">
        <v>75</v>
      </c>
      <c r="AY257" s="160" t="s">
        <v>126</v>
      </c>
    </row>
    <row r="258" spans="1:65" s="13" customFormat="1">
      <c r="B258" s="158"/>
      <c r="D258" s="159" t="s">
        <v>148</v>
      </c>
      <c r="E258" s="160" t="s">
        <v>1</v>
      </c>
      <c r="F258" s="161" t="s">
        <v>223</v>
      </c>
      <c r="H258" s="162">
        <v>232.4</v>
      </c>
      <c r="I258" s="163"/>
      <c r="L258" s="158"/>
      <c r="M258" s="164"/>
      <c r="N258" s="165"/>
      <c r="O258" s="165"/>
      <c r="P258" s="165"/>
      <c r="Q258" s="165"/>
      <c r="R258" s="165"/>
      <c r="S258" s="165"/>
      <c r="T258" s="166"/>
      <c r="AT258" s="160" t="s">
        <v>148</v>
      </c>
      <c r="AU258" s="160" t="s">
        <v>85</v>
      </c>
      <c r="AV258" s="13" t="s">
        <v>85</v>
      </c>
      <c r="AW258" s="13" t="s">
        <v>31</v>
      </c>
      <c r="AX258" s="13" t="s">
        <v>75</v>
      </c>
      <c r="AY258" s="160" t="s">
        <v>126</v>
      </c>
    </row>
    <row r="259" spans="1:65" s="15" customFormat="1">
      <c r="B259" s="182"/>
      <c r="D259" s="159" t="s">
        <v>148</v>
      </c>
      <c r="E259" s="183" t="s">
        <v>1</v>
      </c>
      <c r="F259" s="184" t="s">
        <v>192</v>
      </c>
      <c r="H259" s="185">
        <v>470.70000000000005</v>
      </c>
      <c r="I259" s="186"/>
      <c r="L259" s="182"/>
      <c r="M259" s="187"/>
      <c r="N259" s="188"/>
      <c r="O259" s="188"/>
      <c r="P259" s="188"/>
      <c r="Q259" s="188"/>
      <c r="R259" s="188"/>
      <c r="S259" s="188"/>
      <c r="T259" s="189"/>
      <c r="AT259" s="183" t="s">
        <v>148</v>
      </c>
      <c r="AU259" s="183" t="s">
        <v>85</v>
      </c>
      <c r="AV259" s="15" t="s">
        <v>134</v>
      </c>
      <c r="AW259" s="15" t="s">
        <v>31</v>
      </c>
      <c r="AX259" s="15" t="s">
        <v>83</v>
      </c>
      <c r="AY259" s="183" t="s">
        <v>126</v>
      </c>
    </row>
    <row r="260" spans="1:65" s="2" customFormat="1" ht="16.5" customHeight="1">
      <c r="A260" s="33"/>
      <c r="B260" s="144"/>
      <c r="C260" s="198" t="s">
        <v>425</v>
      </c>
      <c r="D260" s="198" t="s">
        <v>339</v>
      </c>
      <c r="E260" s="199" t="s">
        <v>426</v>
      </c>
      <c r="F260" s="200" t="s">
        <v>427</v>
      </c>
      <c r="G260" s="201" t="s">
        <v>231</v>
      </c>
      <c r="H260" s="202">
        <v>494.517</v>
      </c>
      <c r="I260" s="203"/>
      <c r="J260" s="204">
        <f>ROUND(I260*H260,2)</f>
        <v>0</v>
      </c>
      <c r="K260" s="200" t="s">
        <v>187</v>
      </c>
      <c r="L260" s="205"/>
      <c r="M260" s="206" t="s">
        <v>1</v>
      </c>
      <c r="N260" s="207" t="s">
        <v>40</v>
      </c>
      <c r="O260" s="59"/>
      <c r="P260" s="154">
        <f>O260*H260</f>
        <v>0</v>
      </c>
      <c r="Q260" s="154">
        <v>5.6000000000000001E-2</v>
      </c>
      <c r="R260" s="154">
        <f>Q260*H260</f>
        <v>27.692952000000002</v>
      </c>
      <c r="S260" s="154">
        <v>0</v>
      </c>
      <c r="T260" s="15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56" t="s">
        <v>228</v>
      </c>
      <c r="AT260" s="156" t="s">
        <v>339</v>
      </c>
      <c r="AU260" s="156" t="s">
        <v>85</v>
      </c>
      <c r="AY260" s="18" t="s">
        <v>126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8" t="s">
        <v>83</v>
      </c>
      <c r="BK260" s="157">
        <f>ROUND(I260*H260,2)</f>
        <v>0</v>
      </c>
      <c r="BL260" s="18" t="s">
        <v>134</v>
      </c>
      <c r="BM260" s="156" t="s">
        <v>428</v>
      </c>
    </row>
    <row r="261" spans="1:65" s="13" customFormat="1">
      <c r="B261" s="158"/>
      <c r="D261" s="159" t="s">
        <v>148</v>
      </c>
      <c r="E261" s="160" t="s">
        <v>1</v>
      </c>
      <c r="F261" s="161" t="s">
        <v>429</v>
      </c>
      <c r="H261" s="162">
        <v>484.82100000000003</v>
      </c>
      <c r="I261" s="163"/>
      <c r="L261" s="158"/>
      <c r="M261" s="164"/>
      <c r="N261" s="165"/>
      <c r="O261" s="165"/>
      <c r="P261" s="165"/>
      <c r="Q261" s="165"/>
      <c r="R261" s="165"/>
      <c r="S261" s="165"/>
      <c r="T261" s="166"/>
      <c r="AT261" s="160" t="s">
        <v>148</v>
      </c>
      <c r="AU261" s="160" t="s">
        <v>85</v>
      </c>
      <c r="AV261" s="13" t="s">
        <v>85</v>
      </c>
      <c r="AW261" s="13" t="s">
        <v>31</v>
      </c>
      <c r="AX261" s="13" t="s">
        <v>83</v>
      </c>
      <c r="AY261" s="160" t="s">
        <v>126</v>
      </c>
    </row>
    <row r="262" spans="1:65" s="13" customFormat="1">
      <c r="B262" s="158"/>
      <c r="D262" s="159" t="s">
        <v>148</v>
      </c>
      <c r="F262" s="161" t="s">
        <v>430</v>
      </c>
      <c r="H262" s="162">
        <v>494.517</v>
      </c>
      <c r="I262" s="163"/>
      <c r="L262" s="158"/>
      <c r="M262" s="164"/>
      <c r="N262" s="165"/>
      <c r="O262" s="165"/>
      <c r="P262" s="165"/>
      <c r="Q262" s="165"/>
      <c r="R262" s="165"/>
      <c r="S262" s="165"/>
      <c r="T262" s="166"/>
      <c r="AT262" s="160" t="s">
        <v>148</v>
      </c>
      <c r="AU262" s="160" t="s">
        <v>85</v>
      </c>
      <c r="AV262" s="13" t="s">
        <v>85</v>
      </c>
      <c r="AW262" s="13" t="s">
        <v>3</v>
      </c>
      <c r="AX262" s="13" t="s">
        <v>83</v>
      </c>
      <c r="AY262" s="160" t="s">
        <v>126</v>
      </c>
    </row>
    <row r="263" spans="1:65" s="2" customFormat="1" ht="24">
      <c r="A263" s="33"/>
      <c r="B263" s="144"/>
      <c r="C263" s="145" t="s">
        <v>431</v>
      </c>
      <c r="D263" s="145" t="s">
        <v>129</v>
      </c>
      <c r="E263" s="146" t="s">
        <v>432</v>
      </c>
      <c r="F263" s="147" t="s">
        <v>433</v>
      </c>
      <c r="G263" s="148" t="s">
        <v>231</v>
      </c>
      <c r="H263" s="149">
        <v>470.7</v>
      </c>
      <c r="I263" s="150"/>
      <c r="J263" s="151">
        <f>ROUND(I263*H263,2)</f>
        <v>0</v>
      </c>
      <c r="K263" s="147" t="s">
        <v>187</v>
      </c>
      <c r="L263" s="34"/>
      <c r="M263" s="152" t="s">
        <v>1</v>
      </c>
      <c r="N263" s="153" t="s">
        <v>40</v>
      </c>
      <c r="O263" s="59"/>
      <c r="P263" s="154">
        <f>O263*H263</f>
        <v>0</v>
      </c>
      <c r="Q263" s="154">
        <v>0.16849</v>
      </c>
      <c r="R263" s="154">
        <f>Q263*H263</f>
        <v>79.308243000000004</v>
      </c>
      <c r="S263" s="154">
        <v>0</v>
      </c>
      <c r="T263" s="15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6" t="s">
        <v>134</v>
      </c>
      <c r="AT263" s="156" t="s">
        <v>129</v>
      </c>
      <c r="AU263" s="156" t="s">
        <v>85</v>
      </c>
      <c r="AY263" s="18" t="s">
        <v>126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8" t="s">
        <v>83</v>
      </c>
      <c r="BK263" s="157">
        <f>ROUND(I263*H263,2)</f>
        <v>0</v>
      </c>
      <c r="BL263" s="18" t="s">
        <v>134</v>
      </c>
      <c r="BM263" s="156" t="s">
        <v>434</v>
      </c>
    </row>
    <row r="264" spans="1:65" s="13" customFormat="1">
      <c r="B264" s="158"/>
      <c r="D264" s="159" t="s">
        <v>148</v>
      </c>
      <c r="E264" s="160" t="s">
        <v>1</v>
      </c>
      <c r="F264" s="161" t="s">
        <v>435</v>
      </c>
      <c r="H264" s="162">
        <v>470.7</v>
      </c>
      <c r="I264" s="163"/>
      <c r="L264" s="158"/>
      <c r="M264" s="164"/>
      <c r="N264" s="165"/>
      <c r="O264" s="165"/>
      <c r="P264" s="165"/>
      <c r="Q264" s="165"/>
      <c r="R264" s="165"/>
      <c r="S264" s="165"/>
      <c r="T264" s="166"/>
      <c r="AT264" s="160" t="s">
        <v>148</v>
      </c>
      <c r="AU264" s="160" t="s">
        <v>85</v>
      </c>
      <c r="AV264" s="13" t="s">
        <v>85</v>
      </c>
      <c r="AW264" s="13" t="s">
        <v>31</v>
      </c>
      <c r="AX264" s="13" t="s">
        <v>83</v>
      </c>
      <c r="AY264" s="160" t="s">
        <v>126</v>
      </c>
    </row>
    <row r="265" spans="1:65" s="2" customFormat="1" ht="24">
      <c r="A265" s="33"/>
      <c r="B265" s="144"/>
      <c r="C265" s="198" t="s">
        <v>436</v>
      </c>
      <c r="D265" s="198" t="s">
        <v>339</v>
      </c>
      <c r="E265" s="199" t="s">
        <v>437</v>
      </c>
      <c r="F265" s="200" t="s">
        <v>438</v>
      </c>
      <c r="G265" s="201" t="s">
        <v>231</v>
      </c>
      <c r="H265" s="202">
        <v>21.114999999999998</v>
      </c>
      <c r="I265" s="203"/>
      <c r="J265" s="204">
        <f>ROUND(I265*H265,2)</f>
        <v>0</v>
      </c>
      <c r="K265" s="200" t="s">
        <v>187</v>
      </c>
      <c r="L265" s="205"/>
      <c r="M265" s="206" t="s">
        <v>1</v>
      </c>
      <c r="N265" s="207" t="s">
        <v>40</v>
      </c>
      <c r="O265" s="59"/>
      <c r="P265" s="154">
        <f>O265*H265</f>
        <v>0</v>
      </c>
      <c r="Q265" s="154">
        <v>0.125</v>
      </c>
      <c r="R265" s="154">
        <f>Q265*H265</f>
        <v>2.6393749999999998</v>
      </c>
      <c r="S265" s="154">
        <v>0</v>
      </c>
      <c r="T265" s="15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56" t="s">
        <v>228</v>
      </c>
      <c r="AT265" s="156" t="s">
        <v>339</v>
      </c>
      <c r="AU265" s="156" t="s">
        <v>85</v>
      </c>
      <c r="AY265" s="18" t="s">
        <v>126</v>
      </c>
      <c r="BE265" s="157">
        <f>IF(N265="základní",J265,0)</f>
        <v>0</v>
      </c>
      <c r="BF265" s="157">
        <f>IF(N265="snížená",J265,0)</f>
        <v>0</v>
      </c>
      <c r="BG265" s="157">
        <f>IF(N265="zákl. přenesená",J265,0)</f>
        <v>0</v>
      </c>
      <c r="BH265" s="157">
        <f>IF(N265="sníž. přenesená",J265,0)</f>
        <v>0</v>
      </c>
      <c r="BI265" s="157">
        <f>IF(N265="nulová",J265,0)</f>
        <v>0</v>
      </c>
      <c r="BJ265" s="18" t="s">
        <v>83</v>
      </c>
      <c r="BK265" s="157">
        <f>ROUND(I265*H265,2)</f>
        <v>0</v>
      </c>
      <c r="BL265" s="18" t="s">
        <v>134</v>
      </c>
      <c r="BM265" s="156" t="s">
        <v>439</v>
      </c>
    </row>
    <row r="266" spans="1:65" s="13" customFormat="1">
      <c r="B266" s="158"/>
      <c r="D266" s="159" t="s">
        <v>148</v>
      </c>
      <c r="E266" s="160" t="s">
        <v>1</v>
      </c>
      <c r="F266" s="161" t="s">
        <v>440</v>
      </c>
      <c r="H266" s="162">
        <v>10</v>
      </c>
      <c r="I266" s="163"/>
      <c r="L266" s="158"/>
      <c r="M266" s="164"/>
      <c r="N266" s="165"/>
      <c r="O266" s="165"/>
      <c r="P266" s="165"/>
      <c r="Q266" s="165"/>
      <c r="R266" s="165"/>
      <c r="S266" s="165"/>
      <c r="T266" s="166"/>
      <c r="AT266" s="160" t="s">
        <v>148</v>
      </c>
      <c r="AU266" s="160" t="s">
        <v>85</v>
      </c>
      <c r="AV266" s="13" t="s">
        <v>85</v>
      </c>
      <c r="AW266" s="13" t="s">
        <v>31</v>
      </c>
      <c r="AX266" s="13" t="s">
        <v>75</v>
      </c>
      <c r="AY266" s="160" t="s">
        <v>126</v>
      </c>
    </row>
    <row r="267" spans="1:65" s="13" customFormat="1">
      <c r="B267" s="158"/>
      <c r="D267" s="159" t="s">
        <v>148</v>
      </c>
      <c r="E267" s="160" t="s">
        <v>1</v>
      </c>
      <c r="F267" s="161" t="s">
        <v>441</v>
      </c>
      <c r="H267" s="162">
        <v>10.5</v>
      </c>
      <c r="I267" s="163"/>
      <c r="L267" s="158"/>
      <c r="M267" s="164"/>
      <c r="N267" s="165"/>
      <c r="O267" s="165"/>
      <c r="P267" s="165"/>
      <c r="Q267" s="165"/>
      <c r="R267" s="165"/>
      <c r="S267" s="165"/>
      <c r="T267" s="166"/>
      <c r="AT267" s="160" t="s">
        <v>148</v>
      </c>
      <c r="AU267" s="160" t="s">
        <v>85</v>
      </c>
      <c r="AV267" s="13" t="s">
        <v>85</v>
      </c>
      <c r="AW267" s="13" t="s">
        <v>31</v>
      </c>
      <c r="AX267" s="13" t="s">
        <v>75</v>
      </c>
      <c r="AY267" s="160" t="s">
        <v>126</v>
      </c>
    </row>
    <row r="268" spans="1:65" s="16" customFormat="1">
      <c r="B268" s="190"/>
      <c r="D268" s="159" t="s">
        <v>148</v>
      </c>
      <c r="E268" s="191" t="s">
        <v>1</v>
      </c>
      <c r="F268" s="192" t="s">
        <v>224</v>
      </c>
      <c r="H268" s="193">
        <v>20.5</v>
      </c>
      <c r="I268" s="194"/>
      <c r="L268" s="190"/>
      <c r="M268" s="195"/>
      <c r="N268" s="196"/>
      <c r="O268" s="196"/>
      <c r="P268" s="196"/>
      <c r="Q268" s="196"/>
      <c r="R268" s="196"/>
      <c r="S268" s="196"/>
      <c r="T268" s="197"/>
      <c r="AT268" s="191" t="s">
        <v>148</v>
      </c>
      <c r="AU268" s="191" t="s">
        <v>85</v>
      </c>
      <c r="AV268" s="16" t="s">
        <v>141</v>
      </c>
      <c r="AW268" s="16" t="s">
        <v>31</v>
      </c>
      <c r="AX268" s="16" t="s">
        <v>75</v>
      </c>
      <c r="AY268" s="191" t="s">
        <v>126</v>
      </c>
    </row>
    <row r="269" spans="1:65" s="13" customFormat="1">
      <c r="B269" s="158"/>
      <c r="D269" s="159" t="s">
        <v>148</v>
      </c>
      <c r="E269" s="160" t="s">
        <v>1</v>
      </c>
      <c r="F269" s="161" t="s">
        <v>442</v>
      </c>
      <c r="H269" s="162">
        <v>21.114999999999998</v>
      </c>
      <c r="I269" s="163"/>
      <c r="L269" s="158"/>
      <c r="M269" s="164"/>
      <c r="N269" s="165"/>
      <c r="O269" s="165"/>
      <c r="P269" s="165"/>
      <c r="Q269" s="165"/>
      <c r="R269" s="165"/>
      <c r="S269" s="165"/>
      <c r="T269" s="166"/>
      <c r="AT269" s="160" t="s">
        <v>148</v>
      </c>
      <c r="AU269" s="160" t="s">
        <v>85</v>
      </c>
      <c r="AV269" s="13" t="s">
        <v>85</v>
      </c>
      <c r="AW269" s="13" t="s">
        <v>31</v>
      </c>
      <c r="AX269" s="13" t="s">
        <v>83</v>
      </c>
      <c r="AY269" s="160" t="s">
        <v>126</v>
      </c>
    </row>
    <row r="270" spans="1:65" s="2" customFormat="1" ht="16.5" customHeight="1">
      <c r="A270" s="33"/>
      <c r="B270" s="144"/>
      <c r="C270" s="198" t="s">
        <v>443</v>
      </c>
      <c r="D270" s="198" t="s">
        <v>339</v>
      </c>
      <c r="E270" s="199" t="s">
        <v>444</v>
      </c>
      <c r="F270" s="200" t="s">
        <v>445</v>
      </c>
      <c r="G270" s="201" t="s">
        <v>231</v>
      </c>
      <c r="H270" s="202">
        <v>154.56899999999999</v>
      </c>
      <c r="I270" s="203"/>
      <c r="J270" s="204">
        <f>ROUND(I270*H270,2)</f>
        <v>0</v>
      </c>
      <c r="K270" s="200" t="s">
        <v>187</v>
      </c>
      <c r="L270" s="205"/>
      <c r="M270" s="206" t="s">
        <v>1</v>
      </c>
      <c r="N270" s="207" t="s">
        <v>40</v>
      </c>
      <c r="O270" s="59"/>
      <c r="P270" s="154">
        <f>O270*H270</f>
        <v>0</v>
      </c>
      <c r="Q270" s="154">
        <v>0.125</v>
      </c>
      <c r="R270" s="154">
        <f>Q270*H270</f>
        <v>19.321124999999999</v>
      </c>
      <c r="S270" s="154">
        <v>0</v>
      </c>
      <c r="T270" s="155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6" t="s">
        <v>228</v>
      </c>
      <c r="AT270" s="156" t="s">
        <v>339</v>
      </c>
      <c r="AU270" s="156" t="s">
        <v>85</v>
      </c>
      <c r="AY270" s="18" t="s">
        <v>126</v>
      </c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18" t="s">
        <v>83</v>
      </c>
      <c r="BK270" s="157">
        <f>ROUND(I270*H270,2)</f>
        <v>0</v>
      </c>
      <c r="BL270" s="18" t="s">
        <v>134</v>
      </c>
      <c r="BM270" s="156" t="s">
        <v>446</v>
      </c>
    </row>
    <row r="271" spans="1:65" s="2" customFormat="1" ht="19.5">
      <c r="A271" s="33"/>
      <c r="B271" s="34"/>
      <c r="C271" s="33"/>
      <c r="D271" s="159" t="s">
        <v>447</v>
      </c>
      <c r="E271" s="33"/>
      <c r="F271" s="208" t="s">
        <v>448</v>
      </c>
      <c r="G271" s="33"/>
      <c r="H271" s="33"/>
      <c r="I271" s="209"/>
      <c r="J271" s="33"/>
      <c r="K271" s="33"/>
      <c r="L271" s="34"/>
      <c r="M271" s="210"/>
      <c r="N271" s="211"/>
      <c r="O271" s="59"/>
      <c r="P271" s="59"/>
      <c r="Q271" s="59"/>
      <c r="R271" s="59"/>
      <c r="S271" s="59"/>
      <c r="T271" s="60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8" t="s">
        <v>447</v>
      </c>
      <c r="AU271" s="18" t="s">
        <v>85</v>
      </c>
    </row>
    <row r="272" spans="1:65" s="14" customFormat="1" ht="22.5">
      <c r="B272" s="175"/>
      <c r="D272" s="159" t="s">
        <v>148</v>
      </c>
      <c r="E272" s="176" t="s">
        <v>1</v>
      </c>
      <c r="F272" s="177" t="s">
        <v>449</v>
      </c>
      <c r="H272" s="176" t="s">
        <v>1</v>
      </c>
      <c r="I272" s="178"/>
      <c r="L272" s="175"/>
      <c r="M272" s="179"/>
      <c r="N272" s="180"/>
      <c r="O272" s="180"/>
      <c r="P272" s="180"/>
      <c r="Q272" s="180"/>
      <c r="R272" s="180"/>
      <c r="S272" s="180"/>
      <c r="T272" s="181"/>
      <c r="AT272" s="176" t="s">
        <v>148</v>
      </c>
      <c r="AU272" s="176" t="s">
        <v>85</v>
      </c>
      <c r="AV272" s="14" t="s">
        <v>83</v>
      </c>
      <c r="AW272" s="14" t="s">
        <v>31</v>
      </c>
      <c r="AX272" s="14" t="s">
        <v>75</v>
      </c>
      <c r="AY272" s="176" t="s">
        <v>126</v>
      </c>
    </row>
    <row r="273" spans="1:65" s="13" customFormat="1">
      <c r="B273" s="158"/>
      <c r="D273" s="159" t="s">
        <v>148</v>
      </c>
      <c r="E273" s="160" t="s">
        <v>1</v>
      </c>
      <c r="F273" s="161" t="s">
        <v>450</v>
      </c>
      <c r="H273" s="162">
        <v>154.56899999999999</v>
      </c>
      <c r="I273" s="163"/>
      <c r="L273" s="158"/>
      <c r="M273" s="164"/>
      <c r="N273" s="165"/>
      <c r="O273" s="165"/>
      <c r="P273" s="165"/>
      <c r="Q273" s="165"/>
      <c r="R273" s="165"/>
      <c r="S273" s="165"/>
      <c r="T273" s="166"/>
      <c r="AT273" s="160" t="s">
        <v>148</v>
      </c>
      <c r="AU273" s="160" t="s">
        <v>85</v>
      </c>
      <c r="AV273" s="13" t="s">
        <v>85</v>
      </c>
      <c r="AW273" s="13" t="s">
        <v>31</v>
      </c>
      <c r="AX273" s="13" t="s">
        <v>83</v>
      </c>
      <c r="AY273" s="160" t="s">
        <v>126</v>
      </c>
    </row>
    <row r="274" spans="1:65" s="2" customFormat="1" ht="24">
      <c r="A274" s="33"/>
      <c r="B274" s="144"/>
      <c r="C274" s="145" t="s">
        <v>451</v>
      </c>
      <c r="D274" s="145" t="s">
        <v>129</v>
      </c>
      <c r="E274" s="146" t="s">
        <v>452</v>
      </c>
      <c r="F274" s="147" t="s">
        <v>453</v>
      </c>
      <c r="G274" s="148" t="s">
        <v>255</v>
      </c>
      <c r="H274" s="149">
        <v>16.475000000000001</v>
      </c>
      <c r="I274" s="150"/>
      <c r="J274" s="151">
        <f>ROUND(I274*H274,2)</f>
        <v>0</v>
      </c>
      <c r="K274" s="147" t="s">
        <v>187</v>
      </c>
      <c r="L274" s="34"/>
      <c r="M274" s="152" t="s">
        <v>1</v>
      </c>
      <c r="N274" s="153" t="s">
        <v>40</v>
      </c>
      <c r="O274" s="59"/>
      <c r="P274" s="154">
        <f>O274*H274</f>
        <v>0</v>
      </c>
      <c r="Q274" s="154">
        <v>2.2563399999999998</v>
      </c>
      <c r="R274" s="154">
        <f>Q274*H274</f>
        <v>37.173201499999998</v>
      </c>
      <c r="S274" s="154">
        <v>0</v>
      </c>
      <c r="T274" s="155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6" t="s">
        <v>134</v>
      </c>
      <c r="AT274" s="156" t="s">
        <v>129</v>
      </c>
      <c r="AU274" s="156" t="s">
        <v>85</v>
      </c>
      <c r="AY274" s="18" t="s">
        <v>126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8" t="s">
        <v>83</v>
      </c>
      <c r="BK274" s="157">
        <f>ROUND(I274*H274,2)</f>
        <v>0</v>
      </c>
      <c r="BL274" s="18" t="s">
        <v>134</v>
      </c>
      <c r="BM274" s="156" t="s">
        <v>454</v>
      </c>
    </row>
    <row r="275" spans="1:65" s="13" customFormat="1">
      <c r="B275" s="158"/>
      <c r="D275" s="159" t="s">
        <v>148</v>
      </c>
      <c r="E275" s="160" t="s">
        <v>1</v>
      </c>
      <c r="F275" s="161" t="s">
        <v>455</v>
      </c>
      <c r="H275" s="162">
        <v>16.475000000000001</v>
      </c>
      <c r="I275" s="163"/>
      <c r="L275" s="158"/>
      <c r="M275" s="164"/>
      <c r="N275" s="165"/>
      <c r="O275" s="165"/>
      <c r="P275" s="165"/>
      <c r="Q275" s="165"/>
      <c r="R275" s="165"/>
      <c r="S275" s="165"/>
      <c r="T275" s="166"/>
      <c r="AT275" s="160" t="s">
        <v>148</v>
      </c>
      <c r="AU275" s="160" t="s">
        <v>85</v>
      </c>
      <c r="AV275" s="13" t="s">
        <v>85</v>
      </c>
      <c r="AW275" s="13" t="s">
        <v>31</v>
      </c>
      <c r="AX275" s="13" t="s">
        <v>83</v>
      </c>
      <c r="AY275" s="160" t="s">
        <v>126</v>
      </c>
    </row>
    <row r="276" spans="1:65" s="2" customFormat="1" ht="24">
      <c r="A276" s="33"/>
      <c r="B276" s="144"/>
      <c r="C276" s="145" t="s">
        <v>456</v>
      </c>
      <c r="D276" s="145" t="s">
        <v>129</v>
      </c>
      <c r="E276" s="146" t="s">
        <v>457</v>
      </c>
      <c r="F276" s="147" t="s">
        <v>458</v>
      </c>
      <c r="G276" s="148" t="s">
        <v>231</v>
      </c>
      <c r="H276" s="149">
        <v>470.7</v>
      </c>
      <c r="I276" s="150"/>
      <c r="J276" s="151">
        <f>ROUND(I276*H276,2)</f>
        <v>0</v>
      </c>
      <c r="K276" s="147" t="s">
        <v>187</v>
      </c>
      <c r="L276" s="34"/>
      <c r="M276" s="152" t="s">
        <v>1</v>
      </c>
      <c r="N276" s="153" t="s">
        <v>40</v>
      </c>
      <c r="O276" s="59"/>
      <c r="P276" s="154">
        <f>O276*H276</f>
        <v>0</v>
      </c>
      <c r="Q276" s="154">
        <v>1.0000000000000001E-5</v>
      </c>
      <c r="R276" s="154">
        <f>Q276*H276</f>
        <v>4.7070000000000002E-3</v>
      </c>
      <c r="S276" s="154">
        <v>0</v>
      </c>
      <c r="T276" s="155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6" t="s">
        <v>134</v>
      </c>
      <c r="AT276" s="156" t="s">
        <v>129</v>
      </c>
      <c r="AU276" s="156" t="s">
        <v>85</v>
      </c>
      <c r="AY276" s="18" t="s">
        <v>126</v>
      </c>
      <c r="BE276" s="157">
        <f>IF(N276="základní",J276,0)</f>
        <v>0</v>
      </c>
      <c r="BF276" s="157">
        <f>IF(N276="snížená",J276,0)</f>
        <v>0</v>
      </c>
      <c r="BG276" s="157">
        <f>IF(N276="zákl. přenesená",J276,0)</f>
        <v>0</v>
      </c>
      <c r="BH276" s="157">
        <f>IF(N276="sníž. přenesená",J276,0)</f>
        <v>0</v>
      </c>
      <c r="BI276" s="157">
        <f>IF(N276="nulová",J276,0)</f>
        <v>0</v>
      </c>
      <c r="BJ276" s="18" t="s">
        <v>83</v>
      </c>
      <c r="BK276" s="157">
        <f>ROUND(I276*H276,2)</f>
        <v>0</v>
      </c>
      <c r="BL276" s="18" t="s">
        <v>134</v>
      </c>
      <c r="BM276" s="156" t="s">
        <v>459</v>
      </c>
    </row>
    <row r="277" spans="1:65" s="2" customFormat="1" ht="24">
      <c r="A277" s="33"/>
      <c r="B277" s="144"/>
      <c r="C277" s="145" t="s">
        <v>460</v>
      </c>
      <c r="D277" s="145" t="s">
        <v>129</v>
      </c>
      <c r="E277" s="146" t="s">
        <v>461</v>
      </c>
      <c r="F277" s="147" t="s">
        <v>462</v>
      </c>
      <c r="G277" s="148" t="s">
        <v>231</v>
      </c>
      <c r="H277" s="149">
        <v>470.7</v>
      </c>
      <c r="I277" s="150"/>
      <c r="J277" s="151">
        <f>ROUND(I277*H277,2)</f>
        <v>0</v>
      </c>
      <c r="K277" s="147" t="s">
        <v>187</v>
      </c>
      <c r="L277" s="34"/>
      <c r="M277" s="152" t="s">
        <v>1</v>
      </c>
      <c r="N277" s="153" t="s">
        <v>40</v>
      </c>
      <c r="O277" s="59"/>
      <c r="P277" s="154">
        <f>O277*H277</f>
        <v>0</v>
      </c>
      <c r="Q277" s="154">
        <v>8.8000000000000003E-4</v>
      </c>
      <c r="R277" s="154">
        <f>Q277*H277</f>
        <v>0.41421600000000003</v>
      </c>
      <c r="S277" s="154">
        <v>0</v>
      </c>
      <c r="T277" s="155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56" t="s">
        <v>134</v>
      </c>
      <c r="AT277" s="156" t="s">
        <v>129</v>
      </c>
      <c r="AU277" s="156" t="s">
        <v>85</v>
      </c>
      <c r="AY277" s="18" t="s">
        <v>126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8" t="s">
        <v>83</v>
      </c>
      <c r="BK277" s="157">
        <f>ROUND(I277*H277,2)</f>
        <v>0</v>
      </c>
      <c r="BL277" s="18" t="s">
        <v>134</v>
      </c>
      <c r="BM277" s="156" t="s">
        <v>463</v>
      </c>
    </row>
    <row r="278" spans="1:65" s="2" customFormat="1" ht="16.5" customHeight="1">
      <c r="A278" s="33"/>
      <c r="B278" s="144"/>
      <c r="C278" s="145" t="s">
        <v>464</v>
      </c>
      <c r="D278" s="145" t="s">
        <v>129</v>
      </c>
      <c r="E278" s="146" t="s">
        <v>465</v>
      </c>
      <c r="F278" s="147" t="s">
        <v>466</v>
      </c>
      <c r="G278" s="148" t="s">
        <v>231</v>
      </c>
      <c r="H278" s="149">
        <v>470.7</v>
      </c>
      <c r="I278" s="150"/>
      <c r="J278" s="151">
        <f>ROUND(I278*H278,2)</f>
        <v>0</v>
      </c>
      <c r="K278" s="147" t="s">
        <v>187</v>
      </c>
      <c r="L278" s="34"/>
      <c r="M278" s="152" t="s">
        <v>1</v>
      </c>
      <c r="N278" s="153" t="s">
        <v>40</v>
      </c>
      <c r="O278" s="59"/>
      <c r="P278" s="154">
        <f>O278*H278</f>
        <v>0</v>
      </c>
      <c r="Q278" s="154">
        <v>0</v>
      </c>
      <c r="R278" s="154">
        <f>Q278*H278</f>
        <v>0</v>
      </c>
      <c r="S278" s="154">
        <v>0</v>
      </c>
      <c r="T278" s="155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6" t="s">
        <v>134</v>
      </c>
      <c r="AT278" s="156" t="s">
        <v>129</v>
      </c>
      <c r="AU278" s="156" t="s">
        <v>85</v>
      </c>
      <c r="AY278" s="18" t="s">
        <v>126</v>
      </c>
      <c r="BE278" s="157">
        <f>IF(N278="základní",J278,0)</f>
        <v>0</v>
      </c>
      <c r="BF278" s="157">
        <f>IF(N278="snížená",J278,0)</f>
        <v>0</v>
      </c>
      <c r="BG278" s="157">
        <f>IF(N278="zákl. přenesená",J278,0)</f>
        <v>0</v>
      </c>
      <c r="BH278" s="157">
        <f>IF(N278="sníž. přenesená",J278,0)</f>
        <v>0</v>
      </c>
      <c r="BI278" s="157">
        <f>IF(N278="nulová",J278,0)</f>
        <v>0</v>
      </c>
      <c r="BJ278" s="18" t="s">
        <v>83</v>
      </c>
      <c r="BK278" s="157">
        <f>ROUND(I278*H278,2)</f>
        <v>0</v>
      </c>
      <c r="BL278" s="18" t="s">
        <v>134</v>
      </c>
      <c r="BM278" s="156" t="s">
        <v>467</v>
      </c>
    </row>
    <row r="279" spans="1:65" s="2" customFormat="1" ht="24">
      <c r="A279" s="33"/>
      <c r="B279" s="144"/>
      <c r="C279" s="145" t="s">
        <v>468</v>
      </c>
      <c r="D279" s="145" t="s">
        <v>129</v>
      </c>
      <c r="E279" s="146" t="s">
        <v>469</v>
      </c>
      <c r="F279" s="147" t="s">
        <v>470</v>
      </c>
      <c r="G279" s="148" t="s">
        <v>158</v>
      </c>
      <c r="H279" s="149">
        <v>16</v>
      </c>
      <c r="I279" s="150"/>
      <c r="J279" s="151">
        <f>ROUND(I279*H279,2)</f>
        <v>0</v>
      </c>
      <c r="K279" s="147" t="s">
        <v>187</v>
      </c>
      <c r="L279" s="34"/>
      <c r="M279" s="152" t="s">
        <v>1</v>
      </c>
      <c r="N279" s="153" t="s">
        <v>40</v>
      </c>
      <c r="O279" s="59"/>
      <c r="P279" s="154">
        <f>O279*H279</f>
        <v>0</v>
      </c>
      <c r="Q279" s="154">
        <v>0</v>
      </c>
      <c r="R279" s="154">
        <f>Q279*H279</f>
        <v>0</v>
      </c>
      <c r="S279" s="154">
        <v>4.0000000000000001E-3</v>
      </c>
      <c r="T279" s="155">
        <f>S279*H279</f>
        <v>6.4000000000000001E-2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6" t="s">
        <v>134</v>
      </c>
      <c r="AT279" s="156" t="s">
        <v>129</v>
      </c>
      <c r="AU279" s="156" t="s">
        <v>85</v>
      </c>
      <c r="AY279" s="18" t="s">
        <v>126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8" t="s">
        <v>83</v>
      </c>
      <c r="BK279" s="157">
        <f>ROUND(I279*H279,2)</f>
        <v>0</v>
      </c>
      <c r="BL279" s="18" t="s">
        <v>134</v>
      </c>
      <c r="BM279" s="156" t="s">
        <v>471</v>
      </c>
    </row>
    <row r="280" spans="1:65" s="2" customFormat="1" ht="24">
      <c r="A280" s="33"/>
      <c r="B280" s="144"/>
      <c r="C280" s="145" t="s">
        <v>472</v>
      </c>
      <c r="D280" s="145" t="s">
        <v>129</v>
      </c>
      <c r="E280" s="146" t="s">
        <v>473</v>
      </c>
      <c r="F280" s="147" t="s">
        <v>474</v>
      </c>
      <c r="G280" s="148" t="s">
        <v>231</v>
      </c>
      <c r="H280" s="149">
        <v>450.2</v>
      </c>
      <c r="I280" s="150"/>
      <c r="J280" s="151">
        <f>ROUND(I280*H280,2)</f>
        <v>0</v>
      </c>
      <c r="K280" s="147" t="s">
        <v>187</v>
      </c>
      <c r="L280" s="34"/>
      <c r="M280" s="152" t="s">
        <v>1</v>
      </c>
      <c r="N280" s="153" t="s">
        <v>40</v>
      </c>
      <c r="O280" s="59"/>
      <c r="P280" s="154">
        <f>O280*H280</f>
        <v>0</v>
      </c>
      <c r="Q280" s="154">
        <v>0</v>
      </c>
      <c r="R280" s="154">
        <f>Q280*H280</f>
        <v>0</v>
      </c>
      <c r="S280" s="154">
        <v>0</v>
      </c>
      <c r="T280" s="155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56" t="s">
        <v>134</v>
      </c>
      <c r="AT280" s="156" t="s">
        <v>129</v>
      </c>
      <c r="AU280" s="156" t="s">
        <v>85</v>
      </c>
      <c r="AY280" s="18" t="s">
        <v>126</v>
      </c>
      <c r="BE280" s="157">
        <f>IF(N280="základní",J280,0)</f>
        <v>0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8" t="s">
        <v>83</v>
      </c>
      <c r="BK280" s="157">
        <f>ROUND(I280*H280,2)</f>
        <v>0</v>
      </c>
      <c r="BL280" s="18" t="s">
        <v>134</v>
      </c>
      <c r="BM280" s="156" t="s">
        <v>475</v>
      </c>
    </row>
    <row r="281" spans="1:65" s="13" customFormat="1">
      <c r="B281" s="158"/>
      <c r="D281" s="159" t="s">
        <v>148</v>
      </c>
      <c r="E281" s="160" t="s">
        <v>1</v>
      </c>
      <c r="F281" s="161" t="s">
        <v>476</v>
      </c>
      <c r="H281" s="162">
        <v>450.2</v>
      </c>
      <c r="I281" s="163"/>
      <c r="L281" s="158"/>
      <c r="M281" s="164"/>
      <c r="N281" s="165"/>
      <c r="O281" s="165"/>
      <c r="P281" s="165"/>
      <c r="Q281" s="165"/>
      <c r="R281" s="165"/>
      <c r="S281" s="165"/>
      <c r="T281" s="166"/>
      <c r="AT281" s="160" t="s">
        <v>148</v>
      </c>
      <c r="AU281" s="160" t="s">
        <v>85</v>
      </c>
      <c r="AV281" s="13" t="s">
        <v>85</v>
      </c>
      <c r="AW281" s="13" t="s">
        <v>31</v>
      </c>
      <c r="AX281" s="13" t="s">
        <v>83</v>
      </c>
      <c r="AY281" s="160" t="s">
        <v>126</v>
      </c>
    </row>
    <row r="282" spans="1:65" s="2" customFormat="1" ht="16.5" customHeight="1">
      <c r="A282" s="33"/>
      <c r="B282" s="144"/>
      <c r="C282" s="198" t="s">
        <v>477</v>
      </c>
      <c r="D282" s="198" t="s">
        <v>339</v>
      </c>
      <c r="E282" s="199" t="s">
        <v>478</v>
      </c>
      <c r="F282" s="200" t="s">
        <v>479</v>
      </c>
      <c r="G282" s="201" t="s">
        <v>158</v>
      </c>
      <c r="H282" s="202">
        <v>3.488</v>
      </c>
      <c r="I282" s="203"/>
      <c r="J282" s="204">
        <f>ROUND(I282*H282,2)</f>
        <v>0</v>
      </c>
      <c r="K282" s="200" t="s">
        <v>1</v>
      </c>
      <c r="L282" s="205"/>
      <c r="M282" s="206" t="s">
        <v>1</v>
      </c>
      <c r="N282" s="207" t="s">
        <v>40</v>
      </c>
      <c r="O282" s="59"/>
      <c r="P282" s="154">
        <f>O282*H282</f>
        <v>0</v>
      </c>
      <c r="Q282" s="154">
        <v>0</v>
      </c>
      <c r="R282" s="154">
        <f>Q282*H282</f>
        <v>0</v>
      </c>
      <c r="S282" s="154">
        <v>0</v>
      </c>
      <c r="T282" s="155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6" t="s">
        <v>228</v>
      </c>
      <c r="AT282" s="156" t="s">
        <v>339</v>
      </c>
      <c r="AU282" s="156" t="s">
        <v>85</v>
      </c>
      <c r="AY282" s="18" t="s">
        <v>126</v>
      </c>
      <c r="BE282" s="157">
        <f>IF(N282="základní",J282,0)</f>
        <v>0</v>
      </c>
      <c r="BF282" s="157">
        <f>IF(N282="snížená",J282,0)</f>
        <v>0</v>
      </c>
      <c r="BG282" s="157">
        <f>IF(N282="zákl. přenesená",J282,0)</f>
        <v>0</v>
      </c>
      <c r="BH282" s="157">
        <f>IF(N282="sníž. přenesená",J282,0)</f>
        <v>0</v>
      </c>
      <c r="BI282" s="157">
        <f>IF(N282="nulová",J282,0)</f>
        <v>0</v>
      </c>
      <c r="BJ282" s="18" t="s">
        <v>83</v>
      </c>
      <c r="BK282" s="157">
        <f>ROUND(I282*H282,2)</f>
        <v>0</v>
      </c>
      <c r="BL282" s="18" t="s">
        <v>134</v>
      </c>
      <c r="BM282" s="156" t="s">
        <v>480</v>
      </c>
    </row>
    <row r="283" spans="1:65" s="13" customFormat="1">
      <c r="B283" s="158"/>
      <c r="D283" s="159" t="s">
        <v>148</v>
      </c>
      <c r="E283" s="160" t="s">
        <v>1</v>
      </c>
      <c r="F283" s="161" t="s">
        <v>481</v>
      </c>
      <c r="H283" s="162">
        <v>300.13</v>
      </c>
      <c r="I283" s="163"/>
      <c r="L283" s="158"/>
      <c r="M283" s="164"/>
      <c r="N283" s="165"/>
      <c r="O283" s="165"/>
      <c r="P283" s="165"/>
      <c r="Q283" s="165"/>
      <c r="R283" s="165"/>
      <c r="S283" s="165"/>
      <c r="T283" s="166"/>
      <c r="AT283" s="160" t="s">
        <v>148</v>
      </c>
      <c r="AU283" s="160" t="s">
        <v>85</v>
      </c>
      <c r="AV283" s="13" t="s">
        <v>85</v>
      </c>
      <c r="AW283" s="13" t="s">
        <v>31</v>
      </c>
      <c r="AX283" s="13" t="s">
        <v>75</v>
      </c>
      <c r="AY283" s="160" t="s">
        <v>126</v>
      </c>
    </row>
    <row r="284" spans="1:65" s="13" customFormat="1">
      <c r="B284" s="158"/>
      <c r="D284" s="159" t="s">
        <v>148</v>
      </c>
      <c r="E284" s="160" t="s">
        <v>1</v>
      </c>
      <c r="F284" s="161" t="s">
        <v>482</v>
      </c>
      <c r="H284" s="162">
        <v>3.488</v>
      </c>
      <c r="I284" s="163"/>
      <c r="L284" s="158"/>
      <c r="M284" s="164"/>
      <c r="N284" s="165"/>
      <c r="O284" s="165"/>
      <c r="P284" s="165"/>
      <c r="Q284" s="165"/>
      <c r="R284" s="165"/>
      <c r="S284" s="165"/>
      <c r="T284" s="166"/>
      <c r="AT284" s="160" t="s">
        <v>148</v>
      </c>
      <c r="AU284" s="160" t="s">
        <v>85</v>
      </c>
      <c r="AV284" s="13" t="s">
        <v>85</v>
      </c>
      <c r="AW284" s="13" t="s">
        <v>31</v>
      </c>
      <c r="AX284" s="13" t="s">
        <v>83</v>
      </c>
      <c r="AY284" s="160" t="s">
        <v>126</v>
      </c>
    </row>
    <row r="285" spans="1:65" s="12" customFormat="1" ht="22.9" customHeight="1">
      <c r="B285" s="131"/>
      <c r="D285" s="132" t="s">
        <v>74</v>
      </c>
      <c r="E285" s="142" t="s">
        <v>483</v>
      </c>
      <c r="F285" s="142" t="s">
        <v>484</v>
      </c>
      <c r="I285" s="134"/>
      <c r="J285" s="143">
        <f>BK285</f>
        <v>0</v>
      </c>
      <c r="L285" s="131"/>
      <c r="M285" s="136"/>
      <c r="N285" s="137"/>
      <c r="O285" s="137"/>
      <c r="P285" s="138">
        <f>SUM(P286:P322)</f>
        <v>0</v>
      </c>
      <c r="Q285" s="137"/>
      <c r="R285" s="138">
        <f>SUM(R286:R322)</f>
        <v>0</v>
      </c>
      <c r="S285" s="137"/>
      <c r="T285" s="139">
        <f>SUM(T286:T322)</f>
        <v>0</v>
      </c>
      <c r="AR285" s="132" t="s">
        <v>83</v>
      </c>
      <c r="AT285" s="140" t="s">
        <v>74</v>
      </c>
      <c r="AU285" s="140" t="s">
        <v>83</v>
      </c>
      <c r="AY285" s="132" t="s">
        <v>126</v>
      </c>
      <c r="BK285" s="141">
        <f>SUM(BK286:BK322)</f>
        <v>0</v>
      </c>
    </row>
    <row r="286" spans="1:65" s="2" customFormat="1" ht="24">
      <c r="A286" s="33"/>
      <c r="B286" s="144"/>
      <c r="C286" s="145" t="s">
        <v>485</v>
      </c>
      <c r="D286" s="145" t="s">
        <v>129</v>
      </c>
      <c r="E286" s="146" t="s">
        <v>486</v>
      </c>
      <c r="F286" s="147" t="s">
        <v>487</v>
      </c>
      <c r="G286" s="148" t="s">
        <v>293</v>
      </c>
      <c r="H286" s="149">
        <v>319.31</v>
      </c>
      <c r="I286" s="150"/>
      <c r="J286" s="151">
        <f>ROUND(I286*H286,2)</f>
        <v>0</v>
      </c>
      <c r="K286" s="147" t="s">
        <v>187</v>
      </c>
      <c r="L286" s="34"/>
      <c r="M286" s="152" t="s">
        <v>1</v>
      </c>
      <c r="N286" s="153" t="s">
        <v>40</v>
      </c>
      <c r="O286" s="59"/>
      <c r="P286" s="154">
        <f>O286*H286</f>
        <v>0</v>
      </c>
      <c r="Q286" s="154">
        <v>0</v>
      </c>
      <c r="R286" s="154">
        <f>Q286*H286</f>
        <v>0</v>
      </c>
      <c r="S286" s="154">
        <v>0</v>
      </c>
      <c r="T286" s="155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6" t="s">
        <v>134</v>
      </c>
      <c r="AT286" s="156" t="s">
        <v>129</v>
      </c>
      <c r="AU286" s="156" t="s">
        <v>85</v>
      </c>
      <c r="AY286" s="18" t="s">
        <v>126</v>
      </c>
      <c r="BE286" s="157">
        <f>IF(N286="základní",J286,0)</f>
        <v>0</v>
      </c>
      <c r="BF286" s="157">
        <f>IF(N286="snížená",J286,0)</f>
        <v>0</v>
      </c>
      <c r="BG286" s="157">
        <f>IF(N286="zákl. přenesená",J286,0)</f>
        <v>0</v>
      </c>
      <c r="BH286" s="157">
        <f>IF(N286="sníž. přenesená",J286,0)</f>
        <v>0</v>
      </c>
      <c r="BI286" s="157">
        <f>IF(N286="nulová",J286,0)</f>
        <v>0</v>
      </c>
      <c r="BJ286" s="18" t="s">
        <v>83</v>
      </c>
      <c r="BK286" s="157">
        <f>ROUND(I286*H286,2)</f>
        <v>0</v>
      </c>
      <c r="BL286" s="18" t="s">
        <v>134</v>
      </c>
      <c r="BM286" s="156" t="s">
        <v>488</v>
      </c>
    </row>
    <row r="287" spans="1:65" s="13" customFormat="1">
      <c r="B287" s="158"/>
      <c r="D287" s="159" t="s">
        <v>148</v>
      </c>
      <c r="E287" s="160" t="s">
        <v>1</v>
      </c>
      <c r="F287" s="161" t="s">
        <v>489</v>
      </c>
      <c r="H287" s="162">
        <v>8.2100000000000009</v>
      </c>
      <c r="I287" s="163"/>
      <c r="L287" s="158"/>
      <c r="M287" s="164"/>
      <c r="N287" s="165"/>
      <c r="O287" s="165"/>
      <c r="P287" s="165"/>
      <c r="Q287" s="165"/>
      <c r="R287" s="165"/>
      <c r="S287" s="165"/>
      <c r="T287" s="166"/>
      <c r="AT287" s="160" t="s">
        <v>148</v>
      </c>
      <c r="AU287" s="160" t="s">
        <v>85</v>
      </c>
      <c r="AV287" s="13" t="s">
        <v>85</v>
      </c>
      <c r="AW287" s="13" t="s">
        <v>31</v>
      </c>
      <c r="AX287" s="13" t="s">
        <v>75</v>
      </c>
      <c r="AY287" s="160" t="s">
        <v>126</v>
      </c>
    </row>
    <row r="288" spans="1:65" s="13" customFormat="1">
      <c r="B288" s="158"/>
      <c r="D288" s="159" t="s">
        <v>148</v>
      </c>
      <c r="E288" s="160" t="s">
        <v>1</v>
      </c>
      <c r="F288" s="161" t="s">
        <v>490</v>
      </c>
      <c r="H288" s="162">
        <v>7.92</v>
      </c>
      <c r="I288" s="163"/>
      <c r="L288" s="158"/>
      <c r="M288" s="164"/>
      <c r="N288" s="165"/>
      <c r="O288" s="165"/>
      <c r="P288" s="165"/>
      <c r="Q288" s="165"/>
      <c r="R288" s="165"/>
      <c r="S288" s="165"/>
      <c r="T288" s="166"/>
      <c r="AT288" s="160" t="s">
        <v>148</v>
      </c>
      <c r="AU288" s="160" t="s">
        <v>85</v>
      </c>
      <c r="AV288" s="13" t="s">
        <v>85</v>
      </c>
      <c r="AW288" s="13" t="s">
        <v>31</v>
      </c>
      <c r="AX288" s="13" t="s">
        <v>75</v>
      </c>
      <c r="AY288" s="160" t="s">
        <v>126</v>
      </c>
    </row>
    <row r="289" spans="1:65" s="13" customFormat="1">
      <c r="B289" s="158"/>
      <c r="D289" s="159" t="s">
        <v>148</v>
      </c>
      <c r="E289" s="160" t="s">
        <v>1</v>
      </c>
      <c r="F289" s="161" t="s">
        <v>491</v>
      </c>
      <c r="H289" s="162">
        <v>256.64999999999998</v>
      </c>
      <c r="I289" s="163"/>
      <c r="L289" s="158"/>
      <c r="M289" s="164"/>
      <c r="N289" s="165"/>
      <c r="O289" s="165"/>
      <c r="P289" s="165"/>
      <c r="Q289" s="165"/>
      <c r="R289" s="165"/>
      <c r="S289" s="165"/>
      <c r="T289" s="166"/>
      <c r="AT289" s="160" t="s">
        <v>148</v>
      </c>
      <c r="AU289" s="160" t="s">
        <v>85</v>
      </c>
      <c r="AV289" s="13" t="s">
        <v>85</v>
      </c>
      <c r="AW289" s="13" t="s">
        <v>31</v>
      </c>
      <c r="AX289" s="13" t="s">
        <v>75</v>
      </c>
      <c r="AY289" s="160" t="s">
        <v>126</v>
      </c>
    </row>
    <row r="290" spans="1:65" s="16" customFormat="1">
      <c r="B290" s="190"/>
      <c r="D290" s="159" t="s">
        <v>148</v>
      </c>
      <c r="E290" s="191" t="s">
        <v>1</v>
      </c>
      <c r="F290" s="192" t="s">
        <v>224</v>
      </c>
      <c r="H290" s="193">
        <v>272.77999999999997</v>
      </c>
      <c r="I290" s="194"/>
      <c r="L290" s="190"/>
      <c r="M290" s="195"/>
      <c r="N290" s="196"/>
      <c r="O290" s="196"/>
      <c r="P290" s="196"/>
      <c r="Q290" s="196"/>
      <c r="R290" s="196"/>
      <c r="S290" s="196"/>
      <c r="T290" s="197"/>
      <c r="AT290" s="191" t="s">
        <v>148</v>
      </c>
      <c r="AU290" s="191" t="s">
        <v>85</v>
      </c>
      <c r="AV290" s="16" t="s">
        <v>141</v>
      </c>
      <c r="AW290" s="16" t="s">
        <v>31</v>
      </c>
      <c r="AX290" s="16" t="s">
        <v>75</v>
      </c>
      <c r="AY290" s="191" t="s">
        <v>126</v>
      </c>
    </row>
    <row r="291" spans="1:65" s="13" customFormat="1">
      <c r="B291" s="158"/>
      <c r="D291" s="159" t="s">
        <v>148</v>
      </c>
      <c r="E291" s="160" t="s">
        <v>1</v>
      </c>
      <c r="F291" s="161" t="s">
        <v>492</v>
      </c>
      <c r="H291" s="162">
        <v>3.23</v>
      </c>
      <c r="I291" s="163"/>
      <c r="L291" s="158"/>
      <c r="M291" s="164"/>
      <c r="N291" s="165"/>
      <c r="O291" s="165"/>
      <c r="P291" s="165"/>
      <c r="Q291" s="165"/>
      <c r="R291" s="165"/>
      <c r="S291" s="165"/>
      <c r="T291" s="166"/>
      <c r="AT291" s="160" t="s">
        <v>148</v>
      </c>
      <c r="AU291" s="160" t="s">
        <v>85</v>
      </c>
      <c r="AV291" s="13" t="s">
        <v>85</v>
      </c>
      <c r="AW291" s="13" t="s">
        <v>31</v>
      </c>
      <c r="AX291" s="13" t="s">
        <v>75</v>
      </c>
      <c r="AY291" s="160" t="s">
        <v>126</v>
      </c>
    </row>
    <row r="292" spans="1:65" s="13" customFormat="1">
      <c r="B292" s="158"/>
      <c r="D292" s="159" t="s">
        <v>148</v>
      </c>
      <c r="E292" s="160" t="s">
        <v>1</v>
      </c>
      <c r="F292" s="161" t="s">
        <v>493</v>
      </c>
      <c r="H292" s="162">
        <v>43.3</v>
      </c>
      <c r="I292" s="163"/>
      <c r="L292" s="158"/>
      <c r="M292" s="164"/>
      <c r="N292" s="165"/>
      <c r="O292" s="165"/>
      <c r="P292" s="165"/>
      <c r="Q292" s="165"/>
      <c r="R292" s="165"/>
      <c r="S292" s="165"/>
      <c r="T292" s="166"/>
      <c r="AT292" s="160" t="s">
        <v>148</v>
      </c>
      <c r="AU292" s="160" t="s">
        <v>85</v>
      </c>
      <c r="AV292" s="13" t="s">
        <v>85</v>
      </c>
      <c r="AW292" s="13" t="s">
        <v>31</v>
      </c>
      <c r="AX292" s="13" t="s">
        <v>75</v>
      </c>
      <c r="AY292" s="160" t="s">
        <v>126</v>
      </c>
    </row>
    <row r="293" spans="1:65" s="16" customFormat="1">
      <c r="B293" s="190"/>
      <c r="D293" s="159" t="s">
        <v>148</v>
      </c>
      <c r="E293" s="191" t="s">
        <v>1</v>
      </c>
      <c r="F293" s="192" t="s">
        <v>224</v>
      </c>
      <c r="H293" s="193">
        <v>46.529999999999994</v>
      </c>
      <c r="I293" s="194"/>
      <c r="L293" s="190"/>
      <c r="M293" s="195"/>
      <c r="N293" s="196"/>
      <c r="O293" s="196"/>
      <c r="P293" s="196"/>
      <c r="Q293" s="196"/>
      <c r="R293" s="196"/>
      <c r="S293" s="196"/>
      <c r="T293" s="197"/>
      <c r="AT293" s="191" t="s">
        <v>148</v>
      </c>
      <c r="AU293" s="191" t="s">
        <v>85</v>
      </c>
      <c r="AV293" s="16" t="s">
        <v>141</v>
      </c>
      <c r="AW293" s="16" t="s">
        <v>31</v>
      </c>
      <c r="AX293" s="16" t="s">
        <v>75</v>
      </c>
      <c r="AY293" s="191" t="s">
        <v>126</v>
      </c>
    </row>
    <row r="294" spans="1:65" s="15" customFormat="1">
      <c r="B294" s="182"/>
      <c r="D294" s="159" t="s">
        <v>148</v>
      </c>
      <c r="E294" s="183" t="s">
        <v>1</v>
      </c>
      <c r="F294" s="184" t="s">
        <v>192</v>
      </c>
      <c r="H294" s="185">
        <v>319.31</v>
      </c>
      <c r="I294" s="186"/>
      <c r="L294" s="182"/>
      <c r="M294" s="187"/>
      <c r="N294" s="188"/>
      <c r="O294" s="188"/>
      <c r="P294" s="188"/>
      <c r="Q294" s="188"/>
      <c r="R294" s="188"/>
      <c r="S294" s="188"/>
      <c r="T294" s="189"/>
      <c r="AT294" s="183" t="s">
        <v>148</v>
      </c>
      <c r="AU294" s="183" t="s">
        <v>85</v>
      </c>
      <c r="AV294" s="15" t="s">
        <v>134</v>
      </c>
      <c r="AW294" s="15" t="s">
        <v>31</v>
      </c>
      <c r="AX294" s="15" t="s">
        <v>83</v>
      </c>
      <c r="AY294" s="183" t="s">
        <v>126</v>
      </c>
    </row>
    <row r="295" spans="1:65" s="2" customFormat="1" ht="16.5" customHeight="1">
      <c r="A295" s="33"/>
      <c r="B295" s="144"/>
      <c r="C295" s="145" t="s">
        <v>494</v>
      </c>
      <c r="D295" s="145" t="s">
        <v>129</v>
      </c>
      <c r="E295" s="146" t="s">
        <v>495</v>
      </c>
      <c r="F295" s="147" t="s">
        <v>496</v>
      </c>
      <c r="G295" s="148" t="s">
        <v>293</v>
      </c>
      <c r="H295" s="149">
        <v>3481.4</v>
      </c>
      <c r="I295" s="150"/>
      <c r="J295" s="151">
        <f>ROUND(I295*H295,2)</f>
        <v>0</v>
      </c>
      <c r="K295" s="147" t="s">
        <v>187</v>
      </c>
      <c r="L295" s="34"/>
      <c r="M295" s="152" t="s">
        <v>1</v>
      </c>
      <c r="N295" s="153" t="s">
        <v>40</v>
      </c>
      <c r="O295" s="59"/>
      <c r="P295" s="154">
        <f>O295*H295</f>
        <v>0</v>
      </c>
      <c r="Q295" s="154">
        <v>0</v>
      </c>
      <c r="R295" s="154">
        <f>Q295*H295</f>
        <v>0</v>
      </c>
      <c r="S295" s="154">
        <v>0</v>
      </c>
      <c r="T295" s="155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56" t="s">
        <v>134</v>
      </c>
      <c r="AT295" s="156" t="s">
        <v>129</v>
      </c>
      <c r="AU295" s="156" t="s">
        <v>85</v>
      </c>
      <c r="AY295" s="18" t="s">
        <v>126</v>
      </c>
      <c r="BE295" s="157">
        <f>IF(N295="základní",J295,0)</f>
        <v>0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8" t="s">
        <v>83</v>
      </c>
      <c r="BK295" s="157">
        <f>ROUND(I295*H295,2)</f>
        <v>0</v>
      </c>
      <c r="BL295" s="18" t="s">
        <v>134</v>
      </c>
      <c r="BM295" s="156" t="s">
        <v>497</v>
      </c>
    </row>
    <row r="296" spans="1:65" s="14" customFormat="1" ht="22.5">
      <c r="B296" s="175"/>
      <c r="D296" s="159" t="s">
        <v>148</v>
      </c>
      <c r="E296" s="176" t="s">
        <v>1</v>
      </c>
      <c r="F296" s="177" t="s">
        <v>498</v>
      </c>
      <c r="H296" s="176" t="s">
        <v>1</v>
      </c>
      <c r="I296" s="178"/>
      <c r="L296" s="175"/>
      <c r="M296" s="179"/>
      <c r="N296" s="180"/>
      <c r="O296" s="180"/>
      <c r="P296" s="180"/>
      <c r="Q296" s="180"/>
      <c r="R296" s="180"/>
      <c r="S296" s="180"/>
      <c r="T296" s="181"/>
      <c r="AT296" s="176" t="s">
        <v>148</v>
      </c>
      <c r="AU296" s="176" t="s">
        <v>85</v>
      </c>
      <c r="AV296" s="14" t="s">
        <v>83</v>
      </c>
      <c r="AW296" s="14" t="s">
        <v>31</v>
      </c>
      <c r="AX296" s="14" t="s">
        <v>75</v>
      </c>
      <c r="AY296" s="176" t="s">
        <v>126</v>
      </c>
    </row>
    <row r="297" spans="1:65" s="13" customFormat="1">
      <c r="B297" s="158"/>
      <c r="D297" s="159" t="s">
        <v>148</v>
      </c>
      <c r="E297" s="160" t="s">
        <v>1</v>
      </c>
      <c r="F297" s="161" t="s">
        <v>499</v>
      </c>
      <c r="H297" s="162">
        <v>3336.45</v>
      </c>
      <c r="I297" s="163"/>
      <c r="L297" s="158"/>
      <c r="M297" s="164"/>
      <c r="N297" s="165"/>
      <c r="O297" s="165"/>
      <c r="P297" s="165"/>
      <c r="Q297" s="165"/>
      <c r="R297" s="165"/>
      <c r="S297" s="165"/>
      <c r="T297" s="166"/>
      <c r="AT297" s="160" t="s">
        <v>148</v>
      </c>
      <c r="AU297" s="160" t="s">
        <v>85</v>
      </c>
      <c r="AV297" s="13" t="s">
        <v>85</v>
      </c>
      <c r="AW297" s="13" t="s">
        <v>31</v>
      </c>
      <c r="AX297" s="13" t="s">
        <v>75</v>
      </c>
      <c r="AY297" s="160" t="s">
        <v>126</v>
      </c>
    </row>
    <row r="298" spans="1:65" s="13" customFormat="1">
      <c r="B298" s="158"/>
      <c r="D298" s="159" t="s">
        <v>148</v>
      </c>
      <c r="E298" s="160" t="s">
        <v>1</v>
      </c>
      <c r="F298" s="161" t="s">
        <v>500</v>
      </c>
      <c r="H298" s="162">
        <v>102.96</v>
      </c>
      <c r="I298" s="163"/>
      <c r="L298" s="158"/>
      <c r="M298" s="164"/>
      <c r="N298" s="165"/>
      <c r="O298" s="165"/>
      <c r="P298" s="165"/>
      <c r="Q298" s="165"/>
      <c r="R298" s="165"/>
      <c r="S298" s="165"/>
      <c r="T298" s="166"/>
      <c r="AT298" s="160" t="s">
        <v>148</v>
      </c>
      <c r="AU298" s="160" t="s">
        <v>85</v>
      </c>
      <c r="AV298" s="13" t="s">
        <v>85</v>
      </c>
      <c r="AW298" s="13" t="s">
        <v>31</v>
      </c>
      <c r="AX298" s="13" t="s">
        <v>75</v>
      </c>
      <c r="AY298" s="160" t="s">
        <v>126</v>
      </c>
    </row>
    <row r="299" spans="1:65" s="13" customFormat="1">
      <c r="B299" s="158"/>
      <c r="D299" s="159" t="s">
        <v>148</v>
      </c>
      <c r="E299" s="160" t="s">
        <v>1</v>
      </c>
      <c r="F299" s="161" t="s">
        <v>501</v>
      </c>
      <c r="H299" s="162">
        <v>41.99</v>
      </c>
      <c r="I299" s="163"/>
      <c r="L299" s="158"/>
      <c r="M299" s="164"/>
      <c r="N299" s="165"/>
      <c r="O299" s="165"/>
      <c r="P299" s="165"/>
      <c r="Q299" s="165"/>
      <c r="R299" s="165"/>
      <c r="S299" s="165"/>
      <c r="T299" s="166"/>
      <c r="AT299" s="160" t="s">
        <v>148</v>
      </c>
      <c r="AU299" s="160" t="s">
        <v>85</v>
      </c>
      <c r="AV299" s="13" t="s">
        <v>85</v>
      </c>
      <c r="AW299" s="13" t="s">
        <v>31</v>
      </c>
      <c r="AX299" s="13" t="s">
        <v>75</v>
      </c>
      <c r="AY299" s="160" t="s">
        <v>126</v>
      </c>
    </row>
    <row r="300" spans="1:65" s="15" customFormat="1">
      <c r="B300" s="182"/>
      <c r="D300" s="159" t="s">
        <v>148</v>
      </c>
      <c r="E300" s="183" t="s">
        <v>1</v>
      </c>
      <c r="F300" s="184" t="s">
        <v>192</v>
      </c>
      <c r="H300" s="185">
        <v>3481.3999999999996</v>
      </c>
      <c r="I300" s="186"/>
      <c r="L300" s="182"/>
      <c r="M300" s="187"/>
      <c r="N300" s="188"/>
      <c r="O300" s="188"/>
      <c r="P300" s="188"/>
      <c r="Q300" s="188"/>
      <c r="R300" s="188"/>
      <c r="S300" s="188"/>
      <c r="T300" s="189"/>
      <c r="AT300" s="183" t="s">
        <v>148</v>
      </c>
      <c r="AU300" s="183" t="s">
        <v>85</v>
      </c>
      <c r="AV300" s="15" t="s">
        <v>134</v>
      </c>
      <c r="AW300" s="15" t="s">
        <v>31</v>
      </c>
      <c r="AX300" s="15" t="s">
        <v>83</v>
      </c>
      <c r="AY300" s="183" t="s">
        <v>126</v>
      </c>
    </row>
    <row r="301" spans="1:65" s="2" customFormat="1" ht="16.5" customHeight="1">
      <c r="A301" s="33"/>
      <c r="B301" s="144"/>
      <c r="C301" s="145" t="s">
        <v>502</v>
      </c>
      <c r="D301" s="145" t="s">
        <v>129</v>
      </c>
      <c r="E301" s="146" t="s">
        <v>503</v>
      </c>
      <c r="F301" s="147" t="s">
        <v>496</v>
      </c>
      <c r="G301" s="148" t="s">
        <v>293</v>
      </c>
      <c r="H301" s="149">
        <v>32.840000000000003</v>
      </c>
      <c r="I301" s="150"/>
      <c r="J301" s="151">
        <f>ROUND(I301*H301,2)</f>
        <v>0</v>
      </c>
      <c r="K301" s="147" t="s">
        <v>1</v>
      </c>
      <c r="L301" s="34"/>
      <c r="M301" s="152" t="s">
        <v>1</v>
      </c>
      <c r="N301" s="153" t="s">
        <v>40</v>
      </c>
      <c r="O301" s="59"/>
      <c r="P301" s="154">
        <f>O301*H301</f>
        <v>0</v>
      </c>
      <c r="Q301" s="154">
        <v>0</v>
      </c>
      <c r="R301" s="154">
        <f>Q301*H301</f>
        <v>0</v>
      </c>
      <c r="S301" s="154">
        <v>0</v>
      </c>
      <c r="T301" s="155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56" t="s">
        <v>134</v>
      </c>
      <c r="AT301" s="156" t="s">
        <v>129</v>
      </c>
      <c r="AU301" s="156" t="s">
        <v>85</v>
      </c>
      <c r="AY301" s="18" t="s">
        <v>126</v>
      </c>
      <c r="BE301" s="157">
        <f>IF(N301="základní",J301,0)</f>
        <v>0</v>
      </c>
      <c r="BF301" s="157">
        <f>IF(N301="snížená",J301,0)</f>
        <v>0</v>
      </c>
      <c r="BG301" s="157">
        <f>IF(N301="zákl. přenesená",J301,0)</f>
        <v>0</v>
      </c>
      <c r="BH301" s="157">
        <f>IF(N301="sníž. přenesená",J301,0)</f>
        <v>0</v>
      </c>
      <c r="BI301" s="157">
        <f>IF(N301="nulová",J301,0)</f>
        <v>0</v>
      </c>
      <c r="BJ301" s="18" t="s">
        <v>83</v>
      </c>
      <c r="BK301" s="157">
        <f>ROUND(I301*H301,2)</f>
        <v>0</v>
      </c>
      <c r="BL301" s="18" t="s">
        <v>134</v>
      </c>
      <c r="BM301" s="156" t="s">
        <v>504</v>
      </c>
    </row>
    <row r="302" spans="1:65" s="14" customFormat="1">
      <c r="B302" s="175"/>
      <c r="D302" s="159" t="s">
        <v>148</v>
      </c>
      <c r="E302" s="176" t="s">
        <v>1</v>
      </c>
      <c r="F302" s="177" t="s">
        <v>505</v>
      </c>
      <c r="H302" s="176" t="s">
        <v>1</v>
      </c>
      <c r="I302" s="178"/>
      <c r="L302" s="175"/>
      <c r="M302" s="179"/>
      <c r="N302" s="180"/>
      <c r="O302" s="180"/>
      <c r="P302" s="180"/>
      <c r="Q302" s="180"/>
      <c r="R302" s="180"/>
      <c r="S302" s="180"/>
      <c r="T302" s="181"/>
      <c r="AT302" s="176" t="s">
        <v>148</v>
      </c>
      <c r="AU302" s="176" t="s">
        <v>85</v>
      </c>
      <c r="AV302" s="14" t="s">
        <v>83</v>
      </c>
      <c r="AW302" s="14" t="s">
        <v>31</v>
      </c>
      <c r="AX302" s="14" t="s">
        <v>75</v>
      </c>
      <c r="AY302" s="176" t="s">
        <v>126</v>
      </c>
    </row>
    <row r="303" spans="1:65" s="13" customFormat="1">
      <c r="B303" s="158"/>
      <c r="D303" s="159" t="s">
        <v>148</v>
      </c>
      <c r="E303" s="160" t="s">
        <v>1</v>
      </c>
      <c r="F303" s="161" t="s">
        <v>506</v>
      </c>
      <c r="H303" s="162">
        <v>173.2</v>
      </c>
      <c r="I303" s="163"/>
      <c r="L303" s="158"/>
      <c r="M303" s="164"/>
      <c r="N303" s="165"/>
      <c r="O303" s="165"/>
      <c r="P303" s="165"/>
      <c r="Q303" s="165"/>
      <c r="R303" s="165"/>
      <c r="S303" s="165"/>
      <c r="T303" s="166"/>
      <c r="AT303" s="160" t="s">
        <v>148</v>
      </c>
      <c r="AU303" s="160" t="s">
        <v>85</v>
      </c>
      <c r="AV303" s="13" t="s">
        <v>85</v>
      </c>
      <c r="AW303" s="13" t="s">
        <v>31</v>
      </c>
      <c r="AX303" s="13" t="s">
        <v>75</v>
      </c>
      <c r="AY303" s="160" t="s">
        <v>126</v>
      </c>
    </row>
    <row r="304" spans="1:65" s="13" customFormat="1">
      <c r="B304" s="158"/>
      <c r="D304" s="159" t="s">
        <v>148</v>
      </c>
      <c r="E304" s="160" t="s">
        <v>1</v>
      </c>
      <c r="F304" s="161" t="s">
        <v>507</v>
      </c>
      <c r="H304" s="162">
        <v>32.840000000000003</v>
      </c>
      <c r="I304" s="163"/>
      <c r="L304" s="158"/>
      <c r="M304" s="164"/>
      <c r="N304" s="165"/>
      <c r="O304" s="165"/>
      <c r="P304" s="165"/>
      <c r="Q304" s="165"/>
      <c r="R304" s="165"/>
      <c r="S304" s="165"/>
      <c r="T304" s="166"/>
      <c r="AT304" s="160" t="s">
        <v>148</v>
      </c>
      <c r="AU304" s="160" t="s">
        <v>85</v>
      </c>
      <c r="AV304" s="13" t="s">
        <v>85</v>
      </c>
      <c r="AW304" s="13" t="s">
        <v>31</v>
      </c>
      <c r="AX304" s="13" t="s">
        <v>83</v>
      </c>
      <c r="AY304" s="160" t="s">
        <v>126</v>
      </c>
    </row>
    <row r="305" spans="1:65" s="2" customFormat="1" ht="24">
      <c r="A305" s="33"/>
      <c r="B305" s="144"/>
      <c r="C305" s="145" t="s">
        <v>508</v>
      </c>
      <c r="D305" s="145" t="s">
        <v>129</v>
      </c>
      <c r="E305" s="146" t="s">
        <v>509</v>
      </c>
      <c r="F305" s="147" t="s">
        <v>510</v>
      </c>
      <c r="G305" s="148" t="s">
        <v>293</v>
      </c>
      <c r="H305" s="149">
        <v>305.50700000000001</v>
      </c>
      <c r="I305" s="150"/>
      <c r="J305" s="151">
        <f>ROUND(I305*H305,2)</f>
        <v>0</v>
      </c>
      <c r="K305" s="147" t="s">
        <v>187</v>
      </c>
      <c r="L305" s="34"/>
      <c r="M305" s="152" t="s">
        <v>1</v>
      </c>
      <c r="N305" s="153" t="s">
        <v>40</v>
      </c>
      <c r="O305" s="59"/>
      <c r="P305" s="154">
        <f>O305*H305</f>
        <v>0</v>
      </c>
      <c r="Q305" s="154">
        <v>0</v>
      </c>
      <c r="R305" s="154">
        <f>Q305*H305</f>
        <v>0</v>
      </c>
      <c r="S305" s="154">
        <v>0</v>
      </c>
      <c r="T305" s="155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56" t="s">
        <v>134</v>
      </c>
      <c r="AT305" s="156" t="s">
        <v>129</v>
      </c>
      <c r="AU305" s="156" t="s">
        <v>85</v>
      </c>
      <c r="AY305" s="18" t="s">
        <v>126</v>
      </c>
      <c r="BE305" s="157">
        <f>IF(N305="základní",J305,0)</f>
        <v>0</v>
      </c>
      <c r="BF305" s="157">
        <f>IF(N305="snížená",J305,0)</f>
        <v>0</v>
      </c>
      <c r="BG305" s="157">
        <f>IF(N305="zákl. přenesená",J305,0)</f>
        <v>0</v>
      </c>
      <c r="BH305" s="157">
        <f>IF(N305="sníž. přenesená",J305,0)</f>
        <v>0</v>
      </c>
      <c r="BI305" s="157">
        <f>IF(N305="nulová",J305,0)</f>
        <v>0</v>
      </c>
      <c r="BJ305" s="18" t="s">
        <v>83</v>
      </c>
      <c r="BK305" s="157">
        <f>ROUND(I305*H305,2)</f>
        <v>0</v>
      </c>
      <c r="BL305" s="18" t="s">
        <v>134</v>
      </c>
      <c r="BM305" s="156" t="s">
        <v>511</v>
      </c>
    </row>
    <row r="306" spans="1:65" s="13" customFormat="1">
      <c r="B306" s="158"/>
      <c r="D306" s="159" t="s">
        <v>148</v>
      </c>
      <c r="E306" s="160" t="s">
        <v>1</v>
      </c>
      <c r="F306" s="161" t="s">
        <v>512</v>
      </c>
      <c r="H306" s="162">
        <v>191.76</v>
      </c>
      <c r="I306" s="163"/>
      <c r="L306" s="158"/>
      <c r="M306" s="164"/>
      <c r="N306" s="165"/>
      <c r="O306" s="165"/>
      <c r="P306" s="165"/>
      <c r="Q306" s="165"/>
      <c r="R306" s="165"/>
      <c r="S306" s="165"/>
      <c r="T306" s="166"/>
      <c r="AT306" s="160" t="s">
        <v>148</v>
      </c>
      <c r="AU306" s="160" t="s">
        <v>85</v>
      </c>
      <c r="AV306" s="13" t="s">
        <v>85</v>
      </c>
      <c r="AW306" s="13" t="s">
        <v>31</v>
      </c>
      <c r="AX306" s="13" t="s">
        <v>75</v>
      </c>
      <c r="AY306" s="160" t="s">
        <v>126</v>
      </c>
    </row>
    <row r="307" spans="1:65" s="13" customFormat="1">
      <c r="B307" s="158"/>
      <c r="D307" s="159" t="s">
        <v>148</v>
      </c>
      <c r="E307" s="160" t="s">
        <v>1</v>
      </c>
      <c r="F307" s="161" t="s">
        <v>513</v>
      </c>
      <c r="H307" s="162">
        <v>20.02</v>
      </c>
      <c r="I307" s="163"/>
      <c r="L307" s="158"/>
      <c r="M307" s="164"/>
      <c r="N307" s="165"/>
      <c r="O307" s="165"/>
      <c r="P307" s="165"/>
      <c r="Q307" s="165"/>
      <c r="R307" s="165"/>
      <c r="S307" s="165"/>
      <c r="T307" s="166"/>
      <c r="AT307" s="160" t="s">
        <v>148</v>
      </c>
      <c r="AU307" s="160" t="s">
        <v>85</v>
      </c>
      <c r="AV307" s="13" t="s">
        <v>85</v>
      </c>
      <c r="AW307" s="13" t="s">
        <v>31</v>
      </c>
      <c r="AX307" s="13" t="s">
        <v>75</v>
      </c>
      <c r="AY307" s="160" t="s">
        <v>126</v>
      </c>
    </row>
    <row r="308" spans="1:65" s="13" customFormat="1">
      <c r="B308" s="158"/>
      <c r="D308" s="159" t="s">
        <v>148</v>
      </c>
      <c r="E308" s="160" t="s">
        <v>1</v>
      </c>
      <c r="F308" s="161" t="s">
        <v>514</v>
      </c>
      <c r="H308" s="162">
        <v>93.727000000000004</v>
      </c>
      <c r="I308" s="163"/>
      <c r="L308" s="158"/>
      <c r="M308" s="164"/>
      <c r="N308" s="165"/>
      <c r="O308" s="165"/>
      <c r="P308" s="165"/>
      <c r="Q308" s="165"/>
      <c r="R308" s="165"/>
      <c r="S308" s="165"/>
      <c r="T308" s="166"/>
      <c r="AT308" s="160" t="s">
        <v>148</v>
      </c>
      <c r="AU308" s="160" t="s">
        <v>85</v>
      </c>
      <c r="AV308" s="13" t="s">
        <v>85</v>
      </c>
      <c r="AW308" s="13" t="s">
        <v>31</v>
      </c>
      <c r="AX308" s="13" t="s">
        <v>75</v>
      </c>
      <c r="AY308" s="160" t="s">
        <v>126</v>
      </c>
    </row>
    <row r="309" spans="1:65" s="15" customFormat="1">
      <c r="B309" s="182"/>
      <c r="D309" s="159" t="s">
        <v>148</v>
      </c>
      <c r="E309" s="183" t="s">
        <v>1</v>
      </c>
      <c r="F309" s="184" t="s">
        <v>192</v>
      </c>
      <c r="H309" s="185">
        <v>305.50700000000001</v>
      </c>
      <c r="I309" s="186"/>
      <c r="L309" s="182"/>
      <c r="M309" s="187"/>
      <c r="N309" s="188"/>
      <c r="O309" s="188"/>
      <c r="P309" s="188"/>
      <c r="Q309" s="188"/>
      <c r="R309" s="188"/>
      <c r="S309" s="188"/>
      <c r="T309" s="189"/>
      <c r="AT309" s="183" t="s">
        <v>148</v>
      </c>
      <c r="AU309" s="183" t="s">
        <v>85</v>
      </c>
      <c r="AV309" s="15" t="s">
        <v>134</v>
      </c>
      <c r="AW309" s="15" t="s">
        <v>31</v>
      </c>
      <c r="AX309" s="15" t="s">
        <v>83</v>
      </c>
      <c r="AY309" s="183" t="s">
        <v>126</v>
      </c>
    </row>
    <row r="310" spans="1:65" s="2" customFormat="1" ht="24">
      <c r="A310" s="33"/>
      <c r="B310" s="144"/>
      <c r="C310" s="145" t="s">
        <v>515</v>
      </c>
      <c r="D310" s="145" t="s">
        <v>129</v>
      </c>
      <c r="E310" s="146" t="s">
        <v>516</v>
      </c>
      <c r="F310" s="147" t="s">
        <v>517</v>
      </c>
      <c r="G310" s="148" t="s">
        <v>293</v>
      </c>
      <c r="H310" s="149">
        <v>374.92</v>
      </c>
      <c r="I310" s="150"/>
      <c r="J310" s="151">
        <f>ROUND(I310*H310,2)</f>
        <v>0</v>
      </c>
      <c r="K310" s="147" t="s">
        <v>187</v>
      </c>
      <c r="L310" s="34"/>
      <c r="M310" s="152" t="s">
        <v>1</v>
      </c>
      <c r="N310" s="153" t="s">
        <v>40</v>
      </c>
      <c r="O310" s="59"/>
      <c r="P310" s="154">
        <f>O310*H310</f>
        <v>0</v>
      </c>
      <c r="Q310" s="154">
        <v>0</v>
      </c>
      <c r="R310" s="154">
        <f>Q310*H310</f>
        <v>0</v>
      </c>
      <c r="S310" s="154">
        <v>0</v>
      </c>
      <c r="T310" s="155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56" t="s">
        <v>134</v>
      </c>
      <c r="AT310" s="156" t="s">
        <v>129</v>
      </c>
      <c r="AU310" s="156" t="s">
        <v>85</v>
      </c>
      <c r="AY310" s="18" t="s">
        <v>126</v>
      </c>
      <c r="BE310" s="157">
        <f>IF(N310="základní",J310,0)</f>
        <v>0</v>
      </c>
      <c r="BF310" s="157">
        <f>IF(N310="snížená",J310,0)</f>
        <v>0</v>
      </c>
      <c r="BG310" s="157">
        <f>IF(N310="zákl. přenesená",J310,0)</f>
        <v>0</v>
      </c>
      <c r="BH310" s="157">
        <f>IF(N310="sníž. přenesená",J310,0)</f>
        <v>0</v>
      </c>
      <c r="BI310" s="157">
        <f>IF(N310="nulová",J310,0)</f>
        <v>0</v>
      </c>
      <c r="BJ310" s="18" t="s">
        <v>83</v>
      </c>
      <c r="BK310" s="157">
        <f>ROUND(I310*H310,2)</f>
        <v>0</v>
      </c>
      <c r="BL310" s="18" t="s">
        <v>134</v>
      </c>
      <c r="BM310" s="156" t="s">
        <v>518</v>
      </c>
    </row>
    <row r="311" spans="1:65" s="14" customFormat="1">
      <c r="B311" s="175"/>
      <c r="D311" s="159" t="s">
        <v>148</v>
      </c>
      <c r="E311" s="176" t="s">
        <v>1</v>
      </c>
      <c r="F311" s="177" t="s">
        <v>519</v>
      </c>
      <c r="H311" s="176" t="s">
        <v>1</v>
      </c>
      <c r="I311" s="178"/>
      <c r="L311" s="175"/>
      <c r="M311" s="179"/>
      <c r="N311" s="180"/>
      <c r="O311" s="180"/>
      <c r="P311" s="180"/>
      <c r="Q311" s="180"/>
      <c r="R311" s="180"/>
      <c r="S311" s="180"/>
      <c r="T311" s="181"/>
      <c r="AT311" s="176" t="s">
        <v>148</v>
      </c>
      <c r="AU311" s="176" t="s">
        <v>85</v>
      </c>
      <c r="AV311" s="14" t="s">
        <v>83</v>
      </c>
      <c r="AW311" s="14" t="s">
        <v>31</v>
      </c>
      <c r="AX311" s="14" t="s">
        <v>75</v>
      </c>
      <c r="AY311" s="176" t="s">
        <v>126</v>
      </c>
    </row>
    <row r="312" spans="1:65" s="13" customFormat="1">
      <c r="B312" s="158"/>
      <c r="D312" s="159" t="s">
        <v>148</v>
      </c>
      <c r="E312" s="160" t="s">
        <v>1</v>
      </c>
      <c r="F312" s="161" t="s">
        <v>520</v>
      </c>
      <c r="H312" s="162">
        <v>767.04</v>
      </c>
      <c r="I312" s="163"/>
      <c r="L312" s="158"/>
      <c r="M312" s="164"/>
      <c r="N312" s="165"/>
      <c r="O312" s="165"/>
      <c r="P312" s="165"/>
      <c r="Q312" s="165"/>
      <c r="R312" s="165"/>
      <c r="S312" s="165"/>
      <c r="T312" s="166"/>
      <c r="AT312" s="160" t="s">
        <v>148</v>
      </c>
      <c r="AU312" s="160" t="s">
        <v>85</v>
      </c>
      <c r="AV312" s="13" t="s">
        <v>85</v>
      </c>
      <c r="AW312" s="13" t="s">
        <v>31</v>
      </c>
      <c r="AX312" s="13" t="s">
        <v>75</v>
      </c>
      <c r="AY312" s="160" t="s">
        <v>126</v>
      </c>
    </row>
    <row r="313" spans="1:65" s="13" customFormat="1">
      <c r="B313" s="158"/>
      <c r="D313" s="159" t="s">
        <v>148</v>
      </c>
      <c r="E313" s="160" t="s">
        <v>1</v>
      </c>
      <c r="F313" s="161" t="s">
        <v>521</v>
      </c>
      <c r="H313" s="162">
        <v>80.08</v>
      </c>
      <c r="I313" s="163"/>
      <c r="L313" s="158"/>
      <c r="M313" s="164"/>
      <c r="N313" s="165"/>
      <c r="O313" s="165"/>
      <c r="P313" s="165"/>
      <c r="Q313" s="165"/>
      <c r="R313" s="165"/>
      <c r="S313" s="165"/>
      <c r="T313" s="166"/>
      <c r="AT313" s="160" t="s">
        <v>148</v>
      </c>
      <c r="AU313" s="160" t="s">
        <v>85</v>
      </c>
      <c r="AV313" s="13" t="s">
        <v>85</v>
      </c>
      <c r="AW313" s="13" t="s">
        <v>31</v>
      </c>
      <c r="AX313" s="13" t="s">
        <v>75</v>
      </c>
      <c r="AY313" s="160" t="s">
        <v>126</v>
      </c>
    </row>
    <row r="314" spans="1:65" s="13" customFormat="1">
      <c r="B314" s="158"/>
      <c r="D314" s="159" t="s">
        <v>148</v>
      </c>
      <c r="E314" s="160" t="s">
        <v>1</v>
      </c>
      <c r="F314" s="161" t="s">
        <v>522</v>
      </c>
      <c r="H314" s="162">
        <v>374.92</v>
      </c>
      <c r="I314" s="163"/>
      <c r="L314" s="158"/>
      <c r="M314" s="164"/>
      <c r="N314" s="165"/>
      <c r="O314" s="165"/>
      <c r="P314" s="165"/>
      <c r="Q314" s="165"/>
      <c r="R314" s="165"/>
      <c r="S314" s="165"/>
      <c r="T314" s="166"/>
      <c r="AT314" s="160" t="s">
        <v>148</v>
      </c>
      <c r="AU314" s="160" t="s">
        <v>85</v>
      </c>
      <c r="AV314" s="13" t="s">
        <v>85</v>
      </c>
      <c r="AW314" s="13" t="s">
        <v>31</v>
      </c>
      <c r="AX314" s="13" t="s">
        <v>83</v>
      </c>
      <c r="AY314" s="160" t="s">
        <v>126</v>
      </c>
    </row>
    <row r="315" spans="1:65" s="2" customFormat="1" ht="24">
      <c r="A315" s="33"/>
      <c r="B315" s="144"/>
      <c r="C315" s="145" t="s">
        <v>523</v>
      </c>
      <c r="D315" s="145" t="s">
        <v>129</v>
      </c>
      <c r="E315" s="146" t="s">
        <v>524</v>
      </c>
      <c r="F315" s="147" t="s">
        <v>525</v>
      </c>
      <c r="G315" s="148" t="s">
        <v>293</v>
      </c>
      <c r="H315" s="149">
        <v>319.31</v>
      </c>
      <c r="I315" s="150"/>
      <c r="J315" s="151">
        <f>ROUND(I315*H315,2)</f>
        <v>0</v>
      </c>
      <c r="K315" s="147" t="s">
        <v>187</v>
      </c>
      <c r="L315" s="34"/>
      <c r="M315" s="152" t="s">
        <v>1</v>
      </c>
      <c r="N315" s="153" t="s">
        <v>40</v>
      </c>
      <c r="O315" s="59"/>
      <c r="P315" s="154">
        <f>O315*H315</f>
        <v>0</v>
      </c>
      <c r="Q315" s="154">
        <v>0</v>
      </c>
      <c r="R315" s="154">
        <f>Q315*H315</f>
        <v>0</v>
      </c>
      <c r="S315" s="154">
        <v>0</v>
      </c>
      <c r="T315" s="155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56" t="s">
        <v>134</v>
      </c>
      <c r="AT315" s="156" t="s">
        <v>129</v>
      </c>
      <c r="AU315" s="156" t="s">
        <v>85</v>
      </c>
      <c r="AY315" s="18" t="s">
        <v>126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8" t="s">
        <v>83</v>
      </c>
      <c r="BK315" s="157">
        <f>ROUND(I315*H315,2)</f>
        <v>0</v>
      </c>
      <c r="BL315" s="18" t="s">
        <v>134</v>
      </c>
      <c r="BM315" s="156" t="s">
        <v>526</v>
      </c>
    </row>
    <row r="316" spans="1:65" s="2" customFormat="1" ht="24">
      <c r="A316" s="33"/>
      <c r="B316" s="144"/>
      <c r="C316" s="145" t="s">
        <v>527</v>
      </c>
      <c r="D316" s="145" t="s">
        <v>129</v>
      </c>
      <c r="E316" s="146" t="s">
        <v>528</v>
      </c>
      <c r="F316" s="147" t="s">
        <v>529</v>
      </c>
      <c r="G316" s="148" t="s">
        <v>293</v>
      </c>
      <c r="H316" s="149">
        <v>305.51</v>
      </c>
      <c r="I316" s="150"/>
      <c r="J316" s="151">
        <f>ROUND(I316*H316,2)</f>
        <v>0</v>
      </c>
      <c r="K316" s="147" t="s">
        <v>187</v>
      </c>
      <c r="L316" s="34"/>
      <c r="M316" s="152" t="s">
        <v>1</v>
      </c>
      <c r="N316" s="153" t="s">
        <v>40</v>
      </c>
      <c r="O316" s="59"/>
      <c r="P316" s="154">
        <f>O316*H316</f>
        <v>0</v>
      </c>
      <c r="Q316" s="154">
        <v>0</v>
      </c>
      <c r="R316" s="154">
        <f>Q316*H316</f>
        <v>0</v>
      </c>
      <c r="S316" s="154">
        <v>0</v>
      </c>
      <c r="T316" s="155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56" t="s">
        <v>134</v>
      </c>
      <c r="AT316" s="156" t="s">
        <v>129</v>
      </c>
      <c r="AU316" s="156" t="s">
        <v>85</v>
      </c>
      <c r="AY316" s="18" t="s">
        <v>126</v>
      </c>
      <c r="BE316" s="157">
        <f>IF(N316="základní",J316,0)</f>
        <v>0</v>
      </c>
      <c r="BF316" s="157">
        <f>IF(N316="snížená",J316,0)</f>
        <v>0</v>
      </c>
      <c r="BG316" s="157">
        <f>IF(N316="zákl. přenesená",J316,0)</f>
        <v>0</v>
      </c>
      <c r="BH316" s="157">
        <f>IF(N316="sníž. přenesená",J316,0)</f>
        <v>0</v>
      </c>
      <c r="BI316" s="157">
        <f>IF(N316="nulová",J316,0)</f>
        <v>0</v>
      </c>
      <c r="BJ316" s="18" t="s">
        <v>83</v>
      </c>
      <c r="BK316" s="157">
        <f>ROUND(I316*H316,2)</f>
        <v>0</v>
      </c>
      <c r="BL316" s="18" t="s">
        <v>134</v>
      </c>
      <c r="BM316" s="156" t="s">
        <v>530</v>
      </c>
    </row>
    <row r="317" spans="1:65" s="2" customFormat="1" ht="36">
      <c r="A317" s="33"/>
      <c r="B317" s="144"/>
      <c r="C317" s="145" t="s">
        <v>531</v>
      </c>
      <c r="D317" s="145" t="s">
        <v>129</v>
      </c>
      <c r="E317" s="146" t="s">
        <v>532</v>
      </c>
      <c r="F317" s="147" t="s">
        <v>533</v>
      </c>
      <c r="G317" s="148" t="s">
        <v>293</v>
      </c>
      <c r="H317" s="149">
        <v>7.92</v>
      </c>
      <c r="I317" s="150"/>
      <c r="J317" s="151">
        <f>ROUND(I317*H317,2)</f>
        <v>0</v>
      </c>
      <c r="K317" s="147" t="s">
        <v>187</v>
      </c>
      <c r="L317" s="34"/>
      <c r="M317" s="152" t="s">
        <v>1</v>
      </c>
      <c r="N317" s="153" t="s">
        <v>40</v>
      </c>
      <c r="O317" s="59"/>
      <c r="P317" s="154">
        <f>O317*H317</f>
        <v>0</v>
      </c>
      <c r="Q317" s="154">
        <v>0</v>
      </c>
      <c r="R317" s="154">
        <f>Q317*H317</f>
        <v>0</v>
      </c>
      <c r="S317" s="154">
        <v>0</v>
      </c>
      <c r="T317" s="155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56" t="s">
        <v>134</v>
      </c>
      <c r="AT317" s="156" t="s">
        <v>129</v>
      </c>
      <c r="AU317" s="156" t="s">
        <v>85</v>
      </c>
      <c r="AY317" s="18" t="s">
        <v>126</v>
      </c>
      <c r="BE317" s="157">
        <f>IF(N317="základní",J317,0)</f>
        <v>0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8" t="s">
        <v>83</v>
      </c>
      <c r="BK317" s="157">
        <f>ROUND(I317*H317,2)</f>
        <v>0</v>
      </c>
      <c r="BL317" s="18" t="s">
        <v>134</v>
      </c>
      <c r="BM317" s="156" t="s">
        <v>534</v>
      </c>
    </row>
    <row r="318" spans="1:65" s="13" customFormat="1">
      <c r="B318" s="158"/>
      <c r="D318" s="159" t="s">
        <v>148</v>
      </c>
      <c r="E318" s="160" t="s">
        <v>1</v>
      </c>
      <c r="F318" s="161" t="s">
        <v>490</v>
      </c>
      <c r="H318" s="162">
        <v>7.92</v>
      </c>
      <c r="I318" s="163"/>
      <c r="L318" s="158"/>
      <c r="M318" s="164"/>
      <c r="N318" s="165"/>
      <c r="O318" s="165"/>
      <c r="P318" s="165"/>
      <c r="Q318" s="165"/>
      <c r="R318" s="165"/>
      <c r="S318" s="165"/>
      <c r="T318" s="166"/>
      <c r="AT318" s="160" t="s">
        <v>148</v>
      </c>
      <c r="AU318" s="160" t="s">
        <v>85</v>
      </c>
      <c r="AV318" s="13" t="s">
        <v>85</v>
      </c>
      <c r="AW318" s="13" t="s">
        <v>31</v>
      </c>
      <c r="AX318" s="13" t="s">
        <v>83</v>
      </c>
      <c r="AY318" s="160" t="s">
        <v>126</v>
      </c>
    </row>
    <row r="319" spans="1:65" s="2" customFormat="1" ht="44.25" customHeight="1">
      <c r="A319" s="33"/>
      <c r="B319" s="144"/>
      <c r="C319" s="145" t="s">
        <v>535</v>
      </c>
      <c r="D319" s="145" t="s">
        <v>129</v>
      </c>
      <c r="E319" s="146" t="s">
        <v>536</v>
      </c>
      <c r="F319" s="147" t="s">
        <v>537</v>
      </c>
      <c r="G319" s="148" t="s">
        <v>293</v>
      </c>
      <c r="H319" s="149">
        <v>256.64999999999998</v>
      </c>
      <c r="I319" s="150"/>
      <c r="J319" s="151">
        <f>ROUND(I319*H319,2)</f>
        <v>0</v>
      </c>
      <c r="K319" s="147" t="s">
        <v>187</v>
      </c>
      <c r="L319" s="34"/>
      <c r="M319" s="152" t="s">
        <v>1</v>
      </c>
      <c r="N319" s="153" t="s">
        <v>40</v>
      </c>
      <c r="O319" s="59"/>
      <c r="P319" s="154">
        <f>O319*H319</f>
        <v>0</v>
      </c>
      <c r="Q319" s="154">
        <v>0</v>
      </c>
      <c r="R319" s="154">
        <f>Q319*H319</f>
        <v>0</v>
      </c>
      <c r="S319" s="154">
        <v>0</v>
      </c>
      <c r="T319" s="155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56" t="s">
        <v>134</v>
      </c>
      <c r="AT319" s="156" t="s">
        <v>129</v>
      </c>
      <c r="AU319" s="156" t="s">
        <v>85</v>
      </c>
      <c r="AY319" s="18" t="s">
        <v>126</v>
      </c>
      <c r="BE319" s="157">
        <f>IF(N319="základní",J319,0)</f>
        <v>0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18" t="s">
        <v>83</v>
      </c>
      <c r="BK319" s="157">
        <f>ROUND(I319*H319,2)</f>
        <v>0</v>
      </c>
      <c r="BL319" s="18" t="s">
        <v>134</v>
      </c>
      <c r="BM319" s="156" t="s">
        <v>538</v>
      </c>
    </row>
    <row r="320" spans="1:65" s="13" customFormat="1">
      <c r="B320" s="158"/>
      <c r="D320" s="159" t="s">
        <v>148</v>
      </c>
      <c r="E320" s="160" t="s">
        <v>1</v>
      </c>
      <c r="F320" s="161" t="s">
        <v>491</v>
      </c>
      <c r="H320" s="162">
        <v>256.64999999999998</v>
      </c>
      <c r="I320" s="163"/>
      <c r="L320" s="158"/>
      <c r="M320" s="164"/>
      <c r="N320" s="165"/>
      <c r="O320" s="165"/>
      <c r="P320" s="165"/>
      <c r="Q320" s="165"/>
      <c r="R320" s="165"/>
      <c r="S320" s="165"/>
      <c r="T320" s="166"/>
      <c r="AT320" s="160" t="s">
        <v>148</v>
      </c>
      <c r="AU320" s="160" t="s">
        <v>85</v>
      </c>
      <c r="AV320" s="13" t="s">
        <v>85</v>
      </c>
      <c r="AW320" s="13" t="s">
        <v>31</v>
      </c>
      <c r="AX320" s="13" t="s">
        <v>83</v>
      </c>
      <c r="AY320" s="160" t="s">
        <v>126</v>
      </c>
    </row>
    <row r="321" spans="1:65" s="2" customFormat="1" ht="44.25" customHeight="1">
      <c r="A321" s="33"/>
      <c r="B321" s="144"/>
      <c r="C321" s="145" t="s">
        <v>539</v>
      </c>
      <c r="D321" s="145" t="s">
        <v>129</v>
      </c>
      <c r="E321" s="146" t="s">
        <v>540</v>
      </c>
      <c r="F321" s="147" t="s">
        <v>541</v>
      </c>
      <c r="G321" s="148" t="s">
        <v>293</v>
      </c>
      <c r="H321" s="149">
        <v>3.23</v>
      </c>
      <c r="I321" s="150"/>
      <c r="J321" s="151">
        <f>ROUND(I321*H321,2)</f>
        <v>0</v>
      </c>
      <c r="K321" s="147" t="s">
        <v>187</v>
      </c>
      <c r="L321" s="34"/>
      <c r="M321" s="152" t="s">
        <v>1</v>
      </c>
      <c r="N321" s="153" t="s">
        <v>40</v>
      </c>
      <c r="O321" s="59"/>
      <c r="P321" s="154">
        <f>O321*H321</f>
        <v>0</v>
      </c>
      <c r="Q321" s="154">
        <v>0</v>
      </c>
      <c r="R321" s="154">
        <f>Q321*H321</f>
        <v>0</v>
      </c>
      <c r="S321" s="154">
        <v>0</v>
      </c>
      <c r="T321" s="155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56" t="s">
        <v>134</v>
      </c>
      <c r="AT321" s="156" t="s">
        <v>129</v>
      </c>
      <c r="AU321" s="156" t="s">
        <v>85</v>
      </c>
      <c r="AY321" s="18" t="s">
        <v>126</v>
      </c>
      <c r="BE321" s="157">
        <f>IF(N321="základní",J321,0)</f>
        <v>0</v>
      </c>
      <c r="BF321" s="157">
        <f>IF(N321="snížená",J321,0)</f>
        <v>0</v>
      </c>
      <c r="BG321" s="157">
        <f>IF(N321="zákl. přenesená",J321,0)</f>
        <v>0</v>
      </c>
      <c r="BH321" s="157">
        <f>IF(N321="sníž. přenesená",J321,0)</f>
        <v>0</v>
      </c>
      <c r="BI321" s="157">
        <f>IF(N321="nulová",J321,0)</f>
        <v>0</v>
      </c>
      <c r="BJ321" s="18" t="s">
        <v>83</v>
      </c>
      <c r="BK321" s="157">
        <f>ROUND(I321*H321,2)</f>
        <v>0</v>
      </c>
      <c r="BL321" s="18" t="s">
        <v>134</v>
      </c>
      <c r="BM321" s="156" t="s">
        <v>542</v>
      </c>
    </row>
    <row r="322" spans="1:65" s="13" customFormat="1">
      <c r="B322" s="158"/>
      <c r="D322" s="159" t="s">
        <v>148</v>
      </c>
      <c r="E322" s="160" t="s">
        <v>1</v>
      </c>
      <c r="F322" s="161" t="s">
        <v>492</v>
      </c>
      <c r="H322" s="162">
        <v>3.23</v>
      </c>
      <c r="I322" s="163"/>
      <c r="L322" s="158"/>
      <c r="M322" s="164"/>
      <c r="N322" s="165"/>
      <c r="O322" s="165"/>
      <c r="P322" s="165"/>
      <c r="Q322" s="165"/>
      <c r="R322" s="165"/>
      <c r="S322" s="165"/>
      <c r="T322" s="166"/>
      <c r="AT322" s="160" t="s">
        <v>148</v>
      </c>
      <c r="AU322" s="160" t="s">
        <v>85</v>
      </c>
      <c r="AV322" s="13" t="s">
        <v>85</v>
      </c>
      <c r="AW322" s="13" t="s">
        <v>31</v>
      </c>
      <c r="AX322" s="13" t="s">
        <v>83</v>
      </c>
      <c r="AY322" s="160" t="s">
        <v>126</v>
      </c>
    </row>
    <row r="323" spans="1:65" s="12" customFormat="1" ht="22.9" customHeight="1">
      <c r="B323" s="131"/>
      <c r="D323" s="132" t="s">
        <v>74</v>
      </c>
      <c r="E323" s="142" t="s">
        <v>543</v>
      </c>
      <c r="F323" s="142" t="s">
        <v>544</v>
      </c>
      <c r="I323" s="134"/>
      <c r="J323" s="143">
        <f>BK323</f>
        <v>0</v>
      </c>
      <c r="L323" s="131"/>
      <c r="M323" s="136"/>
      <c r="N323" s="137"/>
      <c r="O323" s="137"/>
      <c r="P323" s="138">
        <f>P324</f>
        <v>0</v>
      </c>
      <c r="Q323" s="137"/>
      <c r="R323" s="138">
        <f>R324</f>
        <v>0</v>
      </c>
      <c r="S323" s="137"/>
      <c r="T323" s="139">
        <f>T324</f>
        <v>0</v>
      </c>
      <c r="AR323" s="132" t="s">
        <v>83</v>
      </c>
      <c r="AT323" s="140" t="s">
        <v>74</v>
      </c>
      <c r="AU323" s="140" t="s">
        <v>83</v>
      </c>
      <c r="AY323" s="132" t="s">
        <v>126</v>
      </c>
      <c r="BK323" s="141">
        <f>BK324</f>
        <v>0</v>
      </c>
    </row>
    <row r="324" spans="1:65" s="2" customFormat="1" ht="24">
      <c r="A324" s="33"/>
      <c r="B324" s="144"/>
      <c r="C324" s="145" t="s">
        <v>545</v>
      </c>
      <c r="D324" s="145" t="s">
        <v>129</v>
      </c>
      <c r="E324" s="146" t="s">
        <v>546</v>
      </c>
      <c r="F324" s="147" t="s">
        <v>547</v>
      </c>
      <c r="G324" s="148" t="s">
        <v>293</v>
      </c>
      <c r="H324" s="149">
        <v>419.959</v>
      </c>
      <c r="I324" s="150"/>
      <c r="J324" s="151">
        <f>ROUND(I324*H324,2)</f>
        <v>0</v>
      </c>
      <c r="K324" s="147" t="s">
        <v>187</v>
      </c>
      <c r="L324" s="34"/>
      <c r="M324" s="167" t="s">
        <v>1</v>
      </c>
      <c r="N324" s="168" t="s">
        <v>40</v>
      </c>
      <c r="O324" s="169"/>
      <c r="P324" s="170">
        <f>O324*H324</f>
        <v>0</v>
      </c>
      <c r="Q324" s="170">
        <v>0</v>
      </c>
      <c r="R324" s="170">
        <f>Q324*H324</f>
        <v>0</v>
      </c>
      <c r="S324" s="170">
        <v>0</v>
      </c>
      <c r="T324" s="171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56" t="s">
        <v>134</v>
      </c>
      <c r="AT324" s="156" t="s">
        <v>129</v>
      </c>
      <c r="AU324" s="156" t="s">
        <v>85</v>
      </c>
      <c r="AY324" s="18" t="s">
        <v>126</v>
      </c>
      <c r="BE324" s="157">
        <f>IF(N324="základní",J324,0)</f>
        <v>0</v>
      </c>
      <c r="BF324" s="157">
        <f>IF(N324="snížená",J324,0)</f>
        <v>0</v>
      </c>
      <c r="BG324" s="157">
        <f>IF(N324="zákl. přenesená",J324,0)</f>
        <v>0</v>
      </c>
      <c r="BH324" s="157">
        <f>IF(N324="sníž. přenesená",J324,0)</f>
        <v>0</v>
      </c>
      <c r="BI324" s="157">
        <f>IF(N324="nulová",J324,0)</f>
        <v>0</v>
      </c>
      <c r="BJ324" s="18" t="s">
        <v>83</v>
      </c>
      <c r="BK324" s="157">
        <f>ROUND(I324*H324,2)</f>
        <v>0</v>
      </c>
      <c r="BL324" s="18" t="s">
        <v>134</v>
      </c>
      <c r="BM324" s="156" t="s">
        <v>548</v>
      </c>
    </row>
    <row r="325" spans="1:65" s="2" customFormat="1" ht="6.95" customHeight="1">
      <c r="A325" s="33"/>
      <c r="B325" s="48"/>
      <c r="C325" s="49"/>
      <c r="D325" s="49"/>
      <c r="E325" s="49"/>
      <c r="F325" s="49"/>
      <c r="G325" s="49"/>
      <c r="H325" s="49"/>
      <c r="I325" s="49"/>
      <c r="J325" s="49"/>
      <c r="K325" s="49"/>
      <c r="L325" s="34"/>
      <c r="M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</row>
  </sheetData>
  <autoFilter ref="C122:K324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88"/>
  <sheetViews>
    <sheetView showGridLines="0" topLeftCell="A167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98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54" t="str">
        <f>'Rekapitulace stavby'!K6</f>
        <v>REKONSTRUKCE CHODNÍKŮ A VO V ULICI SVAZU BOJOVNÍKŮ ZA SVOBODU, PŘELOUČ</v>
      </c>
      <c r="F7" s="255"/>
      <c r="G7" s="255"/>
      <c r="H7" s="255"/>
      <c r="L7" s="21"/>
    </row>
    <row r="8" spans="1:46" s="2" customFormat="1" ht="12" customHeight="1">
      <c r="A8" s="33"/>
      <c r="B8" s="34"/>
      <c r="C8" s="33"/>
      <c r="D8" s="28" t="s">
        <v>99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4" t="s">
        <v>549</v>
      </c>
      <c r="F9" s="253"/>
      <c r="G9" s="253"/>
      <c r="H9" s="25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7. 10. 2021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6" t="str">
        <f>'Rekapitulace stavby'!E14</f>
        <v>Vyplň údaj</v>
      </c>
      <c r="F18" s="226"/>
      <c r="G18" s="226"/>
      <c r="H18" s="226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tr">
        <f>IF('Rekapitulace stavby'!E17="","",'Rekapitulace stavby'!E17)</f>
        <v xml:space="preserve"> </v>
      </c>
      <c r="F21" s="33"/>
      <c r="G21" s="33"/>
      <c r="H21" s="33"/>
      <c r="I21" s="28" t="s">
        <v>27</v>
      </c>
      <c r="J21" s="26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ROUND((SUM(BE124:BE187)),  2)</f>
        <v>0</v>
      </c>
      <c r="G33" s="33"/>
      <c r="H33" s="33"/>
      <c r="I33" s="101">
        <v>0.21</v>
      </c>
      <c r="J33" s="100">
        <f>ROUND(((SUM(BE124:BE187))*I33),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ROUND((SUM(BF124:BF187)),  2)</f>
        <v>0</v>
      </c>
      <c r="G34" s="33"/>
      <c r="H34" s="33"/>
      <c r="I34" s="101">
        <v>0.15</v>
      </c>
      <c r="J34" s="100">
        <f>ROUND(((SUM(BF124:BF187))*I34),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ROUND((SUM(BG124:BG187)),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ROUND((SUM(BH124:BH187)),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ROUND((SUM(BI124:BI187)),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54" t="str">
        <f>E7</f>
        <v>REKONSTRUKCE CHODNÍKŮ A VO V ULICI SVAZU BOJOVNÍKŮ ZA SVOBODU, PŘELOUČ</v>
      </c>
      <c r="F85" s="255"/>
      <c r="G85" s="255"/>
      <c r="H85" s="25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4" t="str">
        <f>E9</f>
        <v>SO 101b - CHODNÍKY -  NEUZNATELNÉ POLOŽKY</v>
      </c>
      <c r="F87" s="253"/>
      <c r="G87" s="253"/>
      <c r="H87" s="25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28" t="s">
        <v>22</v>
      </c>
      <c r="J89" s="56" t="str">
        <f>IF(J12="","",J12)</f>
        <v>7. 10. 2021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30</v>
      </c>
      <c r="J91" s="31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VDI PROJEKT s.r.o.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102</v>
      </c>
      <c r="D94" s="102"/>
      <c r="E94" s="102"/>
      <c r="F94" s="102"/>
      <c r="G94" s="102"/>
      <c r="H94" s="102"/>
      <c r="I94" s="102"/>
      <c r="J94" s="111" t="s">
        <v>103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104</v>
      </c>
      <c r="D96" s="33"/>
      <c r="E96" s="33"/>
      <c r="F96" s="33"/>
      <c r="G96" s="33"/>
      <c r="H96" s="33"/>
      <c r="I96" s="33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105</v>
      </c>
    </row>
    <row r="97" spans="1:31" s="9" customFormat="1" ht="24.95" customHeight="1">
      <c r="B97" s="113"/>
      <c r="D97" s="114" t="s">
        <v>174</v>
      </c>
      <c r="E97" s="115"/>
      <c r="F97" s="115"/>
      <c r="G97" s="115"/>
      <c r="H97" s="115"/>
      <c r="I97" s="115"/>
      <c r="J97" s="116">
        <f>J125</f>
        <v>0</v>
      </c>
      <c r="L97" s="113"/>
    </row>
    <row r="98" spans="1:31" s="10" customFormat="1" ht="19.899999999999999" customHeight="1">
      <c r="B98" s="117"/>
      <c r="D98" s="118" t="s">
        <v>175</v>
      </c>
      <c r="E98" s="119"/>
      <c r="F98" s="119"/>
      <c r="G98" s="119"/>
      <c r="H98" s="119"/>
      <c r="I98" s="119"/>
      <c r="J98" s="120">
        <f>J126</f>
        <v>0</v>
      </c>
      <c r="L98" s="117"/>
    </row>
    <row r="99" spans="1:31" s="10" customFormat="1" ht="19.899999999999999" customHeight="1">
      <c r="B99" s="117"/>
      <c r="D99" s="118" t="s">
        <v>176</v>
      </c>
      <c r="E99" s="119"/>
      <c r="F99" s="119"/>
      <c r="G99" s="119"/>
      <c r="H99" s="119"/>
      <c r="I99" s="119"/>
      <c r="J99" s="120">
        <f>J142</f>
        <v>0</v>
      </c>
      <c r="L99" s="117"/>
    </row>
    <row r="100" spans="1:31" s="10" customFormat="1" ht="19.899999999999999" customHeight="1">
      <c r="B100" s="117"/>
      <c r="D100" s="118" t="s">
        <v>177</v>
      </c>
      <c r="E100" s="119"/>
      <c r="F100" s="119"/>
      <c r="G100" s="119"/>
      <c r="H100" s="119"/>
      <c r="I100" s="119"/>
      <c r="J100" s="120">
        <f>J157</f>
        <v>0</v>
      </c>
      <c r="L100" s="117"/>
    </row>
    <row r="101" spans="1:31" s="10" customFormat="1" ht="19.899999999999999" customHeight="1">
      <c r="B101" s="117"/>
      <c r="D101" s="118" t="s">
        <v>178</v>
      </c>
      <c r="E101" s="119"/>
      <c r="F101" s="119"/>
      <c r="G101" s="119"/>
      <c r="H101" s="119"/>
      <c r="I101" s="119"/>
      <c r="J101" s="120">
        <f>J162</f>
        <v>0</v>
      </c>
      <c r="L101" s="117"/>
    </row>
    <row r="102" spans="1:31" s="10" customFormat="1" ht="19.899999999999999" customHeight="1">
      <c r="B102" s="117"/>
      <c r="D102" s="118" t="s">
        <v>180</v>
      </c>
      <c r="E102" s="119"/>
      <c r="F102" s="119"/>
      <c r="G102" s="119"/>
      <c r="H102" s="119"/>
      <c r="I102" s="119"/>
      <c r="J102" s="120">
        <f>J182</f>
        <v>0</v>
      </c>
      <c r="L102" s="117"/>
    </row>
    <row r="103" spans="1:31" s="9" customFormat="1" ht="24.95" customHeight="1">
      <c r="B103" s="113"/>
      <c r="D103" s="114" t="s">
        <v>550</v>
      </c>
      <c r="E103" s="115"/>
      <c r="F103" s="115"/>
      <c r="G103" s="115"/>
      <c r="H103" s="115"/>
      <c r="I103" s="115"/>
      <c r="J103" s="116">
        <f>J184</f>
        <v>0</v>
      </c>
      <c r="L103" s="113"/>
    </row>
    <row r="104" spans="1:31" s="10" customFormat="1" ht="19.899999999999999" customHeight="1">
      <c r="B104" s="117"/>
      <c r="D104" s="118" t="s">
        <v>551</v>
      </c>
      <c r="E104" s="119"/>
      <c r="F104" s="119"/>
      <c r="G104" s="119"/>
      <c r="H104" s="119"/>
      <c r="I104" s="119"/>
      <c r="J104" s="120">
        <f>J185</f>
        <v>0</v>
      </c>
      <c r="L104" s="117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110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6.25" customHeight="1">
      <c r="A114" s="33"/>
      <c r="B114" s="34"/>
      <c r="C114" s="33"/>
      <c r="D114" s="33"/>
      <c r="E114" s="254" t="str">
        <f>E7</f>
        <v>REKONSTRUKCE CHODNÍKŮ A VO V ULICI SVAZU BOJOVNÍKŮ ZA SVOBODU, PŘELOUČ</v>
      </c>
      <c r="F114" s="255"/>
      <c r="G114" s="255"/>
      <c r="H114" s="255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99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44" t="str">
        <f>E9</f>
        <v>SO 101b - CHODNÍKY -  NEUZNATELNÉ POLOŽKY</v>
      </c>
      <c r="F116" s="253"/>
      <c r="G116" s="253"/>
      <c r="H116" s="25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3"/>
      <c r="E118" s="33"/>
      <c r="F118" s="26" t="str">
        <f>F12</f>
        <v>Přelouč</v>
      </c>
      <c r="G118" s="33"/>
      <c r="H118" s="33"/>
      <c r="I118" s="28" t="s">
        <v>22</v>
      </c>
      <c r="J118" s="56" t="str">
        <f>IF(J12="","",J12)</f>
        <v>7. 10. 2021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3"/>
      <c r="E120" s="33"/>
      <c r="F120" s="26" t="str">
        <f>E15</f>
        <v xml:space="preserve"> </v>
      </c>
      <c r="G120" s="33"/>
      <c r="H120" s="33"/>
      <c r="I120" s="28" t="s">
        <v>30</v>
      </c>
      <c r="J120" s="31" t="str">
        <f>E21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28</v>
      </c>
      <c r="D121" s="33"/>
      <c r="E121" s="33"/>
      <c r="F121" s="26" t="str">
        <f>IF(E18="","",E18)</f>
        <v>Vyplň údaj</v>
      </c>
      <c r="G121" s="33"/>
      <c r="H121" s="33"/>
      <c r="I121" s="28" t="s">
        <v>32</v>
      </c>
      <c r="J121" s="31" t="str">
        <f>E24</f>
        <v>VDI PROJEKT s.r.o.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1"/>
      <c r="B123" s="122"/>
      <c r="C123" s="123" t="s">
        <v>111</v>
      </c>
      <c r="D123" s="124" t="s">
        <v>60</v>
      </c>
      <c r="E123" s="124" t="s">
        <v>56</v>
      </c>
      <c r="F123" s="124" t="s">
        <v>57</v>
      </c>
      <c r="G123" s="124" t="s">
        <v>112</v>
      </c>
      <c r="H123" s="124" t="s">
        <v>113</v>
      </c>
      <c r="I123" s="124" t="s">
        <v>114</v>
      </c>
      <c r="J123" s="124" t="s">
        <v>103</v>
      </c>
      <c r="K123" s="125" t="s">
        <v>115</v>
      </c>
      <c r="L123" s="126"/>
      <c r="M123" s="63" t="s">
        <v>1</v>
      </c>
      <c r="N123" s="64" t="s">
        <v>39</v>
      </c>
      <c r="O123" s="64" t="s">
        <v>116</v>
      </c>
      <c r="P123" s="64" t="s">
        <v>117</v>
      </c>
      <c r="Q123" s="64" t="s">
        <v>118</v>
      </c>
      <c r="R123" s="64" t="s">
        <v>119</v>
      </c>
      <c r="S123" s="64" t="s">
        <v>120</v>
      </c>
      <c r="T123" s="65" t="s">
        <v>121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65" s="2" customFormat="1" ht="22.9" customHeight="1">
      <c r="A124" s="33"/>
      <c r="B124" s="34"/>
      <c r="C124" s="70" t="s">
        <v>122</v>
      </c>
      <c r="D124" s="33"/>
      <c r="E124" s="33"/>
      <c r="F124" s="33"/>
      <c r="G124" s="33"/>
      <c r="H124" s="33"/>
      <c r="I124" s="33"/>
      <c r="J124" s="127">
        <f>BK124</f>
        <v>0</v>
      </c>
      <c r="K124" s="33"/>
      <c r="L124" s="34"/>
      <c r="M124" s="66"/>
      <c r="N124" s="57"/>
      <c r="O124" s="67"/>
      <c r="P124" s="128">
        <f>P125+P184</f>
        <v>0</v>
      </c>
      <c r="Q124" s="67"/>
      <c r="R124" s="128">
        <f>R125+R184</f>
        <v>3.8370815</v>
      </c>
      <c r="S124" s="67"/>
      <c r="T124" s="129">
        <f>T125+T184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74</v>
      </c>
      <c r="AU124" s="18" t="s">
        <v>105</v>
      </c>
      <c r="BK124" s="130">
        <f>BK125+BK184</f>
        <v>0</v>
      </c>
    </row>
    <row r="125" spans="1:65" s="12" customFormat="1" ht="25.9" customHeight="1">
      <c r="B125" s="131"/>
      <c r="D125" s="132" t="s">
        <v>74</v>
      </c>
      <c r="E125" s="133" t="s">
        <v>181</v>
      </c>
      <c r="F125" s="133" t="s">
        <v>182</v>
      </c>
      <c r="I125" s="134"/>
      <c r="J125" s="135">
        <f>BK125</f>
        <v>0</v>
      </c>
      <c r="L125" s="131"/>
      <c r="M125" s="136"/>
      <c r="N125" s="137"/>
      <c r="O125" s="137"/>
      <c r="P125" s="138">
        <f>P126+P142+P157+P162+P182</f>
        <v>0</v>
      </c>
      <c r="Q125" s="137"/>
      <c r="R125" s="138">
        <f>R126+R142+R157+R162+R182</f>
        <v>3.5718814999999999</v>
      </c>
      <c r="S125" s="137"/>
      <c r="T125" s="139">
        <f>T126+T142+T157+T162+T182</f>
        <v>0</v>
      </c>
      <c r="AR125" s="132" t="s">
        <v>83</v>
      </c>
      <c r="AT125" s="140" t="s">
        <v>74</v>
      </c>
      <c r="AU125" s="140" t="s">
        <v>75</v>
      </c>
      <c r="AY125" s="132" t="s">
        <v>126</v>
      </c>
      <c r="BK125" s="141">
        <f>BK126+BK142+BK157+BK162+BK182</f>
        <v>0</v>
      </c>
    </row>
    <row r="126" spans="1:65" s="12" customFormat="1" ht="22.9" customHeight="1">
      <c r="B126" s="131"/>
      <c r="D126" s="132" t="s">
        <v>74</v>
      </c>
      <c r="E126" s="142" t="s">
        <v>83</v>
      </c>
      <c r="F126" s="142" t="s">
        <v>183</v>
      </c>
      <c r="I126" s="134"/>
      <c r="J126" s="143">
        <f>BK126</f>
        <v>0</v>
      </c>
      <c r="L126" s="131"/>
      <c r="M126" s="136"/>
      <c r="N126" s="137"/>
      <c r="O126" s="137"/>
      <c r="P126" s="138">
        <f>SUM(P127:P141)</f>
        <v>0</v>
      </c>
      <c r="Q126" s="137"/>
      <c r="R126" s="138">
        <f>SUM(R127:R141)</f>
        <v>0</v>
      </c>
      <c r="S126" s="137"/>
      <c r="T126" s="139">
        <f>SUM(T127:T141)</f>
        <v>0</v>
      </c>
      <c r="AR126" s="132" t="s">
        <v>83</v>
      </c>
      <c r="AT126" s="140" t="s">
        <v>74</v>
      </c>
      <c r="AU126" s="140" t="s">
        <v>83</v>
      </c>
      <c r="AY126" s="132" t="s">
        <v>126</v>
      </c>
      <c r="BK126" s="141">
        <f>SUM(BK127:BK141)</f>
        <v>0</v>
      </c>
    </row>
    <row r="127" spans="1:65" s="2" customFormat="1" ht="33" customHeight="1">
      <c r="A127" s="33"/>
      <c r="B127" s="144"/>
      <c r="C127" s="145" t="s">
        <v>83</v>
      </c>
      <c r="D127" s="145" t="s">
        <v>129</v>
      </c>
      <c r="E127" s="146" t="s">
        <v>552</v>
      </c>
      <c r="F127" s="147" t="s">
        <v>553</v>
      </c>
      <c r="G127" s="148" t="s">
        <v>255</v>
      </c>
      <c r="H127" s="149">
        <v>1.8979999999999999</v>
      </c>
      <c r="I127" s="150"/>
      <c r="J127" s="151">
        <f>ROUND(I127*H127,2)</f>
        <v>0</v>
      </c>
      <c r="K127" s="147" t="s">
        <v>187</v>
      </c>
      <c r="L127" s="34"/>
      <c r="M127" s="152" t="s">
        <v>1</v>
      </c>
      <c r="N127" s="153" t="s">
        <v>40</v>
      </c>
      <c r="O127" s="59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6" t="s">
        <v>134</v>
      </c>
      <c r="AT127" s="156" t="s">
        <v>129</v>
      </c>
      <c r="AU127" s="156" t="s">
        <v>85</v>
      </c>
      <c r="AY127" s="18" t="s">
        <v>126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8" t="s">
        <v>83</v>
      </c>
      <c r="BK127" s="157">
        <f>ROUND(I127*H127,2)</f>
        <v>0</v>
      </c>
      <c r="BL127" s="18" t="s">
        <v>134</v>
      </c>
      <c r="BM127" s="156" t="s">
        <v>554</v>
      </c>
    </row>
    <row r="128" spans="1:65" s="14" customFormat="1">
      <c r="B128" s="175"/>
      <c r="D128" s="159" t="s">
        <v>148</v>
      </c>
      <c r="E128" s="176" t="s">
        <v>1</v>
      </c>
      <c r="F128" s="177" t="s">
        <v>555</v>
      </c>
      <c r="H128" s="176" t="s">
        <v>1</v>
      </c>
      <c r="I128" s="178"/>
      <c r="L128" s="175"/>
      <c r="M128" s="179"/>
      <c r="N128" s="180"/>
      <c r="O128" s="180"/>
      <c r="P128" s="180"/>
      <c r="Q128" s="180"/>
      <c r="R128" s="180"/>
      <c r="S128" s="180"/>
      <c r="T128" s="181"/>
      <c r="AT128" s="176" t="s">
        <v>148</v>
      </c>
      <c r="AU128" s="176" t="s">
        <v>85</v>
      </c>
      <c r="AV128" s="14" t="s">
        <v>83</v>
      </c>
      <c r="AW128" s="14" t="s">
        <v>31</v>
      </c>
      <c r="AX128" s="14" t="s">
        <v>75</v>
      </c>
      <c r="AY128" s="176" t="s">
        <v>126</v>
      </c>
    </row>
    <row r="129" spans="1:65" s="13" customFormat="1">
      <c r="B129" s="158"/>
      <c r="D129" s="159" t="s">
        <v>148</v>
      </c>
      <c r="E129" s="160" t="s">
        <v>1</v>
      </c>
      <c r="F129" s="161" t="s">
        <v>556</v>
      </c>
      <c r="H129" s="162">
        <v>1.25</v>
      </c>
      <c r="I129" s="163"/>
      <c r="L129" s="158"/>
      <c r="M129" s="164"/>
      <c r="N129" s="165"/>
      <c r="O129" s="165"/>
      <c r="P129" s="165"/>
      <c r="Q129" s="165"/>
      <c r="R129" s="165"/>
      <c r="S129" s="165"/>
      <c r="T129" s="166"/>
      <c r="AT129" s="160" t="s">
        <v>148</v>
      </c>
      <c r="AU129" s="160" t="s">
        <v>85</v>
      </c>
      <c r="AV129" s="13" t="s">
        <v>85</v>
      </c>
      <c r="AW129" s="13" t="s">
        <v>31</v>
      </c>
      <c r="AX129" s="13" t="s">
        <v>75</v>
      </c>
      <c r="AY129" s="160" t="s">
        <v>126</v>
      </c>
    </row>
    <row r="130" spans="1:65" s="13" customFormat="1">
      <c r="B130" s="158"/>
      <c r="D130" s="159" t="s">
        <v>148</v>
      </c>
      <c r="E130" s="160" t="s">
        <v>1</v>
      </c>
      <c r="F130" s="161" t="s">
        <v>557</v>
      </c>
      <c r="H130" s="162">
        <v>11.4</v>
      </c>
      <c r="I130" s="163"/>
      <c r="L130" s="158"/>
      <c r="M130" s="164"/>
      <c r="N130" s="165"/>
      <c r="O130" s="165"/>
      <c r="P130" s="165"/>
      <c r="Q130" s="165"/>
      <c r="R130" s="165"/>
      <c r="S130" s="165"/>
      <c r="T130" s="166"/>
      <c r="AT130" s="160" t="s">
        <v>148</v>
      </c>
      <c r="AU130" s="160" t="s">
        <v>85</v>
      </c>
      <c r="AV130" s="13" t="s">
        <v>85</v>
      </c>
      <c r="AW130" s="13" t="s">
        <v>31</v>
      </c>
      <c r="AX130" s="13" t="s">
        <v>75</v>
      </c>
      <c r="AY130" s="160" t="s">
        <v>126</v>
      </c>
    </row>
    <row r="131" spans="1:65" s="16" customFormat="1">
      <c r="B131" s="190"/>
      <c r="D131" s="159" t="s">
        <v>148</v>
      </c>
      <c r="E131" s="191" t="s">
        <v>1</v>
      </c>
      <c r="F131" s="192" t="s">
        <v>224</v>
      </c>
      <c r="H131" s="193">
        <v>12.65</v>
      </c>
      <c r="I131" s="194"/>
      <c r="L131" s="190"/>
      <c r="M131" s="195"/>
      <c r="N131" s="196"/>
      <c r="O131" s="196"/>
      <c r="P131" s="196"/>
      <c r="Q131" s="196"/>
      <c r="R131" s="196"/>
      <c r="S131" s="196"/>
      <c r="T131" s="197"/>
      <c r="AT131" s="191" t="s">
        <v>148</v>
      </c>
      <c r="AU131" s="191" t="s">
        <v>85</v>
      </c>
      <c r="AV131" s="16" t="s">
        <v>141</v>
      </c>
      <c r="AW131" s="16" t="s">
        <v>31</v>
      </c>
      <c r="AX131" s="16" t="s">
        <v>75</v>
      </c>
      <c r="AY131" s="191" t="s">
        <v>126</v>
      </c>
    </row>
    <row r="132" spans="1:65" s="13" customFormat="1">
      <c r="B132" s="158"/>
      <c r="D132" s="159" t="s">
        <v>148</v>
      </c>
      <c r="E132" s="160" t="s">
        <v>1</v>
      </c>
      <c r="F132" s="161" t="s">
        <v>558</v>
      </c>
      <c r="H132" s="162">
        <v>1.8979999999999999</v>
      </c>
      <c r="I132" s="163"/>
      <c r="L132" s="158"/>
      <c r="M132" s="164"/>
      <c r="N132" s="165"/>
      <c r="O132" s="165"/>
      <c r="P132" s="165"/>
      <c r="Q132" s="165"/>
      <c r="R132" s="165"/>
      <c r="S132" s="165"/>
      <c r="T132" s="166"/>
      <c r="AT132" s="160" t="s">
        <v>148</v>
      </c>
      <c r="AU132" s="160" t="s">
        <v>85</v>
      </c>
      <c r="AV132" s="13" t="s">
        <v>85</v>
      </c>
      <c r="AW132" s="13" t="s">
        <v>31</v>
      </c>
      <c r="AX132" s="13" t="s">
        <v>83</v>
      </c>
      <c r="AY132" s="160" t="s">
        <v>126</v>
      </c>
    </row>
    <row r="133" spans="1:65" s="2" customFormat="1" ht="33" customHeight="1">
      <c r="A133" s="33"/>
      <c r="B133" s="144"/>
      <c r="C133" s="145" t="s">
        <v>85</v>
      </c>
      <c r="D133" s="145" t="s">
        <v>129</v>
      </c>
      <c r="E133" s="146" t="s">
        <v>277</v>
      </c>
      <c r="F133" s="147" t="s">
        <v>278</v>
      </c>
      <c r="G133" s="148" t="s">
        <v>255</v>
      </c>
      <c r="H133" s="149">
        <v>1.8979999999999999</v>
      </c>
      <c r="I133" s="150"/>
      <c r="J133" s="151">
        <f>ROUND(I133*H133,2)</f>
        <v>0</v>
      </c>
      <c r="K133" s="147" t="s">
        <v>187</v>
      </c>
      <c r="L133" s="34"/>
      <c r="M133" s="152" t="s">
        <v>1</v>
      </c>
      <c r="N133" s="153" t="s">
        <v>40</v>
      </c>
      <c r="O133" s="59"/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6" t="s">
        <v>134</v>
      </c>
      <c r="AT133" s="156" t="s">
        <v>129</v>
      </c>
      <c r="AU133" s="156" t="s">
        <v>85</v>
      </c>
      <c r="AY133" s="18" t="s">
        <v>126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8" t="s">
        <v>83</v>
      </c>
      <c r="BK133" s="157">
        <f>ROUND(I133*H133,2)</f>
        <v>0</v>
      </c>
      <c r="BL133" s="18" t="s">
        <v>134</v>
      </c>
      <c r="BM133" s="156" t="s">
        <v>559</v>
      </c>
    </row>
    <row r="134" spans="1:65" s="2" customFormat="1" ht="36">
      <c r="A134" s="33"/>
      <c r="B134" s="144"/>
      <c r="C134" s="145" t="s">
        <v>141</v>
      </c>
      <c r="D134" s="145" t="s">
        <v>129</v>
      </c>
      <c r="E134" s="146" t="s">
        <v>282</v>
      </c>
      <c r="F134" s="147" t="s">
        <v>283</v>
      </c>
      <c r="G134" s="148" t="s">
        <v>255</v>
      </c>
      <c r="H134" s="149">
        <v>7.6</v>
      </c>
      <c r="I134" s="150"/>
      <c r="J134" s="151">
        <f>ROUND(I134*H134,2)</f>
        <v>0</v>
      </c>
      <c r="K134" s="147" t="s">
        <v>187</v>
      </c>
      <c r="L134" s="34"/>
      <c r="M134" s="152" t="s">
        <v>1</v>
      </c>
      <c r="N134" s="153" t="s">
        <v>40</v>
      </c>
      <c r="O134" s="59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6" t="s">
        <v>134</v>
      </c>
      <c r="AT134" s="156" t="s">
        <v>129</v>
      </c>
      <c r="AU134" s="156" t="s">
        <v>85</v>
      </c>
      <c r="AY134" s="18" t="s">
        <v>126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8" t="s">
        <v>83</v>
      </c>
      <c r="BK134" s="157">
        <f>ROUND(I134*H134,2)</f>
        <v>0</v>
      </c>
      <c r="BL134" s="18" t="s">
        <v>134</v>
      </c>
      <c r="BM134" s="156" t="s">
        <v>560</v>
      </c>
    </row>
    <row r="135" spans="1:65" s="13" customFormat="1">
      <c r="B135" s="158"/>
      <c r="D135" s="159" t="s">
        <v>148</v>
      </c>
      <c r="E135" s="160" t="s">
        <v>1</v>
      </c>
      <c r="F135" s="161" t="s">
        <v>561</v>
      </c>
      <c r="H135" s="162">
        <v>7.6</v>
      </c>
      <c r="I135" s="163"/>
      <c r="L135" s="158"/>
      <c r="M135" s="164"/>
      <c r="N135" s="165"/>
      <c r="O135" s="165"/>
      <c r="P135" s="165"/>
      <c r="Q135" s="165"/>
      <c r="R135" s="165"/>
      <c r="S135" s="165"/>
      <c r="T135" s="166"/>
      <c r="AT135" s="160" t="s">
        <v>148</v>
      </c>
      <c r="AU135" s="160" t="s">
        <v>85</v>
      </c>
      <c r="AV135" s="13" t="s">
        <v>85</v>
      </c>
      <c r="AW135" s="13" t="s">
        <v>31</v>
      </c>
      <c r="AX135" s="13" t="s">
        <v>83</v>
      </c>
      <c r="AY135" s="160" t="s">
        <v>126</v>
      </c>
    </row>
    <row r="136" spans="1:65" s="2" customFormat="1" ht="24">
      <c r="A136" s="33"/>
      <c r="B136" s="144"/>
      <c r="C136" s="145" t="s">
        <v>134</v>
      </c>
      <c r="D136" s="145" t="s">
        <v>129</v>
      </c>
      <c r="E136" s="146" t="s">
        <v>562</v>
      </c>
      <c r="F136" s="147" t="s">
        <v>563</v>
      </c>
      <c r="G136" s="148" t="s">
        <v>255</v>
      </c>
      <c r="H136" s="149">
        <v>1.9</v>
      </c>
      <c r="I136" s="150"/>
      <c r="J136" s="151">
        <f>ROUND(I136*H136,2)</f>
        <v>0</v>
      </c>
      <c r="K136" s="147" t="s">
        <v>187</v>
      </c>
      <c r="L136" s="34"/>
      <c r="M136" s="152" t="s">
        <v>1</v>
      </c>
      <c r="N136" s="153" t="s">
        <v>40</v>
      </c>
      <c r="O136" s="59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6" t="s">
        <v>134</v>
      </c>
      <c r="AT136" s="156" t="s">
        <v>129</v>
      </c>
      <c r="AU136" s="156" t="s">
        <v>85</v>
      </c>
      <c r="AY136" s="18" t="s">
        <v>126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8" t="s">
        <v>83</v>
      </c>
      <c r="BK136" s="157">
        <f>ROUND(I136*H136,2)</f>
        <v>0</v>
      </c>
      <c r="BL136" s="18" t="s">
        <v>134</v>
      </c>
      <c r="BM136" s="156" t="s">
        <v>564</v>
      </c>
    </row>
    <row r="137" spans="1:65" s="2" customFormat="1" ht="24">
      <c r="A137" s="33"/>
      <c r="B137" s="144"/>
      <c r="C137" s="145" t="s">
        <v>125</v>
      </c>
      <c r="D137" s="145" t="s">
        <v>129</v>
      </c>
      <c r="E137" s="146" t="s">
        <v>291</v>
      </c>
      <c r="F137" s="147" t="s">
        <v>292</v>
      </c>
      <c r="G137" s="148" t="s">
        <v>293</v>
      </c>
      <c r="H137" s="149">
        <v>3.61</v>
      </c>
      <c r="I137" s="150"/>
      <c r="J137" s="151">
        <f>ROUND(I137*H137,2)</f>
        <v>0</v>
      </c>
      <c r="K137" s="147" t="s">
        <v>187</v>
      </c>
      <c r="L137" s="34"/>
      <c r="M137" s="152" t="s">
        <v>1</v>
      </c>
      <c r="N137" s="153" t="s">
        <v>40</v>
      </c>
      <c r="O137" s="59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6" t="s">
        <v>134</v>
      </c>
      <c r="AT137" s="156" t="s">
        <v>129</v>
      </c>
      <c r="AU137" s="156" t="s">
        <v>85</v>
      </c>
      <c r="AY137" s="18" t="s">
        <v>126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8" t="s">
        <v>83</v>
      </c>
      <c r="BK137" s="157">
        <f>ROUND(I137*H137,2)</f>
        <v>0</v>
      </c>
      <c r="BL137" s="18" t="s">
        <v>134</v>
      </c>
      <c r="BM137" s="156" t="s">
        <v>565</v>
      </c>
    </row>
    <row r="138" spans="1:65" s="13" customFormat="1">
      <c r="B138" s="158"/>
      <c r="D138" s="159" t="s">
        <v>148</v>
      </c>
      <c r="E138" s="160" t="s">
        <v>1</v>
      </c>
      <c r="F138" s="161" t="s">
        <v>566</v>
      </c>
      <c r="H138" s="162">
        <v>3.61</v>
      </c>
      <c r="I138" s="163"/>
      <c r="L138" s="158"/>
      <c r="M138" s="164"/>
      <c r="N138" s="165"/>
      <c r="O138" s="165"/>
      <c r="P138" s="165"/>
      <c r="Q138" s="165"/>
      <c r="R138" s="165"/>
      <c r="S138" s="165"/>
      <c r="T138" s="166"/>
      <c r="AT138" s="160" t="s">
        <v>148</v>
      </c>
      <c r="AU138" s="160" t="s">
        <v>85</v>
      </c>
      <c r="AV138" s="13" t="s">
        <v>85</v>
      </c>
      <c r="AW138" s="13" t="s">
        <v>31</v>
      </c>
      <c r="AX138" s="13" t="s">
        <v>83</v>
      </c>
      <c r="AY138" s="160" t="s">
        <v>126</v>
      </c>
    </row>
    <row r="139" spans="1:65" s="2" customFormat="1" ht="16.5" customHeight="1">
      <c r="A139" s="33"/>
      <c r="B139" s="144"/>
      <c r="C139" s="145" t="s">
        <v>155</v>
      </c>
      <c r="D139" s="145" t="s">
        <v>129</v>
      </c>
      <c r="E139" s="146" t="s">
        <v>297</v>
      </c>
      <c r="F139" s="147" t="s">
        <v>298</v>
      </c>
      <c r="G139" s="148" t="s">
        <v>255</v>
      </c>
      <c r="H139" s="149">
        <v>1.9</v>
      </c>
      <c r="I139" s="150"/>
      <c r="J139" s="151">
        <f>ROUND(I139*H139,2)</f>
        <v>0</v>
      </c>
      <c r="K139" s="147" t="s">
        <v>187</v>
      </c>
      <c r="L139" s="34"/>
      <c r="M139" s="152" t="s">
        <v>1</v>
      </c>
      <c r="N139" s="153" t="s">
        <v>40</v>
      </c>
      <c r="O139" s="59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6" t="s">
        <v>134</v>
      </c>
      <c r="AT139" s="156" t="s">
        <v>129</v>
      </c>
      <c r="AU139" s="156" t="s">
        <v>85</v>
      </c>
      <c r="AY139" s="18" t="s">
        <v>126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8" t="s">
        <v>83</v>
      </c>
      <c r="BK139" s="157">
        <f>ROUND(I139*H139,2)</f>
        <v>0</v>
      </c>
      <c r="BL139" s="18" t="s">
        <v>134</v>
      </c>
      <c r="BM139" s="156" t="s">
        <v>567</v>
      </c>
    </row>
    <row r="140" spans="1:65" s="2" customFormat="1" ht="24">
      <c r="A140" s="33"/>
      <c r="B140" s="144"/>
      <c r="C140" s="145" t="s">
        <v>217</v>
      </c>
      <c r="D140" s="145" t="s">
        <v>129</v>
      </c>
      <c r="E140" s="146" t="s">
        <v>301</v>
      </c>
      <c r="F140" s="147" t="s">
        <v>302</v>
      </c>
      <c r="G140" s="148" t="s">
        <v>186</v>
      </c>
      <c r="H140" s="149">
        <v>12.65</v>
      </c>
      <c r="I140" s="150"/>
      <c r="J140" s="151">
        <f>ROUND(I140*H140,2)</f>
        <v>0</v>
      </c>
      <c r="K140" s="147" t="s">
        <v>187</v>
      </c>
      <c r="L140" s="34"/>
      <c r="M140" s="152" t="s">
        <v>1</v>
      </c>
      <c r="N140" s="153" t="s">
        <v>40</v>
      </c>
      <c r="O140" s="59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6" t="s">
        <v>134</v>
      </c>
      <c r="AT140" s="156" t="s">
        <v>129</v>
      </c>
      <c r="AU140" s="156" t="s">
        <v>85</v>
      </c>
      <c r="AY140" s="18" t="s">
        <v>126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8" t="s">
        <v>83</v>
      </c>
      <c r="BK140" s="157">
        <f>ROUND(I140*H140,2)</f>
        <v>0</v>
      </c>
      <c r="BL140" s="18" t="s">
        <v>134</v>
      </c>
      <c r="BM140" s="156" t="s">
        <v>568</v>
      </c>
    </row>
    <row r="141" spans="1:65" s="13" customFormat="1">
      <c r="B141" s="158"/>
      <c r="D141" s="159" t="s">
        <v>148</v>
      </c>
      <c r="E141" s="160" t="s">
        <v>1</v>
      </c>
      <c r="F141" s="161" t="s">
        <v>569</v>
      </c>
      <c r="H141" s="162">
        <v>12.65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148</v>
      </c>
      <c r="AU141" s="160" t="s">
        <v>85</v>
      </c>
      <c r="AV141" s="13" t="s">
        <v>85</v>
      </c>
      <c r="AW141" s="13" t="s">
        <v>31</v>
      </c>
      <c r="AX141" s="13" t="s">
        <v>83</v>
      </c>
      <c r="AY141" s="160" t="s">
        <v>126</v>
      </c>
    </row>
    <row r="142" spans="1:65" s="12" customFormat="1" ht="22.9" customHeight="1">
      <c r="B142" s="131"/>
      <c r="D142" s="132" t="s">
        <v>74</v>
      </c>
      <c r="E142" s="142" t="s">
        <v>125</v>
      </c>
      <c r="F142" s="142" t="s">
        <v>305</v>
      </c>
      <c r="I142" s="134"/>
      <c r="J142" s="143">
        <f>BK142</f>
        <v>0</v>
      </c>
      <c r="L142" s="131"/>
      <c r="M142" s="136"/>
      <c r="N142" s="137"/>
      <c r="O142" s="137"/>
      <c r="P142" s="138">
        <f>SUM(P143:P156)</f>
        <v>0</v>
      </c>
      <c r="Q142" s="137"/>
      <c r="R142" s="138">
        <f>SUM(R143:R156)</f>
        <v>3.4455684999999998</v>
      </c>
      <c r="S142" s="137"/>
      <c r="T142" s="139">
        <f>SUM(T143:T156)</f>
        <v>0</v>
      </c>
      <c r="AR142" s="132" t="s">
        <v>83</v>
      </c>
      <c r="AT142" s="140" t="s">
        <v>74</v>
      </c>
      <c r="AU142" s="140" t="s">
        <v>83</v>
      </c>
      <c r="AY142" s="132" t="s">
        <v>126</v>
      </c>
      <c r="BK142" s="141">
        <f>SUM(BK143:BK156)</f>
        <v>0</v>
      </c>
    </row>
    <row r="143" spans="1:65" s="2" customFormat="1" ht="24">
      <c r="A143" s="33"/>
      <c r="B143" s="144"/>
      <c r="C143" s="145" t="s">
        <v>228</v>
      </c>
      <c r="D143" s="145" t="s">
        <v>129</v>
      </c>
      <c r="E143" s="146" t="s">
        <v>307</v>
      </c>
      <c r="F143" s="147" t="s">
        <v>308</v>
      </c>
      <c r="G143" s="148" t="s">
        <v>186</v>
      </c>
      <c r="H143" s="149">
        <v>12.65</v>
      </c>
      <c r="I143" s="150"/>
      <c r="J143" s="151">
        <f>ROUND(I143*H143,2)</f>
        <v>0</v>
      </c>
      <c r="K143" s="147" t="s">
        <v>187</v>
      </c>
      <c r="L143" s="34"/>
      <c r="M143" s="152" t="s">
        <v>1</v>
      </c>
      <c r="N143" s="153" t="s">
        <v>40</v>
      </c>
      <c r="O143" s="59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6" t="s">
        <v>134</v>
      </c>
      <c r="AT143" s="156" t="s">
        <v>129</v>
      </c>
      <c r="AU143" s="156" t="s">
        <v>85</v>
      </c>
      <c r="AY143" s="18" t="s">
        <v>126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8" t="s">
        <v>83</v>
      </c>
      <c r="BK143" s="157">
        <f>ROUND(I143*H143,2)</f>
        <v>0</v>
      </c>
      <c r="BL143" s="18" t="s">
        <v>134</v>
      </c>
      <c r="BM143" s="156" t="s">
        <v>570</v>
      </c>
    </row>
    <row r="144" spans="1:65" s="2" customFormat="1" ht="16.5" customHeight="1">
      <c r="A144" s="33"/>
      <c r="B144" s="144"/>
      <c r="C144" s="145" t="s">
        <v>237</v>
      </c>
      <c r="D144" s="145" t="s">
        <v>129</v>
      </c>
      <c r="E144" s="146" t="s">
        <v>311</v>
      </c>
      <c r="F144" s="147" t="s">
        <v>312</v>
      </c>
      <c r="G144" s="148" t="s">
        <v>186</v>
      </c>
      <c r="H144" s="149">
        <v>25.3</v>
      </c>
      <c r="I144" s="150"/>
      <c r="J144" s="151">
        <f>ROUND(I144*H144,2)</f>
        <v>0</v>
      </c>
      <c r="K144" s="147" t="s">
        <v>187</v>
      </c>
      <c r="L144" s="34"/>
      <c r="M144" s="152" t="s">
        <v>1</v>
      </c>
      <c r="N144" s="153" t="s">
        <v>40</v>
      </c>
      <c r="O144" s="59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6" t="s">
        <v>134</v>
      </c>
      <c r="AT144" s="156" t="s">
        <v>129</v>
      </c>
      <c r="AU144" s="156" t="s">
        <v>85</v>
      </c>
      <c r="AY144" s="18" t="s">
        <v>126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8" t="s">
        <v>83</v>
      </c>
      <c r="BK144" s="157">
        <f>ROUND(I144*H144,2)</f>
        <v>0</v>
      </c>
      <c r="BL144" s="18" t="s">
        <v>134</v>
      </c>
      <c r="BM144" s="156" t="s">
        <v>571</v>
      </c>
    </row>
    <row r="145" spans="1:65" s="13" customFormat="1">
      <c r="B145" s="158"/>
      <c r="D145" s="159" t="s">
        <v>148</v>
      </c>
      <c r="E145" s="160" t="s">
        <v>1</v>
      </c>
      <c r="F145" s="161" t="s">
        <v>572</v>
      </c>
      <c r="H145" s="162">
        <v>25.3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148</v>
      </c>
      <c r="AU145" s="160" t="s">
        <v>85</v>
      </c>
      <c r="AV145" s="13" t="s">
        <v>85</v>
      </c>
      <c r="AW145" s="13" t="s">
        <v>31</v>
      </c>
      <c r="AX145" s="13" t="s">
        <v>83</v>
      </c>
      <c r="AY145" s="160" t="s">
        <v>126</v>
      </c>
    </row>
    <row r="146" spans="1:65" s="2" customFormat="1" ht="24">
      <c r="A146" s="33"/>
      <c r="B146" s="144"/>
      <c r="C146" s="145" t="s">
        <v>242</v>
      </c>
      <c r="D146" s="145" t="s">
        <v>129</v>
      </c>
      <c r="E146" s="146" t="s">
        <v>573</v>
      </c>
      <c r="F146" s="147" t="s">
        <v>574</v>
      </c>
      <c r="G146" s="148" t="s">
        <v>186</v>
      </c>
      <c r="H146" s="149">
        <v>12.65</v>
      </c>
      <c r="I146" s="150"/>
      <c r="J146" s="151">
        <f>ROUND(I146*H146,2)</f>
        <v>0</v>
      </c>
      <c r="K146" s="147" t="s">
        <v>187</v>
      </c>
      <c r="L146" s="34"/>
      <c r="M146" s="152" t="s">
        <v>1</v>
      </c>
      <c r="N146" s="153" t="s">
        <v>40</v>
      </c>
      <c r="O146" s="59"/>
      <c r="P146" s="154">
        <f>O146*H146</f>
        <v>0</v>
      </c>
      <c r="Q146" s="154">
        <v>8.5650000000000004E-2</v>
      </c>
      <c r="R146" s="154">
        <f>Q146*H146</f>
        <v>1.0834725000000001</v>
      </c>
      <c r="S146" s="154">
        <v>0</v>
      </c>
      <c r="T146" s="15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6" t="s">
        <v>134</v>
      </c>
      <c r="AT146" s="156" t="s">
        <v>129</v>
      </c>
      <c r="AU146" s="156" t="s">
        <v>85</v>
      </c>
      <c r="AY146" s="18" t="s">
        <v>126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8" t="s">
        <v>83</v>
      </c>
      <c r="BK146" s="157">
        <f>ROUND(I146*H146,2)</f>
        <v>0</v>
      </c>
      <c r="BL146" s="18" t="s">
        <v>134</v>
      </c>
      <c r="BM146" s="156" t="s">
        <v>575</v>
      </c>
    </row>
    <row r="147" spans="1:65" s="13" customFormat="1">
      <c r="B147" s="158"/>
      <c r="D147" s="159" t="s">
        <v>148</v>
      </c>
      <c r="E147" s="160" t="s">
        <v>1</v>
      </c>
      <c r="F147" s="161" t="s">
        <v>576</v>
      </c>
      <c r="H147" s="162">
        <v>12.65</v>
      </c>
      <c r="I147" s="163"/>
      <c r="L147" s="158"/>
      <c r="M147" s="164"/>
      <c r="N147" s="165"/>
      <c r="O147" s="165"/>
      <c r="P147" s="165"/>
      <c r="Q147" s="165"/>
      <c r="R147" s="165"/>
      <c r="S147" s="165"/>
      <c r="T147" s="166"/>
      <c r="AT147" s="160" t="s">
        <v>148</v>
      </c>
      <c r="AU147" s="160" t="s">
        <v>85</v>
      </c>
      <c r="AV147" s="13" t="s">
        <v>85</v>
      </c>
      <c r="AW147" s="13" t="s">
        <v>31</v>
      </c>
      <c r="AX147" s="13" t="s">
        <v>83</v>
      </c>
      <c r="AY147" s="160" t="s">
        <v>126</v>
      </c>
    </row>
    <row r="148" spans="1:65" s="2" customFormat="1" ht="24">
      <c r="A148" s="33"/>
      <c r="B148" s="144"/>
      <c r="C148" s="198" t="s">
        <v>247</v>
      </c>
      <c r="D148" s="198" t="s">
        <v>339</v>
      </c>
      <c r="E148" s="199" t="s">
        <v>365</v>
      </c>
      <c r="F148" s="200" t="s">
        <v>577</v>
      </c>
      <c r="G148" s="201" t="s">
        <v>186</v>
      </c>
      <c r="H148" s="202">
        <v>13.420999999999999</v>
      </c>
      <c r="I148" s="203"/>
      <c r="J148" s="204">
        <f>ROUND(I148*H148,2)</f>
        <v>0</v>
      </c>
      <c r="K148" s="200" t="s">
        <v>187</v>
      </c>
      <c r="L148" s="205"/>
      <c r="M148" s="206" t="s">
        <v>1</v>
      </c>
      <c r="N148" s="207" t="s">
        <v>40</v>
      </c>
      <c r="O148" s="59"/>
      <c r="P148" s="154">
        <f>O148*H148</f>
        <v>0</v>
      </c>
      <c r="Q148" s="154">
        <v>0.17599999999999999</v>
      </c>
      <c r="R148" s="154">
        <f>Q148*H148</f>
        <v>2.3620959999999998</v>
      </c>
      <c r="S148" s="154">
        <v>0</v>
      </c>
      <c r="T148" s="15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6" t="s">
        <v>228</v>
      </c>
      <c r="AT148" s="156" t="s">
        <v>339</v>
      </c>
      <c r="AU148" s="156" t="s">
        <v>85</v>
      </c>
      <c r="AY148" s="18" t="s">
        <v>126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8" t="s">
        <v>83</v>
      </c>
      <c r="BK148" s="157">
        <f>ROUND(I148*H148,2)</f>
        <v>0</v>
      </c>
      <c r="BL148" s="18" t="s">
        <v>134</v>
      </c>
      <c r="BM148" s="156" t="s">
        <v>578</v>
      </c>
    </row>
    <row r="149" spans="1:65" s="13" customFormat="1">
      <c r="B149" s="158"/>
      <c r="D149" s="159" t="s">
        <v>148</v>
      </c>
      <c r="E149" s="160" t="s">
        <v>1</v>
      </c>
      <c r="F149" s="161" t="s">
        <v>579</v>
      </c>
      <c r="H149" s="162">
        <v>13.03</v>
      </c>
      <c r="I149" s="163"/>
      <c r="L149" s="158"/>
      <c r="M149" s="164"/>
      <c r="N149" s="165"/>
      <c r="O149" s="165"/>
      <c r="P149" s="165"/>
      <c r="Q149" s="165"/>
      <c r="R149" s="165"/>
      <c r="S149" s="165"/>
      <c r="T149" s="166"/>
      <c r="AT149" s="160" t="s">
        <v>148</v>
      </c>
      <c r="AU149" s="160" t="s">
        <v>85</v>
      </c>
      <c r="AV149" s="13" t="s">
        <v>85</v>
      </c>
      <c r="AW149" s="13" t="s">
        <v>31</v>
      </c>
      <c r="AX149" s="13" t="s">
        <v>83</v>
      </c>
      <c r="AY149" s="160" t="s">
        <v>126</v>
      </c>
    </row>
    <row r="150" spans="1:65" s="13" customFormat="1">
      <c r="B150" s="158"/>
      <c r="D150" s="159" t="s">
        <v>148</v>
      </c>
      <c r="F150" s="161" t="s">
        <v>580</v>
      </c>
      <c r="H150" s="162">
        <v>13.420999999999999</v>
      </c>
      <c r="I150" s="163"/>
      <c r="L150" s="158"/>
      <c r="M150" s="164"/>
      <c r="N150" s="165"/>
      <c r="O150" s="165"/>
      <c r="P150" s="165"/>
      <c r="Q150" s="165"/>
      <c r="R150" s="165"/>
      <c r="S150" s="165"/>
      <c r="T150" s="166"/>
      <c r="AT150" s="160" t="s">
        <v>148</v>
      </c>
      <c r="AU150" s="160" t="s">
        <v>85</v>
      </c>
      <c r="AV150" s="13" t="s">
        <v>85</v>
      </c>
      <c r="AW150" s="13" t="s">
        <v>3</v>
      </c>
      <c r="AX150" s="13" t="s">
        <v>83</v>
      </c>
      <c r="AY150" s="160" t="s">
        <v>126</v>
      </c>
    </row>
    <row r="151" spans="1:65" s="2" customFormat="1" ht="24">
      <c r="A151" s="33"/>
      <c r="B151" s="144"/>
      <c r="C151" s="145" t="s">
        <v>252</v>
      </c>
      <c r="D151" s="145" t="s">
        <v>129</v>
      </c>
      <c r="E151" s="146" t="s">
        <v>478</v>
      </c>
      <c r="F151" s="147" t="s">
        <v>581</v>
      </c>
      <c r="G151" s="148" t="s">
        <v>231</v>
      </c>
      <c r="H151" s="149">
        <v>344.1</v>
      </c>
      <c r="I151" s="150"/>
      <c r="J151" s="151">
        <f>ROUND(I151*H151,2)</f>
        <v>0</v>
      </c>
      <c r="K151" s="147" t="s">
        <v>1</v>
      </c>
      <c r="L151" s="34"/>
      <c r="M151" s="152" t="s">
        <v>1</v>
      </c>
      <c r="N151" s="153" t="s">
        <v>40</v>
      </c>
      <c r="O151" s="59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6" t="s">
        <v>134</v>
      </c>
      <c r="AT151" s="156" t="s">
        <v>129</v>
      </c>
      <c r="AU151" s="156" t="s">
        <v>85</v>
      </c>
      <c r="AY151" s="18" t="s">
        <v>126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8" t="s">
        <v>83</v>
      </c>
      <c r="BK151" s="157">
        <f>ROUND(I151*H151,2)</f>
        <v>0</v>
      </c>
      <c r="BL151" s="18" t="s">
        <v>134</v>
      </c>
      <c r="BM151" s="156" t="s">
        <v>582</v>
      </c>
    </row>
    <row r="152" spans="1:65" s="13" customFormat="1" ht="33.75">
      <c r="B152" s="158"/>
      <c r="D152" s="159" t="s">
        <v>148</v>
      </c>
      <c r="E152" s="160" t="s">
        <v>1</v>
      </c>
      <c r="F152" s="161" t="s">
        <v>583</v>
      </c>
      <c r="H152" s="162">
        <v>172.2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148</v>
      </c>
      <c r="AU152" s="160" t="s">
        <v>85</v>
      </c>
      <c r="AV152" s="13" t="s">
        <v>85</v>
      </c>
      <c r="AW152" s="13" t="s">
        <v>31</v>
      </c>
      <c r="AX152" s="13" t="s">
        <v>75</v>
      </c>
      <c r="AY152" s="160" t="s">
        <v>126</v>
      </c>
    </row>
    <row r="153" spans="1:65" s="13" customFormat="1" ht="22.5">
      <c r="B153" s="158"/>
      <c r="D153" s="159" t="s">
        <v>148</v>
      </c>
      <c r="E153" s="160" t="s">
        <v>1</v>
      </c>
      <c r="F153" s="161" t="s">
        <v>584</v>
      </c>
      <c r="H153" s="162">
        <v>171.9</v>
      </c>
      <c r="I153" s="163"/>
      <c r="L153" s="158"/>
      <c r="M153" s="164"/>
      <c r="N153" s="165"/>
      <c r="O153" s="165"/>
      <c r="P153" s="165"/>
      <c r="Q153" s="165"/>
      <c r="R153" s="165"/>
      <c r="S153" s="165"/>
      <c r="T153" s="166"/>
      <c r="AT153" s="160" t="s">
        <v>148</v>
      </c>
      <c r="AU153" s="160" t="s">
        <v>85</v>
      </c>
      <c r="AV153" s="13" t="s">
        <v>85</v>
      </c>
      <c r="AW153" s="13" t="s">
        <v>31</v>
      </c>
      <c r="AX153" s="13" t="s">
        <v>75</v>
      </c>
      <c r="AY153" s="160" t="s">
        <v>126</v>
      </c>
    </row>
    <row r="154" spans="1:65" s="15" customFormat="1">
      <c r="B154" s="182"/>
      <c r="D154" s="159" t="s">
        <v>148</v>
      </c>
      <c r="E154" s="183" t="s">
        <v>1</v>
      </c>
      <c r="F154" s="184" t="s">
        <v>192</v>
      </c>
      <c r="H154" s="185">
        <v>344.1</v>
      </c>
      <c r="I154" s="186"/>
      <c r="L154" s="182"/>
      <c r="M154" s="187"/>
      <c r="N154" s="188"/>
      <c r="O154" s="188"/>
      <c r="P154" s="188"/>
      <c r="Q154" s="188"/>
      <c r="R154" s="188"/>
      <c r="S154" s="188"/>
      <c r="T154" s="189"/>
      <c r="AT154" s="183" t="s">
        <v>148</v>
      </c>
      <c r="AU154" s="183" t="s">
        <v>85</v>
      </c>
      <c r="AV154" s="15" t="s">
        <v>134</v>
      </c>
      <c r="AW154" s="15" t="s">
        <v>31</v>
      </c>
      <c r="AX154" s="15" t="s">
        <v>83</v>
      </c>
      <c r="AY154" s="183" t="s">
        <v>126</v>
      </c>
    </row>
    <row r="155" spans="1:65" s="2" customFormat="1" ht="24">
      <c r="A155" s="33"/>
      <c r="B155" s="144"/>
      <c r="C155" s="145" t="s">
        <v>271</v>
      </c>
      <c r="D155" s="145" t="s">
        <v>129</v>
      </c>
      <c r="E155" s="146" t="s">
        <v>585</v>
      </c>
      <c r="F155" s="147" t="s">
        <v>586</v>
      </c>
      <c r="G155" s="148" t="s">
        <v>158</v>
      </c>
      <c r="H155" s="149">
        <v>10</v>
      </c>
      <c r="I155" s="150"/>
      <c r="J155" s="151">
        <f>ROUND(I155*H155,2)</f>
        <v>0</v>
      </c>
      <c r="K155" s="147" t="s">
        <v>1</v>
      </c>
      <c r="L155" s="34"/>
      <c r="M155" s="152" t="s">
        <v>1</v>
      </c>
      <c r="N155" s="153" t="s">
        <v>40</v>
      </c>
      <c r="O155" s="59"/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6" t="s">
        <v>134</v>
      </c>
      <c r="AT155" s="156" t="s">
        <v>129</v>
      </c>
      <c r="AU155" s="156" t="s">
        <v>85</v>
      </c>
      <c r="AY155" s="18" t="s">
        <v>126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8" t="s">
        <v>83</v>
      </c>
      <c r="BK155" s="157">
        <f>ROUND(I155*H155,2)</f>
        <v>0</v>
      </c>
      <c r="BL155" s="18" t="s">
        <v>134</v>
      </c>
      <c r="BM155" s="156" t="s">
        <v>587</v>
      </c>
    </row>
    <row r="156" spans="1:65" s="13" customFormat="1">
      <c r="B156" s="158"/>
      <c r="D156" s="159" t="s">
        <v>148</v>
      </c>
      <c r="E156" s="160" t="s">
        <v>1</v>
      </c>
      <c r="F156" s="161" t="s">
        <v>588</v>
      </c>
      <c r="H156" s="162">
        <v>10</v>
      </c>
      <c r="I156" s="163"/>
      <c r="L156" s="158"/>
      <c r="M156" s="164"/>
      <c r="N156" s="165"/>
      <c r="O156" s="165"/>
      <c r="P156" s="165"/>
      <c r="Q156" s="165"/>
      <c r="R156" s="165"/>
      <c r="S156" s="165"/>
      <c r="T156" s="166"/>
      <c r="AT156" s="160" t="s">
        <v>148</v>
      </c>
      <c r="AU156" s="160" t="s">
        <v>85</v>
      </c>
      <c r="AV156" s="13" t="s">
        <v>85</v>
      </c>
      <c r="AW156" s="13" t="s">
        <v>31</v>
      </c>
      <c r="AX156" s="13" t="s">
        <v>83</v>
      </c>
      <c r="AY156" s="160" t="s">
        <v>126</v>
      </c>
    </row>
    <row r="157" spans="1:65" s="12" customFormat="1" ht="22.9" customHeight="1">
      <c r="B157" s="131"/>
      <c r="D157" s="132" t="s">
        <v>74</v>
      </c>
      <c r="E157" s="142" t="s">
        <v>228</v>
      </c>
      <c r="F157" s="142" t="s">
        <v>369</v>
      </c>
      <c r="I157" s="134"/>
      <c r="J157" s="143">
        <f>BK157</f>
        <v>0</v>
      </c>
      <c r="L157" s="131"/>
      <c r="M157" s="136"/>
      <c r="N157" s="137"/>
      <c r="O157" s="137"/>
      <c r="P157" s="138">
        <f>SUM(P158:P161)</f>
        <v>0</v>
      </c>
      <c r="Q157" s="137"/>
      <c r="R157" s="138">
        <f>SUM(R158:R161)</f>
        <v>0.12631300000000001</v>
      </c>
      <c r="S157" s="137"/>
      <c r="T157" s="139">
        <f>SUM(T158:T161)</f>
        <v>0</v>
      </c>
      <c r="AR157" s="132" t="s">
        <v>83</v>
      </c>
      <c r="AT157" s="140" t="s">
        <v>74</v>
      </c>
      <c r="AU157" s="140" t="s">
        <v>83</v>
      </c>
      <c r="AY157" s="132" t="s">
        <v>126</v>
      </c>
      <c r="BK157" s="141">
        <f>SUM(BK158:BK161)</f>
        <v>0</v>
      </c>
    </row>
    <row r="158" spans="1:65" s="2" customFormat="1" ht="33" customHeight="1">
      <c r="A158" s="33"/>
      <c r="B158" s="144"/>
      <c r="C158" s="145" t="s">
        <v>306</v>
      </c>
      <c r="D158" s="145" t="s">
        <v>129</v>
      </c>
      <c r="E158" s="146" t="s">
        <v>589</v>
      </c>
      <c r="F158" s="147" t="s">
        <v>590</v>
      </c>
      <c r="G158" s="148" t="s">
        <v>231</v>
      </c>
      <c r="H158" s="149">
        <v>55</v>
      </c>
      <c r="I158" s="150"/>
      <c r="J158" s="151">
        <f>ROUND(I158*H158,2)</f>
        <v>0</v>
      </c>
      <c r="K158" s="147" t="s">
        <v>187</v>
      </c>
      <c r="L158" s="34"/>
      <c r="M158" s="152" t="s">
        <v>1</v>
      </c>
      <c r="N158" s="153" t="s">
        <v>40</v>
      </c>
      <c r="O158" s="59"/>
      <c r="P158" s="154">
        <f>O158*H158</f>
        <v>0</v>
      </c>
      <c r="Q158" s="154">
        <v>1.0000000000000001E-5</v>
      </c>
      <c r="R158" s="154">
        <f>Q158*H158</f>
        <v>5.5000000000000003E-4</v>
      </c>
      <c r="S158" s="154">
        <v>0</v>
      </c>
      <c r="T158" s="15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6" t="s">
        <v>134</v>
      </c>
      <c r="AT158" s="156" t="s">
        <v>129</v>
      </c>
      <c r="AU158" s="156" t="s">
        <v>85</v>
      </c>
      <c r="AY158" s="18" t="s">
        <v>126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8" t="s">
        <v>83</v>
      </c>
      <c r="BK158" s="157">
        <f>ROUND(I158*H158,2)</f>
        <v>0</v>
      </c>
      <c r="BL158" s="18" t="s">
        <v>134</v>
      </c>
      <c r="BM158" s="156" t="s">
        <v>591</v>
      </c>
    </row>
    <row r="159" spans="1:65" s="13" customFormat="1">
      <c r="B159" s="158"/>
      <c r="D159" s="159" t="s">
        <v>148</v>
      </c>
      <c r="E159" s="160" t="s">
        <v>1</v>
      </c>
      <c r="F159" s="161" t="s">
        <v>592</v>
      </c>
      <c r="H159" s="162">
        <v>55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148</v>
      </c>
      <c r="AU159" s="160" t="s">
        <v>85</v>
      </c>
      <c r="AV159" s="13" t="s">
        <v>85</v>
      </c>
      <c r="AW159" s="13" t="s">
        <v>31</v>
      </c>
      <c r="AX159" s="13" t="s">
        <v>83</v>
      </c>
      <c r="AY159" s="160" t="s">
        <v>126</v>
      </c>
    </row>
    <row r="160" spans="1:65" s="2" customFormat="1" ht="21.75" customHeight="1">
      <c r="A160" s="33"/>
      <c r="B160" s="144"/>
      <c r="C160" s="198" t="s">
        <v>7</v>
      </c>
      <c r="D160" s="198" t="s">
        <v>339</v>
      </c>
      <c r="E160" s="199" t="s">
        <v>593</v>
      </c>
      <c r="F160" s="200" t="s">
        <v>594</v>
      </c>
      <c r="G160" s="201" t="s">
        <v>231</v>
      </c>
      <c r="H160" s="202">
        <v>56.65</v>
      </c>
      <c r="I160" s="203"/>
      <c r="J160" s="204">
        <f>ROUND(I160*H160,2)</f>
        <v>0</v>
      </c>
      <c r="K160" s="200" t="s">
        <v>187</v>
      </c>
      <c r="L160" s="205"/>
      <c r="M160" s="206" t="s">
        <v>1</v>
      </c>
      <c r="N160" s="207" t="s">
        <v>40</v>
      </c>
      <c r="O160" s="59"/>
      <c r="P160" s="154">
        <f>O160*H160</f>
        <v>0</v>
      </c>
      <c r="Q160" s="154">
        <v>2.2200000000000002E-3</v>
      </c>
      <c r="R160" s="154">
        <f>Q160*H160</f>
        <v>0.12576300000000001</v>
      </c>
      <c r="S160" s="154">
        <v>0</v>
      </c>
      <c r="T160" s="15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6" t="s">
        <v>228</v>
      </c>
      <c r="AT160" s="156" t="s">
        <v>339</v>
      </c>
      <c r="AU160" s="156" t="s">
        <v>85</v>
      </c>
      <c r="AY160" s="18" t="s">
        <v>126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8" t="s">
        <v>83</v>
      </c>
      <c r="BK160" s="157">
        <f>ROUND(I160*H160,2)</f>
        <v>0</v>
      </c>
      <c r="BL160" s="18" t="s">
        <v>134</v>
      </c>
      <c r="BM160" s="156" t="s">
        <v>595</v>
      </c>
    </row>
    <row r="161" spans="1:65" s="13" customFormat="1">
      <c r="B161" s="158"/>
      <c r="D161" s="159" t="s">
        <v>148</v>
      </c>
      <c r="E161" s="160" t="s">
        <v>1</v>
      </c>
      <c r="F161" s="161" t="s">
        <v>596</v>
      </c>
      <c r="H161" s="162">
        <v>56.65</v>
      </c>
      <c r="I161" s="163"/>
      <c r="L161" s="158"/>
      <c r="M161" s="164"/>
      <c r="N161" s="165"/>
      <c r="O161" s="165"/>
      <c r="P161" s="165"/>
      <c r="Q161" s="165"/>
      <c r="R161" s="165"/>
      <c r="S161" s="165"/>
      <c r="T161" s="166"/>
      <c r="AT161" s="160" t="s">
        <v>148</v>
      </c>
      <c r="AU161" s="160" t="s">
        <v>85</v>
      </c>
      <c r="AV161" s="13" t="s">
        <v>85</v>
      </c>
      <c r="AW161" s="13" t="s">
        <v>31</v>
      </c>
      <c r="AX161" s="13" t="s">
        <v>83</v>
      </c>
      <c r="AY161" s="160" t="s">
        <v>126</v>
      </c>
    </row>
    <row r="162" spans="1:65" s="12" customFormat="1" ht="22.9" customHeight="1">
      <c r="B162" s="131"/>
      <c r="D162" s="132" t="s">
        <v>74</v>
      </c>
      <c r="E162" s="142" t="s">
        <v>237</v>
      </c>
      <c r="F162" s="142" t="s">
        <v>396</v>
      </c>
      <c r="I162" s="134"/>
      <c r="J162" s="143">
        <f>BK162</f>
        <v>0</v>
      </c>
      <c r="L162" s="131"/>
      <c r="M162" s="136"/>
      <c r="N162" s="137"/>
      <c r="O162" s="137"/>
      <c r="P162" s="138">
        <f>SUM(P163:P181)</f>
        <v>0</v>
      </c>
      <c r="Q162" s="137"/>
      <c r="R162" s="138">
        <f>SUM(R163:R181)</f>
        <v>0</v>
      </c>
      <c r="S162" s="137"/>
      <c r="T162" s="139">
        <f>SUM(T163:T181)</f>
        <v>0</v>
      </c>
      <c r="AR162" s="132" t="s">
        <v>83</v>
      </c>
      <c r="AT162" s="140" t="s">
        <v>74</v>
      </c>
      <c r="AU162" s="140" t="s">
        <v>83</v>
      </c>
      <c r="AY162" s="132" t="s">
        <v>126</v>
      </c>
      <c r="BK162" s="141">
        <f>SUM(BK163:BK181)</f>
        <v>0</v>
      </c>
    </row>
    <row r="163" spans="1:65" s="2" customFormat="1" ht="21.75" customHeight="1">
      <c r="A163" s="33"/>
      <c r="B163" s="144"/>
      <c r="C163" s="145" t="s">
        <v>276</v>
      </c>
      <c r="D163" s="145" t="s">
        <v>129</v>
      </c>
      <c r="E163" s="146" t="s">
        <v>473</v>
      </c>
      <c r="F163" s="147" t="s">
        <v>597</v>
      </c>
      <c r="G163" s="148" t="s">
        <v>231</v>
      </c>
      <c r="H163" s="149">
        <v>495.5</v>
      </c>
      <c r="I163" s="150"/>
      <c r="J163" s="151">
        <f>ROUND(I163*H163,2)</f>
        <v>0</v>
      </c>
      <c r="K163" s="147" t="s">
        <v>187</v>
      </c>
      <c r="L163" s="34"/>
      <c r="M163" s="152" t="s">
        <v>1</v>
      </c>
      <c r="N163" s="153" t="s">
        <v>40</v>
      </c>
      <c r="O163" s="59"/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6" t="s">
        <v>134</v>
      </c>
      <c r="AT163" s="156" t="s">
        <v>129</v>
      </c>
      <c r="AU163" s="156" t="s">
        <v>85</v>
      </c>
      <c r="AY163" s="18" t="s">
        <v>126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8" t="s">
        <v>83</v>
      </c>
      <c r="BK163" s="157">
        <f>ROUND(I163*H163,2)</f>
        <v>0</v>
      </c>
      <c r="BL163" s="18" t="s">
        <v>134</v>
      </c>
      <c r="BM163" s="156" t="s">
        <v>598</v>
      </c>
    </row>
    <row r="164" spans="1:65" s="13" customFormat="1">
      <c r="B164" s="158"/>
      <c r="D164" s="159" t="s">
        <v>148</v>
      </c>
      <c r="E164" s="160" t="s">
        <v>1</v>
      </c>
      <c r="F164" s="161" t="s">
        <v>599</v>
      </c>
      <c r="H164" s="162">
        <v>28.3</v>
      </c>
      <c r="I164" s="163"/>
      <c r="L164" s="158"/>
      <c r="M164" s="164"/>
      <c r="N164" s="165"/>
      <c r="O164" s="165"/>
      <c r="P164" s="165"/>
      <c r="Q164" s="165"/>
      <c r="R164" s="165"/>
      <c r="S164" s="165"/>
      <c r="T164" s="166"/>
      <c r="AT164" s="160" t="s">
        <v>148</v>
      </c>
      <c r="AU164" s="160" t="s">
        <v>85</v>
      </c>
      <c r="AV164" s="13" t="s">
        <v>85</v>
      </c>
      <c r="AW164" s="13" t="s">
        <v>31</v>
      </c>
      <c r="AX164" s="13" t="s">
        <v>75</v>
      </c>
      <c r="AY164" s="160" t="s">
        <v>126</v>
      </c>
    </row>
    <row r="165" spans="1:65" s="13" customFormat="1">
      <c r="B165" s="158"/>
      <c r="D165" s="159" t="s">
        <v>148</v>
      </c>
      <c r="E165" s="160" t="s">
        <v>1</v>
      </c>
      <c r="F165" s="161" t="s">
        <v>600</v>
      </c>
      <c r="H165" s="162">
        <v>467.2</v>
      </c>
      <c r="I165" s="163"/>
      <c r="L165" s="158"/>
      <c r="M165" s="164"/>
      <c r="N165" s="165"/>
      <c r="O165" s="165"/>
      <c r="P165" s="165"/>
      <c r="Q165" s="165"/>
      <c r="R165" s="165"/>
      <c r="S165" s="165"/>
      <c r="T165" s="166"/>
      <c r="AT165" s="160" t="s">
        <v>148</v>
      </c>
      <c r="AU165" s="160" t="s">
        <v>85</v>
      </c>
      <c r="AV165" s="13" t="s">
        <v>85</v>
      </c>
      <c r="AW165" s="13" t="s">
        <v>31</v>
      </c>
      <c r="AX165" s="13" t="s">
        <v>75</v>
      </c>
      <c r="AY165" s="160" t="s">
        <v>126</v>
      </c>
    </row>
    <row r="166" spans="1:65" s="15" customFormat="1">
      <c r="B166" s="182"/>
      <c r="D166" s="159" t="s">
        <v>148</v>
      </c>
      <c r="E166" s="183" t="s">
        <v>1</v>
      </c>
      <c r="F166" s="184" t="s">
        <v>192</v>
      </c>
      <c r="H166" s="185">
        <v>495.5</v>
      </c>
      <c r="I166" s="186"/>
      <c r="L166" s="182"/>
      <c r="M166" s="187"/>
      <c r="N166" s="188"/>
      <c r="O166" s="188"/>
      <c r="P166" s="188"/>
      <c r="Q166" s="188"/>
      <c r="R166" s="188"/>
      <c r="S166" s="188"/>
      <c r="T166" s="189"/>
      <c r="AT166" s="183" t="s">
        <v>148</v>
      </c>
      <c r="AU166" s="183" t="s">
        <v>85</v>
      </c>
      <c r="AV166" s="15" t="s">
        <v>134</v>
      </c>
      <c r="AW166" s="15" t="s">
        <v>31</v>
      </c>
      <c r="AX166" s="15" t="s">
        <v>83</v>
      </c>
      <c r="AY166" s="183" t="s">
        <v>126</v>
      </c>
    </row>
    <row r="167" spans="1:65" s="2" customFormat="1" ht="24">
      <c r="A167" s="33"/>
      <c r="B167" s="144"/>
      <c r="C167" s="145" t="s">
        <v>8</v>
      </c>
      <c r="D167" s="145" t="s">
        <v>129</v>
      </c>
      <c r="E167" s="146" t="s">
        <v>601</v>
      </c>
      <c r="F167" s="147" t="s">
        <v>602</v>
      </c>
      <c r="G167" s="148" t="s">
        <v>186</v>
      </c>
      <c r="H167" s="149">
        <v>752</v>
      </c>
      <c r="I167" s="150"/>
      <c r="J167" s="151">
        <f>ROUND(I167*H167,2)</f>
        <v>0</v>
      </c>
      <c r="K167" s="147" t="s">
        <v>187</v>
      </c>
      <c r="L167" s="34"/>
      <c r="M167" s="152" t="s">
        <v>1</v>
      </c>
      <c r="N167" s="153" t="s">
        <v>40</v>
      </c>
      <c r="O167" s="59"/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6" t="s">
        <v>134</v>
      </c>
      <c r="AT167" s="156" t="s">
        <v>129</v>
      </c>
      <c r="AU167" s="156" t="s">
        <v>85</v>
      </c>
      <c r="AY167" s="18" t="s">
        <v>126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8" t="s">
        <v>83</v>
      </c>
      <c r="BK167" s="157">
        <f>ROUND(I167*H167,2)</f>
        <v>0</v>
      </c>
      <c r="BL167" s="18" t="s">
        <v>134</v>
      </c>
      <c r="BM167" s="156" t="s">
        <v>603</v>
      </c>
    </row>
    <row r="168" spans="1:65" s="13" customFormat="1">
      <c r="B168" s="158"/>
      <c r="D168" s="159" t="s">
        <v>148</v>
      </c>
      <c r="E168" s="160" t="s">
        <v>1</v>
      </c>
      <c r="F168" s="161" t="s">
        <v>604</v>
      </c>
      <c r="H168" s="162">
        <v>752</v>
      </c>
      <c r="I168" s="163"/>
      <c r="L168" s="158"/>
      <c r="M168" s="164"/>
      <c r="N168" s="165"/>
      <c r="O168" s="165"/>
      <c r="P168" s="165"/>
      <c r="Q168" s="165"/>
      <c r="R168" s="165"/>
      <c r="S168" s="165"/>
      <c r="T168" s="166"/>
      <c r="AT168" s="160" t="s">
        <v>148</v>
      </c>
      <c r="AU168" s="160" t="s">
        <v>85</v>
      </c>
      <c r="AV168" s="13" t="s">
        <v>85</v>
      </c>
      <c r="AW168" s="13" t="s">
        <v>31</v>
      </c>
      <c r="AX168" s="13" t="s">
        <v>83</v>
      </c>
      <c r="AY168" s="160" t="s">
        <v>126</v>
      </c>
    </row>
    <row r="169" spans="1:65" s="2" customFormat="1" ht="24">
      <c r="A169" s="33"/>
      <c r="B169" s="144"/>
      <c r="C169" s="145" t="s">
        <v>286</v>
      </c>
      <c r="D169" s="145" t="s">
        <v>129</v>
      </c>
      <c r="E169" s="146" t="s">
        <v>605</v>
      </c>
      <c r="F169" s="147" t="s">
        <v>606</v>
      </c>
      <c r="G169" s="148" t="s">
        <v>186</v>
      </c>
      <c r="H169" s="149">
        <v>77</v>
      </c>
      <c r="I169" s="150"/>
      <c r="J169" s="151">
        <f>ROUND(I169*H169,2)</f>
        <v>0</v>
      </c>
      <c r="K169" s="147" t="s">
        <v>187</v>
      </c>
      <c r="L169" s="34"/>
      <c r="M169" s="152" t="s">
        <v>1</v>
      </c>
      <c r="N169" s="153" t="s">
        <v>40</v>
      </c>
      <c r="O169" s="59"/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6" t="s">
        <v>134</v>
      </c>
      <c r="AT169" s="156" t="s">
        <v>129</v>
      </c>
      <c r="AU169" s="156" t="s">
        <v>85</v>
      </c>
      <c r="AY169" s="18" t="s">
        <v>126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8" t="s">
        <v>83</v>
      </c>
      <c r="BK169" s="157">
        <f>ROUND(I169*H169,2)</f>
        <v>0</v>
      </c>
      <c r="BL169" s="18" t="s">
        <v>134</v>
      </c>
      <c r="BM169" s="156" t="s">
        <v>607</v>
      </c>
    </row>
    <row r="170" spans="1:65" s="13" customFormat="1">
      <c r="B170" s="158"/>
      <c r="D170" s="159" t="s">
        <v>148</v>
      </c>
      <c r="E170" s="160" t="s">
        <v>1</v>
      </c>
      <c r="F170" s="161" t="s">
        <v>608</v>
      </c>
      <c r="H170" s="162">
        <v>77</v>
      </c>
      <c r="I170" s="163"/>
      <c r="L170" s="158"/>
      <c r="M170" s="164"/>
      <c r="N170" s="165"/>
      <c r="O170" s="165"/>
      <c r="P170" s="165"/>
      <c r="Q170" s="165"/>
      <c r="R170" s="165"/>
      <c r="S170" s="165"/>
      <c r="T170" s="166"/>
      <c r="AT170" s="160" t="s">
        <v>148</v>
      </c>
      <c r="AU170" s="160" t="s">
        <v>85</v>
      </c>
      <c r="AV170" s="13" t="s">
        <v>85</v>
      </c>
      <c r="AW170" s="13" t="s">
        <v>31</v>
      </c>
      <c r="AX170" s="13" t="s">
        <v>83</v>
      </c>
      <c r="AY170" s="160" t="s">
        <v>126</v>
      </c>
    </row>
    <row r="171" spans="1:65" s="2" customFormat="1" ht="33" customHeight="1">
      <c r="A171" s="33"/>
      <c r="B171" s="144"/>
      <c r="C171" s="145" t="s">
        <v>290</v>
      </c>
      <c r="D171" s="145" t="s">
        <v>129</v>
      </c>
      <c r="E171" s="146" t="s">
        <v>609</v>
      </c>
      <c r="F171" s="147" t="s">
        <v>610</v>
      </c>
      <c r="G171" s="148" t="s">
        <v>186</v>
      </c>
      <c r="H171" s="149">
        <v>23.7</v>
      </c>
      <c r="I171" s="150"/>
      <c r="J171" s="151">
        <f>ROUND(I171*H171,2)</f>
        <v>0</v>
      </c>
      <c r="K171" s="147" t="s">
        <v>187</v>
      </c>
      <c r="L171" s="34"/>
      <c r="M171" s="152" t="s">
        <v>1</v>
      </c>
      <c r="N171" s="153" t="s">
        <v>40</v>
      </c>
      <c r="O171" s="59"/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6" t="s">
        <v>134</v>
      </c>
      <c r="AT171" s="156" t="s">
        <v>129</v>
      </c>
      <c r="AU171" s="156" t="s">
        <v>85</v>
      </c>
      <c r="AY171" s="18" t="s">
        <v>126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8" t="s">
        <v>83</v>
      </c>
      <c r="BK171" s="157">
        <f>ROUND(I171*H171,2)</f>
        <v>0</v>
      </c>
      <c r="BL171" s="18" t="s">
        <v>134</v>
      </c>
      <c r="BM171" s="156" t="s">
        <v>611</v>
      </c>
    </row>
    <row r="172" spans="1:65" s="13" customFormat="1">
      <c r="B172" s="158"/>
      <c r="D172" s="159" t="s">
        <v>148</v>
      </c>
      <c r="E172" s="160" t="s">
        <v>1</v>
      </c>
      <c r="F172" s="161" t="s">
        <v>612</v>
      </c>
      <c r="H172" s="162">
        <v>0.7</v>
      </c>
      <c r="I172" s="163"/>
      <c r="L172" s="158"/>
      <c r="M172" s="164"/>
      <c r="N172" s="165"/>
      <c r="O172" s="165"/>
      <c r="P172" s="165"/>
      <c r="Q172" s="165"/>
      <c r="R172" s="165"/>
      <c r="S172" s="165"/>
      <c r="T172" s="166"/>
      <c r="AT172" s="160" t="s">
        <v>148</v>
      </c>
      <c r="AU172" s="160" t="s">
        <v>85</v>
      </c>
      <c r="AV172" s="13" t="s">
        <v>85</v>
      </c>
      <c r="AW172" s="13" t="s">
        <v>31</v>
      </c>
      <c r="AX172" s="13" t="s">
        <v>75</v>
      </c>
      <c r="AY172" s="160" t="s">
        <v>126</v>
      </c>
    </row>
    <row r="173" spans="1:65" s="13" customFormat="1">
      <c r="B173" s="158"/>
      <c r="D173" s="159" t="s">
        <v>148</v>
      </c>
      <c r="E173" s="160" t="s">
        <v>1</v>
      </c>
      <c r="F173" s="161" t="s">
        <v>613</v>
      </c>
      <c r="H173" s="162">
        <v>23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148</v>
      </c>
      <c r="AU173" s="160" t="s">
        <v>85</v>
      </c>
      <c r="AV173" s="13" t="s">
        <v>85</v>
      </c>
      <c r="AW173" s="13" t="s">
        <v>31</v>
      </c>
      <c r="AX173" s="13" t="s">
        <v>75</v>
      </c>
      <c r="AY173" s="160" t="s">
        <v>126</v>
      </c>
    </row>
    <row r="174" spans="1:65" s="15" customFormat="1">
      <c r="B174" s="182"/>
      <c r="D174" s="159" t="s">
        <v>148</v>
      </c>
      <c r="E174" s="183" t="s">
        <v>1</v>
      </c>
      <c r="F174" s="184" t="s">
        <v>192</v>
      </c>
      <c r="H174" s="185">
        <v>23.7</v>
      </c>
      <c r="I174" s="186"/>
      <c r="L174" s="182"/>
      <c r="M174" s="187"/>
      <c r="N174" s="188"/>
      <c r="O174" s="188"/>
      <c r="P174" s="188"/>
      <c r="Q174" s="188"/>
      <c r="R174" s="188"/>
      <c r="S174" s="188"/>
      <c r="T174" s="189"/>
      <c r="AT174" s="183" t="s">
        <v>148</v>
      </c>
      <c r="AU174" s="183" t="s">
        <v>85</v>
      </c>
      <c r="AV174" s="15" t="s">
        <v>134</v>
      </c>
      <c r="AW174" s="15" t="s">
        <v>31</v>
      </c>
      <c r="AX174" s="15" t="s">
        <v>83</v>
      </c>
      <c r="AY174" s="183" t="s">
        <v>126</v>
      </c>
    </row>
    <row r="175" spans="1:65" s="2" customFormat="1" ht="16.5" customHeight="1">
      <c r="A175" s="33"/>
      <c r="B175" s="144"/>
      <c r="C175" s="198" t="s">
        <v>296</v>
      </c>
      <c r="D175" s="198" t="s">
        <v>339</v>
      </c>
      <c r="E175" s="199" t="s">
        <v>614</v>
      </c>
      <c r="F175" s="200" t="s">
        <v>615</v>
      </c>
      <c r="G175" s="201" t="s">
        <v>158</v>
      </c>
      <c r="H175" s="202">
        <v>60.18</v>
      </c>
      <c r="I175" s="203"/>
      <c r="J175" s="204">
        <f>ROUND(I175*H175,2)</f>
        <v>0</v>
      </c>
      <c r="K175" s="200" t="s">
        <v>1</v>
      </c>
      <c r="L175" s="205"/>
      <c r="M175" s="206" t="s">
        <v>1</v>
      </c>
      <c r="N175" s="207" t="s">
        <v>40</v>
      </c>
      <c r="O175" s="59"/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6" t="s">
        <v>228</v>
      </c>
      <c r="AT175" s="156" t="s">
        <v>339</v>
      </c>
      <c r="AU175" s="156" t="s">
        <v>85</v>
      </c>
      <c r="AY175" s="18" t="s">
        <v>126</v>
      </c>
      <c r="BE175" s="157">
        <f>IF(N175="základní",J175,0)</f>
        <v>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8" t="s">
        <v>83</v>
      </c>
      <c r="BK175" s="157">
        <f>ROUND(I175*H175,2)</f>
        <v>0</v>
      </c>
      <c r="BL175" s="18" t="s">
        <v>134</v>
      </c>
      <c r="BM175" s="156" t="s">
        <v>616</v>
      </c>
    </row>
    <row r="176" spans="1:65" s="13" customFormat="1">
      <c r="B176" s="158"/>
      <c r="D176" s="159" t="s">
        <v>148</v>
      </c>
      <c r="E176" s="160" t="s">
        <v>1</v>
      </c>
      <c r="F176" s="161" t="s">
        <v>617</v>
      </c>
      <c r="H176" s="162">
        <v>45.576000000000001</v>
      </c>
      <c r="I176" s="163"/>
      <c r="L176" s="158"/>
      <c r="M176" s="164"/>
      <c r="N176" s="165"/>
      <c r="O176" s="165"/>
      <c r="P176" s="165"/>
      <c r="Q176" s="165"/>
      <c r="R176" s="165"/>
      <c r="S176" s="165"/>
      <c r="T176" s="166"/>
      <c r="AT176" s="160" t="s">
        <v>148</v>
      </c>
      <c r="AU176" s="160" t="s">
        <v>85</v>
      </c>
      <c r="AV176" s="13" t="s">
        <v>85</v>
      </c>
      <c r="AW176" s="13" t="s">
        <v>31</v>
      </c>
      <c r="AX176" s="13" t="s">
        <v>75</v>
      </c>
      <c r="AY176" s="160" t="s">
        <v>126</v>
      </c>
    </row>
    <row r="177" spans="1:65" s="13" customFormat="1">
      <c r="B177" s="158"/>
      <c r="D177" s="159" t="s">
        <v>148</v>
      </c>
      <c r="E177" s="160" t="s">
        <v>1</v>
      </c>
      <c r="F177" s="161" t="s">
        <v>618</v>
      </c>
      <c r="H177" s="162">
        <v>7.13</v>
      </c>
      <c r="I177" s="163"/>
      <c r="L177" s="158"/>
      <c r="M177" s="164"/>
      <c r="N177" s="165"/>
      <c r="O177" s="165"/>
      <c r="P177" s="165"/>
      <c r="Q177" s="165"/>
      <c r="R177" s="165"/>
      <c r="S177" s="165"/>
      <c r="T177" s="166"/>
      <c r="AT177" s="160" t="s">
        <v>148</v>
      </c>
      <c r="AU177" s="160" t="s">
        <v>85</v>
      </c>
      <c r="AV177" s="13" t="s">
        <v>85</v>
      </c>
      <c r="AW177" s="13" t="s">
        <v>31</v>
      </c>
      <c r="AX177" s="13" t="s">
        <v>75</v>
      </c>
      <c r="AY177" s="160" t="s">
        <v>126</v>
      </c>
    </row>
    <row r="178" spans="1:65" s="13" customFormat="1">
      <c r="B178" s="158"/>
      <c r="D178" s="159" t="s">
        <v>148</v>
      </c>
      <c r="E178" s="160" t="s">
        <v>1</v>
      </c>
      <c r="F178" s="161" t="s">
        <v>619</v>
      </c>
      <c r="H178" s="162">
        <v>0.32600000000000001</v>
      </c>
      <c r="I178" s="163"/>
      <c r="L178" s="158"/>
      <c r="M178" s="164"/>
      <c r="N178" s="165"/>
      <c r="O178" s="165"/>
      <c r="P178" s="165"/>
      <c r="Q178" s="165"/>
      <c r="R178" s="165"/>
      <c r="S178" s="165"/>
      <c r="T178" s="166"/>
      <c r="AT178" s="160" t="s">
        <v>148</v>
      </c>
      <c r="AU178" s="160" t="s">
        <v>85</v>
      </c>
      <c r="AV178" s="13" t="s">
        <v>85</v>
      </c>
      <c r="AW178" s="13" t="s">
        <v>31</v>
      </c>
      <c r="AX178" s="13" t="s">
        <v>75</v>
      </c>
      <c r="AY178" s="160" t="s">
        <v>126</v>
      </c>
    </row>
    <row r="179" spans="1:65" s="13" customFormat="1">
      <c r="B179" s="158"/>
      <c r="D179" s="159" t="s">
        <v>148</v>
      </c>
      <c r="E179" s="160" t="s">
        <v>1</v>
      </c>
      <c r="F179" s="161" t="s">
        <v>620</v>
      </c>
      <c r="H179" s="162">
        <v>1.7150000000000001</v>
      </c>
      <c r="I179" s="163"/>
      <c r="L179" s="158"/>
      <c r="M179" s="164"/>
      <c r="N179" s="165"/>
      <c r="O179" s="165"/>
      <c r="P179" s="165"/>
      <c r="Q179" s="165"/>
      <c r="R179" s="165"/>
      <c r="S179" s="165"/>
      <c r="T179" s="166"/>
      <c r="AT179" s="160" t="s">
        <v>148</v>
      </c>
      <c r="AU179" s="160" t="s">
        <v>85</v>
      </c>
      <c r="AV179" s="13" t="s">
        <v>85</v>
      </c>
      <c r="AW179" s="13" t="s">
        <v>31</v>
      </c>
      <c r="AX179" s="13" t="s">
        <v>75</v>
      </c>
      <c r="AY179" s="160" t="s">
        <v>126</v>
      </c>
    </row>
    <row r="180" spans="1:65" s="13" customFormat="1">
      <c r="B180" s="158"/>
      <c r="D180" s="159" t="s">
        <v>148</v>
      </c>
      <c r="E180" s="160" t="s">
        <v>1</v>
      </c>
      <c r="F180" s="161" t="s">
        <v>621</v>
      </c>
      <c r="H180" s="162">
        <v>5.4329999999999998</v>
      </c>
      <c r="I180" s="163"/>
      <c r="L180" s="158"/>
      <c r="M180" s="164"/>
      <c r="N180" s="165"/>
      <c r="O180" s="165"/>
      <c r="P180" s="165"/>
      <c r="Q180" s="165"/>
      <c r="R180" s="165"/>
      <c r="S180" s="165"/>
      <c r="T180" s="166"/>
      <c r="AT180" s="160" t="s">
        <v>148</v>
      </c>
      <c r="AU180" s="160" t="s">
        <v>85</v>
      </c>
      <c r="AV180" s="13" t="s">
        <v>85</v>
      </c>
      <c r="AW180" s="13" t="s">
        <v>31</v>
      </c>
      <c r="AX180" s="13" t="s">
        <v>75</v>
      </c>
      <c r="AY180" s="160" t="s">
        <v>126</v>
      </c>
    </row>
    <row r="181" spans="1:65" s="15" customFormat="1">
      <c r="B181" s="182"/>
      <c r="D181" s="159" t="s">
        <v>148</v>
      </c>
      <c r="E181" s="183" t="s">
        <v>1</v>
      </c>
      <c r="F181" s="184" t="s">
        <v>192</v>
      </c>
      <c r="H181" s="185">
        <v>60.180000000000007</v>
      </c>
      <c r="I181" s="186"/>
      <c r="L181" s="182"/>
      <c r="M181" s="187"/>
      <c r="N181" s="188"/>
      <c r="O181" s="188"/>
      <c r="P181" s="188"/>
      <c r="Q181" s="188"/>
      <c r="R181" s="188"/>
      <c r="S181" s="188"/>
      <c r="T181" s="189"/>
      <c r="AT181" s="183" t="s">
        <v>148</v>
      </c>
      <c r="AU181" s="183" t="s">
        <v>85</v>
      </c>
      <c r="AV181" s="15" t="s">
        <v>134</v>
      </c>
      <c r="AW181" s="15" t="s">
        <v>31</v>
      </c>
      <c r="AX181" s="15" t="s">
        <v>83</v>
      </c>
      <c r="AY181" s="183" t="s">
        <v>126</v>
      </c>
    </row>
    <row r="182" spans="1:65" s="12" customFormat="1" ht="22.9" customHeight="1">
      <c r="B182" s="131"/>
      <c r="D182" s="132" t="s">
        <v>74</v>
      </c>
      <c r="E182" s="142" t="s">
        <v>543</v>
      </c>
      <c r="F182" s="142" t="s">
        <v>544</v>
      </c>
      <c r="I182" s="134"/>
      <c r="J182" s="143">
        <f>BK182</f>
        <v>0</v>
      </c>
      <c r="L182" s="131"/>
      <c r="M182" s="136"/>
      <c r="N182" s="137"/>
      <c r="O182" s="137"/>
      <c r="P182" s="138">
        <f>P183</f>
        <v>0</v>
      </c>
      <c r="Q182" s="137"/>
      <c r="R182" s="138">
        <f>R183</f>
        <v>0</v>
      </c>
      <c r="S182" s="137"/>
      <c r="T182" s="139">
        <f>T183</f>
        <v>0</v>
      </c>
      <c r="AR182" s="132" t="s">
        <v>83</v>
      </c>
      <c r="AT182" s="140" t="s">
        <v>74</v>
      </c>
      <c r="AU182" s="140" t="s">
        <v>83</v>
      </c>
      <c r="AY182" s="132" t="s">
        <v>126</v>
      </c>
      <c r="BK182" s="141">
        <f>BK183</f>
        <v>0</v>
      </c>
    </row>
    <row r="183" spans="1:65" s="2" customFormat="1" ht="24">
      <c r="A183" s="33"/>
      <c r="B183" s="144"/>
      <c r="C183" s="145" t="s">
        <v>300</v>
      </c>
      <c r="D183" s="145" t="s">
        <v>129</v>
      </c>
      <c r="E183" s="146" t="s">
        <v>546</v>
      </c>
      <c r="F183" s="147" t="s">
        <v>547</v>
      </c>
      <c r="G183" s="148" t="s">
        <v>293</v>
      </c>
      <c r="H183" s="149">
        <v>3.5720000000000001</v>
      </c>
      <c r="I183" s="150"/>
      <c r="J183" s="151">
        <f>ROUND(I183*H183,2)</f>
        <v>0</v>
      </c>
      <c r="K183" s="147" t="s">
        <v>187</v>
      </c>
      <c r="L183" s="34"/>
      <c r="M183" s="152" t="s">
        <v>1</v>
      </c>
      <c r="N183" s="153" t="s">
        <v>40</v>
      </c>
      <c r="O183" s="59"/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6" t="s">
        <v>134</v>
      </c>
      <c r="AT183" s="156" t="s">
        <v>129</v>
      </c>
      <c r="AU183" s="156" t="s">
        <v>85</v>
      </c>
      <c r="AY183" s="18" t="s">
        <v>126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8" t="s">
        <v>83</v>
      </c>
      <c r="BK183" s="157">
        <f>ROUND(I183*H183,2)</f>
        <v>0</v>
      </c>
      <c r="BL183" s="18" t="s">
        <v>134</v>
      </c>
      <c r="BM183" s="156" t="s">
        <v>622</v>
      </c>
    </row>
    <row r="184" spans="1:65" s="12" customFormat="1" ht="25.9" customHeight="1">
      <c r="B184" s="131"/>
      <c r="D184" s="132" t="s">
        <v>74</v>
      </c>
      <c r="E184" s="133" t="s">
        <v>623</v>
      </c>
      <c r="F184" s="133" t="s">
        <v>624</v>
      </c>
      <c r="I184" s="134"/>
      <c r="J184" s="135">
        <f>BK184</f>
        <v>0</v>
      </c>
      <c r="L184" s="131"/>
      <c r="M184" s="136"/>
      <c r="N184" s="137"/>
      <c r="O184" s="137"/>
      <c r="P184" s="138">
        <f>P185</f>
        <v>0</v>
      </c>
      <c r="Q184" s="137"/>
      <c r="R184" s="138">
        <f>R185</f>
        <v>0.26519999999999999</v>
      </c>
      <c r="S184" s="137"/>
      <c r="T184" s="139">
        <f>T185</f>
        <v>0</v>
      </c>
      <c r="AR184" s="132" t="s">
        <v>85</v>
      </c>
      <c r="AT184" s="140" t="s">
        <v>74</v>
      </c>
      <c r="AU184" s="140" t="s">
        <v>75</v>
      </c>
      <c r="AY184" s="132" t="s">
        <v>126</v>
      </c>
      <c r="BK184" s="141">
        <f>BK185</f>
        <v>0</v>
      </c>
    </row>
    <row r="185" spans="1:65" s="12" customFormat="1" ht="22.9" customHeight="1">
      <c r="B185" s="131"/>
      <c r="D185" s="132" t="s">
        <v>74</v>
      </c>
      <c r="E185" s="142" t="s">
        <v>625</v>
      </c>
      <c r="F185" s="142" t="s">
        <v>626</v>
      </c>
      <c r="I185" s="134"/>
      <c r="J185" s="143">
        <f>BK185</f>
        <v>0</v>
      </c>
      <c r="L185" s="131"/>
      <c r="M185" s="136"/>
      <c r="N185" s="137"/>
      <c r="O185" s="137"/>
      <c r="P185" s="138">
        <f>SUM(P186:P187)</f>
        <v>0</v>
      </c>
      <c r="Q185" s="137"/>
      <c r="R185" s="138">
        <f>SUM(R186:R187)</f>
        <v>0.26519999999999999</v>
      </c>
      <c r="S185" s="137"/>
      <c r="T185" s="139">
        <f>SUM(T186:T187)</f>
        <v>0</v>
      </c>
      <c r="AR185" s="132" t="s">
        <v>85</v>
      </c>
      <c r="AT185" s="140" t="s">
        <v>74</v>
      </c>
      <c r="AU185" s="140" t="s">
        <v>83</v>
      </c>
      <c r="AY185" s="132" t="s">
        <v>126</v>
      </c>
      <c r="BK185" s="141">
        <f>SUM(BK186:BK187)</f>
        <v>0</v>
      </c>
    </row>
    <row r="186" spans="1:65" s="2" customFormat="1" ht="24">
      <c r="A186" s="33"/>
      <c r="B186" s="144"/>
      <c r="C186" s="145" t="s">
        <v>316</v>
      </c>
      <c r="D186" s="145" t="s">
        <v>129</v>
      </c>
      <c r="E186" s="146" t="s">
        <v>627</v>
      </c>
      <c r="F186" s="147" t="s">
        <v>628</v>
      </c>
      <c r="G186" s="148" t="s">
        <v>158</v>
      </c>
      <c r="H186" s="149">
        <v>10</v>
      </c>
      <c r="I186" s="150"/>
      <c r="J186" s="151">
        <f>ROUND(I186*H186,2)</f>
        <v>0</v>
      </c>
      <c r="K186" s="147" t="s">
        <v>187</v>
      </c>
      <c r="L186" s="34"/>
      <c r="M186" s="152" t="s">
        <v>1</v>
      </c>
      <c r="N186" s="153" t="s">
        <v>40</v>
      </c>
      <c r="O186" s="59"/>
      <c r="P186" s="154">
        <f>O186*H186</f>
        <v>0</v>
      </c>
      <c r="Q186" s="154">
        <v>1.0200000000000001E-3</v>
      </c>
      <c r="R186" s="154">
        <f>Q186*H186</f>
        <v>1.0200000000000001E-2</v>
      </c>
      <c r="S186" s="154">
        <v>0</v>
      </c>
      <c r="T186" s="15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6" t="s">
        <v>286</v>
      </c>
      <c r="AT186" s="156" t="s">
        <v>129</v>
      </c>
      <c r="AU186" s="156" t="s">
        <v>85</v>
      </c>
      <c r="AY186" s="18" t="s">
        <v>126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8" t="s">
        <v>83</v>
      </c>
      <c r="BK186" s="157">
        <f>ROUND(I186*H186,2)</f>
        <v>0</v>
      </c>
      <c r="BL186" s="18" t="s">
        <v>286</v>
      </c>
      <c r="BM186" s="156" t="s">
        <v>629</v>
      </c>
    </row>
    <row r="187" spans="1:65" s="2" customFormat="1" ht="16.5" customHeight="1">
      <c r="A187" s="33"/>
      <c r="B187" s="144"/>
      <c r="C187" s="198" t="s">
        <v>321</v>
      </c>
      <c r="D187" s="198" t="s">
        <v>339</v>
      </c>
      <c r="E187" s="199" t="s">
        <v>630</v>
      </c>
      <c r="F187" s="200" t="s">
        <v>631</v>
      </c>
      <c r="G187" s="201" t="s">
        <v>158</v>
      </c>
      <c r="H187" s="202">
        <v>10</v>
      </c>
      <c r="I187" s="203"/>
      <c r="J187" s="204">
        <f>ROUND(I187*H187,2)</f>
        <v>0</v>
      </c>
      <c r="K187" s="200" t="s">
        <v>187</v>
      </c>
      <c r="L187" s="205"/>
      <c r="M187" s="212" t="s">
        <v>1</v>
      </c>
      <c r="N187" s="213" t="s">
        <v>40</v>
      </c>
      <c r="O187" s="169"/>
      <c r="P187" s="170">
        <f>O187*H187</f>
        <v>0</v>
      </c>
      <c r="Q187" s="170">
        <v>2.5499999999999998E-2</v>
      </c>
      <c r="R187" s="170">
        <f>Q187*H187</f>
        <v>0.255</v>
      </c>
      <c r="S187" s="170">
        <v>0</v>
      </c>
      <c r="T187" s="17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6" t="s">
        <v>370</v>
      </c>
      <c r="AT187" s="156" t="s">
        <v>339</v>
      </c>
      <c r="AU187" s="156" t="s">
        <v>85</v>
      </c>
      <c r="AY187" s="18" t="s">
        <v>126</v>
      </c>
      <c r="BE187" s="157">
        <f>IF(N187="základní",J187,0)</f>
        <v>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8" t="s">
        <v>83</v>
      </c>
      <c r="BK187" s="157">
        <f>ROUND(I187*H187,2)</f>
        <v>0</v>
      </c>
      <c r="BL187" s="18" t="s">
        <v>286</v>
      </c>
      <c r="BM187" s="156" t="s">
        <v>632</v>
      </c>
    </row>
    <row r="188" spans="1:65" s="2" customFormat="1" ht="6.95" customHeight="1">
      <c r="A188" s="33"/>
      <c r="B188" s="48"/>
      <c r="C188" s="49"/>
      <c r="D188" s="49"/>
      <c r="E188" s="49"/>
      <c r="F188" s="49"/>
      <c r="G188" s="49"/>
      <c r="H188" s="49"/>
      <c r="I188" s="49"/>
      <c r="J188" s="49"/>
      <c r="K188" s="49"/>
      <c r="L188" s="34"/>
      <c r="M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</row>
  </sheetData>
  <autoFilter ref="C123:K187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06"/>
  <sheetViews>
    <sheetView showGridLines="0" tabSelected="1" topLeftCell="A185" workbookViewId="0">
      <selection activeCell="Y198" sqref="Y19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1:46" s="1" customFormat="1" ht="24.95" customHeight="1">
      <c r="B4" s="21"/>
      <c r="D4" s="22" t="s">
        <v>98</v>
      </c>
      <c r="L4" s="21"/>
      <c r="M4" s="94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54" t="str">
        <f>'Rekapitulace stavby'!K6</f>
        <v>REKONSTRUKCE CHODNÍKŮ A VO V ULICI SVAZU BOJOVNÍKŮ ZA SVOBODU, PŘELOUČ</v>
      </c>
      <c r="F7" s="255"/>
      <c r="G7" s="255"/>
      <c r="H7" s="255"/>
      <c r="L7" s="21"/>
    </row>
    <row r="8" spans="1:46" s="2" customFormat="1" ht="12" customHeight="1">
      <c r="A8" s="33"/>
      <c r="B8" s="34"/>
      <c r="C8" s="33"/>
      <c r="D8" s="28" t="s">
        <v>99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4" t="s">
        <v>633</v>
      </c>
      <c r="F9" s="253"/>
      <c r="G9" s="253"/>
      <c r="H9" s="253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7. 10. 2021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tr">
        <f>IF('Rekapitulace stavby'!E11="","",'Rekapitulace stavby'!E11)</f>
        <v xml:space="preserve"> </v>
      </c>
      <c r="F15" s="33"/>
      <c r="G15" s="33"/>
      <c r="H15" s="33"/>
      <c r="I15" s="28" t="s">
        <v>27</v>
      </c>
      <c r="J15" s="26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6" t="str">
        <f>'Rekapitulace stavby'!E14</f>
        <v>Vyplň údaj</v>
      </c>
      <c r="F18" s="226"/>
      <c r="G18" s="226"/>
      <c r="H18" s="226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634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634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0" t="s">
        <v>1</v>
      </c>
      <c r="F27" s="230"/>
      <c r="G27" s="230"/>
      <c r="H27" s="23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35</v>
      </c>
      <c r="E30" s="33"/>
      <c r="F30" s="33"/>
      <c r="G30" s="33"/>
      <c r="H30" s="33"/>
      <c r="I30" s="33"/>
      <c r="J30" s="72">
        <f>ROUND(J120,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39</v>
      </c>
      <c r="E33" s="28" t="s">
        <v>40</v>
      </c>
      <c r="F33" s="100">
        <f>ROUND((SUM(BE120:BE205)),  2)</f>
        <v>0</v>
      </c>
      <c r="G33" s="33"/>
      <c r="H33" s="33"/>
      <c r="I33" s="101">
        <v>0.21</v>
      </c>
      <c r="J33" s="100">
        <f>ROUND(((SUM(BE120:BE205))*I33),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0">
        <f>ROUND((SUM(BF120:BF205)),  2)</f>
        <v>0</v>
      </c>
      <c r="G34" s="33"/>
      <c r="H34" s="33"/>
      <c r="I34" s="101">
        <v>0.15</v>
      </c>
      <c r="J34" s="100">
        <f>ROUND(((SUM(BF120:BF205))*I34),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0">
        <f>ROUND((SUM(BG120:BG205)),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0">
        <f>ROUND((SUM(BH120:BH205)),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0">
        <f>ROUND((SUM(BI120:BI205)),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45</v>
      </c>
      <c r="E39" s="61"/>
      <c r="F39" s="61"/>
      <c r="G39" s="104" t="s">
        <v>46</v>
      </c>
      <c r="H39" s="105" t="s">
        <v>47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08" t="s">
        <v>51</v>
      </c>
      <c r="G61" s="46" t="s">
        <v>50</v>
      </c>
      <c r="H61" s="36"/>
      <c r="I61" s="36"/>
      <c r="J61" s="10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08" t="s">
        <v>51</v>
      </c>
      <c r="G76" s="46" t="s">
        <v>50</v>
      </c>
      <c r="H76" s="36"/>
      <c r="I76" s="36"/>
      <c r="J76" s="10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101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54" t="str">
        <f>E7</f>
        <v>REKONSTRUKCE CHODNÍKŮ A VO V ULICI SVAZU BOJOVNÍKŮ ZA SVOBODU, PŘELOUČ</v>
      </c>
      <c r="F85" s="255"/>
      <c r="G85" s="255"/>
      <c r="H85" s="255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4" t="str">
        <f>E9</f>
        <v>SO 401 - VEŘEJNÉ OSVĚTLENÍ</v>
      </c>
      <c r="F87" s="253"/>
      <c r="G87" s="253"/>
      <c r="H87" s="253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Přelouč</v>
      </c>
      <c r="G89" s="33"/>
      <c r="H89" s="33"/>
      <c r="I89" s="28" t="s">
        <v>22</v>
      </c>
      <c r="J89" s="56" t="str">
        <f>IF(J12="","",J12)</f>
        <v>7. 10. 2021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 xml:space="preserve"> </v>
      </c>
      <c r="G91" s="33"/>
      <c r="H91" s="33"/>
      <c r="I91" s="28" t="s">
        <v>30</v>
      </c>
      <c r="J91" s="31" t="str">
        <f>E21</f>
        <v>Ing.Srba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>Ing.Srba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102</v>
      </c>
      <c r="D94" s="102"/>
      <c r="E94" s="102"/>
      <c r="F94" s="102"/>
      <c r="G94" s="102"/>
      <c r="H94" s="102"/>
      <c r="I94" s="102"/>
      <c r="J94" s="111" t="s">
        <v>103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104</v>
      </c>
      <c r="D96" s="33"/>
      <c r="E96" s="33"/>
      <c r="F96" s="33"/>
      <c r="G96" s="33"/>
      <c r="H96" s="33"/>
      <c r="I96" s="33"/>
      <c r="J96" s="72">
        <f>J120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105</v>
      </c>
    </row>
    <row r="97" spans="1:31" s="9" customFormat="1" ht="24.95" customHeight="1">
      <c r="B97" s="113"/>
      <c r="D97" s="114" t="s">
        <v>635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9" customFormat="1" ht="24.95" customHeight="1">
      <c r="B98" s="113"/>
      <c r="D98" s="114" t="s">
        <v>636</v>
      </c>
      <c r="E98" s="115"/>
      <c r="F98" s="115"/>
      <c r="G98" s="115"/>
      <c r="H98" s="115"/>
      <c r="I98" s="115"/>
      <c r="J98" s="116">
        <f>J151</f>
        <v>0</v>
      </c>
      <c r="L98" s="113"/>
    </row>
    <row r="99" spans="1:31" s="9" customFormat="1" ht="24.95" customHeight="1">
      <c r="B99" s="113"/>
      <c r="D99" s="114" t="s">
        <v>637</v>
      </c>
      <c r="E99" s="115"/>
      <c r="F99" s="115"/>
      <c r="G99" s="115"/>
      <c r="H99" s="115"/>
      <c r="I99" s="115"/>
      <c r="J99" s="116">
        <f>J181</f>
        <v>0</v>
      </c>
      <c r="L99" s="113"/>
    </row>
    <row r="100" spans="1:31" s="9" customFormat="1" ht="24.95" customHeight="1">
      <c r="B100" s="113"/>
      <c r="D100" s="114" t="s">
        <v>638</v>
      </c>
      <c r="E100" s="115"/>
      <c r="F100" s="115"/>
      <c r="G100" s="115"/>
      <c r="H100" s="115"/>
      <c r="I100" s="115"/>
      <c r="J100" s="116">
        <f>J198</f>
        <v>0</v>
      </c>
      <c r="L100" s="113"/>
    </row>
    <row r="101" spans="1:31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110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6.25" customHeight="1">
      <c r="A110" s="33"/>
      <c r="B110" s="34"/>
      <c r="C110" s="33"/>
      <c r="D110" s="33"/>
      <c r="E110" s="254" t="str">
        <f>E7</f>
        <v>REKONSTRUKCE CHODNÍKŮ A VO V ULICI SVAZU BOJOVNÍKŮ ZA SVOBODU, PŘELOUČ</v>
      </c>
      <c r="F110" s="255"/>
      <c r="G110" s="255"/>
      <c r="H110" s="255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99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4" t="str">
        <f>E9</f>
        <v>SO 401 - VEŘEJNÉ OSVĚTLENÍ</v>
      </c>
      <c r="F112" s="253"/>
      <c r="G112" s="253"/>
      <c r="H112" s="25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3"/>
      <c r="E114" s="33"/>
      <c r="F114" s="26" t="str">
        <f>F12</f>
        <v>Přelouč</v>
      </c>
      <c r="G114" s="33"/>
      <c r="H114" s="33"/>
      <c r="I114" s="28" t="s">
        <v>22</v>
      </c>
      <c r="J114" s="56" t="str">
        <f>IF(J12="","",J12)</f>
        <v>7. 10. 2021</v>
      </c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3"/>
      <c r="E116" s="33"/>
      <c r="F116" s="26" t="str">
        <f>E15</f>
        <v xml:space="preserve"> </v>
      </c>
      <c r="G116" s="33"/>
      <c r="H116" s="33"/>
      <c r="I116" s="28" t="s">
        <v>30</v>
      </c>
      <c r="J116" s="31" t="str">
        <f>E21</f>
        <v>Ing.Srba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28</v>
      </c>
      <c r="D117" s="33"/>
      <c r="E117" s="33"/>
      <c r="F117" s="26" t="str">
        <f>IF(E18="","",E18)</f>
        <v>Vyplň údaj</v>
      </c>
      <c r="G117" s="33"/>
      <c r="H117" s="33"/>
      <c r="I117" s="28" t="s">
        <v>32</v>
      </c>
      <c r="J117" s="31" t="str">
        <f>E24</f>
        <v>Ing.Srba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21"/>
      <c r="B119" s="122"/>
      <c r="C119" s="123" t="s">
        <v>111</v>
      </c>
      <c r="D119" s="124" t="s">
        <v>60</v>
      </c>
      <c r="E119" s="124" t="s">
        <v>56</v>
      </c>
      <c r="F119" s="124" t="s">
        <v>57</v>
      </c>
      <c r="G119" s="124" t="s">
        <v>112</v>
      </c>
      <c r="H119" s="124" t="s">
        <v>113</v>
      </c>
      <c r="I119" s="124" t="s">
        <v>114</v>
      </c>
      <c r="J119" s="124" t="s">
        <v>103</v>
      </c>
      <c r="K119" s="125" t="s">
        <v>115</v>
      </c>
      <c r="L119" s="126"/>
      <c r="M119" s="63" t="s">
        <v>1</v>
      </c>
      <c r="N119" s="64" t="s">
        <v>39</v>
      </c>
      <c r="O119" s="64" t="s">
        <v>116</v>
      </c>
      <c r="P119" s="64" t="s">
        <v>117</v>
      </c>
      <c r="Q119" s="64" t="s">
        <v>118</v>
      </c>
      <c r="R119" s="64" t="s">
        <v>119</v>
      </c>
      <c r="S119" s="64" t="s">
        <v>120</v>
      </c>
      <c r="T119" s="65" t="s">
        <v>121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9" customHeight="1">
      <c r="A120" s="33"/>
      <c r="B120" s="34"/>
      <c r="C120" s="70" t="s">
        <v>122</v>
      </c>
      <c r="D120" s="33"/>
      <c r="E120" s="33"/>
      <c r="F120" s="33"/>
      <c r="G120" s="33"/>
      <c r="H120" s="33"/>
      <c r="I120" s="33"/>
      <c r="J120" s="127">
        <f>BK120</f>
        <v>0</v>
      </c>
      <c r="K120" s="33"/>
      <c r="L120" s="34"/>
      <c r="M120" s="66"/>
      <c r="N120" s="57"/>
      <c r="O120" s="67"/>
      <c r="P120" s="128">
        <f>P121+P151+P181+P198</f>
        <v>0</v>
      </c>
      <c r="Q120" s="67"/>
      <c r="R120" s="128">
        <f>R121+R151+R181+R198</f>
        <v>0</v>
      </c>
      <c r="S120" s="67"/>
      <c r="T120" s="129">
        <f>T121+T151+T181+T198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74</v>
      </c>
      <c r="AU120" s="18" t="s">
        <v>105</v>
      </c>
      <c r="BK120" s="130">
        <f>BK121+BK151+BK181+BK198</f>
        <v>0</v>
      </c>
    </row>
    <row r="121" spans="1:65" s="12" customFormat="1" ht="25.9" customHeight="1">
      <c r="B121" s="131"/>
      <c r="D121" s="132" t="s">
        <v>74</v>
      </c>
      <c r="E121" s="133" t="s">
        <v>639</v>
      </c>
      <c r="F121" s="133" t="s">
        <v>640</v>
      </c>
      <c r="I121" s="134"/>
      <c r="J121" s="135">
        <f>BK121</f>
        <v>0</v>
      </c>
      <c r="L121" s="131"/>
      <c r="M121" s="136"/>
      <c r="N121" s="137"/>
      <c r="O121" s="137"/>
      <c r="P121" s="138">
        <f>SUM(P122:P150)</f>
        <v>0</v>
      </c>
      <c r="Q121" s="137"/>
      <c r="R121" s="138">
        <f>SUM(R122:R150)</f>
        <v>0</v>
      </c>
      <c r="S121" s="137"/>
      <c r="T121" s="139">
        <f>SUM(T122:T150)</f>
        <v>0</v>
      </c>
      <c r="AR121" s="132" t="s">
        <v>83</v>
      </c>
      <c r="AT121" s="140" t="s">
        <v>74</v>
      </c>
      <c r="AU121" s="140" t="s">
        <v>75</v>
      </c>
      <c r="AY121" s="132" t="s">
        <v>126</v>
      </c>
      <c r="BK121" s="141">
        <f>SUM(BK122:BK150)</f>
        <v>0</v>
      </c>
    </row>
    <row r="122" spans="1:65" s="2" customFormat="1" ht="21.75" customHeight="1">
      <c r="A122" s="33"/>
      <c r="B122" s="144"/>
      <c r="C122" s="145" t="s">
        <v>83</v>
      </c>
      <c r="D122" s="145" t="s">
        <v>129</v>
      </c>
      <c r="E122" s="146" t="s">
        <v>641</v>
      </c>
      <c r="F122" s="147" t="s">
        <v>642</v>
      </c>
      <c r="G122" s="148" t="s">
        <v>158</v>
      </c>
      <c r="H122" s="149">
        <v>6</v>
      </c>
      <c r="I122" s="150"/>
      <c r="J122" s="151">
        <f t="shared" ref="J122:J150" si="0">ROUND(I122*H122,2)</f>
        <v>0</v>
      </c>
      <c r="K122" s="147" t="s">
        <v>1</v>
      </c>
      <c r="L122" s="34"/>
      <c r="M122" s="152" t="s">
        <v>1</v>
      </c>
      <c r="N122" s="153" t="s">
        <v>40</v>
      </c>
      <c r="O122" s="59"/>
      <c r="P122" s="154">
        <f t="shared" ref="P122:P150" si="1">O122*H122</f>
        <v>0</v>
      </c>
      <c r="Q122" s="154">
        <v>0</v>
      </c>
      <c r="R122" s="154">
        <f t="shared" ref="R122:R150" si="2">Q122*H122</f>
        <v>0</v>
      </c>
      <c r="S122" s="154">
        <v>0</v>
      </c>
      <c r="T122" s="155">
        <f t="shared" ref="T122:T150" si="3"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6" t="s">
        <v>134</v>
      </c>
      <c r="AT122" s="156" t="s">
        <v>129</v>
      </c>
      <c r="AU122" s="156" t="s">
        <v>83</v>
      </c>
      <c r="AY122" s="18" t="s">
        <v>126</v>
      </c>
      <c r="BE122" s="157">
        <f t="shared" ref="BE122:BE150" si="4">IF(N122="základní",J122,0)</f>
        <v>0</v>
      </c>
      <c r="BF122" s="157">
        <f t="shared" ref="BF122:BF150" si="5">IF(N122="snížená",J122,0)</f>
        <v>0</v>
      </c>
      <c r="BG122" s="157">
        <f t="shared" ref="BG122:BG150" si="6">IF(N122="zákl. přenesená",J122,0)</f>
        <v>0</v>
      </c>
      <c r="BH122" s="157">
        <f t="shared" ref="BH122:BH150" si="7">IF(N122="sníž. přenesená",J122,0)</f>
        <v>0</v>
      </c>
      <c r="BI122" s="157">
        <f t="shared" ref="BI122:BI150" si="8">IF(N122="nulová",J122,0)</f>
        <v>0</v>
      </c>
      <c r="BJ122" s="18" t="s">
        <v>83</v>
      </c>
      <c r="BK122" s="157">
        <f t="shared" ref="BK122:BK150" si="9">ROUND(I122*H122,2)</f>
        <v>0</v>
      </c>
      <c r="BL122" s="18" t="s">
        <v>134</v>
      </c>
      <c r="BM122" s="156" t="s">
        <v>85</v>
      </c>
    </row>
    <row r="123" spans="1:65" s="2" customFormat="1" ht="24">
      <c r="A123" s="33"/>
      <c r="B123" s="144"/>
      <c r="C123" s="145" t="s">
        <v>85</v>
      </c>
      <c r="D123" s="145" t="s">
        <v>129</v>
      </c>
      <c r="E123" s="146" t="s">
        <v>643</v>
      </c>
      <c r="F123" s="147" t="s">
        <v>644</v>
      </c>
      <c r="G123" s="148" t="s">
        <v>158</v>
      </c>
      <c r="H123" s="149">
        <v>6</v>
      </c>
      <c r="I123" s="150"/>
      <c r="J123" s="151">
        <f t="shared" si="0"/>
        <v>0</v>
      </c>
      <c r="K123" s="147" t="s">
        <v>1</v>
      </c>
      <c r="L123" s="34"/>
      <c r="M123" s="152" t="s">
        <v>1</v>
      </c>
      <c r="N123" s="153" t="s">
        <v>40</v>
      </c>
      <c r="O123" s="59"/>
      <c r="P123" s="154">
        <f t="shared" si="1"/>
        <v>0</v>
      </c>
      <c r="Q123" s="154">
        <v>0</v>
      </c>
      <c r="R123" s="154">
        <f t="shared" si="2"/>
        <v>0</v>
      </c>
      <c r="S123" s="154">
        <v>0</v>
      </c>
      <c r="T123" s="155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56" t="s">
        <v>134</v>
      </c>
      <c r="AT123" s="156" t="s">
        <v>129</v>
      </c>
      <c r="AU123" s="156" t="s">
        <v>83</v>
      </c>
      <c r="AY123" s="18" t="s">
        <v>126</v>
      </c>
      <c r="BE123" s="157">
        <f t="shared" si="4"/>
        <v>0</v>
      </c>
      <c r="BF123" s="157">
        <f t="shared" si="5"/>
        <v>0</v>
      </c>
      <c r="BG123" s="157">
        <f t="shared" si="6"/>
        <v>0</v>
      </c>
      <c r="BH123" s="157">
        <f t="shared" si="7"/>
        <v>0</v>
      </c>
      <c r="BI123" s="157">
        <f t="shared" si="8"/>
        <v>0</v>
      </c>
      <c r="BJ123" s="18" t="s">
        <v>83</v>
      </c>
      <c r="BK123" s="157">
        <f t="shared" si="9"/>
        <v>0</v>
      </c>
      <c r="BL123" s="18" t="s">
        <v>134</v>
      </c>
      <c r="BM123" s="156" t="s">
        <v>134</v>
      </c>
    </row>
    <row r="124" spans="1:65" s="2" customFormat="1" ht="24">
      <c r="A124" s="33"/>
      <c r="B124" s="144"/>
      <c r="C124" s="145" t="s">
        <v>141</v>
      </c>
      <c r="D124" s="145" t="s">
        <v>129</v>
      </c>
      <c r="E124" s="146" t="s">
        <v>645</v>
      </c>
      <c r="F124" s="147" t="s">
        <v>646</v>
      </c>
      <c r="G124" s="148" t="s">
        <v>158</v>
      </c>
      <c r="H124" s="149">
        <v>6</v>
      </c>
      <c r="I124" s="150"/>
      <c r="J124" s="151">
        <f t="shared" si="0"/>
        <v>0</v>
      </c>
      <c r="K124" s="147" t="s">
        <v>1</v>
      </c>
      <c r="L124" s="34"/>
      <c r="M124" s="152" t="s">
        <v>1</v>
      </c>
      <c r="N124" s="153" t="s">
        <v>40</v>
      </c>
      <c r="O124" s="59"/>
      <c r="P124" s="154">
        <f t="shared" si="1"/>
        <v>0</v>
      </c>
      <c r="Q124" s="154">
        <v>0</v>
      </c>
      <c r="R124" s="154">
        <f t="shared" si="2"/>
        <v>0</v>
      </c>
      <c r="S124" s="154">
        <v>0</v>
      </c>
      <c r="T124" s="155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56" t="s">
        <v>134</v>
      </c>
      <c r="AT124" s="156" t="s">
        <v>129</v>
      </c>
      <c r="AU124" s="156" t="s">
        <v>83</v>
      </c>
      <c r="AY124" s="18" t="s">
        <v>126</v>
      </c>
      <c r="BE124" s="157">
        <f t="shared" si="4"/>
        <v>0</v>
      </c>
      <c r="BF124" s="157">
        <f t="shared" si="5"/>
        <v>0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18" t="s">
        <v>83</v>
      </c>
      <c r="BK124" s="157">
        <f t="shared" si="9"/>
        <v>0</v>
      </c>
      <c r="BL124" s="18" t="s">
        <v>134</v>
      </c>
      <c r="BM124" s="156" t="s">
        <v>155</v>
      </c>
    </row>
    <row r="125" spans="1:65" s="2" customFormat="1" ht="16.5" customHeight="1">
      <c r="A125" s="33"/>
      <c r="B125" s="144"/>
      <c r="C125" s="145" t="s">
        <v>134</v>
      </c>
      <c r="D125" s="145" t="s">
        <v>129</v>
      </c>
      <c r="E125" s="146" t="s">
        <v>647</v>
      </c>
      <c r="F125" s="147" t="s">
        <v>648</v>
      </c>
      <c r="G125" s="148" t="s">
        <v>158</v>
      </c>
      <c r="H125" s="149">
        <v>8</v>
      </c>
      <c r="I125" s="150"/>
      <c r="J125" s="151">
        <f t="shared" si="0"/>
        <v>0</v>
      </c>
      <c r="K125" s="147" t="s">
        <v>1</v>
      </c>
      <c r="L125" s="34"/>
      <c r="M125" s="152" t="s">
        <v>1</v>
      </c>
      <c r="N125" s="153" t="s">
        <v>40</v>
      </c>
      <c r="O125" s="59"/>
      <c r="P125" s="154">
        <f t="shared" si="1"/>
        <v>0</v>
      </c>
      <c r="Q125" s="154">
        <v>0</v>
      </c>
      <c r="R125" s="154">
        <f t="shared" si="2"/>
        <v>0</v>
      </c>
      <c r="S125" s="154">
        <v>0</v>
      </c>
      <c r="T125" s="155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6" t="s">
        <v>134</v>
      </c>
      <c r="AT125" s="156" t="s">
        <v>129</v>
      </c>
      <c r="AU125" s="156" t="s">
        <v>83</v>
      </c>
      <c r="AY125" s="18" t="s">
        <v>126</v>
      </c>
      <c r="BE125" s="157">
        <f t="shared" si="4"/>
        <v>0</v>
      </c>
      <c r="BF125" s="157">
        <f t="shared" si="5"/>
        <v>0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8" t="s">
        <v>83</v>
      </c>
      <c r="BK125" s="157">
        <f t="shared" si="9"/>
        <v>0</v>
      </c>
      <c r="BL125" s="18" t="s">
        <v>134</v>
      </c>
      <c r="BM125" s="156" t="s">
        <v>228</v>
      </c>
    </row>
    <row r="126" spans="1:65" s="2" customFormat="1" ht="24">
      <c r="A126" s="33"/>
      <c r="B126" s="144"/>
      <c r="C126" s="145" t="s">
        <v>125</v>
      </c>
      <c r="D126" s="145" t="s">
        <v>129</v>
      </c>
      <c r="E126" s="146" t="s">
        <v>649</v>
      </c>
      <c r="F126" s="147" t="s">
        <v>650</v>
      </c>
      <c r="G126" s="148" t="s">
        <v>158</v>
      </c>
      <c r="H126" s="149">
        <v>5</v>
      </c>
      <c r="I126" s="150"/>
      <c r="J126" s="151">
        <f t="shared" si="0"/>
        <v>0</v>
      </c>
      <c r="K126" s="147" t="s">
        <v>1</v>
      </c>
      <c r="L126" s="34"/>
      <c r="M126" s="152" t="s">
        <v>1</v>
      </c>
      <c r="N126" s="153" t="s">
        <v>40</v>
      </c>
      <c r="O126" s="59"/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6" t="s">
        <v>134</v>
      </c>
      <c r="AT126" s="156" t="s">
        <v>129</v>
      </c>
      <c r="AU126" s="156" t="s">
        <v>83</v>
      </c>
      <c r="AY126" s="18" t="s">
        <v>126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8" t="s">
        <v>83</v>
      </c>
      <c r="BK126" s="157">
        <f t="shared" si="9"/>
        <v>0</v>
      </c>
      <c r="BL126" s="18" t="s">
        <v>134</v>
      </c>
      <c r="BM126" s="156" t="s">
        <v>242</v>
      </c>
    </row>
    <row r="127" spans="1:65" s="2" customFormat="1" ht="24">
      <c r="A127" s="33"/>
      <c r="B127" s="144"/>
      <c r="C127" s="145" t="s">
        <v>155</v>
      </c>
      <c r="D127" s="145" t="s">
        <v>129</v>
      </c>
      <c r="E127" s="146" t="s">
        <v>651</v>
      </c>
      <c r="F127" s="147" t="s">
        <v>652</v>
      </c>
      <c r="G127" s="148" t="s">
        <v>158</v>
      </c>
      <c r="H127" s="149">
        <v>3</v>
      </c>
      <c r="I127" s="150"/>
      <c r="J127" s="151">
        <f t="shared" si="0"/>
        <v>0</v>
      </c>
      <c r="K127" s="147" t="s">
        <v>1</v>
      </c>
      <c r="L127" s="34"/>
      <c r="M127" s="152" t="s">
        <v>1</v>
      </c>
      <c r="N127" s="153" t="s">
        <v>40</v>
      </c>
      <c r="O127" s="59"/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6" t="s">
        <v>134</v>
      </c>
      <c r="AT127" s="156" t="s">
        <v>129</v>
      </c>
      <c r="AU127" s="156" t="s">
        <v>83</v>
      </c>
      <c r="AY127" s="18" t="s">
        <v>126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8" t="s">
        <v>83</v>
      </c>
      <c r="BK127" s="157">
        <f t="shared" si="9"/>
        <v>0</v>
      </c>
      <c r="BL127" s="18" t="s">
        <v>134</v>
      </c>
      <c r="BM127" s="156" t="s">
        <v>252</v>
      </c>
    </row>
    <row r="128" spans="1:65" s="2" customFormat="1" ht="16.5" customHeight="1">
      <c r="A128" s="33"/>
      <c r="B128" s="144"/>
      <c r="C128" s="145" t="s">
        <v>217</v>
      </c>
      <c r="D128" s="145" t="s">
        <v>129</v>
      </c>
      <c r="E128" s="146" t="s">
        <v>653</v>
      </c>
      <c r="F128" s="147" t="s">
        <v>654</v>
      </c>
      <c r="G128" s="148" t="s">
        <v>158</v>
      </c>
      <c r="H128" s="149">
        <v>6</v>
      </c>
      <c r="I128" s="150"/>
      <c r="J128" s="151">
        <f t="shared" si="0"/>
        <v>0</v>
      </c>
      <c r="K128" s="147" t="s">
        <v>1</v>
      </c>
      <c r="L128" s="34"/>
      <c r="M128" s="152" t="s">
        <v>1</v>
      </c>
      <c r="N128" s="153" t="s">
        <v>40</v>
      </c>
      <c r="O128" s="59"/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6" t="s">
        <v>134</v>
      </c>
      <c r="AT128" s="156" t="s">
        <v>129</v>
      </c>
      <c r="AU128" s="156" t="s">
        <v>83</v>
      </c>
      <c r="AY128" s="18" t="s">
        <v>126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8" t="s">
        <v>83</v>
      </c>
      <c r="BK128" s="157">
        <f t="shared" si="9"/>
        <v>0</v>
      </c>
      <c r="BL128" s="18" t="s">
        <v>134</v>
      </c>
      <c r="BM128" s="156" t="s">
        <v>276</v>
      </c>
    </row>
    <row r="129" spans="1:65" s="2" customFormat="1" ht="24">
      <c r="A129" s="33"/>
      <c r="B129" s="144"/>
      <c r="C129" s="145" t="s">
        <v>228</v>
      </c>
      <c r="D129" s="145" t="s">
        <v>129</v>
      </c>
      <c r="E129" s="146" t="s">
        <v>655</v>
      </c>
      <c r="F129" s="147" t="s">
        <v>656</v>
      </c>
      <c r="G129" s="148" t="s">
        <v>158</v>
      </c>
      <c r="H129" s="149">
        <v>6</v>
      </c>
      <c r="I129" s="150"/>
      <c r="J129" s="151">
        <f t="shared" si="0"/>
        <v>0</v>
      </c>
      <c r="K129" s="147" t="s">
        <v>1</v>
      </c>
      <c r="L129" s="34"/>
      <c r="M129" s="152" t="s">
        <v>1</v>
      </c>
      <c r="N129" s="153" t="s">
        <v>40</v>
      </c>
      <c r="O129" s="59"/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6" t="s">
        <v>134</v>
      </c>
      <c r="AT129" s="156" t="s">
        <v>129</v>
      </c>
      <c r="AU129" s="156" t="s">
        <v>83</v>
      </c>
      <c r="AY129" s="18" t="s">
        <v>126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8" t="s">
        <v>83</v>
      </c>
      <c r="BK129" s="157">
        <f t="shared" si="9"/>
        <v>0</v>
      </c>
      <c r="BL129" s="18" t="s">
        <v>134</v>
      </c>
      <c r="BM129" s="156" t="s">
        <v>286</v>
      </c>
    </row>
    <row r="130" spans="1:65" s="2" customFormat="1" ht="21.75" customHeight="1">
      <c r="A130" s="33"/>
      <c r="B130" s="144"/>
      <c r="C130" s="145" t="s">
        <v>237</v>
      </c>
      <c r="D130" s="145" t="s">
        <v>129</v>
      </c>
      <c r="E130" s="146" t="s">
        <v>657</v>
      </c>
      <c r="F130" s="147" t="s">
        <v>658</v>
      </c>
      <c r="G130" s="148" t="s">
        <v>231</v>
      </c>
      <c r="H130" s="149">
        <v>50</v>
      </c>
      <c r="I130" s="150"/>
      <c r="J130" s="151">
        <f t="shared" si="0"/>
        <v>0</v>
      </c>
      <c r="K130" s="147" t="s">
        <v>1</v>
      </c>
      <c r="L130" s="34"/>
      <c r="M130" s="152" t="s">
        <v>1</v>
      </c>
      <c r="N130" s="153" t="s">
        <v>40</v>
      </c>
      <c r="O130" s="59"/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6" t="s">
        <v>134</v>
      </c>
      <c r="AT130" s="156" t="s">
        <v>129</v>
      </c>
      <c r="AU130" s="156" t="s">
        <v>83</v>
      </c>
      <c r="AY130" s="18" t="s">
        <v>126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8" t="s">
        <v>83</v>
      </c>
      <c r="BK130" s="157">
        <f t="shared" si="9"/>
        <v>0</v>
      </c>
      <c r="BL130" s="18" t="s">
        <v>134</v>
      </c>
      <c r="BM130" s="156" t="s">
        <v>296</v>
      </c>
    </row>
    <row r="131" spans="1:65" s="2" customFormat="1" ht="24">
      <c r="A131" s="33"/>
      <c r="B131" s="144"/>
      <c r="C131" s="145" t="s">
        <v>242</v>
      </c>
      <c r="D131" s="145" t="s">
        <v>129</v>
      </c>
      <c r="E131" s="146" t="s">
        <v>659</v>
      </c>
      <c r="F131" s="147" t="s">
        <v>660</v>
      </c>
      <c r="G131" s="148" t="s">
        <v>231</v>
      </c>
      <c r="H131" s="149">
        <v>340</v>
      </c>
      <c r="I131" s="150"/>
      <c r="J131" s="151">
        <f t="shared" si="0"/>
        <v>0</v>
      </c>
      <c r="K131" s="147" t="s">
        <v>1</v>
      </c>
      <c r="L131" s="34"/>
      <c r="M131" s="152" t="s">
        <v>1</v>
      </c>
      <c r="N131" s="153" t="s">
        <v>40</v>
      </c>
      <c r="O131" s="59"/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6" t="s">
        <v>134</v>
      </c>
      <c r="AT131" s="156" t="s">
        <v>129</v>
      </c>
      <c r="AU131" s="156" t="s">
        <v>83</v>
      </c>
      <c r="AY131" s="18" t="s">
        <v>126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8" t="s">
        <v>83</v>
      </c>
      <c r="BK131" s="157">
        <f t="shared" si="9"/>
        <v>0</v>
      </c>
      <c r="BL131" s="18" t="s">
        <v>134</v>
      </c>
      <c r="BM131" s="156" t="s">
        <v>306</v>
      </c>
    </row>
    <row r="132" spans="1:65" s="2" customFormat="1" ht="24">
      <c r="A132" s="33"/>
      <c r="B132" s="144"/>
      <c r="C132" s="145" t="s">
        <v>247</v>
      </c>
      <c r="D132" s="145" t="s">
        <v>129</v>
      </c>
      <c r="E132" s="146" t="s">
        <v>661</v>
      </c>
      <c r="F132" s="147" t="s">
        <v>662</v>
      </c>
      <c r="G132" s="148" t="s">
        <v>231</v>
      </c>
      <c r="H132" s="149">
        <v>340</v>
      </c>
      <c r="I132" s="150"/>
      <c r="J132" s="151">
        <f t="shared" si="0"/>
        <v>0</v>
      </c>
      <c r="K132" s="147" t="s">
        <v>1</v>
      </c>
      <c r="L132" s="34"/>
      <c r="M132" s="152" t="s">
        <v>1</v>
      </c>
      <c r="N132" s="153" t="s">
        <v>40</v>
      </c>
      <c r="O132" s="59"/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6" t="s">
        <v>134</v>
      </c>
      <c r="AT132" s="156" t="s">
        <v>129</v>
      </c>
      <c r="AU132" s="156" t="s">
        <v>83</v>
      </c>
      <c r="AY132" s="18" t="s">
        <v>126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8" t="s">
        <v>83</v>
      </c>
      <c r="BK132" s="157">
        <f t="shared" si="9"/>
        <v>0</v>
      </c>
      <c r="BL132" s="18" t="s">
        <v>134</v>
      </c>
      <c r="BM132" s="156" t="s">
        <v>316</v>
      </c>
    </row>
    <row r="133" spans="1:65" s="2" customFormat="1" ht="24">
      <c r="A133" s="33"/>
      <c r="B133" s="144"/>
      <c r="C133" s="145" t="s">
        <v>252</v>
      </c>
      <c r="D133" s="145" t="s">
        <v>129</v>
      </c>
      <c r="E133" s="146" t="s">
        <v>663</v>
      </c>
      <c r="F133" s="147" t="s">
        <v>664</v>
      </c>
      <c r="G133" s="148" t="s">
        <v>158</v>
      </c>
      <c r="H133" s="149">
        <v>32</v>
      </c>
      <c r="I133" s="150"/>
      <c r="J133" s="151">
        <f t="shared" si="0"/>
        <v>0</v>
      </c>
      <c r="K133" s="147" t="s">
        <v>1</v>
      </c>
      <c r="L133" s="34"/>
      <c r="M133" s="152" t="s">
        <v>1</v>
      </c>
      <c r="N133" s="153" t="s">
        <v>40</v>
      </c>
      <c r="O133" s="59"/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6" t="s">
        <v>134</v>
      </c>
      <c r="AT133" s="156" t="s">
        <v>129</v>
      </c>
      <c r="AU133" s="156" t="s">
        <v>83</v>
      </c>
      <c r="AY133" s="18" t="s">
        <v>126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8" t="s">
        <v>83</v>
      </c>
      <c r="BK133" s="157">
        <f t="shared" si="9"/>
        <v>0</v>
      </c>
      <c r="BL133" s="18" t="s">
        <v>134</v>
      </c>
      <c r="BM133" s="156" t="s">
        <v>328</v>
      </c>
    </row>
    <row r="134" spans="1:65" s="2" customFormat="1" ht="24">
      <c r="A134" s="33"/>
      <c r="B134" s="144"/>
      <c r="C134" s="145" t="s">
        <v>271</v>
      </c>
      <c r="D134" s="145" t="s">
        <v>129</v>
      </c>
      <c r="E134" s="146" t="s">
        <v>665</v>
      </c>
      <c r="F134" s="147" t="s">
        <v>666</v>
      </c>
      <c r="G134" s="148" t="s">
        <v>158</v>
      </c>
      <c r="H134" s="149">
        <v>8</v>
      </c>
      <c r="I134" s="150"/>
      <c r="J134" s="151">
        <f t="shared" si="0"/>
        <v>0</v>
      </c>
      <c r="K134" s="147" t="s">
        <v>1</v>
      </c>
      <c r="L134" s="34"/>
      <c r="M134" s="152" t="s">
        <v>1</v>
      </c>
      <c r="N134" s="153" t="s">
        <v>40</v>
      </c>
      <c r="O134" s="59"/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6" t="s">
        <v>134</v>
      </c>
      <c r="AT134" s="156" t="s">
        <v>129</v>
      </c>
      <c r="AU134" s="156" t="s">
        <v>83</v>
      </c>
      <c r="AY134" s="18" t="s">
        <v>126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8" t="s">
        <v>83</v>
      </c>
      <c r="BK134" s="157">
        <f t="shared" si="9"/>
        <v>0</v>
      </c>
      <c r="BL134" s="18" t="s">
        <v>134</v>
      </c>
      <c r="BM134" s="156" t="s">
        <v>338</v>
      </c>
    </row>
    <row r="135" spans="1:65" s="2" customFormat="1" ht="16.5" customHeight="1">
      <c r="A135" s="33"/>
      <c r="B135" s="144"/>
      <c r="C135" s="145" t="s">
        <v>276</v>
      </c>
      <c r="D135" s="145" t="s">
        <v>129</v>
      </c>
      <c r="E135" s="146" t="s">
        <v>667</v>
      </c>
      <c r="F135" s="147" t="s">
        <v>668</v>
      </c>
      <c r="G135" s="148" t="s">
        <v>158</v>
      </c>
      <c r="H135" s="149">
        <v>40</v>
      </c>
      <c r="I135" s="150"/>
      <c r="J135" s="151">
        <f t="shared" si="0"/>
        <v>0</v>
      </c>
      <c r="K135" s="147" t="s">
        <v>1</v>
      </c>
      <c r="L135" s="34"/>
      <c r="M135" s="152" t="s">
        <v>1</v>
      </c>
      <c r="N135" s="153" t="s">
        <v>40</v>
      </c>
      <c r="O135" s="59"/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6" t="s">
        <v>134</v>
      </c>
      <c r="AT135" s="156" t="s">
        <v>129</v>
      </c>
      <c r="AU135" s="156" t="s">
        <v>83</v>
      </c>
      <c r="AY135" s="18" t="s">
        <v>126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8" t="s">
        <v>83</v>
      </c>
      <c r="BK135" s="157">
        <f t="shared" si="9"/>
        <v>0</v>
      </c>
      <c r="BL135" s="18" t="s">
        <v>134</v>
      </c>
      <c r="BM135" s="156" t="s">
        <v>349</v>
      </c>
    </row>
    <row r="136" spans="1:65" s="2" customFormat="1" ht="16.5" customHeight="1">
      <c r="A136" s="33"/>
      <c r="B136" s="144"/>
      <c r="C136" s="145" t="s">
        <v>8</v>
      </c>
      <c r="D136" s="145" t="s">
        <v>129</v>
      </c>
      <c r="E136" s="146" t="s">
        <v>669</v>
      </c>
      <c r="F136" s="147" t="s">
        <v>670</v>
      </c>
      <c r="G136" s="148" t="s">
        <v>158</v>
      </c>
      <c r="H136" s="149">
        <v>6</v>
      </c>
      <c r="I136" s="150"/>
      <c r="J136" s="151">
        <f t="shared" si="0"/>
        <v>0</v>
      </c>
      <c r="K136" s="147" t="s">
        <v>1</v>
      </c>
      <c r="L136" s="34"/>
      <c r="M136" s="152" t="s">
        <v>1</v>
      </c>
      <c r="N136" s="153" t="s">
        <v>40</v>
      </c>
      <c r="O136" s="59"/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6" t="s">
        <v>134</v>
      </c>
      <c r="AT136" s="156" t="s">
        <v>129</v>
      </c>
      <c r="AU136" s="156" t="s">
        <v>83</v>
      </c>
      <c r="AY136" s="18" t="s">
        <v>126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8" t="s">
        <v>83</v>
      </c>
      <c r="BK136" s="157">
        <f t="shared" si="9"/>
        <v>0</v>
      </c>
      <c r="BL136" s="18" t="s">
        <v>134</v>
      </c>
      <c r="BM136" s="156" t="s">
        <v>359</v>
      </c>
    </row>
    <row r="137" spans="1:65" s="2" customFormat="1" ht="16.5" customHeight="1">
      <c r="A137" s="33"/>
      <c r="B137" s="144"/>
      <c r="C137" s="145" t="s">
        <v>286</v>
      </c>
      <c r="D137" s="145" t="s">
        <v>129</v>
      </c>
      <c r="E137" s="146" t="s">
        <v>671</v>
      </c>
      <c r="F137" s="147" t="s">
        <v>672</v>
      </c>
      <c r="G137" s="148" t="s">
        <v>158</v>
      </c>
      <c r="H137" s="149">
        <v>6</v>
      </c>
      <c r="I137" s="150"/>
      <c r="J137" s="151">
        <f t="shared" si="0"/>
        <v>0</v>
      </c>
      <c r="K137" s="147" t="s">
        <v>1</v>
      </c>
      <c r="L137" s="34"/>
      <c r="M137" s="152" t="s">
        <v>1</v>
      </c>
      <c r="N137" s="153" t="s">
        <v>40</v>
      </c>
      <c r="O137" s="59"/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6" t="s">
        <v>134</v>
      </c>
      <c r="AT137" s="156" t="s">
        <v>129</v>
      </c>
      <c r="AU137" s="156" t="s">
        <v>83</v>
      </c>
      <c r="AY137" s="18" t="s">
        <v>126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8" t="s">
        <v>83</v>
      </c>
      <c r="BK137" s="157">
        <f t="shared" si="9"/>
        <v>0</v>
      </c>
      <c r="BL137" s="18" t="s">
        <v>134</v>
      </c>
      <c r="BM137" s="156" t="s">
        <v>370</v>
      </c>
    </row>
    <row r="138" spans="1:65" s="2" customFormat="1" ht="16.5" customHeight="1">
      <c r="A138" s="33"/>
      <c r="B138" s="144"/>
      <c r="C138" s="145" t="s">
        <v>290</v>
      </c>
      <c r="D138" s="145" t="s">
        <v>129</v>
      </c>
      <c r="E138" s="146" t="s">
        <v>673</v>
      </c>
      <c r="F138" s="147" t="s">
        <v>674</v>
      </c>
      <c r="G138" s="148" t="s">
        <v>158</v>
      </c>
      <c r="H138" s="149">
        <v>6</v>
      </c>
      <c r="I138" s="150"/>
      <c r="J138" s="151">
        <f t="shared" si="0"/>
        <v>0</v>
      </c>
      <c r="K138" s="147" t="s">
        <v>1</v>
      </c>
      <c r="L138" s="34"/>
      <c r="M138" s="152" t="s">
        <v>1</v>
      </c>
      <c r="N138" s="153" t="s">
        <v>40</v>
      </c>
      <c r="O138" s="59"/>
      <c r="P138" s="154">
        <f t="shared" si="1"/>
        <v>0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6" t="s">
        <v>134</v>
      </c>
      <c r="AT138" s="156" t="s">
        <v>129</v>
      </c>
      <c r="AU138" s="156" t="s">
        <v>83</v>
      </c>
      <c r="AY138" s="18" t="s">
        <v>126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8" t="s">
        <v>83</v>
      </c>
      <c r="BK138" s="157">
        <f t="shared" si="9"/>
        <v>0</v>
      </c>
      <c r="BL138" s="18" t="s">
        <v>134</v>
      </c>
      <c r="BM138" s="156" t="s">
        <v>380</v>
      </c>
    </row>
    <row r="139" spans="1:65" s="2" customFormat="1" ht="16.5" customHeight="1">
      <c r="A139" s="33"/>
      <c r="B139" s="144"/>
      <c r="C139" s="145" t="s">
        <v>296</v>
      </c>
      <c r="D139" s="145" t="s">
        <v>129</v>
      </c>
      <c r="E139" s="146" t="s">
        <v>675</v>
      </c>
      <c r="F139" s="147" t="s">
        <v>676</v>
      </c>
      <c r="G139" s="148" t="s">
        <v>231</v>
      </c>
      <c r="H139" s="149">
        <v>6</v>
      </c>
      <c r="I139" s="150"/>
      <c r="J139" s="151">
        <f t="shared" si="0"/>
        <v>0</v>
      </c>
      <c r="K139" s="147" t="s">
        <v>1</v>
      </c>
      <c r="L139" s="34"/>
      <c r="M139" s="152" t="s">
        <v>1</v>
      </c>
      <c r="N139" s="153" t="s">
        <v>40</v>
      </c>
      <c r="O139" s="59"/>
      <c r="P139" s="154">
        <f t="shared" si="1"/>
        <v>0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6" t="s">
        <v>134</v>
      </c>
      <c r="AT139" s="156" t="s">
        <v>129</v>
      </c>
      <c r="AU139" s="156" t="s">
        <v>83</v>
      </c>
      <c r="AY139" s="18" t="s">
        <v>126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8" t="s">
        <v>83</v>
      </c>
      <c r="BK139" s="157">
        <f t="shared" si="9"/>
        <v>0</v>
      </c>
      <c r="BL139" s="18" t="s">
        <v>134</v>
      </c>
      <c r="BM139" s="156" t="s">
        <v>389</v>
      </c>
    </row>
    <row r="140" spans="1:65" s="2" customFormat="1" ht="16.5" customHeight="1">
      <c r="A140" s="33"/>
      <c r="B140" s="144"/>
      <c r="C140" s="145" t="s">
        <v>300</v>
      </c>
      <c r="D140" s="145" t="s">
        <v>129</v>
      </c>
      <c r="E140" s="146" t="s">
        <v>677</v>
      </c>
      <c r="F140" s="147" t="s">
        <v>678</v>
      </c>
      <c r="G140" s="148" t="s">
        <v>158</v>
      </c>
      <c r="H140" s="149">
        <v>6</v>
      </c>
      <c r="I140" s="150"/>
      <c r="J140" s="151">
        <f t="shared" si="0"/>
        <v>0</v>
      </c>
      <c r="K140" s="147" t="s">
        <v>1</v>
      </c>
      <c r="L140" s="34"/>
      <c r="M140" s="152" t="s">
        <v>1</v>
      </c>
      <c r="N140" s="153" t="s">
        <v>40</v>
      </c>
      <c r="O140" s="59"/>
      <c r="P140" s="154">
        <f t="shared" si="1"/>
        <v>0</v>
      </c>
      <c r="Q140" s="154">
        <v>0</v>
      </c>
      <c r="R140" s="154">
        <f t="shared" si="2"/>
        <v>0</v>
      </c>
      <c r="S140" s="154">
        <v>0</v>
      </c>
      <c r="T140" s="155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6" t="s">
        <v>134</v>
      </c>
      <c r="AT140" s="156" t="s">
        <v>129</v>
      </c>
      <c r="AU140" s="156" t="s">
        <v>83</v>
      </c>
      <c r="AY140" s="18" t="s">
        <v>126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8" t="s">
        <v>83</v>
      </c>
      <c r="BK140" s="157">
        <f t="shared" si="9"/>
        <v>0</v>
      </c>
      <c r="BL140" s="18" t="s">
        <v>134</v>
      </c>
      <c r="BM140" s="156" t="s">
        <v>402</v>
      </c>
    </row>
    <row r="141" spans="1:65" s="2" customFormat="1" ht="21.75" customHeight="1">
      <c r="A141" s="33"/>
      <c r="B141" s="144"/>
      <c r="C141" s="145" t="s">
        <v>306</v>
      </c>
      <c r="D141" s="145" t="s">
        <v>129</v>
      </c>
      <c r="E141" s="146" t="s">
        <v>679</v>
      </c>
      <c r="F141" s="147" t="s">
        <v>680</v>
      </c>
      <c r="G141" s="148" t="s">
        <v>158</v>
      </c>
      <c r="H141" s="149">
        <v>14</v>
      </c>
      <c r="I141" s="150"/>
      <c r="J141" s="151">
        <f t="shared" si="0"/>
        <v>0</v>
      </c>
      <c r="K141" s="147" t="s">
        <v>1</v>
      </c>
      <c r="L141" s="34"/>
      <c r="M141" s="152" t="s">
        <v>1</v>
      </c>
      <c r="N141" s="153" t="s">
        <v>40</v>
      </c>
      <c r="O141" s="59"/>
      <c r="P141" s="154">
        <f t="shared" si="1"/>
        <v>0</v>
      </c>
      <c r="Q141" s="154">
        <v>0</v>
      </c>
      <c r="R141" s="154">
        <f t="shared" si="2"/>
        <v>0</v>
      </c>
      <c r="S141" s="154">
        <v>0</v>
      </c>
      <c r="T141" s="155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6" t="s">
        <v>134</v>
      </c>
      <c r="AT141" s="156" t="s">
        <v>129</v>
      </c>
      <c r="AU141" s="156" t="s">
        <v>83</v>
      </c>
      <c r="AY141" s="18" t="s">
        <v>126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8" t="s">
        <v>83</v>
      </c>
      <c r="BK141" s="157">
        <f t="shared" si="9"/>
        <v>0</v>
      </c>
      <c r="BL141" s="18" t="s">
        <v>134</v>
      </c>
      <c r="BM141" s="156" t="s">
        <v>412</v>
      </c>
    </row>
    <row r="142" spans="1:65" s="2" customFormat="1" ht="16.5" customHeight="1">
      <c r="A142" s="33"/>
      <c r="B142" s="144"/>
      <c r="C142" s="145" t="s">
        <v>7</v>
      </c>
      <c r="D142" s="145" t="s">
        <v>129</v>
      </c>
      <c r="E142" s="146" t="s">
        <v>681</v>
      </c>
      <c r="F142" s="147" t="s">
        <v>682</v>
      </c>
      <c r="G142" s="148" t="s">
        <v>158</v>
      </c>
      <c r="H142" s="149">
        <v>50</v>
      </c>
      <c r="I142" s="150"/>
      <c r="J142" s="151">
        <f t="shared" si="0"/>
        <v>0</v>
      </c>
      <c r="K142" s="147" t="s">
        <v>1</v>
      </c>
      <c r="L142" s="34"/>
      <c r="M142" s="152" t="s">
        <v>1</v>
      </c>
      <c r="N142" s="153" t="s">
        <v>40</v>
      </c>
      <c r="O142" s="59"/>
      <c r="P142" s="154">
        <f t="shared" si="1"/>
        <v>0</v>
      </c>
      <c r="Q142" s="154">
        <v>0</v>
      </c>
      <c r="R142" s="154">
        <f t="shared" si="2"/>
        <v>0</v>
      </c>
      <c r="S142" s="154">
        <v>0</v>
      </c>
      <c r="T142" s="155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6" t="s">
        <v>134</v>
      </c>
      <c r="AT142" s="156" t="s">
        <v>129</v>
      </c>
      <c r="AU142" s="156" t="s">
        <v>83</v>
      </c>
      <c r="AY142" s="18" t="s">
        <v>126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8" t="s">
        <v>83</v>
      </c>
      <c r="BK142" s="157">
        <f t="shared" si="9"/>
        <v>0</v>
      </c>
      <c r="BL142" s="18" t="s">
        <v>134</v>
      </c>
      <c r="BM142" s="156" t="s">
        <v>421</v>
      </c>
    </row>
    <row r="143" spans="1:65" s="2" customFormat="1" ht="16.5" customHeight="1">
      <c r="A143" s="33"/>
      <c r="B143" s="144"/>
      <c r="C143" s="145" t="s">
        <v>316</v>
      </c>
      <c r="D143" s="145" t="s">
        <v>129</v>
      </c>
      <c r="E143" s="146" t="s">
        <v>683</v>
      </c>
      <c r="F143" s="147" t="s">
        <v>684</v>
      </c>
      <c r="G143" s="148" t="s">
        <v>158</v>
      </c>
      <c r="H143" s="149">
        <v>42</v>
      </c>
      <c r="I143" s="150"/>
      <c r="J143" s="151">
        <f t="shared" si="0"/>
        <v>0</v>
      </c>
      <c r="K143" s="147" t="s">
        <v>1</v>
      </c>
      <c r="L143" s="34"/>
      <c r="M143" s="152" t="s">
        <v>1</v>
      </c>
      <c r="N143" s="153" t="s">
        <v>40</v>
      </c>
      <c r="O143" s="59"/>
      <c r="P143" s="154">
        <f t="shared" si="1"/>
        <v>0</v>
      </c>
      <c r="Q143" s="154">
        <v>0</v>
      </c>
      <c r="R143" s="154">
        <f t="shared" si="2"/>
        <v>0</v>
      </c>
      <c r="S143" s="154">
        <v>0</v>
      </c>
      <c r="T143" s="155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6" t="s">
        <v>134</v>
      </c>
      <c r="AT143" s="156" t="s">
        <v>129</v>
      </c>
      <c r="AU143" s="156" t="s">
        <v>83</v>
      </c>
      <c r="AY143" s="18" t="s">
        <v>126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8" t="s">
        <v>83</v>
      </c>
      <c r="BK143" s="157">
        <f t="shared" si="9"/>
        <v>0</v>
      </c>
      <c r="BL143" s="18" t="s">
        <v>134</v>
      </c>
      <c r="BM143" s="156" t="s">
        <v>436</v>
      </c>
    </row>
    <row r="144" spans="1:65" s="2" customFormat="1" ht="24">
      <c r="A144" s="33"/>
      <c r="B144" s="144"/>
      <c r="C144" s="145" t="s">
        <v>321</v>
      </c>
      <c r="D144" s="145" t="s">
        <v>129</v>
      </c>
      <c r="E144" s="146" t="s">
        <v>685</v>
      </c>
      <c r="F144" s="147" t="s">
        <v>686</v>
      </c>
      <c r="G144" s="148" t="s">
        <v>158</v>
      </c>
      <c r="H144" s="149">
        <v>6</v>
      </c>
      <c r="I144" s="150"/>
      <c r="J144" s="151">
        <f t="shared" si="0"/>
        <v>0</v>
      </c>
      <c r="K144" s="147" t="s">
        <v>1</v>
      </c>
      <c r="L144" s="34"/>
      <c r="M144" s="152" t="s">
        <v>1</v>
      </c>
      <c r="N144" s="153" t="s">
        <v>40</v>
      </c>
      <c r="O144" s="59"/>
      <c r="P144" s="154">
        <f t="shared" si="1"/>
        <v>0</v>
      </c>
      <c r="Q144" s="154">
        <v>0</v>
      </c>
      <c r="R144" s="154">
        <f t="shared" si="2"/>
        <v>0</v>
      </c>
      <c r="S144" s="154">
        <v>0</v>
      </c>
      <c r="T144" s="155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6" t="s">
        <v>134</v>
      </c>
      <c r="AT144" s="156" t="s">
        <v>129</v>
      </c>
      <c r="AU144" s="156" t="s">
        <v>83</v>
      </c>
      <c r="AY144" s="18" t="s">
        <v>126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8" t="s">
        <v>83</v>
      </c>
      <c r="BK144" s="157">
        <f t="shared" si="9"/>
        <v>0</v>
      </c>
      <c r="BL144" s="18" t="s">
        <v>134</v>
      </c>
      <c r="BM144" s="156" t="s">
        <v>431</v>
      </c>
    </row>
    <row r="145" spans="1:65" s="2" customFormat="1" ht="24">
      <c r="A145" s="33"/>
      <c r="B145" s="144"/>
      <c r="C145" s="145" t="s">
        <v>328</v>
      </c>
      <c r="D145" s="145" t="s">
        <v>129</v>
      </c>
      <c r="E145" s="146" t="s">
        <v>687</v>
      </c>
      <c r="F145" s="147" t="s">
        <v>688</v>
      </c>
      <c r="G145" s="148" t="s">
        <v>231</v>
      </c>
      <c r="H145" s="149">
        <v>6</v>
      </c>
      <c r="I145" s="150"/>
      <c r="J145" s="151">
        <f t="shared" si="0"/>
        <v>0</v>
      </c>
      <c r="K145" s="147" t="s">
        <v>1</v>
      </c>
      <c r="L145" s="34"/>
      <c r="M145" s="152" t="s">
        <v>1</v>
      </c>
      <c r="N145" s="153" t="s">
        <v>40</v>
      </c>
      <c r="O145" s="59"/>
      <c r="P145" s="154">
        <f t="shared" si="1"/>
        <v>0</v>
      </c>
      <c r="Q145" s="154">
        <v>0</v>
      </c>
      <c r="R145" s="154">
        <f t="shared" si="2"/>
        <v>0</v>
      </c>
      <c r="S145" s="154">
        <v>0</v>
      </c>
      <c r="T145" s="155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6" t="s">
        <v>134</v>
      </c>
      <c r="AT145" s="156" t="s">
        <v>129</v>
      </c>
      <c r="AU145" s="156" t="s">
        <v>83</v>
      </c>
      <c r="AY145" s="18" t="s">
        <v>126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8" t="s">
        <v>83</v>
      </c>
      <c r="BK145" s="157">
        <f t="shared" si="9"/>
        <v>0</v>
      </c>
      <c r="BL145" s="18" t="s">
        <v>134</v>
      </c>
      <c r="BM145" s="156" t="s">
        <v>456</v>
      </c>
    </row>
    <row r="146" spans="1:65" s="2" customFormat="1" ht="24">
      <c r="A146" s="33"/>
      <c r="B146" s="144"/>
      <c r="C146" s="145" t="s">
        <v>333</v>
      </c>
      <c r="D146" s="145" t="s">
        <v>129</v>
      </c>
      <c r="E146" s="146" t="s">
        <v>689</v>
      </c>
      <c r="F146" s="147" t="s">
        <v>690</v>
      </c>
      <c r="G146" s="148" t="s">
        <v>691</v>
      </c>
      <c r="H146" s="149">
        <v>6</v>
      </c>
      <c r="I146" s="150"/>
      <c r="J146" s="151">
        <f t="shared" si="0"/>
        <v>0</v>
      </c>
      <c r="K146" s="147" t="s">
        <v>1</v>
      </c>
      <c r="L146" s="34"/>
      <c r="M146" s="152" t="s">
        <v>1</v>
      </c>
      <c r="N146" s="153" t="s">
        <v>40</v>
      </c>
      <c r="O146" s="59"/>
      <c r="P146" s="154">
        <f t="shared" si="1"/>
        <v>0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6" t="s">
        <v>134</v>
      </c>
      <c r="AT146" s="156" t="s">
        <v>129</v>
      </c>
      <c r="AU146" s="156" t="s">
        <v>83</v>
      </c>
      <c r="AY146" s="18" t="s">
        <v>126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8" t="s">
        <v>83</v>
      </c>
      <c r="BK146" s="157">
        <f t="shared" si="9"/>
        <v>0</v>
      </c>
      <c r="BL146" s="18" t="s">
        <v>134</v>
      </c>
      <c r="BM146" s="156" t="s">
        <v>464</v>
      </c>
    </row>
    <row r="147" spans="1:65" s="2" customFormat="1" ht="16.5" customHeight="1">
      <c r="A147" s="33"/>
      <c r="B147" s="144"/>
      <c r="C147" s="145" t="s">
        <v>338</v>
      </c>
      <c r="D147" s="145" t="s">
        <v>129</v>
      </c>
      <c r="E147" s="146" t="s">
        <v>692</v>
      </c>
      <c r="F147" s="147" t="s">
        <v>693</v>
      </c>
      <c r="G147" s="148" t="s">
        <v>691</v>
      </c>
      <c r="H147" s="149">
        <v>6</v>
      </c>
      <c r="I147" s="150"/>
      <c r="J147" s="151">
        <f t="shared" si="0"/>
        <v>0</v>
      </c>
      <c r="K147" s="147" t="s">
        <v>1</v>
      </c>
      <c r="L147" s="34"/>
      <c r="M147" s="152" t="s">
        <v>1</v>
      </c>
      <c r="N147" s="153" t="s">
        <v>40</v>
      </c>
      <c r="O147" s="59"/>
      <c r="P147" s="154">
        <f t="shared" si="1"/>
        <v>0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6" t="s">
        <v>134</v>
      </c>
      <c r="AT147" s="156" t="s">
        <v>129</v>
      </c>
      <c r="AU147" s="156" t="s">
        <v>83</v>
      </c>
      <c r="AY147" s="18" t="s">
        <v>126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8" t="s">
        <v>83</v>
      </c>
      <c r="BK147" s="157">
        <f t="shared" si="9"/>
        <v>0</v>
      </c>
      <c r="BL147" s="18" t="s">
        <v>134</v>
      </c>
      <c r="BM147" s="156" t="s">
        <v>472</v>
      </c>
    </row>
    <row r="148" spans="1:65" s="2" customFormat="1" ht="16.5" customHeight="1">
      <c r="A148" s="33"/>
      <c r="B148" s="144"/>
      <c r="C148" s="145" t="s">
        <v>344</v>
      </c>
      <c r="D148" s="145" t="s">
        <v>129</v>
      </c>
      <c r="E148" s="146" t="s">
        <v>694</v>
      </c>
      <c r="F148" s="147" t="s">
        <v>695</v>
      </c>
      <c r="G148" s="148" t="s">
        <v>231</v>
      </c>
      <c r="H148" s="149">
        <v>100</v>
      </c>
      <c r="I148" s="150"/>
      <c r="J148" s="151">
        <f t="shared" si="0"/>
        <v>0</v>
      </c>
      <c r="K148" s="147" t="s">
        <v>1</v>
      </c>
      <c r="L148" s="34"/>
      <c r="M148" s="152" t="s">
        <v>1</v>
      </c>
      <c r="N148" s="153" t="s">
        <v>40</v>
      </c>
      <c r="O148" s="59"/>
      <c r="P148" s="154">
        <f t="shared" si="1"/>
        <v>0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6" t="s">
        <v>134</v>
      </c>
      <c r="AT148" s="156" t="s">
        <v>129</v>
      </c>
      <c r="AU148" s="156" t="s">
        <v>83</v>
      </c>
      <c r="AY148" s="18" t="s">
        <v>126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8" t="s">
        <v>83</v>
      </c>
      <c r="BK148" s="157">
        <f t="shared" si="9"/>
        <v>0</v>
      </c>
      <c r="BL148" s="18" t="s">
        <v>134</v>
      </c>
      <c r="BM148" s="156" t="s">
        <v>485</v>
      </c>
    </row>
    <row r="149" spans="1:65" s="2" customFormat="1" ht="24">
      <c r="A149" s="33"/>
      <c r="B149" s="144"/>
      <c r="C149" s="145" t="s">
        <v>349</v>
      </c>
      <c r="D149" s="145" t="s">
        <v>129</v>
      </c>
      <c r="E149" s="146" t="s">
        <v>696</v>
      </c>
      <c r="F149" s="147" t="s">
        <v>697</v>
      </c>
      <c r="G149" s="148" t="s">
        <v>231</v>
      </c>
      <c r="H149" s="149">
        <v>4</v>
      </c>
      <c r="I149" s="150"/>
      <c r="J149" s="151">
        <f t="shared" si="0"/>
        <v>0</v>
      </c>
      <c r="K149" s="147" t="s">
        <v>1</v>
      </c>
      <c r="L149" s="34"/>
      <c r="M149" s="152" t="s">
        <v>1</v>
      </c>
      <c r="N149" s="153" t="s">
        <v>40</v>
      </c>
      <c r="O149" s="59"/>
      <c r="P149" s="154">
        <f t="shared" si="1"/>
        <v>0</v>
      </c>
      <c r="Q149" s="154">
        <v>0</v>
      </c>
      <c r="R149" s="154">
        <f t="shared" si="2"/>
        <v>0</v>
      </c>
      <c r="S149" s="154">
        <v>0</v>
      </c>
      <c r="T149" s="155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6" t="s">
        <v>134</v>
      </c>
      <c r="AT149" s="156" t="s">
        <v>129</v>
      </c>
      <c r="AU149" s="156" t="s">
        <v>83</v>
      </c>
      <c r="AY149" s="18" t="s">
        <v>126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8" t="s">
        <v>83</v>
      </c>
      <c r="BK149" s="157">
        <f t="shared" si="9"/>
        <v>0</v>
      </c>
      <c r="BL149" s="18" t="s">
        <v>134</v>
      </c>
      <c r="BM149" s="156" t="s">
        <v>502</v>
      </c>
    </row>
    <row r="150" spans="1:65" s="2" customFormat="1" ht="21.75" customHeight="1">
      <c r="A150" s="33"/>
      <c r="B150" s="144"/>
      <c r="C150" s="145" t="s">
        <v>354</v>
      </c>
      <c r="D150" s="145" t="s">
        <v>129</v>
      </c>
      <c r="E150" s="146" t="s">
        <v>698</v>
      </c>
      <c r="F150" s="147" t="s">
        <v>699</v>
      </c>
      <c r="G150" s="148" t="s">
        <v>231</v>
      </c>
      <c r="H150" s="149">
        <v>1</v>
      </c>
      <c r="I150" s="150"/>
      <c r="J150" s="151">
        <f t="shared" si="0"/>
        <v>0</v>
      </c>
      <c r="K150" s="147" t="s">
        <v>1</v>
      </c>
      <c r="L150" s="34"/>
      <c r="M150" s="152" t="s">
        <v>1</v>
      </c>
      <c r="N150" s="153" t="s">
        <v>40</v>
      </c>
      <c r="O150" s="59"/>
      <c r="P150" s="154">
        <f t="shared" si="1"/>
        <v>0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6" t="s">
        <v>134</v>
      </c>
      <c r="AT150" s="156" t="s">
        <v>129</v>
      </c>
      <c r="AU150" s="156" t="s">
        <v>83</v>
      </c>
      <c r="AY150" s="18" t="s">
        <v>126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8" t="s">
        <v>83</v>
      </c>
      <c r="BK150" s="157">
        <f t="shared" si="9"/>
        <v>0</v>
      </c>
      <c r="BL150" s="18" t="s">
        <v>134</v>
      </c>
      <c r="BM150" s="156" t="s">
        <v>515</v>
      </c>
    </row>
    <row r="151" spans="1:65" s="12" customFormat="1" ht="25.9" customHeight="1">
      <c r="B151" s="131"/>
      <c r="D151" s="132" t="s">
        <v>74</v>
      </c>
      <c r="E151" s="133" t="s">
        <v>700</v>
      </c>
      <c r="F151" s="133" t="s">
        <v>701</v>
      </c>
      <c r="I151" s="134"/>
      <c r="J151" s="135">
        <f>BK151</f>
        <v>0</v>
      </c>
      <c r="L151" s="131"/>
      <c r="M151" s="136"/>
      <c r="N151" s="137"/>
      <c r="O151" s="137"/>
      <c r="P151" s="138">
        <f>SUM(P152:P180)</f>
        <v>0</v>
      </c>
      <c r="Q151" s="137"/>
      <c r="R151" s="138">
        <f>SUM(R152:R180)</f>
        <v>0</v>
      </c>
      <c r="S151" s="137"/>
      <c r="T151" s="139">
        <f>SUM(T152:T180)</f>
        <v>0</v>
      </c>
      <c r="AR151" s="132" t="s">
        <v>83</v>
      </c>
      <c r="AT151" s="140" t="s">
        <v>74</v>
      </c>
      <c r="AU151" s="140" t="s">
        <v>75</v>
      </c>
      <c r="AY151" s="132" t="s">
        <v>126</v>
      </c>
      <c r="BK151" s="141">
        <f>SUM(BK152:BK180)</f>
        <v>0</v>
      </c>
    </row>
    <row r="152" spans="1:65" s="2" customFormat="1" ht="21.75" customHeight="1">
      <c r="A152" s="33"/>
      <c r="B152" s="144"/>
      <c r="C152" s="145" t="s">
        <v>359</v>
      </c>
      <c r="D152" s="145" t="s">
        <v>129</v>
      </c>
      <c r="E152" s="146" t="s">
        <v>702</v>
      </c>
      <c r="F152" s="147" t="s">
        <v>703</v>
      </c>
      <c r="G152" s="148" t="s">
        <v>231</v>
      </c>
      <c r="H152" s="149">
        <v>70</v>
      </c>
      <c r="I152" s="150"/>
      <c r="J152" s="151">
        <f t="shared" ref="J152:J180" si="10">ROUND(I152*H152,2)</f>
        <v>0</v>
      </c>
      <c r="K152" s="147" t="s">
        <v>1</v>
      </c>
      <c r="L152" s="34"/>
      <c r="M152" s="152" t="s">
        <v>1</v>
      </c>
      <c r="N152" s="153" t="s">
        <v>40</v>
      </c>
      <c r="O152" s="59"/>
      <c r="P152" s="154">
        <f t="shared" ref="P152:P180" si="11">O152*H152</f>
        <v>0</v>
      </c>
      <c r="Q152" s="154">
        <v>0</v>
      </c>
      <c r="R152" s="154">
        <f t="shared" ref="R152:R180" si="12">Q152*H152</f>
        <v>0</v>
      </c>
      <c r="S152" s="154">
        <v>0</v>
      </c>
      <c r="T152" s="155">
        <f t="shared" ref="T152:T180" si="13"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6" t="s">
        <v>134</v>
      </c>
      <c r="AT152" s="156" t="s">
        <v>129</v>
      </c>
      <c r="AU152" s="156" t="s">
        <v>83</v>
      </c>
      <c r="AY152" s="18" t="s">
        <v>126</v>
      </c>
      <c r="BE152" s="157">
        <f t="shared" ref="BE152:BE180" si="14">IF(N152="základní",J152,0)</f>
        <v>0</v>
      </c>
      <c r="BF152" s="157">
        <f t="shared" ref="BF152:BF180" si="15">IF(N152="snížená",J152,0)</f>
        <v>0</v>
      </c>
      <c r="BG152" s="157">
        <f t="shared" ref="BG152:BG180" si="16">IF(N152="zákl. přenesená",J152,0)</f>
        <v>0</v>
      </c>
      <c r="BH152" s="157">
        <f t="shared" ref="BH152:BH180" si="17">IF(N152="sníž. přenesená",J152,0)</f>
        <v>0</v>
      </c>
      <c r="BI152" s="157">
        <f t="shared" ref="BI152:BI180" si="18">IF(N152="nulová",J152,0)</f>
        <v>0</v>
      </c>
      <c r="BJ152" s="18" t="s">
        <v>83</v>
      </c>
      <c r="BK152" s="157">
        <f t="shared" ref="BK152:BK180" si="19">ROUND(I152*H152,2)</f>
        <v>0</v>
      </c>
      <c r="BL152" s="18" t="s">
        <v>134</v>
      </c>
      <c r="BM152" s="156" t="s">
        <v>527</v>
      </c>
    </row>
    <row r="153" spans="1:65" s="2" customFormat="1" ht="16.5" customHeight="1">
      <c r="A153" s="33"/>
      <c r="B153" s="144"/>
      <c r="C153" s="145" t="s">
        <v>364</v>
      </c>
      <c r="D153" s="145" t="s">
        <v>129</v>
      </c>
      <c r="E153" s="146" t="s">
        <v>704</v>
      </c>
      <c r="F153" s="147" t="s">
        <v>705</v>
      </c>
      <c r="G153" s="148" t="s">
        <v>231</v>
      </c>
      <c r="H153" s="149">
        <v>100</v>
      </c>
      <c r="I153" s="150"/>
      <c r="J153" s="151">
        <f t="shared" si="10"/>
        <v>0</v>
      </c>
      <c r="K153" s="147" t="s">
        <v>1</v>
      </c>
      <c r="L153" s="34"/>
      <c r="M153" s="152" t="s">
        <v>1</v>
      </c>
      <c r="N153" s="153" t="s">
        <v>40</v>
      </c>
      <c r="O153" s="59"/>
      <c r="P153" s="154">
        <f t="shared" si="11"/>
        <v>0</v>
      </c>
      <c r="Q153" s="154">
        <v>0</v>
      </c>
      <c r="R153" s="154">
        <f t="shared" si="12"/>
        <v>0</v>
      </c>
      <c r="S153" s="154">
        <v>0</v>
      </c>
      <c r="T153" s="155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6" t="s">
        <v>134</v>
      </c>
      <c r="AT153" s="156" t="s">
        <v>129</v>
      </c>
      <c r="AU153" s="156" t="s">
        <v>83</v>
      </c>
      <c r="AY153" s="18" t="s">
        <v>126</v>
      </c>
      <c r="BE153" s="157">
        <f t="shared" si="14"/>
        <v>0</v>
      </c>
      <c r="BF153" s="157">
        <f t="shared" si="15"/>
        <v>0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8" t="s">
        <v>83</v>
      </c>
      <c r="BK153" s="157">
        <f t="shared" si="19"/>
        <v>0</v>
      </c>
      <c r="BL153" s="18" t="s">
        <v>134</v>
      </c>
      <c r="BM153" s="156" t="s">
        <v>535</v>
      </c>
    </row>
    <row r="154" spans="1:65" s="2" customFormat="1" ht="21.75" customHeight="1">
      <c r="A154" s="33"/>
      <c r="B154" s="144"/>
      <c r="C154" s="145" t="s">
        <v>370</v>
      </c>
      <c r="D154" s="145" t="s">
        <v>129</v>
      </c>
      <c r="E154" s="146" t="s">
        <v>706</v>
      </c>
      <c r="F154" s="147" t="s">
        <v>707</v>
      </c>
      <c r="G154" s="148" t="s">
        <v>231</v>
      </c>
      <c r="H154" s="149">
        <v>170</v>
      </c>
      <c r="I154" s="150"/>
      <c r="J154" s="151">
        <f t="shared" si="10"/>
        <v>0</v>
      </c>
      <c r="K154" s="147" t="s">
        <v>1</v>
      </c>
      <c r="L154" s="34"/>
      <c r="M154" s="152" t="s">
        <v>1</v>
      </c>
      <c r="N154" s="153" t="s">
        <v>40</v>
      </c>
      <c r="O154" s="59"/>
      <c r="P154" s="154">
        <f t="shared" si="11"/>
        <v>0</v>
      </c>
      <c r="Q154" s="154">
        <v>0</v>
      </c>
      <c r="R154" s="154">
        <f t="shared" si="12"/>
        <v>0</v>
      </c>
      <c r="S154" s="154">
        <v>0</v>
      </c>
      <c r="T154" s="155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6" t="s">
        <v>134</v>
      </c>
      <c r="AT154" s="156" t="s">
        <v>129</v>
      </c>
      <c r="AU154" s="156" t="s">
        <v>83</v>
      </c>
      <c r="AY154" s="18" t="s">
        <v>126</v>
      </c>
      <c r="BE154" s="157">
        <f t="shared" si="14"/>
        <v>0</v>
      </c>
      <c r="BF154" s="157">
        <f t="shared" si="15"/>
        <v>0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8" t="s">
        <v>83</v>
      </c>
      <c r="BK154" s="157">
        <f t="shared" si="19"/>
        <v>0</v>
      </c>
      <c r="BL154" s="18" t="s">
        <v>134</v>
      </c>
      <c r="BM154" s="156" t="s">
        <v>545</v>
      </c>
    </row>
    <row r="155" spans="1:65" s="2" customFormat="1" ht="21.75" customHeight="1">
      <c r="A155" s="33"/>
      <c r="B155" s="144"/>
      <c r="C155" s="145" t="s">
        <v>375</v>
      </c>
      <c r="D155" s="145" t="s">
        <v>129</v>
      </c>
      <c r="E155" s="146" t="s">
        <v>708</v>
      </c>
      <c r="F155" s="147" t="s">
        <v>709</v>
      </c>
      <c r="G155" s="148" t="s">
        <v>231</v>
      </c>
      <c r="H155" s="149">
        <v>20</v>
      </c>
      <c r="I155" s="150"/>
      <c r="J155" s="151">
        <f t="shared" si="10"/>
        <v>0</v>
      </c>
      <c r="K155" s="147" t="s">
        <v>1</v>
      </c>
      <c r="L155" s="34"/>
      <c r="M155" s="152" t="s">
        <v>1</v>
      </c>
      <c r="N155" s="153" t="s">
        <v>40</v>
      </c>
      <c r="O155" s="59"/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6" t="s">
        <v>134</v>
      </c>
      <c r="AT155" s="156" t="s">
        <v>129</v>
      </c>
      <c r="AU155" s="156" t="s">
        <v>83</v>
      </c>
      <c r="AY155" s="18" t="s">
        <v>126</v>
      </c>
      <c r="BE155" s="157">
        <f t="shared" si="14"/>
        <v>0</v>
      </c>
      <c r="BF155" s="157">
        <f t="shared" si="15"/>
        <v>0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8" t="s">
        <v>83</v>
      </c>
      <c r="BK155" s="157">
        <f t="shared" si="19"/>
        <v>0</v>
      </c>
      <c r="BL155" s="18" t="s">
        <v>134</v>
      </c>
      <c r="BM155" s="156" t="s">
        <v>710</v>
      </c>
    </row>
    <row r="156" spans="1:65" s="2" customFormat="1" ht="21.75" customHeight="1">
      <c r="A156" s="33"/>
      <c r="B156" s="144"/>
      <c r="C156" s="145" t="s">
        <v>380</v>
      </c>
      <c r="D156" s="145" t="s">
        <v>129</v>
      </c>
      <c r="E156" s="146" t="s">
        <v>711</v>
      </c>
      <c r="F156" s="147" t="s">
        <v>712</v>
      </c>
      <c r="G156" s="148" t="s">
        <v>231</v>
      </c>
      <c r="H156" s="149">
        <v>50</v>
      </c>
      <c r="I156" s="150"/>
      <c r="J156" s="151">
        <f t="shared" si="10"/>
        <v>0</v>
      </c>
      <c r="K156" s="147" t="s">
        <v>1</v>
      </c>
      <c r="L156" s="34"/>
      <c r="M156" s="152" t="s">
        <v>1</v>
      </c>
      <c r="N156" s="153" t="s">
        <v>40</v>
      </c>
      <c r="O156" s="59"/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6" t="s">
        <v>134</v>
      </c>
      <c r="AT156" s="156" t="s">
        <v>129</v>
      </c>
      <c r="AU156" s="156" t="s">
        <v>83</v>
      </c>
      <c r="AY156" s="18" t="s">
        <v>126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8" t="s">
        <v>83</v>
      </c>
      <c r="BK156" s="157">
        <f t="shared" si="19"/>
        <v>0</v>
      </c>
      <c r="BL156" s="18" t="s">
        <v>134</v>
      </c>
      <c r="BM156" s="156" t="s">
        <v>713</v>
      </c>
    </row>
    <row r="157" spans="1:65" s="2" customFormat="1" ht="21.75" customHeight="1">
      <c r="A157" s="33"/>
      <c r="B157" s="144"/>
      <c r="C157" s="145" t="s">
        <v>385</v>
      </c>
      <c r="D157" s="145" t="s">
        <v>129</v>
      </c>
      <c r="E157" s="146" t="s">
        <v>714</v>
      </c>
      <c r="F157" s="147" t="s">
        <v>715</v>
      </c>
      <c r="G157" s="148" t="s">
        <v>231</v>
      </c>
      <c r="H157" s="149">
        <v>70</v>
      </c>
      <c r="I157" s="150"/>
      <c r="J157" s="151">
        <f t="shared" si="10"/>
        <v>0</v>
      </c>
      <c r="K157" s="147" t="s">
        <v>1</v>
      </c>
      <c r="L157" s="34"/>
      <c r="M157" s="152" t="s">
        <v>1</v>
      </c>
      <c r="N157" s="153" t="s">
        <v>40</v>
      </c>
      <c r="O157" s="59"/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6" t="s">
        <v>134</v>
      </c>
      <c r="AT157" s="156" t="s">
        <v>129</v>
      </c>
      <c r="AU157" s="156" t="s">
        <v>83</v>
      </c>
      <c r="AY157" s="18" t="s">
        <v>126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8" t="s">
        <v>83</v>
      </c>
      <c r="BK157" s="157">
        <f t="shared" si="19"/>
        <v>0</v>
      </c>
      <c r="BL157" s="18" t="s">
        <v>134</v>
      </c>
      <c r="BM157" s="156" t="s">
        <v>716</v>
      </c>
    </row>
    <row r="158" spans="1:65" s="2" customFormat="1" ht="24">
      <c r="A158" s="33"/>
      <c r="B158" s="144"/>
      <c r="C158" s="145" t="s">
        <v>389</v>
      </c>
      <c r="D158" s="145" t="s">
        <v>129</v>
      </c>
      <c r="E158" s="146" t="s">
        <v>717</v>
      </c>
      <c r="F158" s="147" t="s">
        <v>718</v>
      </c>
      <c r="G158" s="148" t="s">
        <v>255</v>
      </c>
      <c r="H158" s="149">
        <v>12</v>
      </c>
      <c r="I158" s="150"/>
      <c r="J158" s="151">
        <f t="shared" si="10"/>
        <v>0</v>
      </c>
      <c r="K158" s="147" t="s">
        <v>1</v>
      </c>
      <c r="L158" s="34"/>
      <c r="M158" s="152" t="s">
        <v>1</v>
      </c>
      <c r="N158" s="153" t="s">
        <v>40</v>
      </c>
      <c r="O158" s="59"/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6" t="s">
        <v>134</v>
      </c>
      <c r="AT158" s="156" t="s">
        <v>129</v>
      </c>
      <c r="AU158" s="156" t="s">
        <v>83</v>
      </c>
      <c r="AY158" s="18" t="s">
        <v>126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8" t="s">
        <v>83</v>
      </c>
      <c r="BK158" s="157">
        <f t="shared" si="19"/>
        <v>0</v>
      </c>
      <c r="BL158" s="18" t="s">
        <v>134</v>
      </c>
      <c r="BM158" s="156" t="s">
        <v>719</v>
      </c>
    </row>
    <row r="159" spans="1:65" s="2" customFormat="1" ht="21.75" customHeight="1">
      <c r="A159" s="33"/>
      <c r="B159" s="144"/>
      <c r="C159" s="145" t="s">
        <v>397</v>
      </c>
      <c r="D159" s="145" t="s">
        <v>129</v>
      </c>
      <c r="E159" s="146" t="s">
        <v>720</v>
      </c>
      <c r="F159" s="147" t="s">
        <v>721</v>
      </c>
      <c r="G159" s="148" t="s">
        <v>231</v>
      </c>
      <c r="H159" s="149">
        <v>5</v>
      </c>
      <c r="I159" s="150"/>
      <c r="J159" s="151">
        <f t="shared" si="10"/>
        <v>0</v>
      </c>
      <c r="K159" s="147" t="s">
        <v>1</v>
      </c>
      <c r="L159" s="34"/>
      <c r="M159" s="152" t="s">
        <v>1</v>
      </c>
      <c r="N159" s="153" t="s">
        <v>40</v>
      </c>
      <c r="O159" s="59"/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6" t="s">
        <v>134</v>
      </c>
      <c r="AT159" s="156" t="s">
        <v>129</v>
      </c>
      <c r="AU159" s="156" t="s">
        <v>83</v>
      </c>
      <c r="AY159" s="18" t="s">
        <v>126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8" t="s">
        <v>83</v>
      </c>
      <c r="BK159" s="157">
        <f t="shared" si="19"/>
        <v>0</v>
      </c>
      <c r="BL159" s="18" t="s">
        <v>134</v>
      </c>
      <c r="BM159" s="156" t="s">
        <v>722</v>
      </c>
    </row>
    <row r="160" spans="1:65" s="2" customFormat="1" ht="21.75" customHeight="1">
      <c r="A160" s="33"/>
      <c r="B160" s="144"/>
      <c r="C160" s="145" t="s">
        <v>402</v>
      </c>
      <c r="D160" s="145" t="s">
        <v>129</v>
      </c>
      <c r="E160" s="146" t="s">
        <v>723</v>
      </c>
      <c r="F160" s="147" t="s">
        <v>724</v>
      </c>
      <c r="G160" s="148" t="s">
        <v>231</v>
      </c>
      <c r="H160" s="149">
        <v>15</v>
      </c>
      <c r="I160" s="150"/>
      <c r="J160" s="151">
        <f t="shared" si="10"/>
        <v>0</v>
      </c>
      <c r="K160" s="147" t="s">
        <v>1</v>
      </c>
      <c r="L160" s="34"/>
      <c r="M160" s="152" t="s">
        <v>1</v>
      </c>
      <c r="N160" s="153" t="s">
        <v>40</v>
      </c>
      <c r="O160" s="59"/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6" t="s">
        <v>134</v>
      </c>
      <c r="AT160" s="156" t="s">
        <v>129</v>
      </c>
      <c r="AU160" s="156" t="s">
        <v>83</v>
      </c>
      <c r="AY160" s="18" t="s">
        <v>126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8" t="s">
        <v>83</v>
      </c>
      <c r="BK160" s="157">
        <f t="shared" si="19"/>
        <v>0</v>
      </c>
      <c r="BL160" s="18" t="s">
        <v>134</v>
      </c>
      <c r="BM160" s="156" t="s">
        <v>725</v>
      </c>
    </row>
    <row r="161" spans="1:65" s="2" customFormat="1" ht="21.75" customHeight="1">
      <c r="A161" s="33"/>
      <c r="B161" s="144"/>
      <c r="C161" s="145" t="s">
        <v>408</v>
      </c>
      <c r="D161" s="145" t="s">
        <v>129</v>
      </c>
      <c r="E161" s="146" t="s">
        <v>726</v>
      </c>
      <c r="F161" s="147" t="s">
        <v>727</v>
      </c>
      <c r="G161" s="148" t="s">
        <v>231</v>
      </c>
      <c r="H161" s="149">
        <v>20</v>
      </c>
      <c r="I161" s="150"/>
      <c r="J161" s="151">
        <f t="shared" si="10"/>
        <v>0</v>
      </c>
      <c r="K161" s="147" t="s">
        <v>1</v>
      </c>
      <c r="L161" s="34"/>
      <c r="M161" s="152" t="s">
        <v>1</v>
      </c>
      <c r="N161" s="153" t="s">
        <v>40</v>
      </c>
      <c r="O161" s="59"/>
      <c r="P161" s="154">
        <f t="shared" si="11"/>
        <v>0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6" t="s">
        <v>134</v>
      </c>
      <c r="AT161" s="156" t="s">
        <v>129</v>
      </c>
      <c r="AU161" s="156" t="s">
        <v>83</v>
      </c>
      <c r="AY161" s="18" t="s">
        <v>126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8" t="s">
        <v>83</v>
      </c>
      <c r="BK161" s="157">
        <f t="shared" si="19"/>
        <v>0</v>
      </c>
      <c r="BL161" s="18" t="s">
        <v>134</v>
      </c>
      <c r="BM161" s="156" t="s">
        <v>728</v>
      </c>
    </row>
    <row r="162" spans="1:65" s="2" customFormat="1" ht="16.5" customHeight="1">
      <c r="A162" s="33"/>
      <c r="B162" s="144"/>
      <c r="C162" s="145" t="s">
        <v>412</v>
      </c>
      <c r="D162" s="145" t="s">
        <v>129</v>
      </c>
      <c r="E162" s="146" t="s">
        <v>729</v>
      </c>
      <c r="F162" s="147" t="s">
        <v>730</v>
      </c>
      <c r="G162" s="148" t="s">
        <v>731</v>
      </c>
      <c r="H162" s="149">
        <v>25</v>
      </c>
      <c r="I162" s="150"/>
      <c r="J162" s="151">
        <f t="shared" si="10"/>
        <v>0</v>
      </c>
      <c r="K162" s="147" t="s">
        <v>1</v>
      </c>
      <c r="L162" s="34"/>
      <c r="M162" s="152" t="s">
        <v>1</v>
      </c>
      <c r="N162" s="153" t="s">
        <v>40</v>
      </c>
      <c r="O162" s="59"/>
      <c r="P162" s="154">
        <f t="shared" si="11"/>
        <v>0</v>
      </c>
      <c r="Q162" s="154">
        <v>0</v>
      </c>
      <c r="R162" s="154">
        <f t="shared" si="12"/>
        <v>0</v>
      </c>
      <c r="S162" s="154">
        <v>0</v>
      </c>
      <c r="T162" s="155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6" t="s">
        <v>134</v>
      </c>
      <c r="AT162" s="156" t="s">
        <v>129</v>
      </c>
      <c r="AU162" s="156" t="s">
        <v>83</v>
      </c>
      <c r="AY162" s="18" t="s">
        <v>126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8" t="s">
        <v>83</v>
      </c>
      <c r="BK162" s="157">
        <f t="shared" si="19"/>
        <v>0</v>
      </c>
      <c r="BL162" s="18" t="s">
        <v>134</v>
      </c>
      <c r="BM162" s="156" t="s">
        <v>732</v>
      </c>
    </row>
    <row r="163" spans="1:65" s="2" customFormat="1" ht="24">
      <c r="A163" s="33"/>
      <c r="B163" s="144"/>
      <c r="C163" s="145" t="s">
        <v>416</v>
      </c>
      <c r="D163" s="145" t="s">
        <v>129</v>
      </c>
      <c r="E163" s="146" t="s">
        <v>733</v>
      </c>
      <c r="F163" s="147" t="s">
        <v>734</v>
      </c>
      <c r="G163" s="148" t="s">
        <v>231</v>
      </c>
      <c r="H163" s="149">
        <v>250</v>
      </c>
      <c r="I163" s="150"/>
      <c r="J163" s="151">
        <f t="shared" si="10"/>
        <v>0</v>
      </c>
      <c r="K163" s="147" t="s">
        <v>1</v>
      </c>
      <c r="L163" s="34"/>
      <c r="M163" s="152" t="s">
        <v>1</v>
      </c>
      <c r="N163" s="153" t="s">
        <v>40</v>
      </c>
      <c r="O163" s="59"/>
      <c r="P163" s="154">
        <f t="shared" si="11"/>
        <v>0</v>
      </c>
      <c r="Q163" s="154">
        <v>0</v>
      </c>
      <c r="R163" s="154">
        <f t="shared" si="12"/>
        <v>0</v>
      </c>
      <c r="S163" s="154">
        <v>0</v>
      </c>
      <c r="T163" s="155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6" t="s">
        <v>134</v>
      </c>
      <c r="AT163" s="156" t="s">
        <v>129</v>
      </c>
      <c r="AU163" s="156" t="s">
        <v>83</v>
      </c>
      <c r="AY163" s="18" t="s">
        <v>126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8" t="s">
        <v>83</v>
      </c>
      <c r="BK163" s="157">
        <f t="shared" si="19"/>
        <v>0</v>
      </c>
      <c r="BL163" s="18" t="s">
        <v>134</v>
      </c>
      <c r="BM163" s="156" t="s">
        <v>735</v>
      </c>
    </row>
    <row r="164" spans="1:65" s="2" customFormat="1" ht="16.5" customHeight="1">
      <c r="A164" s="33"/>
      <c r="B164" s="144"/>
      <c r="C164" s="145" t="s">
        <v>421</v>
      </c>
      <c r="D164" s="145" t="s">
        <v>129</v>
      </c>
      <c r="E164" s="146" t="s">
        <v>736</v>
      </c>
      <c r="F164" s="147" t="s">
        <v>737</v>
      </c>
      <c r="G164" s="148" t="s">
        <v>231</v>
      </c>
      <c r="H164" s="149">
        <v>300</v>
      </c>
      <c r="I164" s="150"/>
      <c r="J164" s="151">
        <f t="shared" si="10"/>
        <v>0</v>
      </c>
      <c r="K164" s="147" t="s">
        <v>1</v>
      </c>
      <c r="L164" s="34"/>
      <c r="M164" s="152" t="s">
        <v>1</v>
      </c>
      <c r="N164" s="153" t="s">
        <v>40</v>
      </c>
      <c r="O164" s="59"/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6" t="s">
        <v>134</v>
      </c>
      <c r="AT164" s="156" t="s">
        <v>129</v>
      </c>
      <c r="AU164" s="156" t="s">
        <v>83</v>
      </c>
      <c r="AY164" s="18" t="s">
        <v>126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8" t="s">
        <v>83</v>
      </c>
      <c r="BK164" s="157">
        <f t="shared" si="19"/>
        <v>0</v>
      </c>
      <c r="BL164" s="18" t="s">
        <v>134</v>
      </c>
      <c r="BM164" s="156" t="s">
        <v>738</v>
      </c>
    </row>
    <row r="165" spans="1:65" s="2" customFormat="1" ht="16.5" customHeight="1">
      <c r="A165" s="33"/>
      <c r="B165" s="144"/>
      <c r="C165" s="145" t="s">
        <v>425</v>
      </c>
      <c r="D165" s="145" t="s">
        <v>129</v>
      </c>
      <c r="E165" s="146" t="s">
        <v>739</v>
      </c>
      <c r="F165" s="147" t="s">
        <v>740</v>
      </c>
      <c r="G165" s="148" t="s">
        <v>255</v>
      </c>
      <c r="H165" s="149">
        <v>6</v>
      </c>
      <c r="I165" s="150"/>
      <c r="J165" s="151">
        <f t="shared" si="10"/>
        <v>0</v>
      </c>
      <c r="K165" s="147" t="s">
        <v>1</v>
      </c>
      <c r="L165" s="34"/>
      <c r="M165" s="152" t="s">
        <v>1</v>
      </c>
      <c r="N165" s="153" t="s">
        <v>40</v>
      </c>
      <c r="O165" s="59"/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6" t="s">
        <v>134</v>
      </c>
      <c r="AT165" s="156" t="s">
        <v>129</v>
      </c>
      <c r="AU165" s="156" t="s">
        <v>83</v>
      </c>
      <c r="AY165" s="18" t="s">
        <v>126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8" t="s">
        <v>83</v>
      </c>
      <c r="BK165" s="157">
        <f t="shared" si="19"/>
        <v>0</v>
      </c>
      <c r="BL165" s="18" t="s">
        <v>134</v>
      </c>
      <c r="BM165" s="156" t="s">
        <v>741</v>
      </c>
    </row>
    <row r="166" spans="1:65" s="2" customFormat="1" ht="24">
      <c r="A166" s="33"/>
      <c r="B166" s="144"/>
      <c r="C166" s="145" t="s">
        <v>436</v>
      </c>
      <c r="D166" s="145" t="s">
        <v>129</v>
      </c>
      <c r="E166" s="146" t="s">
        <v>742</v>
      </c>
      <c r="F166" s="147" t="s">
        <v>743</v>
      </c>
      <c r="G166" s="148" t="s">
        <v>158</v>
      </c>
      <c r="H166" s="149">
        <v>6</v>
      </c>
      <c r="I166" s="150"/>
      <c r="J166" s="151">
        <f t="shared" si="10"/>
        <v>0</v>
      </c>
      <c r="K166" s="147" t="s">
        <v>1</v>
      </c>
      <c r="L166" s="34"/>
      <c r="M166" s="152" t="s">
        <v>1</v>
      </c>
      <c r="N166" s="153" t="s">
        <v>40</v>
      </c>
      <c r="O166" s="59"/>
      <c r="P166" s="154">
        <f t="shared" si="11"/>
        <v>0</v>
      </c>
      <c r="Q166" s="154">
        <v>0</v>
      </c>
      <c r="R166" s="154">
        <f t="shared" si="12"/>
        <v>0</v>
      </c>
      <c r="S166" s="154">
        <v>0</v>
      </c>
      <c r="T166" s="155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6" t="s">
        <v>134</v>
      </c>
      <c r="AT166" s="156" t="s">
        <v>129</v>
      </c>
      <c r="AU166" s="156" t="s">
        <v>83</v>
      </c>
      <c r="AY166" s="18" t="s">
        <v>126</v>
      </c>
      <c r="BE166" s="157">
        <f t="shared" si="14"/>
        <v>0</v>
      </c>
      <c r="BF166" s="157">
        <f t="shared" si="15"/>
        <v>0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8" t="s">
        <v>83</v>
      </c>
      <c r="BK166" s="157">
        <f t="shared" si="19"/>
        <v>0</v>
      </c>
      <c r="BL166" s="18" t="s">
        <v>134</v>
      </c>
      <c r="BM166" s="156" t="s">
        <v>744</v>
      </c>
    </row>
    <row r="167" spans="1:65" s="2" customFormat="1" ht="24">
      <c r="A167" s="33"/>
      <c r="B167" s="144"/>
      <c r="C167" s="145" t="s">
        <v>443</v>
      </c>
      <c r="D167" s="145" t="s">
        <v>129</v>
      </c>
      <c r="E167" s="146" t="s">
        <v>745</v>
      </c>
      <c r="F167" s="147" t="s">
        <v>746</v>
      </c>
      <c r="G167" s="148" t="s">
        <v>158</v>
      </c>
      <c r="H167" s="149">
        <v>15</v>
      </c>
      <c r="I167" s="150"/>
      <c r="J167" s="151">
        <f t="shared" si="10"/>
        <v>0</v>
      </c>
      <c r="K167" s="147" t="s">
        <v>1</v>
      </c>
      <c r="L167" s="34"/>
      <c r="M167" s="152" t="s">
        <v>1</v>
      </c>
      <c r="N167" s="153" t="s">
        <v>40</v>
      </c>
      <c r="O167" s="59"/>
      <c r="P167" s="154">
        <f t="shared" si="11"/>
        <v>0</v>
      </c>
      <c r="Q167" s="154">
        <v>0</v>
      </c>
      <c r="R167" s="154">
        <f t="shared" si="12"/>
        <v>0</v>
      </c>
      <c r="S167" s="154">
        <v>0</v>
      </c>
      <c r="T167" s="155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6" t="s">
        <v>134</v>
      </c>
      <c r="AT167" s="156" t="s">
        <v>129</v>
      </c>
      <c r="AU167" s="156" t="s">
        <v>83</v>
      </c>
      <c r="AY167" s="18" t="s">
        <v>126</v>
      </c>
      <c r="BE167" s="157">
        <f t="shared" si="14"/>
        <v>0</v>
      </c>
      <c r="BF167" s="157">
        <f t="shared" si="15"/>
        <v>0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8" t="s">
        <v>83</v>
      </c>
      <c r="BK167" s="157">
        <f t="shared" si="19"/>
        <v>0</v>
      </c>
      <c r="BL167" s="18" t="s">
        <v>134</v>
      </c>
      <c r="BM167" s="156" t="s">
        <v>747</v>
      </c>
    </row>
    <row r="168" spans="1:65" s="2" customFormat="1" ht="21.75" customHeight="1">
      <c r="A168" s="33"/>
      <c r="B168" s="144"/>
      <c r="C168" s="145" t="s">
        <v>431</v>
      </c>
      <c r="D168" s="145" t="s">
        <v>129</v>
      </c>
      <c r="E168" s="146" t="s">
        <v>748</v>
      </c>
      <c r="F168" s="147" t="s">
        <v>749</v>
      </c>
      <c r="G168" s="148" t="s">
        <v>255</v>
      </c>
      <c r="H168" s="149">
        <v>30</v>
      </c>
      <c r="I168" s="150"/>
      <c r="J168" s="151">
        <f t="shared" si="10"/>
        <v>0</v>
      </c>
      <c r="K168" s="147" t="s">
        <v>1</v>
      </c>
      <c r="L168" s="34"/>
      <c r="M168" s="152" t="s">
        <v>1</v>
      </c>
      <c r="N168" s="153" t="s">
        <v>40</v>
      </c>
      <c r="O168" s="59"/>
      <c r="P168" s="154">
        <f t="shared" si="11"/>
        <v>0</v>
      </c>
      <c r="Q168" s="154">
        <v>0</v>
      </c>
      <c r="R168" s="154">
        <f t="shared" si="12"/>
        <v>0</v>
      </c>
      <c r="S168" s="154">
        <v>0</v>
      </c>
      <c r="T168" s="155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6" t="s">
        <v>134</v>
      </c>
      <c r="AT168" s="156" t="s">
        <v>129</v>
      </c>
      <c r="AU168" s="156" t="s">
        <v>83</v>
      </c>
      <c r="AY168" s="18" t="s">
        <v>126</v>
      </c>
      <c r="BE168" s="157">
        <f t="shared" si="14"/>
        <v>0</v>
      </c>
      <c r="BF168" s="157">
        <f t="shared" si="15"/>
        <v>0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8" t="s">
        <v>83</v>
      </c>
      <c r="BK168" s="157">
        <f t="shared" si="19"/>
        <v>0</v>
      </c>
      <c r="BL168" s="18" t="s">
        <v>134</v>
      </c>
      <c r="BM168" s="156" t="s">
        <v>750</v>
      </c>
    </row>
    <row r="169" spans="1:65" s="2" customFormat="1" ht="16.5" customHeight="1">
      <c r="A169" s="33"/>
      <c r="B169" s="144"/>
      <c r="C169" s="145" t="s">
        <v>451</v>
      </c>
      <c r="D169" s="145" t="s">
        <v>129</v>
      </c>
      <c r="E169" s="146" t="s">
        <v>751</v>
      </c>
      <c r="F169" s="147" t="s">
        <v>752</v>
      </c>
      <c r="G169" s="148" t="s">
        <v>255</v>
      </c>
      <c r="H169" s="149">
        <v>5</v>
      </c>
      <c r="I169" s="150"/>
      <c r="J169" s="151">
        <f t="shared" si="10"/>
        <v>0</v>
      </c>
      <c r="K169" s="147" t="s">
        <v>1</v>
      </c>
      <c r="L169" s="34"/>
      <c r="M169" s="152" t="s">
        <v>1</v>
      </c>
      <c r="N169" s="153" t="s">
        <v>40</v>
      </c>
      <c r="O169" s="59"/>
      <c r="P169" s="154">
        <f t="shared" si="11"/>
        <v>0</v>
      </c>
      <c r="Q169" s="154">
        <v>0</v>
      </c>
      <c r="R169" s="154">
        <f t="shared" si="12"/>
        <v>0</v>
      </c>
      <c r="S169" s="154">
        <v>0</v>
      </c>
      <c r="T169" s="155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6" t="s">
        <v>134</v>
      </c>
      <c r="AT169" s="156" t="s">
        <v>129</v>
      </c>
      <c r="AU169" s="156" t="s">
        <v>83</v>
      </c>
      <c r="AY169" s="18" t="s">
        <v>126</v>
      </c>
      <c r="BE169" s="157">
        <f t="shared" si="14"/>
        <v>0</v>
      </c>
      <c r="BF169" s="157">
        <f t="shared" si="15"/>
        <v>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8" t="s">
        <v>83</v>
      </c>
      <c r="BK169" s="157">
        <f t="shared" si="19"/>
        <v>0</v>
      </c>
      <c r="BL169" s="18" t="s">
        <v>134</v>
      </c>
      <c r="BM169" s="156" t="s">
        <v>753</v>
      </c>
    </row>
    <row r="170" spans="1:65" s="2" customFormat="1" ht="16.5" customHeight="1">
      <c r="A170" s="33"/>
      <c r="B170" s="144"/>
      <c r="C170" s="145" t="s">
        <v>456</v>
      </c>
      <c r="D170" s="145" t="s">
        <v>129</v>
      </c>
      <c r="E170" s="146" t="s">
        <v>754</v>
      </c>
      <c r="F170" s="147" t="s">
        <v>755</v>
      </c>
      <c r="G170" s="148" t="s">
        <v>231</v>
      </c>
      <c r="H170" s="149">
        <v>90</v>
      </c>
      <c r="I170" s="150"/>
      <c r="J170" s="151">
        <f t="shared" si="10"/>
        <v>0</v>
      </c>
      <c r="K170" s="147" t="s">
        <v>1</v>
      </c>
      <c r="L170" s="34"/>
      <c r="M170" s="152" t="s">
        <v>1</v>
      </c>
      <c r="N170" s="153" t="s">
        <v>40</v>
      </c>
      <c r="O170" s="59"/>
      <c r="P170" s="154">
        <f t="shared" si="11"/>
        <v>0</v>
      </c>
      <c r="Q170" s="154">
        <v>0</v>
      </c>
      <c r="R170" s="154">
        <f t="shared" si="12"/>
        <v>0</v>
      </c>
      <c r="S170" s="154">
        <v>0</v>
      </c>
      <c r="T170" s="155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6" t="s">
        <v>134</v>
      </c>
      <c r="AT170" s="156" t="s">
        <v>129</v>
      </c>
      <c r="AU170" s="156" t="s">
        <v>83</v>
      </c>
      <c r="AY170" s="18" t="s">
        <v>126</v>
      </c>
      <c r="BE170" s="157">
        <f t="shared" si="14"/>
        <v>0</v>
      </c>
      <c r="BF170" s="157">
        <f t="shared" si="15"/>
        <v>0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8" t="s">
        <v>83</v>
      </c>
      <c r="BK170" s="157">
        <f t="shared" si="19"/>
        <v>0</v>
      </c>
      <c r="BL170" s="18" t="s">
        <v>134</v>
      </c>
      <c r="BM170" s="156" t="s">
        <v>756</v>
      </c>
    </row>
    <row r="171" spans="1:65" s="2" customFormat="1" ht="16.5" customHeight="1">
      <c r="A171" s="33"/>
      <c r="B171" s="144"/>
      <c r="C171" s="145" t="s">
        <v>460</v>
      </c>
      <c r="D171" s="145" t="s">
        <v>129</v>
      </c>
      <c r="E171" s="146" t="s">
        <v>757</v>
      </c>
      <c r="F171" s="147" t="s">
        <v>758</v>
      </c>
      <c r="G171" s="148" t="s">
        <v>231</v>
      </c>
      <c r="H171" s="149">
        <v>50</v>
      </c>
      <c r="I171" s="150"/>
      <c r="J171" s="151">
        <f t="shared" si="10"/>
        <v>0</v>
      </c>
      <c r="K171" s="147" t="s">
        <v>1</v>
      </c>
      <c r="L171" s="34"/>
      <c r="M171" s="152" t="s">
        <v>1</v>
      </c>
      <c r="N171" s="153" t="s">
        <v>40</v>
      </c>
      <c r="O171" s="59"/>
      <c r="P171" s="154">
        <f t="shared" si="11"/>
        <v>0</v>
      </c>
      <c r="Q171" s="154">
        <v>0</v>
      </c>
      <c r="R171" s="154">
        <f t="shared" si="12"/>
        <v>0</v>
      </c>
      <c r="S171" s="154">
        <v>0</v>
      </c>
      <c r="T171" s="155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6" t="s">
        <v>134</v>
      </c>
      <c r="AT171" s="156" t="s">
        <v>129</v>
      </c>
      <c r="AU171" s="156" t="s">
        <v>83</v>
      </c>
      <c r="AY171" s="18" t="s">
        <v>126</v>
      </c>
      <c r="BE171" s="157">
        <f t="shared" si="14"/>
        <v>0</v>
      </c>
      <c r="BF171" s="157">
        <f t="shared" si="15"/>
        <v>0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8" t="s">
        <v>83</v>
      </c>
      <c r="BK171" s="157">
        <f t="shared" si="19"/>
        <v>0</v>
      </c>
      <c r="BL171" s="18" t="s">
        <v>134</v>
      </c>
      <c r="BM171" s="156" t="s">
        <v>759</v>
      </c>
    </row>
    <row r="172" spans="1:65" s="2" customFormat="1" ht="16.5" customHeight="1">
      <c r="A172" s="33"/>
      <c r="B172" s="144"/>
      <c r="C172" s="145" t="s">
        <v>464</v>
      </c>
      <c r="D172" s="145" t="s">
        <v>129</v>
      </c>
      <c r="E172" s="146" t="s">
        <v>760</v>
      </c>
      <c r="F172" s="147" t="s">
        <v>761</v>
      </c>
      <c r="G172" s="148" t="s">
        <v>231</v>
      </c>
      <c r="H172" s="149">
        <v>90</v>
      </c>
      <c r="I172" s="150"/>
      <c r="J172" s="151">
        <f t="shared" si="10"/>
        <v>0</v>
      </c>
      <c r="K172" s="147" t="s">
        <v>1</v>
      </c>
      <c r="L172" s="34"/>
      <c r="M172" s="152" t="s">
        <v>1</v>
      </c>
      <c r="N172" s="153" t="s">
        <v>40</v>
      </c>
      <c r="O172" s="59"/>
      <c r="P172" s="154">
        <f t="shared" si="11"/>
        <v>0</v>
      </c>
      <c r="Q172" s="154">
        <v>0</v>
      </c>
      <c r="R172" s="154">
        <f t="shared" si="12"/>
        <v>0</v>
      </c>
      <c r="S172" s="154">
        <v>0</v>
      </c>
      <c r="T172" s="155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6" t="s">
        <v>134</v>
      </c>
      <c r="AT172" s="156" t="s">
        <v>129</v>
      </c>
      <c r="AU172" s="156" t="s">
        <v>83</v>
      </c>
      <c r="AY172" s="18" t="s">
        <v>126</v>
      </c>
      <c r="BE172" s="157">
        <f t="shared" si="14"/>
        <v>0</v>
      </c>
      <c r="BF172" s="157">
        <f t="shared" si="15"/>
        <v>0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8" t="s">
        <v>83</v>
      </c>
      <c r="BK172" s="157">
        <f t="shared" si="19"/>
        <v>0</v>
      </c>
      <c r="BL172" s="18" t="s">
        <v>134</v>
      </c>
      <c r="BM172" s="156" t="s">
        <v>762</v>
      </c>
    </row>
    <row r="173" spans="1:65" s="2" customFormat="1" ht="16.5" customHeight="1">
      <c r="A173" s="33"/>
      <c r="B173" s="144"/>
      <c r="C173" s="145" t="s">
        <v>468</v>
      </c>
      <c r="D173" s="145" t="s">
        <v>129</v>
      </c>
      <c r="E173" s="146" t="s">
        <v>763</v>
      </c>
      <c r="F173" s="147" t="s">
        <v>764</v>
      </c>
      <c r="G173" s="148" t="s">
        <v>231</v>
      </c>
      <c r="H173" s="149">
        <v>50</v>
      </c>
      <c r="I173" s="150"/>
      <c r="J173" s="151">
        <f t="shared" si="10"/>
        <v>0</v>
      </c>
      <c r="K173" s="147" t="s">
        <v>1</v>
      </c>
      <c r="L173" s="34"/>
      <c r="M173" s="152" t="s">
        <v>1</v>
      </c>
      <c r="N173" s="153" t="s">
        <v>40</v>
      </c>
      <c r="O173" s="59"/>
      <c r="P173" s="154">
        <f t="shared" si="11"/>
        <v>0</v>
      </c>
      <c r="Q173" s="154">
        <v>0</v>
      </c>
      <c r="R173" s="154">
        <f t="shared" si="12"/>
        <v>0</v>
      </c>
      <c r="S173" s="154">
        <v>0</v>
      </c>
      <c r="T173" s="155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6" t="s">
        <v>134</v>
      </c>
      <c r="AT173" s="156" t="s">
        <v>129</v>
      </c>
      <c r="AU173" s="156" t="s">
        <v>83</v>
      </c>
      <c r="AY173" s="18" t="s">
        <v>126</v>
      </c>
      <c r="BE173" s="157">
        <f t="shared" si="14"/>
        <v>0</v>
      </c>
      <c r="BF173" s="157">
        <f t="shared" si="15"/>
        <v>0</v>
      </c>
      <c r="BG173" s="157">
        <f t="shared" si="16"/>
        <v>0</v>
      </c>
      <c r="BH173" s="157">
        <f t="shared" si="17"/>
        <v>0</v>
      </c>
      <c r="BI173" s="157">
        <f t="shared" si="18"/>
        <v>0</v>
      </c>
      <c r="BJ173" s="18" t="s">
        <v>83</v>
      </c>
      <c r="BK173" s="157">
        <f t="shared" si="19"/>
        <v>0</v>
      </c>
      <c r="BL173" s="18" t="s">
        <v>134</v>
      </c>
      <c r="BM173" s="156" t="s">
        <v>765</v>
      </c>
    </row>
    <row r="174" spans="1:65" s="2" customFormat="1" ht="24">
      <c r="A174" s="33"/>
      <c r="B174" s="144"/>
      <c r="C174" s="145" t="s">
        <v>472</v>
      </c>
      <c r="D174" s="145" t="s">
        <v>129</v>
      </c>
      <c r="E174" s="146" t="s">
        <v>766</v>
      </c>
      <c r="F174" s="147" t="s">
        <v>767</v>
      </c>
      <c r="G174" s="148" t="s">
        <v>768</v>
      </c>
      <c r="H174" s="149">
        <v>0.3</v>
      </c>
      <c r="I174" s="150"/>
      <c r="J174" s="151">
        <f t="shared" si="10"/>
        <v>0</v>
      </c>
      <c r="K174" s="147" t="s">
        <v>1</v>
      </c>
      <c r="L174" s="34"/>
      <c r="M174" s="152" t="s">
        <v>1</v>
      </c>
      <c r="N174" s="153" t="s">
        <v>40</v>
      </c>
      <c r="O174" s="59"/>
      <c r="P174" s="154">
        <f t="shared" si="11"/>
        <v>0</v>
      </c>
      <c r="Q174" s="154">
        <v>0</v>
      </c>
      <c r="R174" s="154">
        <f t="shared" si="12"/>
        <v>0</v>
      </c>
      <c r="S174" s="154">
        <v>0</v>
      </c>
      <c r="T174" s="155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6" t="s">
        <v>134</v>
      </c>
      <c r="AT174" s="156" t="s">
        <v>129</v>
      </c>
      <c r="AU174" s="156" t="s">
        <v>83</v>
      </c>
      <c r="AY174" s="18" t="s">
        <v>126</v>
      </c>
      <c r="BE174" s="157">
        <f t="shared" si="14"/>
        <v>0</v>
      </c>
      <c r="BF174" s="157">
        <f t="shared" si="15"/>
        <v>0</v>
      </c>
      <c r="BG174" s="157">
        <f t="shared" si="16"/>
        <v>0</v>
      </c>
      <c r="BH174" s="157">
        <f t="shared" si="17"/>
        <v>0</v>
      </c>
      <c r="BI174" s="157">
        <f t="shared" si="18"/>
        <v>0</v>
      </c>
      <c r="BJ174" s="18" t="s">
        <v>83</v>
      </c>
      <c r="BK174" s="157">
        <f t="shared" si="19"/>
        <v>0</v>
      </c>
      <c r="BL174" s="18" t="s">
        <v>134</v>
      </c>
      <c r="BM174" s="156" t="s">
        <v>769</v>
      </c>
    </row>
    <row r="175" spans="1:65" s="2" customFormat="1" ht="24">
      <c r="A175" s="33"/>
      <c r="B175" s="144"/>
      <c r="C175" s="145" t="s">
        <v>477</v>
      </c>
      <c r="D175" s="145" t="s">
        <v>129</v>
      </c>
      <c r="E175" s="146" t="s">
        <v>770</v>
      </c>
      <c r="F175" s="147" t="s">
        <v>771</v>
      </c>
      <c r="G175" s="148" t="s">
        <v>186</v>
      </c>
      <c r="H175" s="149">
        <v>14</v>
      </c>
      <c r="I175" s="150"/>
      <c r="J175" s="151">
        <f t="shared" si="10"/>
        <v>0</v>
      </c>
      <c r="K175" s="147" t="s">
        <v>1</v>
      </c>
      <c r="L175" s="34"/>
      <c r="M175" s="152" t="s">
        <v>1</v>
      </c>
      <c r="N175" s="153" t="s">
        <v>40</v>
      </c>
      <c r="O175" s="59"/>
      <c r="P175" s="154">
        <f t="shared" si="11"/>
        <v>0</v>
      </c>
      <c r="Q175" s="154">
        <v>0</v>
      </c>
      <c r="R175" s="154">
        <f t="shared" si="12"/>
        <v>0</v>
      </c>
      <c r="S175" s="154">
        <v>0</v>
      </c>
      <c r="T175" s="155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6" t="s">
        <v>134</v>
      </c>
      <c r="AT175" s="156" t="s">
        <v>129</v>
      </c>
      <c r="AU175" s="156" t="s">
        <v>83</v>
      </c>
      <c r="AY175" s="18" t="s">
        <v>126</v>
      </c>
      <c r="BE175" s="157">
        <f t="shared" si="14"/>
        <v>0</v>
      </c>
      <c r="BF175" s="157">
        <f t="shared" si="15"/>
        <v>0</v>
      </c>
      <c r="BG175" s="157">
        <f t="shared" si="16"/>
        <v>0</v>
      </c>
      <c r="BH175" s="157">
        <f t="shared" si="17"/>
        <v>0</v>
      </c>
      <c r="BI175" s="157">
        <f t="shared" si="18"/>
        <v>0</v>
      </c>
      <c r="BJ175" s="18" t="s">
        <v>83</v>
      </c>
      <c r="BK175" s="157">
        <f t="shared" si="19"/>
        <v>0</v>
      </c>
      <c r="BL175" s="18" t="s">
        <v>134</v>
      </c>
      <c r="BM175" s="156" t="s">
        <v>772</v>
      </c>
    </row>
    <row r="176" spans="1:65" s="2" customFormat="1" ht="16.5" customHeight="1">
      <c r="A176" s="33"/>
      <c r="B176" s="144"/>
      <c r="C176" s="145" t="s">
        <v>485</v>
      </c>
      <c r="D176" s="145" t="s">
        <v>129</v>
      </c>
      <c r="E176" s="146" t="s">
        <v>773</v>
      </c>
      <c r="F176" s="147" t="s">
        <v>774</v>
      </c>
      <c r="G176" s="148" t="s">
        <v>186</v>
      </c>
      <c r="H176" s="149">
        <v>2</v>
      </c>
      <c r="I176" s="150"/>
      <c r="J176" s="151">
        <f t="shared" si="10"/>
        <v>0</v>
      </c>
      <c r="K176" s="147" t="s">
        <v>1</v>
      </c>
      <c r="L176" s="34"/>
      <c r="M176" s="152" t="s">
        <v>1</v>
      </c>
      <c r="N176" s="153" t="s">
        <v>40</v>
      </c>
      <c r="O176" s="59"/>
      <c r="P176" s="154">
        <f t="shared" si="11"/>
        <v>0</v>
      </c>
      <c r="Q176" s="154">
        <v>0</v>
      </c>
      <c r="R176" s="154">
        <f t="shared" si="12"/>
        <v>0</v>
      </c>
      <c r="S176" s="154">
        <v>0</v>
      </c>
      <c r="T176" s="155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6" t="s">
        <v>134</v>
      </c>
      <c r="AT176" s="156" t="s">
        <v>129</v>
      </c>
      <c r="AU176" s="156" t="s">
        <v>83</v>
      </c>
      <c r="AY176" s="18" t="s">
        <v>126</v>
      </c>
      <c r="BE176" s="157">
        <f t="shared" si="14"/>
        <v>0</v>
      </c>
      <c r="BF176" s="157">
        <f t="shared" si="15"/>
        <v>0</v>
      </c>
      <c r="BG176" s="157">
        <f t="shared" si="16"/>
        <v>0</v>
      </c>
      <c r="BH176" s="157">
        <f t="shared" si="17"/>
        <v>0</v>
      </c>
      <c r="BI176" s="157">
        <f t="shared" si="18"/>
        <v>0</v>
      </c>
      <c r="BJ176" s="18" t="s">
        <v>83</v>
      </c>
      <c r="BK176" s="157">
        <f t="shared" si="19"/>
        <v>0</v>
      </c>
      <c r="BL176" s="18" t="s">
        <v>134</v>
      </c>
      <c r="BM176" s="156" t="s">
        <v>775</v>
      </c>
    </row>
    <row r="177" spans="1:65" s="2" customFormat="1" ht="16.5" customHeight="1">
      <c r="A177" s="33"/>
      <c r="B177" s="144"/>
      <c r="C177" s="145" t="s">
        <v>494</v>
      </c>
      <c r="D177" s="145" t="s">
        <v>129</v>
      </c>
      <c r="E177" s="146" t="s">
        <v>776</v>
      </c>
      <c r="F177" s="147" t="s">
        <v>777</v>
      </c>
      <c r="G177" s="148" t="s">
        <v>231</v>
      </c>
      <c r="H177" s="149">
        <v>2</v>
      </c>
      <c r="I177" s="150"/>
      <c r="J177" s="151">
        <f t="shared" si="10"/>
        <v>0</v>
      </c>
      <c r="K177" s="147" t="s">
        <v>1</v>
      </c>
      <c r="L177" s="34"/>
      <c r="M177" s="152" t="s">
        <v>1</v>
      </c>
      <c r="N177" s="153" t="s">
        <v>40</v>
      </c>
      <c r="O177" s="59"/>
      <c r="P177" s="154">
        <f t="shared" si="11"/>
        <v>0</v>
      </c>
      <c r="Q177" s="154">
        <v>0</v>
      </c>
      <c r="R177" s="154">
        <f t="shared" si="12"/>
        <v>0</v>
      </c>
      <c r="S177" s="154">
        <v>0</v>
      </c>
      <c r="T177" s="155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6" t="s">
        <v>134</v>
      </c>
      <c r="AT177" s="156" t="s">
        <v>129</v>
      </c>
      <c r="AU177" s="156" t="s">
        <v>83</v>
      </c>
      <c r="AY177" s="18" t="s">
        <v>126</v>
      </c>
      <c r="BE177" s="157">
        <f t="shared" si="14"/>
        <v>0</v>
      </c>
      <c r="BF177" s="157">
        <f t="shared" si="15"/>
        <v>0</v>
      </c>
      <c r="BG177" s="157">
        <f t="shared" si="16"/>
        <v>0</v>
      </c>
      <c r="BH177" s="157">
        <f t="shared" si="17"/>
        <v>0</v>
      </c>
      <c r="BI177" s="157">
        <f t="shared" si="18"/>
        <v>0</v>
      </c>
      <c r="BJ177" s="18" t="s">
        <v>83</v>
      </c>
      <c r="BK177" s="157">
        <f t="shared" si="19"/>
        <v>0</v>
      </c>
      <c r="BL177" s="18" t="s">
        <v>134</v>
      </c>
      <c r="BM177" s="156" t="s">
        <v>778</v>
      </c>
    </row>
    <row r="178" spans="1:65" s="2" customFormat="1" ht="24">
      <c r="A178" s="33"/>
      <c r="B178" s="144"/>
      <c r="C178" s="145" t="s">
        <v>502</v>
      </c>
      <c r="D178" s="145" t="s">
        <v>129</v>
      </c>
      <c r="E178" s="146" t="s">
        <v>779</v>
      </c>
      <c r="F178" s="147" t="s">
        <v>780</v>
      </c>
      <c r="G178" s="148" t="s">
        <v>186</v>
      </c>
      <c r="H178" s="149">
        <v>4</v>
      </c>
      <c r="I178" s="150"/>
      <c r="J178" s="151">
        <f t="shared" si="10"/>
        <v>0</v>
      </c>
      <c r="K178" s="147" t="s">
        <v>1</v>
      </c>
      <c r="L178" s="34"/>
      <c r="M178" s="152" t="s">
        <v>1</v>
      </c>
      <c r="N178" s="153" t="s">
        <v>40</v>
      </c>
      <c r="O178" s="59"/>
      <c r="P178" s="154">
        <f t="shared" si="11"/>
        <v>0</v>
      </c>
      <c r="Q178" s="154">
        <v>0</v>
      </c>
      <c r="R178" s="154">
        <f t="shared" si="12"/>
        <v>0</v>
      </c>
      <c r="S178" s="154">
        <v>0</v>
      </c>
      <c r="T178" s="155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6" t="s">
        <v>134</v>
      </c>
      <c r="AT178" s="156" t="s">
        <v>129</v>
      </c>
      <c r="AU178" s="156" t="s">
        <v>83</v>
      </c>
      <c r="AY178" s="18" t="s">
        <v>126</v>
      </c>
      <c r="BE178" s="157">
        <f t="shared" si="14"/>
        <v>0</v>
      </c>
      <c r="BF178" s="157">
        <f t="shared" si="15"/>
        <v>0</v>
      </c>
      <c r="BG178" s="157">
        <f t="shared" si="16"/>
        <v>0</v>
      </c>
      <c r="BH178" s="157">
        <f t="shared" si="17"/>
        <v>0</v>
      </c>
      <c r="BI178" s="157">
        <f t="shared" si="18"/>
        <v>0</v>
      </c>
      <c r="BJ178" s="18" t="s">
        <v>83</v>
      </c>
      <c r="BK178" s="157">
        <f t="shared" si="19"/>
        <v>0</v>
      </c>
      <c r="BL178" s="18" t="s">
        <v>134</v>
      </c>
      <c r="BM178" s="156" t="s">
        <v>781</v>
      </c>
    </row>
    <row r="179" spans="1:65" s="2" customFormat="1" ht="21.75" customHeight="1">
      <c r="A179" s="33"/>
      <c r="B179" s="144"/>
      <c r="C179" s="145" t="s">
        <v>508</v>
      </c>
      <c r="D179" s="145" t="s">
        <v>129</v>
      </c>
      <c r="E179" s="146" t="s">
        <v>782</v>
      </c>
      <c r="F179" s="147" t="s">
        <v>783</v>
      </c>
      <c r="G179" s="148" t="s">
        <v>186</v>
      </c>
      <c r="H179" s="149">
        <v>4</v>
      </c>
      <c r="I179" s="150"/>
      <c r="J179" s="151">
        <f t="shared" si="10"/>
        <v>0</v>
      </c>
      <c r="K179" s="147" t="s">
        <v>1</v>
      </c>
      <c r="L179" s="34"/>
      <c r="M179" s="152" t="s">
        <v>1</v>
      </c>
      <c r="N179" s="153" t="s">
        <v>40</v>
      </c>
      <c r="O179" s="59"/>
      <c r="P179" s="154">
        <f t="shared" si="11"/>
        <v>0</v>
      </c>
      <c r="Q179" s="154">
        <v>0</v>
      </c>
      <c r="R179" s="154">
        <f t="shared" si="12"/>
        <v>0</v>
      </c>
      <c r="S179" s="154">
        <v>0</v>
      </c>
      <c r="T179" s="155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6" t="s">
        <v>134</v>
      </c>
      <c r="AT179" s="156" t="s">
        <v>129</v>
      </c>
      <c r="AU179" s="156" t="s">
        <v>83</v>
      </c>
      <c r="AY179" s="18" t="s">
        <v>126</v>
      </c>
      <c r="BE179" s="157">
        <f t="shared" si="14"/>
        <v>0</v>
      </c>
      <c r="BF179" s="157">
        <f t="shared" si="15"/>
        <v>0</v>
      </c>
      <c r="BG179" s="157">
        <f t="shared" si="16"/>
        <v>0</v>
      </c>
      <c r="BH179" s="157">
        <f t="shared" si="17"/>
        <v>0</v>
      </c>
      <c r="BI179" s="157">
        <f t="shared" si="18"/>
        <v>0</v>
      </c>
      <c r="BJ179" s="18" t="s">
        <v>83</v>
      </c>
      <c r="BK179" s="157">
        <f t="shared" si="19"/>
        <v>0</v>
      </c>
      <c r="BL179" s="18" t="s">
        <v>134</v>
      </c>
      <c r="BM179" s="156" t="s">
        <v>784</v>
      </c>
    </row>
    <row r="180" spans="1:65" s="2" customFormat="1" ht="16.5" customHeight="1">
      <c r="A180" s="33"/>
      <c r="B180" s="144"/>
      <c r="C180" s="145" t="s">
        <v>515</v>
      </c>
      <c r="D180" s="145" t="s">
        <v>129</v>
      </c>
      <c r="E180" s="146" t="s">
        <v>785</v>
      </c>
      <c r="F180" s="147" t="s">
        <v>786</v>
      </c>
      <c r="G180" s="148" t="s">
        <v>231</v>
      </c>
      <c r="H180" s="149">
        <v>4</v>
      </c>
      <c r="I180" s="150"/>
      <c r="J180" s="151">
        <f t="shared" si="10"/>
        <v>0</v>
      </c>
      <c r="K180" s="147" t="s">
        <v>1</v>
      </c>
      <c r="L180" s="34"/>
      <c r="M180" s="152" t="s">
        <v>1</v>
      </c>
      <c r="N180" s="153" t="s">
        <v>40</v>
      </c>
      <c r="O180" s="59"/>
      <c r="P180" s="154">
        <f t="shared" si="11"/>
        <v>0</v>
      </c>
      <c r="Q180" s="154">
        <v>0</v>
      </c>
      <c r="R180" s="154">
        <f t="shared" si="12"/>
        <v>0</v>
      </c>
      <c r="S180" s="154">
        <v>0</v>
      </c>
      <c r="T180" s="155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6" t="s">
        <v>134</v>
      </c>
      <c r="AT180" s="156" t="s">
        <v>129</v>
      </c>
      <c r="AU180" s="156" t="s">
        <v>83</v>
      </c>
      <c r="AY180" s="18" t="s">
        <v>126</v>
      </c>
      <c r="BE180" s="157">
        <f t="shared" si="14"/>
        <v>0</v>
      </c>
      <c r="BF180" s="157">
        <f t="shared" si="15"/>
        <v>0</v>
      </c>
      <c r="BG180" s="157">
        <f t="shared" si="16"/>
        <v>0</v>
      </c>
      <c r="BH180" s="157">
        <f t="shared" si="17"/>
        <v>0</v>
      </c>
      <c r="BI180" s="157">
        <f t="shared" si="18"/>
        <v>0</v>
      </c>
      <c r="BJ180" s="18" t="s">
        <v>83</v>
      </c>
      <c r="BK180" s="157">
        <f t="shared" si="19"/>
        <v>0</v>
      </c>
      <c r="BL180" s="18" t="s">
        <v>134</v>
      </c>
      <c r="BM180" s="156" t="s">
        <v>787</v>
      </c>
    </row>
    <row r="181" spans="1:65" s="12" customFormat="1" ht="25.9" customHeight="1">
      <c r="B181" s="131"/>
      <c r="D181" s="132" t="s">
        <v>74</v>
      </c>
      <c r="E181" s="133" t="s">
        <v>788</v>
      </c>
      <c r="F181" s="133" t="s">
        <v>789</v>
      </c>
      <c r="I181" s="134"/>
      <c r="J181" s="135">
        <f>BK181</f>
        <v>0</v>
      </c>
      <c r="L181" s="131"/>
      <c r="M181" s="136"/>
      <c r="N181" s="137"/>
      <c r="O181" s="137"/>
      <c r="P181" s="138">
        <f>SUM(P182:P197)</f>
        <v>0</v>
      </c>
      <c r="Q181" s="137"/>
      <c r="R181" s="138">
        <f>SUM(R182:R197)</f>
        <v>0</v>
      </c>
      <c r="S181" s="137"/>
      <c r="T181" s="139">
        <f>SUM(T182:T197)</f>
        <v>0</v>
      </c>
      <c r="AR181" s="132" t="s">
        <v>83</v>
      </c>
      <c r="AT181" s="140" t="s">
        <v>74</v>
      </c>
      <c r="AU181" s="140" t="s">
        <v>75</v>
      </c>
      <c r="AY181" s="132" t="s">
        <v>126</v>
      </c>
      <c r="BK181" s="141">
        <f>SUM(BK182:BK197)</f>
        <v>0</v>
      </c>
    </row>
    <row r="182" spans="1:65" s="2" customFormat="1" ht="24">
      <c r="A182" s="33"/>
      <c r="B182" s="144"/>
      <c r="C182" s="145" t="s">
        <v>523</v>
      </c>
      <c r="D182" s="145" t="s">
        <v>129</v>
      </c>
      <c r="E182" s="146" t="s">
        <v>790</v>
      </c>
      <c r="F182" s="147" t="s">
        <v>791</v>
      </c>
      <c r="G182" s="148" t="s">
        <v>792</v>
      </c>
      <c r="H182" s="149">
        <v>1</v>
      </c>
      <c r="I182" s="150"/>
      <c r="J182" s="151">
        <f t="shared" ref="J182:J197" si="20">ROUND(I182*H182,2)</f>
        <v>0</v>
      </c>
      <c r="K182" s="147" t="s">
        <v>1</v>
      </c>
      <c r="L182" s="34"/>
      <c r="M182" s="152" t="s">
        <v>1</v>
      </c>
      <c r="N182" s="153" t="s">
        <v>40</v>
      </c>
      <c r="O182" s="59"/>
      <c r="P182" s="154">
        <f t="shared" ref="P182:P197" si="21">O182*H182</f>
        <v>0</v>
      </c>
      <c r="Q182" s="154">
        <v>0</v>
      </c>
      <c r="R182" s="154">
        <f t="shared" ref="R182:R197" si="22">Q182*H182</f>
        <v>0</v>
      </c>
      <c r="S182" s="154">
        <v>0</v>
      </c>
      <c r="T182" s="155">
        <f t="shared" ref="T182:T197" si="23"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56" t="s">
        <v>134</v>
      </c>
      <c r="AT182" s="156" t="s">
        <v>129</v>
      </c>
      <c r="AU182" s="156" t="s">
        <v>83</v>
      </c>
      <c r="AY182" s="18" t="s">
        <v>126</v>
      </c>
      <c r="BE182" s="157">
        <f t="shared" ref="BE182:BE197" si="24">IF(N182="základní",J182,0)</f>
        <v>0</v>
      </c>
      <c r="BF182" s="157">
        <f t="shared" ref="BF182:BF197" si="25">IF(N182="snížená",J182,0)</f>
        <v>0</v>
      </c>
      <c r="BG182" s="157">
        <f t="shared" ref="BG182:BG197" si="26">IF(N182="zákl. přenesená",J182,0)</f>
        <v>0</v>
      </c>
      <c r="BH182" s="157">
        <f t="shared" ref="BH182:BH197" si="27">IF(N182="sníž. přenesená",J182,0)</f>
        <v>0</v>
      </c>
      <c r="BI182" s="157">
        <f t="shared" ref="BI182:BI197" si="28">IF(N182="nulová",J182,0)</f>
        <v>0</v>
      </c>
      <c r="BJ182" s="18" t="s">
        <v>83</v>
      </c>
      <c r="BK182" s="157">
        <f t="shared" ref="BK182:BK197" si="29">ROUND(I182*H182,2)</f>
        <v>0</v>
      </c>
      <c r="BL182" s="18" t="s">
        <v>134</v>
      </c>
      <c r="BM182" s="156" t="s">
        <v>793</v>
      </c>
    </row>
    <row r="183" spans="1:65" s="2" customFormat="1" ht="16.5" customHeight="1">
      <c r="A183" s="33"/>
      <c r="B183" s="144"/>
      <c r="C183" s="145" t="s">
        <v>527</v>
      </c>
      <c r="D183" s="145" t="s">
        <v>129</v>
      </c>
      <c r="E183" s="146" t="s">
        <v>794</v>
      </c>
      <c r="F183" s="147" t="s">
        <v>795</v>
      </c>
      <c r="G183" s="148" t="s">
        <v>796</v>
      </c>
      <c r="H183" s="149">
        <v>24</v>
      </c>
      <c r="I183" s="150"/>
      <c r="J183" s="151">
        <f t="shared" si="20"/>
        <v>0</v>
      </c>
      <c r="K183" s="147" t="s">
        <v>1</v>
      </c>
      <c r="L183" s="34"/>
      <c r="M183" s="152" t="s">
        <v>1</v>
      </c>
      <c r="N183" s="153" t="s">
        <v>40</v>
      </c>
      <c r="O183" s="59"/>
      <c r="P183" s="154">
        <f t="shared" si="21"/>
        <v>0</v>
      </c>
      <c r="Q183" s="154">
        <v>0</v>
      </c>
      <c r="R183" s="154">
        <f t="shared" si="22"/>
        <v>0</v>
      </c>
      <c r="S183" s="154">
        <v>0</v>
      </c>
      <c r="T183" s="155">
        <f t="shared" si="2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6" t="s">
        <v>134</v>
      </c>
      <c r="AT183" s="156" t="s">
        <v>129</v>
      </c>
      <c r="AU183" s="156" t="s">
        <v>83</v>
      </c>
      <c r="AY183" s="18" t="s">
        <v>126</v>
      </c>
      <c r="BE183" s="157">
        <f t="shared" si="24"/>
        <v>0</v>
      </c>
      <c r="BF183" s="157">
        <f t="shared" si="25"/>
        <v>0</v>
      </c>
      <c r="BG183" s="157">
        <f t="shared" si="26"/>
        <v>0</v>
      </c>
      <c r="BH183" s="157">
        <f t="shared" si="27"/>
        <v>0</v>
      </c>
      <c r="BI183" s="157">
        <f t="shared" si="28"/>
        <v>0</v>
      </c>
      <c r="BJ183" s="18" t="s">
        <v>83</v>
      </c>
      <c r="BK183" s="157">
        <f t="shared" si="29"/>
        <v>0</v>
      </c>
      <c r="BL183" s="18" t="s">
        <v>134</v>
      </c>
      <c r="BM183" s="156" t="s">
        <v>797</v>
      </c>
    </row>
    <row r="184" spans="1:65" s="2" customFormat="1" ht="16.5" customHeight="1">
      <c r="A184" s="33"/>
      <c r="B184" s="144"/>
      <c r="C184" s="145" t="s">
        <v>531</v>
      </c>
      <c r="D184" s="145" t="s">
        <v>129</v>
      </c>
      <c r="E184" s="146" t="s">
        <v>798</v>
      </c>
      <c r="F184" s="147" t="s">
        <v>799</v>
      </c>
      <c r="G184" s="148" t="s">
        <v>796</v>
      </c>
      <c r="H184" s="149">
        <v>16</v>
      </c>
      <c r="I184" s="150"/>
      <c r="J184" s="151">
        <f t="shared" si="20"/>
        <v>0</v>
      </c>
      <c r="K184" s="147" t="s">
        <v>1</v>
      </c>
      <c r="L184" s="34"/>
      <c r="M184" s="152" t="s">
        <v>1</v>
      </c>
      <c r="N184" s="153" t="s">
        <v>40</v>
      </c>
      <c r="O184" s="59"/>
      <c r="P184" s="154">
        <f t="shared" si="21"/>
        <v>0</v>
      </c>
      <c r="Q184" s="154">
        <v>0</v>
      </c>
      <c r="R184" s="154">
        <f t="shared" si="22"/>
        <v>0</v>
      </c>
      <c r="S184" s="154">
        <v>0</v>
      </c>
      <c r="T184" s="155">
        <f t="shared" si="2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6" t="s">
        <v>134</v>
      </c>
      <c r="AT184" s="156" t="s">
        <v>129</v>
      </c>
      <c r="AU184" s="156" t="s">
        <v>83</v>
      </c>
      <c r="AY184" s="18" t="s">
        <v>126</v>
      </c>
      <c r="BE184" s="157">
        <f t="shared" si="24"/>
        <v>0</v>
      </c>
      <c r="BF184" s="157">
        <f t="shared" si="25"/>
        <v>0</v>
      </c>
      <c r="BG184" s="157">
        <f t="shared" si="26"/>
        <v>0</v>
      </c>
      <c r="BH184" s="157">
        <f t="shared" si="27"/>
        <v>0</v>
      </c>
      <c r="BI184" s="157">
        <f t="shared" si="28"/>
        <v>0</v>
      </c>
      <c r="BJ184" s="18" t="s">
        <v>83</v>
      </c>
      <c r="BK184" s="157">
        <f t="shared" si="29"/>
        <v>0</v>
      </c>
      <c r="BL184" s="18" t="s">
        <v>134</v>
      </c>
      <c r="BM184" s="156" t="s">
        <v>800</v>
      </c>
    </row>
    <row r="185" spans="1:65" s="2" customFormat="1" ht="16.5" customHeight="1">
      <c r="A185" s="33"/>
      <c r="B185" s="144"/>
      <c r="C185" s="145" t="s">
        <v>535</v>
      </c>
      <c r="D185" s="145" t="s">
        <v>129</v>
      </c>
      <c r="E185" s="146" t="s">
        <v>801</v>
      </c>
      <c r="F185" s="147" t="s">
        <v>802</v>
      </c>
      <c r="G185" s="148" t="s">
        <v>796</v>
      </c>
      <c r="H185" s="149">
        <v>8</v>
      </c>
      <c r="I185" s="150"/>
      <c r="J185" s="151">
        <f t="shared" si="20"/>
        <v>0</v>
      </c>
      <c r="K185" s="147" t="s">
        <v>1</v>
      </c>
      <c r="L185" s="34"/>
      <c r="M185" s="152" t="s">
        <v>1</v>
      </c>
      <c r="N185" s="153" t="s">
        <v>40</v>
      </c>
      <c r="O185" s="59"/>
      <c r="P185" s="154">
        <f t="shared" si="21"/>
        <v>0</v>
      </c>
      <c r="Q185" s="154">
        <v>0</v>
      </c>
      <c r="R185" s="154">
        <f t="shared" si="22"/>
        <v>0</v>
      </c>
      <c r="S185" s="154">
        <v>0</v>
      </c>
      <c r="T185" s="155">
        <f t="shared" si="2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6" t="s">
        <v>134</v>
      </c>
      <c r="AT185" s="156" t="s">
        <v>129</v>
      </c>
      <c r="AU185" s="156" t="s">
        <v>83</v>
      </c>
      <c r="AY185" s="18" t="s">
        <v>126</v>
      </c>
      <c r="BE185" s="157">
        <f t="shared" si="24"/>
        <v>0</v>
      </c>
      <c r="BF185" s="157">
        <f t="shared" si="25"/>
        <v>0</v>
      </c>
      <c r="BG185" s="157">
        <f t="shared" si="26"/>
        <v>0</v>
      </c>
      <c r="BH185" s="157">
        <f t="shared" si="27"/>
        <v>0</v>
      </c>
      <c r="BI185" s="157">
        <f t="shared" si="28"/>
        <v>0</v>
      </c>
      <c r="BJ185" s="18" t="s">
        <v>83</v>
      </c>
      <c r="BK185" s="157">
        <f t="shared" si="29"/>
        <v>0</v>
      </c>
      <c r="BL185" s="18" t="s">
        <v>134</v>
      </c>
      <c r="BM185" s="156" t="s">
        <v>803</v>
      </c>
    </row>
    <row r="186" spans="1:65" s="2" customFormat="1" ht="16.5" customHeight="1">
      <c r="A186" s="33"/>
      <c r="B186" s="144"/>
      <c r="C186" s="145" t="s">
        <v>539</v>
      </c>
      <c r="D186" s="145" t="s">
        <v>129</v>
      </c>
      <c r="E186" s="146" t="s">
        <v>804</v>
      </c>
      <c r="F186" s="147" t="s">
        <v>805</v>
      </c>
      <c r="G186" s="148" t="s">
        <v>691</v>
      </c>
      <c r="H186" s="149">
        <v>6</v>
      </c>
      <c r="I186" s="150"/>
      <c r="J186" s="151">
        <f t="shared" si="20"/>
        <v>0</v>
      </c>
      <c r="K186" s="147" t="s">
        <v>1</v>
      </c>
      <c r="L186" s="34"/>
      <c r="M186" s="152" t="s">
        <v>1</v>
      </c>
      <c r="N186" s="153" t="s">
        <v>40</v>
      </c>
      <c r="O186" s="59"/>
      <c r="P186" s="154">
        <f t="shared" si="21"/>
        <v>0</v>
      </c>
      <c r="Q186" s="154">
        <v>0</v>
      </c>
      <c r="R186" s="154">
        <f t="shared" si="22"/>
        <v>0</v>
      </c>
      <c r="S186" s="154">
        <v>0</v>
      </c>
      <c r="T186" s="155">
        <f t="shared" si="2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6" t="s">
        <v>134</v>
      </c>
      <c r="AT186" s="156" t="s">
        <v>129</v>
      </c>
      <c r="AU186" s="156" t="s">
        <v>83</v>
      </c>
      <c r="AY186" s="18" t="s">
        <v>126</v>
      </c>
      <c r="BE186" s="157">
        <f t="shared" si="24"/>
        <v>0</v>
      </c>
      <c r="BF186" s="157">
        <f t="shared" si="25"/>
        <v>0</v>
      </c>
      <c r="BG186" s="157">
        <f t="shared" si="26"/>
        <v>0</v>
      </c>
      <c r="BH186" s="157">
        <f t="shared" si="27"/>
        <v>0</v>
      </c>
      <c r="BI186" s="157">
        <f t="shared" si="28"/>
        <v>0</v>
      </c>
      <c r="BJ186" s="18" t="s">
        <v>83</v>
      </c>
      <c r="BK186" s="157">
        <f t="shared" si="29"/>
        <v>0</v>
      </c>
      <c r="BL186" s="18" t="s">
        <v>134</v>
      </c>
      <c r="BM186" s="156" t="s">
        <v>806</v>
      </c>
    </row>
    <row r="187" spans="1:65" s="2" customFormat="1" ht="16.5" customHeight="1">
      <c r="A187" s="33"/>
      <c r="B187" s="144"/>
      <c r="C187" s="145" t="s">
        <v>545</v>
      </c>
      <c r="D187" s="145" t="s">
        <v>129</v>
      </c>
      <c r="E187" s="146" t="s">
        <v>807</v>
      </c>
      <c r="F187" s="147" t="s">
        <v>808</v>
      </c>
      <c r="G187" s="148" t="s">
        <v>796</v>
      </c>
      <c r="H187" s="149">
        <v>3</v>
      </c>
      <c r="I187" s="150"/>
      <c r="J187" s="151">
        <f t="shared" si="20"/>
        <v>0</v>
      </c>
      <c r="K187" s="147" t="s">
        <v>1</v>
      </c>
      <c r="L187" s="34"/>
      <c r="M187" s="152" t="s">
        <v>1</v>
      </c>
      <c r="N187" s="153" t="s">
        <v>40</v>
      </c>
      <c r="O187" s="59"/>
      <c r="P187" s="154">
        <f t="shared" si="21"/>
        <v>0</v>
      </c>
      <c r="Q187" s="154">
        <v>0</v>
      </c>
      <c r="R187" s="154">
        <f t="shared" si="22"/>
        <v>0</v>
      </c>
      <c r="S187" s="154">
        <v>0</v>
      </c>
      <c r="T187" s="155">
        <f t="shared" si="2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6" t="s">
        <v>134</v>
      </c>
      <c r="AT187" s="156" t="s">
        <v>129</v>
      </c>
      <c r="AU187" s="156" t="s">
        <v>83</v>
      </c>
      <c r="AY187" s="18" t="s">
        <v>126</v>
      </c>
      <c r="BE187" s="157">
        <f t="shared" si="24"/>
        <v>0</v>
      </c>
      <c r="BF187" s="157">
        <f t="shared" si="25"/>
        <v>0</v>
      </c>
      <c r="BG187" s="157">
        <f t="shared" si="26"/>
        <v>0</v>
      </c>
      <c r="BH187" s="157">
        <f t="shared" si="27"/>
        <v>0</v>
      </c>
      <c r="BI187" s="157">
        <f t="shared" si="28"/>
        <v>0</v>
      </c>
      <c r="BJ187" s="18" t="s">
        <v>83</v>
      </c>
      <c r="BK187" s="157">
        <f t="shared" si="29"/>
        <v>0</v>
      </c>
      <c r="BL187" s="18" t="s">
        <v>134</v>
      </c>
      <c r="BM187" s="156" t="s">
        <v>809</v>
      </c>
    </row>
    <row r="188" spans="1:65" s="2" customFormat="1" ht="24">
      <c r="A188" s="33"/>
      <c r="B188" s="144"/>
      <c r="C188" s="145" t="s">
        <v>810</v>
      </c>
      <c r="D188" s="145" t="s">
        <v>129</v>
      </c>
      <c r="E188" s="146" t="s">
        <v>811</v>
      </c>
      <c r="F188" s="147" t="s">
        <v>812</v>
      </c>
      <c r="G188" s="148" t="s">
        <v>796</v>
      </c>
      <c r="H188" s="149">
        <v>6</v>
      </c>
      <c r="I188" s="150"/>
      <c r="J188" s="151">
        <f t="shared" si="20"/>
        <v>0</v>
      </c>
      <c r="K188" s="147" t="s">
        <v>1</v>
      </c>
      <c r="L188" s="34"/>
      <c r="M188" s="152" t="s">
        <v>1</v>
      </c>
      <c r="N188" s="153" t="s">
        <v>40</v>
      </c>
      <c r="O188" s="59"/>
      <c r="P188" s="154">
        <f t="shared" si="21"/>
        <v>0</v>
      </c>
      <c r="Q188" s="154">
        <v>0</v>
      </c>
      <c r="R188" s="154">
        <f t="shared" si="22"/>
        <v>0</v>
      </c>
      <c r="S188" s="154">
        <v>0</v>
      </c>
      <c r="T188" s="155">
        <f t="shared" si="2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6" t="s">
        <v>134</v>
      </c>
      <c r="AT188" s="156" t="s">
        <v>129</v>
      </c>
      <c r="AU188" s="156" t="s">
        <v>83</v>
      </c>
      <c r="AY188" s="18" t="s">
        <v>126</v>
      </c>
      <c r="BE188" s="157">
        <f t="shared" si="24"/>
        <v>0</v>
      </c>
      <c r="BF188" s="157">
        <f t="shared" si="25"/>
        <v>0</v>
      </c>
      <c r="BG188" s="157">
        <f t="shared" si="26"/>
        <v>0</v>
      </c>
      <c r="BH188" s="157">
        <f t="shared" si="27"/>
        <v>0</v>
      </c>
      <c r="BI188" s="157">
        <f t="shared" si="28"/>
        <v>0</v>
      </c>
      <c r="BJ188" s="18" t="s">
        <v>83</v>
      </c>
      <c r="BK188" s="157">
        <f t="shared" si="29"/>
        <v>0</v>
      </c>
      <c r="BL188" s="18" t="s">
        <v>134</v>
      </c>
      <c r="BM188" s="156" t="s">
        <v>813</v>
      </c>
    </row>
    <row r="189" spans="1:65" s="2" customFormat="1" ht="16.5" customHeight="1">
      <c r="A189" s="33"/>
      <c r="B189" s="144"/>
      <c r="C189" s="145" t="s">
        <v>710</v>
      </c>
      <c r="D189" s="145" t="s">
        <v>129</v>
      </c>
      <c r="E189" s="146" t="s">
        <v>814</v>
      </c>
      <c r="F189" s="147" t="s">
        <v>815</v>
      </c>
      <c r="G189" s="148" t="s">
        <v>796</v>
      </c>
      <c r="H189" s="149">
        <v>3</v>
      </c>
      <c r="I189" s="150"/>
      <c r="J189" s="151">
        <f t="shared" si="20"/>
        <v>0</v>
      </c>
      <c r="K189" s="147" t="s">
        <v>1</v>
      </c>
      <c r="L189" s="34"/>
      <c r="M189" s="152" t="s">
        <v>1</v>
      </c>
      <c r="N189" s="153" t="s">
        <v>40</v>
      </c>
      <c r="O189" s="59"/>
      <c r="P189" s="154">
        <f t="shared" si="21"/>
        <v>0</v>
      </c>
      <c r="Q189" s="154">
        <v>0</v>
      </c>
      <c r="R189" s="154">
        <f t="shared" si="22"/>
        <v>0</v>
      </c>
      <c r="S189" s="154">
        <v>0</v>
      </c>
      <c r="T189" s="155">
        <f t="shared" si="2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6" t="s">
        <v>134</v>
      </c>
      <c r="AT189" s="156" t="s">
        <v>129</v>
      </c>
      <c r="AU189" s="156" t="s">
        <v>83</v>
      </c>
      <c r="AY189" s="18" t="s">
        <v>126</v>
      </c>
      <c r="BE189" s="157">
        <f t="shared" si="24"/>
        <v>0</v>
      </c>
      <c r="BF189" s="157">
        <f t="shared" si="25"/>
        <v>0</v>
      </c>
      <c r="BG189" s="157">
        <f t="shared" si="26"/>
        <v>0</v>
      </c>
      <c r="BH189" s="157">
        <f t="shared" si="27"/>
        <v>0</v>
      </c>
      <c r="BI189" s="157">
        <f t="shared" si="28"/>
        <v>0</v>
      </c>
      <c r="BJ189" s="18" t="s">
        <v>83</v>
      </c>
      <c r="BK189" s="157">
        <f t="shared" si="29"/>
        <v>0</v>
      </c>
      <c r="BL189" s="18" t="s">
        <v>134</v>
      </c>
      <c r="BM189" s="156" t="s">
        <v>816</v>
      </c>
    </row>
    <row r="190" spans="1:65" s="2" customFormat="1" ht="16.5" customHeight="1">
      <c r="A190" s="33"/>
      <c r="B190" s="144"/>
      <c r="C190" s="145" t="s">
        <v>817</v>
      </c>
      <c r="D190" s="145" t="s">
        <v>129</v>
      </c>
      <c r="E190" s="146" t="s">
        <v>818</v>
      </c>
      <c r="F190" s="147" t="s">
        <v>819</v>
      </c>
      <c r="G190" s="148" t="s">
        <v>796</v>
      </c>
      <c r="H190" s="149">
        <v>16</v>
      </c>
      <c r="I190" s="150"/>
      <c r="J190" s="151">
        <f t="shared" si="20"/>
        <v>0</v>
      </c>
      <c r="K190" s="147" t="s">
        <v>1</v>
      </c>
      <c r="L190" s="34"/>
      <c r="M190" s="152" t="s">
        <v>1</v>
      </c>
      <c r="N190" s="153" t="s">
        <v>40</v>
      </c>
      <c r="O190" s="59"/>
      <c r="P190" s="154">
        <f t="shared" si="21"/>
        <v>0</v>
      </c>
      <c r="Q190" s="154">
        <v>0</v>
      </c>
      <c r="R190" s="154">
        <f t="shared" si="22"/>
        <v>0</v>
      </c>
      <c r="S190" s="154">
        <v>0</v>
      </c>
      <c r="T190" s="155">
        <f t="shared" si="2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6" t="s">
        <v>134</v>
      </c>
      <c r="AT190" s="156" t="s">
        <v>129</v>
      </c>
      <c r="AU190" s="156" t="s">
        <v>83</v>
      </c>
      <c r="AY190" s="18" t="s">
        <v>126</v>
      </c>
      <c r="BE190" s="157">
        <f t="shared" si="24"/>
        <v>0</v>
      </c>
      <c r="BF190" s="157">
        <f t="shared" si="25"/>
        <v>0</v>
      </c>
      <c r="BG190" s="157">
        <f t="shared" si="26"/>
        <v>0</v>
      </c>
      <c r="BH190" s="157">
        <f t="shared" si="27"/>
        <v>0</v>
      </c>
      <c r="BI190" s="157">
        <f t="shared" si="28"/>
        <v>0</v>
      </c>
      <c r="BJ190" s="18" t="s">
        <v>83</v>
      </c>
      <c r="BK190" s="157">
        <f t="shared" si="29"/>
        <v>0</v>
      </c>
      <c r="BL190" s="18" t="s">
        <v>134</v>
      </c>
      <c r="BM190" s="156" t="s">
        <v>820</v>
      </c>
    </row>
    <row r="191" spans="1:65" s="2" customFormat="1" ht="16.5" customHeight="1">
      <c r="A191" s="33"/>
      <c r="B191" s="144"/>
      <c r="C191" s="145" t="s">
        <v>713</v>
      </c>
      <c r="D191" s="145" t="s">
        <v>129</v>
      </c>
      <c r="E191" s="146" t="s">
        <v>821</v>
      </c>
      <c r="F191" s="147" t="s">
        <v>822</v>
      </c>
      <c r="G191" s="148" t="s">
        <v>792</v>
      </c>
      <c r="H191" s="149">
        <v>1</v>
      </c>
      <c r="I191" s="150"/>
      <c r="J191" s="151">
        <f t="shared" si="20"/>
        <v>0</v>
      </c>
      <c r="K191" s="147" t="s">
        <v>1</v>
      </c>
      <c r="L191" s="34"/>
      <c r="M191" s="152" t="s">
        <v>1</v>
      </c>
      <c r="N191" s="153" t="s">
        <v>40</v>
      </c>
      <c r="O191" s="59"/>
      <c r="P191" s="154">
        <f t="shared" si="21"/>
        <v>0</v>
      </c>
      <c r="Q191" s="154">
        <v>0</v>
      </c>
      <c r="R191" s="154">
        <f t="shared" si="22"/>
        <v>0</v>
      </c>
      <c r="S191" s="154">
        <v>0</v>
      </c>
      <c r="T191" s="155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6" t="s">
        <v>134</v>
      </c>
      <c r="AT191" s="156" t="s">
        <v>129</v>
      </c>
      <c r="AU191" s="156" t="s">
        <v>83</v>
      </c>
      <c r="AY191" s="18" t="s">
        <v>126</v>
      </c>
      <c r="BE191" s="157">
        <f t="shared" si="24"/>
        <v>0</v>
      </c>
      <c r="BF191" s="157">
        <f t="shared" si="25"/>
        <v>0</v>
      </c>
      <c r="BG191" s="157">
        <f t="shared" si="26"/>
        <v>0</v>
      </c>
      <c r="BH191" s="157">
        <f t="shared" si="27"/>
        <v>0</v>
      </c>
      <c r="BI191" s="157">
        <f t="shared" si="28"/>
        <v>0</v>
      </c>
      <c r="BJ191" s="18" t="s">
        <v>83</v>
      </c>
      <c r="BK191" s="157">
        <f t="shared" si="29"/>
        <v>0</v>
      </c>
      <c r="BL191" s="18" t="s">
        <v>134</v>
      </c>
      <c r="BM191" s="156" t="s">
        <v>823</v>
      </c>
    </row>
    <row r="192" spans="1:65" s="2" customFormat="1" ht="16.5" customHeight="1">
      <c r="A192" s="33"/>
      <c r="B192" s="144"/>
      <c r="C192" s="145" t="s">
        <v>824</v>
      </c>
      <c r="D192" s="145" t="s">
        <v>129</v>
      </c>
      <c r="E192" s="146" t="s">
        <v>825</v>
      </c>
      <c r="F192" s="147" t="s">
        <v>826</v>
      </c>
      <c r="G192" s="148" t="s">
        <v>796</v>
      </c>
      <c r="H192" s="149">
        <v>4</v>
      </c>
      <c r="I192" s="150"/>
      <c r="J192" s="151">
        <f t="shared" si="20"/>
        <v>0</v>
      </c>
      <c r="K192" s="147" t="s">
        <v>1</v>
      </c>
      <c r="L192" s="34"/>
      <c r="M192" s="152" t="s">
        <v>1</v>
      </c>
      <c r="N192" s="153" t="s">
        <v>40</v>
      </c>
      <c r="O192" s="59"/>
      <c r="P192" s="154">
        <f t="shared" si="21"/>
        <v>0</v>
      </c>
      <c r="Q192" s="154">
        <v>0</v>
      </c>
      <c r="R192" s="154">
        <f t="shared" si="22"/>
        <v>0</v>
      </c>
      <c r="S192" s="154">
        <v>0</v>
      </c>
      <c r="T192" s="155">
        <f t="shared" si="2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6" t="s">
        <v>134</v>
      </c>
      <c r="AT192" s="156" t="s">
        <v>129</v>
      </c>
      <c r="AU192" s="156" t="s">
        <v>83</v>
      </c>
      <c r="AY192" s="18" t="s">
        <v>126</v>
      </c>
      <c r="BE192" s="157">
        <f t="shared" si="24"/>
        <v>0</v>
      </c>
      <c r="BF192" s="157">
        <f t="shared" si="25"/>
        <v>0</v>
      </c>
      <c r="BG192" s="157">
        <f t="shared" si="26"/>
        <v>0</v>
      </c>
      <c r="BH192" s="157">
        <f t="shared" si="27"/>
        <v>0</v>
      </c>
      <c r="BI192" s="157">
        <f t="shared" si="28"/>
        <v>0</v>
      </c>
      <c r="BJ192" s="18" t="s">
        <v>83</v>
      </c>
      <c r="BK192" s="157">
        <f t="shared" si="29"/>
        <v>0</v>
      </c>
      <c r="BL192" s="18" t="s">
        <v>134</v>
      </c>
      <c r="BM192" s="156" t="s">
        <v>827</v>
      </c>
    </row>
    <row r="193" spans="1:65" s="2" customFormat="1" ht="16.5" customHeight="1">
      <c r="A193" s="33"/>
      <c r="B193" s="144"/>
      <c r="C193" s="145" t="s">
        <v>716</v>
      </c>
      <c r="D193" s="145" t="s">
        <v>129</v>
      </c>
      <c r="E193" s="146" t="s">
        <v>828</v>
      </c>
      <c r="F193" s="147" t="s">
        <v>829</v>
      </c>
      <c r="G193" s="148" t="s">
        <v>796</v>
      </c>
      <c r="H193" s="149">
        <v>8</v>
      </c>
      <c r="I193" s="150"/>
      <c r="J193" s="151">
        <f t="shared" si="20"/>
        <v>0</v>
      </c>
      <c r="K193" s="147" t="s">
        <v>1</v>
      </c>
      <c r="L193" s="34"/>
      <c r="M193" s="152" t="s">
        <v>1</v>
      </c>
      <c r="N193" s="153" t="s">
        <v>40</v>
      </c>
      <c r="O193" s="59"/>
      <c r="P193" s="154">
        <f t="shared" si="21"/>
        <v>0</v>
      </c>
      <c r="Q193" s="154">
        <v>0</v>
      </c>
      <c r="R193" s="154">
        <f t="shared" si="22"/>
        <v>0</v>
      </c>
      <c r="S193" s="154">
        <v>0</v>
      </c>
      <c r="T193" s="155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6" t="s">
        <v>134</v>
      </c>
      <c r="AT193" s="156" t="s">
        <v>129</v>
      </c>
      <c r="AU193" s="156" t="s">
        <v>83</v>
      </c>
      <c r="AY193" s="18" t="s">
        <v>126</v>
      </c>
      <c r="BE193" s="157">
        <f t="shared" si="24"/>
        <v>0</v>
      </c>
      <c r="BF193" s="157">
        <f t="shared" si="25"/>
        <v>0</v>
      </c>
      <c r="BG193" s="157">
        <f t="shared" si="26"/>
        <v>0</v>
      </c>
      <c r="BH193" s="157">
        <f t="shared" si="27"/>
        <v>0</v>
      </c>
      <c r="BI193" s="157">
        <f t="shared" si="28"/>
        <v>0</v>
      </c>
      <c r="BJ193" s="18" t="s">
        <v>83</v>
      </c>
      <c r="BK193" s="157">
        <f t="shared" si="29"/>
        <v>0</v>
      </c>
      <c r="BL193" s="18" t="s">
        <v>134</v>
      </c>
      <c r="BM193" s="156" t="s">
        <v>830</v>
      </c>
    </row>
    <row r="194" spans="1:65" s="2" customFormat="1" ht="16.5" customHeight="1">
      <c r="A194" s="33"/>
      <c r="B194" s="144"/>
      <c r="C194" s="145" t="s">
        <v>831</v>
      </c>
      <c r="D194" s="145" t="s">
        <v>129</v>
      </c>
      <c r="E194" s="146" t="s">
        <v>832</v>
      </c>
      <c r="F194" s="147" t="s">
        <v>833</v>
      </c>
      <c r="G194" s="148" t="s">
        <v>796</v>
      </c>
      <c r="H194" s="149">
        <v>8</v>
      </c>
      <c r="I194" s="150"/>
      <c r="J194" s="151">
        <f t="shared" si="20"/>
        <v>0</v>
      </c>
      <c r="K194" s="147" t="s">
        <v>1</v>
      </c>
      <c r="L194" s="34"/>
      <c r="M194" s="152" t="s">
        <v>1</v>
      </c>
      <c r="N194" s="153" t="s">
        <v>40</v>
      </c>
      <c r="O194" s="59"/>
      <c r="P194" s="154">
        <f t="shared" si="21"/>
        <v>0</v>
      </c>
      <c r="Q194" s="154">
        <v>0</v>
      </c>
      <c r="R194" s="154">
        <f t="shared" si="22"/>
        <v>0</v>
      </c>
      <c r="S194" s="154">
        <v>0</v>
      </c>
      <c r="T194" s="155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6" t="s">
        <v>134</v>
      </c>
      <c r="AT194" s="156" t="s">
        <v>129</v>
      </c>
      <c r="AU194" s="156" t="s">
        <v>83</v>
      </c>
      <c r="AY194" s="18" t="s">
        <v>126</v>
      </c>
      <c r="BE194" s="157">
        <f t="shared" si="24"/>
        <v>0</v>
      </c>
      <c r="BF194" s="157">
        <f t="shared" si="25"/>
        <v>0</v>
      </c>
      <c r="BG194" s="157">
        <f t="shared" si="26"/>
        <v>0</v>
      </c>
      <c r="BH194" s="157">
        <f t="shared" si="27"/>
        <v>0</v>
      </c>
      <c r="BI194" s="157">
        <f t="shared" si="28"/>
        <v>0</v>
      </c>
      <c r="BJ194" s="18" t="s">
        <v>83</v>
      </c>
      <c r="BK194" s="157">
        <f t="shared" si="29"/>
        <v>0</v>
      </c>
      <c r="BL194" s="18" t="s">
        <v>134</v>
      </c>
      <c r="BM194" s="156" t="s">
        <v>834</v>
      </c>
    </row>
    <row r="195" spans="1:65" s="2" customFormat="1" ht="16.5" customHeight="1">
      <c r="A195" s="33"/>
      <c r="B195" s="144"/>
      <c r="C195" s="145" t="s">
        <v>719</v>
      </c>
      <c r="D195" s="145" t="s">
        <v>129</v>
      </c>
      <c r="E195" s="146" t="s">
        <v>835</v>
      </c>
      <c r="F195" s="147" t="s">
        <v>836</v>
      </c>
      <c r="G195" s="148" t="s">
        <v>796</v>
      </c>
      <c r="H195" s="149">
        <v>8</v>
      </c>
      <c r="I195" s="150"/>
      <c r="J195" s="151">
        <f t="shared" si="20"/>
        <v>0</v>
      </c>
      <c r="K195" s="147" t="s">
        <v>1</v>
      </c>
      <c r="L195" s="34"/>
      <c r="M195" s="152" t="s">
        <v>1</v>
      </c>
      <c r="N195" s="153" t="s">
        <v>40</v>
      </c>
      <c r="O195" s="59"/>
      <c r="P195" s="154">
        <f t="shared" si="21"/>
        <v>0</v>
      </c>
      <c r="Q195" s="154">
        <v>0</v>
      </c>
      <c r="R195" s="154">
        <f t="shared" si="22"/>
        <v>0</v>
      </c>
      <c r="S195" s="154">
        <v>0</v>
      </c>
      <c r="T195" s="155">
        <f t="shared" si="2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6" t="s">
        <v>134</v>
      </c>
      <c r="AT195" s="156" t="s">
        <v>129</v>
      </c>
      <c r="AU195" s="156" t="s">
        <v>83</v>
      </c>
      <c r="AY195" s="18" t="s">
        <v>126</v>
      </c>
      <c r="BE195" s="157">
        <f t="shared" si="24"/>
        <v>0</v>
      </c>
      <c r="BF195" s="157">
        <f t="shared" si="25"/>
        <v>0</v>
      </c>
      <c r="BG195" s="157">
        <f t="shared" si="26"/>
        <v>0</v>
      </c>
      <c r="BH195" s="157">
        <f t="shared" si="27"/>
        <v>0</v>
      </c>
      <c r="BI195" s="157">
        <f t="shared" si="28"/>
        <v>0</v>
      </c>
      <c r="BJ195" s="18" t="s">
        <v>83</v>
      </c>
      <c r="BK195" s="157">
        <f t="shared" si="29"/>
        <v>0</v>
      </c>
      <c r="BL195" s="18" t="s">
        <v>134</v>
      </c>
      <c r="BM195" s="156" t="s">
        <v>837</v>
      </c>
    </row>
    <row r="196" spans="1:65" s="2" customFormat="1" ht="21.75" customHeight="1">
      <c r="A196" s="33"/>
      <c r="B196" s="144"/>
      <c r="C196" s="145" t="s">
        <v>838</v>
      </c>
      <c r="D196" s="145" t="s">
        <v>129</v>
      </c>
      <c r="E196" s="146" t="s">
        <v>839</v>
      </c>
      <c r="F196" s="147" t="s">
        <v>840</v>
      </c>
      <c r="G196" s="148" t="s">
        <v>796</v>
      </c>
      <c r="H196" s="149">
        <v>8</v>
      </c>
      <c r="I196" s="150"/>
      <c r="J196" s="151">
        <f t="shared" si="20"/>
        <v>0</v>
      </c>
      <c r="K196" s="147" t="s">
        <v>1</v>
      </c>
      <c r="L196" s="34"/>
      <c r="M196" s="152" t="s">
        <v>1</v>
      </c>
      <c r="N196" s="153" t="s">
        <v>40</v>
      </c>
      <c r="O196" s="59"/>
      <c r="P196" s="154">
        <f t="shared" si="21"/>
        <v>0</v>
      </c>
      <c r="Q196" s="154">
        <v>0</v>
      </c>
      <c r="R196" s="154">
        <f t="shared" si="22"/>
        <v>0</v>
      </c>
      <c r="S196" s="154">
        <v>0</v>
      </c>
      <c r="T196" s="155">
        <f t="shared" si="2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6" t="s">
        <v>134</v>
      </c>
      <c r="AT196" s="156" t="s">
        <v>129</v>
      </c>
      <c r="AU196" s="156" t="s">
        <v>83</v>
      </c>
      <c r="AY196" s="18" t="s">
        <v>126</v>
      </c>
      <c r="BE196" s="157">
        <f t="shared" si="24"/>
        <v>0</v>
      </c>
      <c r="BF196" s="157">
        <f t="shared" si="25"/>
        <v>0</v>
      </c>
      <c r="BG196" s="157">
        <f t="shared" si="26"/>
        <v>0</v>
      </c>
      <c r="BH196" s="157">
        <f t="shared" si="27"/>
        <v>0</v>
      </c>
      <c r="BI196" s="157">
        <f t="shared" si="28"/>
        <v>0</v>
      </c>
      <c r="BJ196" s="18" t="s">
        <v>83</v>
      </c>
      <c r="BK196" s="157">
        <f t="shared" si="29"/>
        <v>0</v>
      </c>
      <c r="BL196" s="18" t="s">
        <v>134</v>
      </c>
      <c r="BM196" s="156" t="s">
        <v>841</v>
      </c>
    </row>
    <row r="197" spans="1:65" s="2" customFormat="1" ht="21.75" customHeight="1">
      <c r="A197" s="33"/>
      <c r="B197" s="144"/>
      <c r="C197" s="145" t="s">
        <v>722</v>
      </c>
      <c r="D197" s="145" t="s">
        <v>129</v>
      </c>
      <c r="E197" s="146" t="s">
        <v>842</v>
      </c>
      <c r="F197" s="147" t="s">
        <v>843</v>
      </c>
      <c r="G197" s="148" t="s">
        <v>792</v>
      </c>
      <c r="H197" s="149">
        <v>1</v>
      </c>
      <c r="I197" s="150"/>
      <c r="J197" s="151">
        <f t="shared" si="20"/>
        <v>0</v>
      </c>
      <c r="K197" s="147" t="s">
        <v>1</v>
      </c>
      <c r="L197" s="34"/>
      <c r="M197" s="152" t="s">
        <v>1</v>
      </c>
      <c r="N197" s="153" t="s">
        <v>40</v>
      </c>
      <c r="O197" s="59"/>
      <c r="P197" s="154">
        <f t="shared" si="21"/>
        <v>0</v>
      </c>
      <c r="Q197" s="154">
        <v>0</v>
      </c>
      <c r="R197" s="154">
        <f t="shared" si="22"/>
        <v>0</v>
      </c>
      <c r="S197" s="154">
        <v>0</v>
      </c>
      <c r="T197" s="155">
        <f t="shared" si="2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6" t="s">
        <v>134</v>
      </c>
      <c r="AT197" s="156" t="s">
        <v>129</v>
      </c>
      <c r="AU197" s="156" t="s">
        <v>83</v>
      </c>
      <c r="AY197" s="18" t="s">
        <v>126</v>
      </c>
      <c r="BE197" s="157">
        <f t="shared" si="24"/>
        <v>0</v>
      </c>
      <c r="BF197" s="157">
        <f t="shared" si="25"/>
        <v>0</v>
      </c>
      <c r="BG197" s="157">
        <f t="shared" si="26"/>
        <v>0</v>
      </c>
      <c r="BH197" s="157">
        <f t="shared" si="27"/>
        <v>0</v>
      </c>
      <c r="BI197" s="157">
        <f t="shared" si="28"/>
        <v>0</v>
      </c>
      <c r="BJ197" s="18" t="s">
        <v>83</v>
      </c>
      <c r="BK197" s="157">
        <f t="shared" si="29"/>
        <v>0</v>
      </c>
      <c r="BL197" s="18" t="s">
        <v>134</v>
      </c>
      <c r="BM197" s="156" t="s">
        <v>844</v>
      </c>
    </row>
    <row r="198" spans="1:65" s="12" customFormat="1" ht="25.9" customHeight="1">
      <c r="B198" s="131"/>
      <c r="D198" s="132" t="s">
        <v>74</v>
      </c>
      <c r="E198" s="133" t="s">
        <v>845</v>
      </c>
      <c r="F198" s="133" t="s">
        <v>846</v>
      </c>
      <c r="I198" s="134"/>
      <c r="J198" s="135">
        <f>BK198</f>
        <v>0</v>
      </c>
      <c r="L198" s="131"/>
      <c r="M198" s="136"/>
      <c r="N198" s="137"/>
      <c r="O198" s="137"/>
      <c r="P198" s="138">
        <f>SUM(P199:P205)</f>
        <v>0</v>
      </c>
      <c r="Q198" s="137"/>
      <c r="R198" s="138">
        <f>SUM(R199:R205)</f>
        <v>0</v>
      </c>
      <c r="S198" s="137"/>
      <c r="T198" s="139">
        <f>SUM(T199:T205)</f>
        <v>0</v>
      </c>
      <c r="AR198" s="132" t="s">
        <v>83</v>
      </c>
      <c r="AT198" s="140" t="s">
        <v>74</v>
      </c>
      <c r="AU198" s="140" t="s">
        <v>75</v>
      </c>
      <c r="AY198" s="132" t="s">
        <v>126</v>
      </c>
      <c r="BK198" s="141">
        <f>SUM(BK199:BK205)</f>
        <v>0</v>
      </c>
    </row>
    <row r="199" spans="1:65" s="2" customFormat="1" ht="16.5" customHeight="1">
      <c r="A199" s="33"/>
      <c r="B199" s="144"/>
      <c r="C199" s="145" t="s">
        <v>847</v>
      </c>
      <c r="D199" s="145"/>
      <c r="E199" s="146"/>
      <c r="F199" s="147" t="s">
        <v>868</v>
      </c>
      <c r="G199" s="148"/>
      <c r="H199" s="149">
        <v>0</v>
      </c>
      <c r="I199" s="150"/>
      <c r="J199" s="151">
        <f t="shared" ref="J199:J205" si="30">ROUND(I199*H199,2)</f>
        <v>0</v>
      </c>
      <c r="K199" s="147" t="s">
        <v>1</v>
      </c>
      <c r="L199" s="34"/>
      <c r="M199" s="152" t="s">
        <v>1</v>
      </c>
      <c r="N199" s="153" t="s">
        <v>40</v>
      </c>
      <c r="O199" s="59"/>
      <c r="P199" s="154">
        <f t="shared" ref="P199:P205" si="31">O199*H199</f>
        <v>0</v>
      </c>
      <c r="Q199" s="154">
        <v>0</v>
      </c>
      <c r="R199" s="154">
        <f t="shared" ref="R199:R205" si="32">Q199*H199</f>
        <v>0</v>
      </c>
      <c r="S199" s="154">
        <v>0</v>
      </c>
      <c r="T199" s="155">
        <f t="shared" ref="T199:T205" si="33"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6" t="s">
        <v>134</v>
      </c>
      <c r="AT199" s="156" t="s">
        <v>129</v>
      </c>
      <c r="AU199" s="156" t="s">
        <v>83</v>
      </c>
      <c r="AY199" s="18" t="s">
        <v>126</v>
      </c>
      <c r="BE199" s="157">
        <f t="shared" ref="BE199:BE205" si="34">IF(N199="základní",J199,0)</f>
        <v>0</v>
      </c>
      <c r="BF199" s="157">
        <f t="shared" ref="BF199:BF205" si="35">IF(N199="snížená",J199,0)</f>
        <v>0</v>
      </c>
      <c r="BG199" s="157">
        <f t="shared" ref="BG199:BG205" si="36">IF(N199="zákl. přenesená",J199,0)</f>
        <v>0</v>
      </c>
      <c r="BH199" s="157">
        <f t="shared" ref="BH199:BH205" si="37">IF(N199="sníž. přenesená",J199,0)</f>
        <v>0</v>
      </c>
      <c r="BI199" s="157">
        <f t="shared" ref="BI199:BI205" si="38">IF(N199="nulová",J199,0)</f>
        <v>0</v>
      </c>
      <c r="BJ199" s="18" t="s">
        <v>83</v>
      </c>
      <c r="BK199" s="157">
        <f t="shared" ref="BK199:BK205" si="39">ROUND(I199*H199,2)</f>
        <v>0</v>
      </c>
      <c r="BL199" s="18" t="s">
        <v>134</v>
      </c>
      <c r="BM199" s="156" t="s">
        <v>848</v>
      </c>
    </row>
    <row r="200" spans="1:65" s="2" customFormat="1" ht="16.5" customHeight="1">
      <c r="A200" s="33"/>
      <c r="B200" s="144"/>
      <c r="C200" s="145" t="s">
        <v>725</v>
      </c>
      <c r="D200" s="145" t="s">
        <v>129</v>
      </c>
      <c r="E200" s="146" t="s">
        <v>849</v>
      </c>
      <c r="F200" s="147" t="s">
        <v>850</v>
      </c>
      <c r="G200" s="148" t="s">
        <v>163</v>
      </c>
      <c r="H200" s="149">
        <v>1</v>
      </c>
      <c r="I200" s="150"/>
      <c r="J200" s="151">
        <f t="shared" si="30"/>
        <v>0</v>
      </c>
      <c r="K200" s="147" t="s">
        <v>1</v>
      </c>
      <c r="L200" s="34"/>
      <c r="M200" s="152" t="s">
        <v>1</v>
      </c>
      <c r="N200" s="153" t="s">
        <v>40</v>
      </c>
      <c r="O200" s="59"/>
      <c r="P200" s="154">
        <f t="shared" si="31"/>
        <v>0</v>
      </c>
      <c r="Q200" s="154">
        <v>0</v>
      </c>
      <c r="R200" s="154">
        <f t="shared" si="32"/>
        <v>0</v>
      </c>
      <c r="S200" s="154">
        <v>0</v>
      </c>
      <c r="T200" s="155">
        <f t="shared" si="3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6" t="s">
        <v>134</v>
      </c>
      <c r="AT200" s="156" t="s">
        <v>129</v>
      </c>
      <c r="AU200" s="156" t="s">
        <v>83</v>
      </c>
      <c r="AY200" s="18" t="s">
        <v>126</v>
      </c>
      <c r="BE200" s="157">
        <f t="shared" si="34"/>
        <v>0</v>
      </c>
      <c r="BF200" s="157">
        <f t="shared" si="35"/>
        <v>0</v>
      </c>
      <c r="BG200" s="157">
        <f t="shared" si="36"/>
        <v>0</v>
      </c>
      <c r="BH200" s="157">
        <f t="shared" si="37"/>
        <v>0</v>
      </c>
      <c r="BI200" s="157">
        <f t="shared" si="38"/>
        <v>0</v>
      </c>
      <c r="BJ200" s="18" t="s">
        <v>83</v>
      </c>
      <c r="BK200" s="157">
        <f t="shared" si="39"/>
        <v>0</v>
      </c>
      <c r="BL200" s="18" t="s">
        <v>134</v>
      </c>
      <c r="BM200" s="156" t="s">
        <v>851</v>
      </c>
    </row>
    <row r="201" spans="1:65" s="2" customFormat="1" ht="16.5" customHeight="1">
      <c r="A201" s="33"/>
      <c r="B201" s="144"/>
      <c r="C201" s="145" t="s">
        <v>852</v>
      </c>
      <c r="D201" s="145" t="s">
        <v>129</v>
      </c>
      <c r="E201" s="146" t="s">
        <v>136</v>
      </c>
      <c r="F201" s="147" t="s">
        <v>853</v>
      </c>
      <c r="G201" s="148" t="s">
        <v>163</v>
      </c>
      <c r="H201" s="149">
        <v>1</v>
      </c>
      <c r="I201" s="150"/>
      <c r="J201" s="151">
        <f t="shared" si="30"/>
        <v>0</v>
      </c>
      <c r="K201" s="147" t="s">
        <v>1</v>
      </c>
      <c r="L201" s="34"/>
      <c r="M201" s="152" t="s">
        <v>1</v>
      </c>
      <c r="N201" s="153" t="s">
        <v>40</v>
      </c>
      <c r="O201" s="59"/>
      <c r="P201" s="154">
        <f t="shared" si="31"/>
        <v>0</v>
      </c>
      <c r="Q201" s="154">
        <v>0</v>
      </c>
      <c r="R201" s="154">
        <f t="shared" si="32"/>
        <v>0</v>
      </c>
      <c r="S201" s="154">
        <v>0</v>
      </c>
      <c r="T201" s="155">
        <f t="shared" si="3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6" t="s">
        <v>134</v>
      </c>
      <c r="AT201" s="156" t="s">
        <v>129</v>
      </c>
      <c r="AU201" s="156" t="s">
        <v>83</v>
      </c>
      <c r="AY201" s="18" t="s">
        <v>126</v>
      </c>
      <c r="BE201" s="157">
        <f t="shared" si="34"/>
        <v>0</v>
      </c>
      <c r="BF201" s="157">
        <f t="shared" si="35"/>
        <v>0</v>
      </c>
      <c r="BG201" s="157">
        <f t="shared" si="36"/>
        <v>0</v>
      </c>
      <c r="BH201" s="157">
        <f t="shared" si="37"/>
        <v>0</v>
      </c>
      <c r="BI201" s="157">
        <f t="shared" si="38"/>
        <v>0</v>
      </c>
      <c r="BJ201" s="18" t="s">
        <v>83</v>
      </c>
      <c r="BK201" s="157">
        <f t="shared" si="39"/>
        <v>0</v>
      </c>
      <c r="BL201" s="18" t="s">
        <v>134</v>
      </c>
      <c r="BM201" s="156" t="s">
        <v>854</v>
      </c>
    </row>
    <row r="202" spans="1:65" s="2" customFormat="1" ht="16.5" customHeight="1">
      <c r="A202" s="33"/>
      <c r="B202" s="144"/>
      <c r="C202" s="145" t="s">
        <v>728</v>
      </c>
      <c r="D202" s="145" t="s">
        <v>129</v>
      </c>
      <c r="E202" s="146" t="s">
        <v>153</v>
      </c>
      <c r="F202" s="147" t="s">
        <v>855</v>
      </c>
      <c r="G202" s="148" t="s">
        <v>163</v>
      </c>
      <c r="H202" s="149">
        <v>1</v>
      </c>
      <c r="I202" s="150"/>
      <c r="J202" s="151">
        <f t="shared" si="30"/>
        <v>0</v>
      </c>
      <c r="K202" s="147" t="s">
        <v>1</v>
      </c>
      <c r="L202" s="34"/>
      <c r="M202" s="152" t="s">
        <v>1</v>
      </c>
      <c r="N202" s="153" t="s">
        <v>40</v>
      </c>
      <c r="O202" s="59"/>
      <c r="P202" s="154">
        <f t="shared" si="31"/>
        <v>0</v>
      </c>
      <c r="Q202" s="154">
        <v>0</v>
      </c>
      <c r="R202" s="154">
        <f t="shared" si="32"/>
        <v>0</v>
      </c>
      <c r="S202" s="154">
        <v>0</v>
      </c>
      <c r="T202" s="155">
        <f t="shared" si="3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6" t="s">
        <v>134</v>
      </c>
      <c r="AT202" s="156" t="s">
        <v>129</v>
      </c>
      <c r="AU202" s="156" t="s">
        <v>83</v>
      </c>
      <c r="AY202" s="18" t="s">
        <v>126</v>
      </c>
      <c r="BE202" s="157">
        <f t="shared" si="34"/>
        <v>0</v>
      </c>
      <c r="BF202" s="157">
        <f t="shared" si="35"/>
        <v>0</v>
      </c>
      <c r="BG202" s="157">
        <f t="shared" si="36"/>
        <v>0</v>
      </c>
      <c r="BH202" s="157">
        <f t="shared" si="37"/>
        <v>0</v>
      </c>
      <c r="BI202" s="157">
        <f t="shared" si="38"/>
        <v>0</v>
      </c>
      <c r="BJ202" s="18" t="s">
        <v>83</v>
      </c>
      <c r="BK202" s="157">
        <f t="shared" si="39"/>
        <v>0</v>
      </c>
      <c r="BL202" s="18" t="s">
        <v>134</v>
      </c>
      <c r="BM202" s="156" t="s">
        <v>856</v>
      </c>
    </row>
    <row r="203" spans="1:65" s="2" customFormat="1" ht="16.5" customHeight="1">
      <c r="A203" s="33"/>
      <c r="B203" s="144"/>
      <c r="C203" s="145" t="s">
        <v>857</v>
      </c>
      <c r="D203" s="145" t="s">
        <v>129</v>
      </c>
      <c r="E203" s="146" t="s">
        <v>858</v>
      </c>
      <c r="F203" s="147" t="s">
        <v>859</v>
      </c>
      <c r="G203" s="148" t="s">
        <v>163</v>
      </c>
      <c r="H203" s="149">
        <v>1</v>
      </c>
      <c r="I203" s="150"/>
      <c r="J203" s="151">
        <f t="shared" si="30"/>
        <v>0</v>
      </c>
      <c r="K203" s="147" t="s">
        <v>1</v>
      </c>
      <c r="L203" s="34"/>
      <c r="M203" s="152" t="s">
        <v>1</v>
      </c>
      <c r="N203" s="153" t="s">
        <v>40</v>
      </c>
      <c r="O203" s="59"/>
      <c r="P203" s="154">
        <f t="shared" si="31"/>
        <v>0</v>
      </c>
      <c r="Q203" s="154">
        <v>0</v>
      </c>
      <c r="R203" s="154">
        <f t="shared" si="32"/>
        <v>0</v>
      </c>
      <c r="S203" s="154">
        <v>0</v>
      </c>
      <c r="T203" s="155">
        <f t="shared" si="3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6" t="s">
        <v>134</v>
      </c>
      <c r="AT203" s="156" t="s">
        <v>129</v>
      </c>
      <c r="AU203" s="156" t="s">
        <v>83</v>
      </c>
      <c r="AY203" s="18" t="s">
        <v>126</v>
      </c>
      <c r="BE203" s="157">
        <f t="shared" si="34"/>
        <v>0</v>
      </c>
      <c r="BF203" s="157">
        <f t="shared" si="35"/>
        <v>0</v>
      </c>
      <c r="BG203" s="157">
        <f t="shared" si="36"/>
        <v>0</v>
      </c>
      <c r="BH203" s="157">
        <f t="shared" si="37"/>
        <v>0</v>
      </c>
      <c r="BI203" s="157">
        <f t="shared" si="38"/>
        <v>0</v>
      </c>
      <c r="BJ203" s="18" t="s">
        <v>83</v>
      </c>
      <c r="BK203" s="157">
        <f t="shared" si="39"/>
        <v>0</v>
      </c>
      <c r="BL203" s="18" t="s">
        <v>134</v>
      </c>
      <c r="BM203" s="156" t="s">
        <v>860</v>
      </c>
    </row>
    <row r="204" spans="1:65" s="2" customFormat="1" ht="16.5" customHeight="1">
      <c r="A204" s="33"/>
      <c r="B204" s="144"/>
      <c r="C204" s="145" t="s">
        <v>732</v>
      </c>
      <c r="D204" s="145" t="s">
        <v>129</v>
      </c>
      <c r="E204" s="146" t="s">
        <v>861</v>
      </c>
      <c r="F204" s="147" t="s">
        <v>862</v>
      </c>
      <c r="G204" s="148" t="s">
        <v>163</v>
      </c>
      <c r="H204" s="149">
        <v>1</v>
      </c>
      <c r="I204" s="150"/>
      <c r="J204" s="151">
        <f t="shared" si="30"/>
        <v>0</v>
      </c>
      <c r="K204" s="147" t="s">
        <v>1</v>
      </c>
      <c r="L204" s="34"/>
      <c r="M204" s="152" t="s">
        <v>1</v>
      </c>
      <c r="N204" s="153" t="s">
        <v>40</v>
      </c>
      <c r="O204" s="59"/>
      <c r="P204" s="154">
        <f t="shared" si="31"/>
        <v>0</v>
      </c>
      <c r="Q204" s="154">
        <v>0</v>
      </c>
      <c r="R204" s="154">
        <f t="shared" si="32"/>
        <v>0</v>
      </c>
      <c r="S204" s="154">
        <v>0</v>
      </c>
      <c r="T204" s="155">
        <f t="shared" si="3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6" t="s">
        <v>134</v>
      </c>
      <c r="AT204" s="156" t="s">
        <v>129</v>
      </c>
      <c r="AU204" s="156" t="s">
        <v>83</v>
      </c>
      <c r="AY204" s="18" t="s">
        <v>126</v>
      </c>
      <c r="BE204" s="157">
        <f t="shared" si="34"/>
        <v>0</v>
      </c>
      <c r="BF204" s="157">
        <f t="shared" si="35"/>
        <v>0</v>
      </c>
      <c r="BG204" s="157">
        <f t="shared" si="36"/>
        <v>0</v>
      </c>
      <c r="BH204" s="157">
        <f t="shared" si="37"/>
        <v>0</v>
      </c>
      <c r="BI204" s="157">
        <f t="shared" si="38"/>
        <v>0</v>
      </c>
      <c r="BJ204" s="18" t="s">
        <v>83</v>
      </c>
      <c r="BK204" s="157">
        <f t="shared" si="39"/>
        <v>0</v>
      </c>
      <c r="BL204" s="18" t="s">
        <v>134</v>
      </c>
      <c r="BM204" s="156" t="s">
        <v>863</v>
      </c>
    </row>
    <row r="205" spans="1:65" s="2" customFormat="1" ht="16.5" customHeight="1">
      <c r="A205" s="33"/>
      <c r="B205" s="144"/>
      <c r="C205" s="145" t="s">
        <v>864</v>
      </c>
      <c r="D205" s="145" t="s">
        <v>129</v>
      </c>
      <c r="E205" s="146" t="s">
        <v>865</v>
      </c>
      <c r="F205" s="147" t="s">
        <v>866</v>
      </c>
      <c r="G205" s="148" t="s">
        <v>163</v>
      </c>
      <c r="H205" s="149">
        <v>1</v>
      </c>
      <c r="I205" s="150"/>
      <c r="J205" s="151">
        <f t="shared" si="30"/>
        <v>0</v>
      </c>
      <c r="K205" s="147" t="s">
        <v>1</v>
      </c>
      <c r="L205" s="34"/>
      <c r="M205" s="167" t="s">
        <v>1</v>
      </c>
      <c r="N205" s="168" t="s">
        <v>40</v>
      </c>
      <c r="O205" s="169"/>
      <c r="P205" s="170">
        <f t="shared" si="31"/>
        <v>0</v>
      </c>
      <c r="Q205" s="170">
        <v>0</v>
      </c>
      <c r="R205" s="170">
        <f t="shared" si="32"/>
        <v>0</v>
      </c>
      <c r="S205" s="170">
        <v>0</v>
      </c>
      <c r="T205" s="171">
        <f t="shared" si="3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6" t="s">
        <v>134</v>
      </c>
      <c r="AT205" s="156" t="s">
        <v>129</v>
      </c>
      <c r="AU205" s="156" t="s">
        <v>83</v>
      </c>
      <c r="AY205" s="18" t="s">
        <v>126</v>
      </c>
      <c r="BE205" s="157">
        <f t="shared" si="34"/>
        <v>0</v>
      </c>
      <c r="BF205" s="157">
        <f t="shared" si="35"/>
        <v>0</v>
      </c>
      <c r="BG205" s="157">
        <f t="shared" si="36"/>
        <v>0</v>
      </c>
      <c r="BH205" s="157">
        <f t="shared" si="37"/>
        <v>0</v>
      </c>
      <c r="BI205" s="157">
        <f t="shared" si="38"/>
        <v>0</v>
      </c>
      <c r="BJ205" s="18" t="s">
        <v>83</v>
      </c>
      <c r="BK205" s="157">
        <f t="shared" si="39"/>
        <v>0</v>
      </c>
      <c r="BL205" s="18" t="s">
        <v>134</v>
      </c>
      <c r="BM205" s="156" t="s">
        <v>867</v>
      </c>
    </row>
    <row r="206" spans="1:65" s="2" customFormat="1" ht="6.95" customHeight="1">
      <c r="A206" s="33"/>
      <c r="B206" s="48"/>
      <c r="C206" s="49"/>
      <c r="D206" s="49"/>
      <c r="E206" s="49"/>
      <c r="F206" s="49"/>
      <c r="G206" s="49"/>
      <c r="H206" s="49"/>
      <c r="I206" s="49"/>
      <c r="J206" s="49"/>
      <c r="K206" s="49"/>
      <c r="L206" s="34"/>
      <c r="M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</row>
  </sheetData>
  <autoFilter ref="C119:K205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001a - VEDLEJŠÍ A OSTA...</vt:lpstr>
      <vt:lpstr>SO 001b - VEDLEJŠÍ A OSTA...</vt:lpstr>
      <vt:lpstr>SO 101a - CHODNÍKY - UZNA...</vt:lpstr>
      <vt:lpstr>SO 101b - CHODNÍKY -  NEU...</vt:lpstr>
      <vt:lpstr>SO 401 - VEŘEJNÉ OSVĚTLENÍ</vt:lpstr>
      <vt:lpstr>'Rekapitulace stavby'!Názvy_tisku</vt:lpstr>
      <vt:lpstr>'SO 001a - VEDLEJŠÍ A OSTA...'!Názvy_tisku</vt:lpstr>
      <vt:lpstr>'SO 001b - VEDLEJŠÍ A OSTA...'!Názvy_tisku</vt:lpstr>
      <vt:lpstr>'SO 101a - CHODNÍKY - UZNA...'!Názvy_tisku</vt:lpstr>
      <vt:lpstr>'SO 101b - CHODNÍKY -  NEU...'!Názvy_tisku</vt:lpstr>
      <vt:lpstr>'SO 401 - VEŘEJNÉ OSVĚTLENÍ'!Názvy_tisku</vt:lpstr>
      <vt:lpstr>'Rekapitulace stavby'!Oblast_tisku</vt:lpstr>
      <vt:lpstr>'SO 001a - VEDLEJŠÍ A OSTA...'!Oblast_tisku</vt:lpstr>
      <vt:lpstr>'SO 001b - VEDLEJŠÍ A OSTA...'!Oblast_tisku</vt:lpstr>
      <vt:lpstr>'SO 101a - CHODNÍKY - UZNA...'!Oblast_tisku</vt:lpstr>
      <vt:lpstr>'SO 101b - CHODNÍKY -  NEU...'!Oblast_tisku</vt:lpstr>
      <vt:lpstr>'SO 401 - VEŘEJNÉ OSVĚTLENÍ'!Oblast_tisku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Sýkorová</dc:creator>
  <cp:lastModifiedBy>Pavel Caha</cp:lastModifiedBy>
  <cp:lastPrinted>2021-10-08T07:15:04Z</cp:lastPrinted>
  <dcterms:created xsi:type="dcterms:W3CDTF">2021-10-08T06:41:27Z</dcterms:created>
  <dcterms:modified xsi:type="dcterms:W3CDTF">2022-05-26T09:40:12Z</dcterms:modified>
</cp:coreProperties>
</file>