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smi.01\Documents\STAVBY, AKCE\Chodník a VO Smetanova\PD\"/>
    </mc:Choice>
  </mc:AlternateContent>
  <xr:revisionPtr revIDLastSave="0" documentId="13_ncr:1_{B7AD52EE-66DB-4A5B-AE39-7164FF77E74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ace stavby" sheetId="1" r:id="rId1"/>
    <sheet name="SO001 - Vedlejší a ostatn..." sheetId="2" r:id="rId2"/>
    <sheet name="SO101 - Chodník" sheetId="3" r:id="rId3"/>
    <sheet name="SO401 - Veřejné osvětlení" sheetId="4" r:id="rId4"/>
  </sheets>
  <definedNames>
    <definedName name="_xlnm._FilterDatabase" localSheetId="1" hidden="1">'SO001 - Vedlejší a ostatn...'!$C$119:$K$134</definedName>
    <definedName name="_xlnm._FilterDatabase" localSheetId="2" hidden="1">'SO101 - Chodník'!$C$124:$K$335</definedName>
    <definedName name="_xlnm._FilterDatabase" localSheetId="3" hidden="1">'SO401 - Veřejné osvětlení'!$C$119:$K$215</definedName>
    <definedName name="_xlnm.Print_Titles" localSheetId="0">'Rekapitulace stavby'!$92:$92</definedName>
    <definedName name="_xlnm.Print_Titles" localSheetId="1">'SO001 - Vedlejší a ostatn...'!$119:$119</definedName>
    <definedName name="_xlnm.Print_Titles" localSheetId="2">'SO101 - Chodník'!$124:$124</definedName>
    <definedName name="_xlnm.Print_Titles" localSheetId="3">'SO401 - Veřejné osvětlení'!$119:$119</definedName>
    <definedName name="_xlnm.Print_Area" localSheetId="0">'Rekapitulace stavby'!$D$4:$AO$76,'Rekapitulace stavby'!$C$82:$AQ$98</definedName>
    <definedName name="_xlnm.Print_Area" localSheetId="1">'SO001 - Vedlejší a ostatn...'!$C$4:$J$76,'SO001 - Vedlejší a ostatn...'!$C$107:$J$134</definedName>
    <definedName name="_xlnm.Print_Area" localSheetId="2">'SO101 - Chodník'!$C$4:$J$76,'SO101 - Chodník'!$C$112:$J$335</definedName>
    <definedName name="_xlnm.Print_Area" localSheetId="3">'SO401 - Veřejné osvětlení'!$C$4:$J$76,'SO401 - Veřejné osvětlení'!$C$107:$J$215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 s="1"/>
  <c r="J17" i="4"/>
  <c r="J12" i="4"/>
  <c r="J114" i="4" s="1"/>
  <c r="E7" i="4"/>
  <c r="E85" i="4" s="1"/>
  <c r="J37" i="3"/>
  <c r="J36" i="3"/>
  <c r="AY96" i="1"/>
  <c r="J35" i="3"/>
  <c r="AX96" i="1"/>
  <c r="BI335" i="3"/>
  <c r="BH335" i="3"/>
  <c r="BG335" i="3"/>
  <c r="BF335" i="3"/>
  <c r="T335" i="3"/>
  <c r="R335" i="3"/>
  <c r="P335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T326" i="3"/>
  <c r="R327" i="3"/>
  <c r="R326" i="3" s="1"/>
  <c r="P327" i="3"/>
  <c r="P326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16" i="3"/>
  <c r="BH316" i="3"/>
  <c r="BG316" i="3"/>
  <c r="BF316" i="3"/>
  <c r="T316" i="3"/>
  <c r="R316" i="3"/>
  <c r="P316" i="3"/>
  <c r="BI307" i="3"/>
  <c r="BH307" i="3"/>
  <c r="BG307" i="3"/>
  <c r="BF307" i="3"/>
  <c r="T307" i="3"/>
  <c r="R307" i="3"/>
  <c r="P307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9" i="3"/>
  <c r="BH249" i="3"/>
  <c r="BG249" i="3"/>
  <c r="BF249" i="3"/>
  <c r="T249" i="3"/>
  <c r="R249" i="3"/>
  <c r="P249" i="3"/>
  <c r="BI245" i="3"/>
  <c r="BH245" i="3"/>
  <c r="BG245" i="3"/>
  <c r="BF245" i="3"/>
  <c r="T245" i="3"/>
  <c r="R245" i="3"/>
  <c r="P245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5" i="3"/>
  <c r="BH225" i="3"/>
  <c r="BG225" i="3"/>
  <c r="BF225" i="3"/>
  <c r="T225" i="3"/>
  <c r="R225" i="3"/>
  <c r="P225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5" i="3"/>
  <c r="BH185" i="3"/>
  <c r="BG185" i="3"/>
  <c r="BF185" i="3"/>
  <c r="T185" i="3"/>
  <c r="R185" i="3"/>
  <c r="P185" i="3"/>
  <c r="BI179" i="3"/>
  <c r="BH179" i="3"/>
  <c r="BG179" i="3"/>
  <c r="BF179" i="3"/>
  <c r="T179" i="3"/>
  <c r="R179" i="3"/>
  <c r="P179" i="3"/>
  <c r="BI172" i="3"/>
  <c r="BH172" i="3"/>
  <c r="BG172" i="3"/>
  <c r="BF172" i="3"/>
  <c r="T172" i="3"/>
  <c r="R172" i="3"/>
  <c r="P172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J121" i="3"/>
  <c r="F121" i="3"/>
  <c r="F119" i="3"/>
  <c r="E117" i="3"/>
  <c r="J91" i="3"/>
  <c r="F91" i="3"/>
  <c r="F89" i="3"/>
  <c r="E87" i="3"/>
  <c r="J24" i="3"/>
  <c r="E24" i="3"/>
  <c r="J122" i="3" s="1"/>
  <c r="J23" i="3"/>
  <c r="J18" i="3"/>
  <c r="E18" i="3"/>
  <c r="F122" i="3" s="1"/>
  <c r="J17" i="3"/>
  <c r="J12" i="3"/>
  <c r="J119" i="3"/>
  <c r="E7" i="3"/>
  <c r="E115" i="3" s="1"/>
  <c r="J37" i="2"/>
  <c r="J36" i="2"/>
  <c r="AY95" i="1" s="1"/>
  <c r="J35" i="2"/>
  <c r="AX95" i="1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6" i="2"/>
  <c r="F116" i="2"/>
  <c r="F114" i="2"/>
  <c r="E112" i="2"/>
  <c r="J91" i="2"/>
  <c r="F91" i="2"/>
  <c r="F89" i="2"/>
  <c r="E87" i="2"/>
  <c r="J24" i="2"/>
  <c r="E24" i="2"/>
  <c r="J92" i="2" s="1"/>
  <c r="J23" i="2"/>
  <c r="J18" i="2"/>
  <c r="E18" i="2"/>
  <c r="F117" i="2" s="1"/>
  <c r="J17" i="2"/>
  <c r="J12" i="2"/>
  <c r="J114" i="2"/>
  <c r="E7" i="2"/>
  <c r="E110" i="2" s="1"/>
  <c r="L90" i="1"/>
  <c r="AM90" i="1"/>
  <c r="AM89" i="1"/>
  <c r="L89" i="1"/>
  <c r="AM87" i="1"/>
  <c r="L87" i="1"/>
  <c r="L85" i="1"/>
  <c r="L84" i="1"/>
  <c r="J133" i="2"/>
  <c r="J130" i="2"/>
  <c r="J126" i="2"/>
  <c r="BK128" i="2"/>
  <c r="BK124" i="2"/>
  <c r="BK123" i="2"/>
  <c r="BK129" i="2"/>
  <c r="BK127" i="2"/>
  <c r="AS94" i="1"/>
  <c r="J255" i="3"/>
  <c r="J240" i="3"/>
  <c r="BK214" i="3"/>
  <c r="BK206" i="3"/>
  <c r="BK195" i="3"/>
  <c r="J166" i="3"/>
  <c r="J151" i="3"/>
  <c r="BK134" i="3"/>
  <c r="J335" i="3"/>
  <c r="BK316" i="3"/>
  <c r="BK295" i="3"/>
  <c r="J285" i="3"/>
  <c r="J278" i="3"/>
  <c r="BK268" i="3"/>
  <c r="BK255" i="3"/>
  <c r="J225" i="3"/>
  <c r="BK203" i="3"/>
  <c r="BK179" i="3"/>
  <c r="J144" i="3"/>
  <c r="BK138" i="3"/>
  <c r="BK324" i="3"/>
  <c r="J307" i="3"/>
  <c r="J270" i="3"/>
  <c r="J258" i="3"/>
  <c r="BK245" i="3"/>
  <c r="BK219" i="3"/>
  <c r="J208" i="3"/>
  <c r="J203" i="3"/>
  <c r="BK191" i="3"/>
  <c r="BK151" i="3"/>
  <c r="J134" i="3"/>
  <c r="J128" i="3"/>
  <c r="J330" i="3"/>
  <c r="BK307" i="3"/>
  <c r="BK293" i="3"/>
  <c r="BK278" i="3"/>
  <c r="BK270" i="3"/>
  <c r="BK240" i="3"/>
  <c r="BK229" i="3"/>
  <c r="J214" i="3"/>
  <c r="J205" i="3"/>
  <c r="J195" i="3"/>
  <c r="BK172" i="3"/>
  <c r="BK144" i="3"/>
  <c r="BK214" i="4"/>
  <c r="J211" i="4"/>
  <c r="J207" i="4"/>
  <c r="J204" i="4"/>
  <c r="BK197" i="4"/>
  <c r="J194" i="4"/>
  <c r="J188" i="4"/>
  <c r="BK184" i="4"/>
  <c r="J178" i="4"/>
  <c r="J173" i="4"/>
  <c r="J169" i="4"/>
  <c r="BK166" i="4"/>
  <c r="BK160" i="4"/>
  <c r="BK158" i="4"/>
  <c r="J152" i="4"/>
  <c r="J147" i="4"/>
  <c r="BK144" i="4"/>
  <c r="BK142" i="4"/>
  <c r="J137" i="4"/>
  <c r="BK124" i="4"/>
  <c r="J214" i="4"/>
  <c r="BK206" i="4"/>
  <c r="J201" i="4"/>
  <c r="BK198" i="4"/>
  <c r="BK186" i="4"/>
  <c r="J183" i="4"/>
  <c r="J179" i="4"/>
  <c r="J175" i="4"/>
  <c r="BK163" i="4"/>
  <c r="J160" i="4"/>
  <c r="J157" i="4"/>
  <c r="BK153" i="4"/>
  <c r="J149" i="4"/>
  <c r="BK146" i="4"/>
  <c r="J142" i="4"/>
  <c r="BK131" i="4"/>
  <c r="BK127" i="4"/>
  <c r="J124" i="4"/>
  <c r="J210" i="4"/>
  <c r="BK207" i="4"/>
  <c r="BK205" i="4"/>
  <c r="BK202" i="4"/>
  <c r="J197" i="4"/>
  <c r="BK194" i="4"/>
  <c r="BK188" i="4"/>
  <c r="BK183" i="4"/>
  <c r="J177" i="4"/>
  <c r="J174" i="4"/>
  <c r="J171" i="4"/>
  <c r="J163" i="4"/>
  <c r="BK156" i="4"/>
  <c r="BK137" i="4"/>
  <c r="BK134" i="4"/>
  <c r="J127" i="4"/>
  <c r="J134" i="2"/>
  <c r="BK130" i="2"/>
  <c r="BK126" i="2"/>
  <c r="BK134" i="2"/>
  <c r="J124" i="2"/>
  <c r="J123" i="2"/>
  <c r="J129" i="2"/>
  <c r="J128" i="2"/>
  <c r="J127" i="2"/>
  <c r="J288" i="3"/>
  <c r="BK266" i="3"/>
  <c r="BK264" i="3"/>
  <c r="BK252" i="3"/>
  <c r="J229" i="3"/>
  <c r="BK208" i="3"/>
  <c r="BK201" i="3"/>
  <c r="J185" i="3"/>
  <c r="J161" i="3"/>
  <c r="BK149" i="3"/>
  <c r="BK128" i="3"/>
  <c r="J327" i="3"/>
  <c r="BK297" i="3"/>
  <c r="J286" i="3"/>
  <c r="J275" i="3"/>
  <c r="J266" i="3"/>
  <c r="BK236" i="3"/>
  <c r="J217" i="3"/>
  <c r="BK185" i="3"/>
  <c r="J156" i="3"/>
  <c r="BK140" i="3"/>
  <c r="BK332" i="3"/>
  <c r="J316" i="3"/>
  <c r="BK282" i="3"/>
  <c r="J264" i="3"/>
  <c r="J252" i="3"/>
  <c r="BK234" i="3"/>
  <c r="BK221" i="3"/>
  <c r="BK205" i="3"/>
  <c r="J172" i="3"/>
  <c r="J142" i="3"/>
  <c r="BK132" i="3"/>
  <c r="BK335" i="3"/>
  <c r="BK327" i="3"/>
  <c r="J295" i="3"/>
  <c r="BK275" i="3"/>
  <c r="J268" i="3"/>
  <c r="J236" i="3"/>
  <c r="J219" i="3"/>
  <c r="BK212" i="3"/>
  <c r="J201" i="3"/>
  <c r="BK193" i="3"/>
  <c r="J149" i="3"/>
  <c r="BK212" i="4"/>
  <c r="J209" i="4"/>
  <c r="J205" i="4"/>
  <c r="J198" i="4"/>
  <c r="BK195" i="4"/>
  <c r="J191" i="4"/>
  <c r="BK187" i="4"/>
  <c r="BK181" i="4"/>
  <c r="BK177" i="4"/>
  <c r="J172" i="4"/>
  <c r="J168" i="4"/>
  <c r="BK164" i="4"/>
  <c r="BK157" i="4"/>
  <c r="J156" i="4"/>
  <c r="J155" i="4"/>
  <c r="BK151" i="4"/>
  <c r="J146" i="4"/>
  <c r="BK140" i="4"/>
  <c r="J134" i="4"/>
  <c r="J131" i="4"/>
  <c r="BK215" i="4"/>
  <c r="BK209" i="4"/>
  <c r="J202" i="4"/>
  <c r="J199" i="4"/>
  <c r="BK193" i="4"/>
  <c r="BK190" i="4"/>
  <c r="J184" i="4"/>
  <c r="J181" i="4"/>
  <c r="J176" i="4"/>
  <c r="BK171" i="4"/>
  <c r="BK168" i="4"/>
  <c r="J166" i="4"/>
  <c r="BK155" i="4"/>
  <c r="J154" i="4"/>
  <c r="J151" i="4"/>
  <c r="BK147" i="4"/>
  <c r="J144" i="4"/>
  <c r="J140" i="4"/>
  <c r="BK126" i="4"/>
  <c r="J215" i="4"/>
  <c r="J213" i="4"/>
  <c r="J212" i="4"/>
  <c r="BK204" i="4"/>
  <c r="BK203" i="4"/>
  <c r="BK201" i="4"/>
  <c r="J195" i="4"/>
  <c r="J189" i="4"/>
  <c r="J187" i="4"/>
  <c r="BK179" i="4"/>
  <c r="BK176" i="4"/>
  <c r="BK172" i="4"/>
  <c r="J167" i="4"/>
  <c r="BK161" i="4"/>
  <c r="BK154" i="4"/>
  <c r="BK143" i="4"/>
  <c r="BK129" i="4"/>
  <c r="BK122" i="4"/>
  <c r="BK133" i="2"/>
  <c r="BK285" i="3"/>
  <c r="BK258" i="3"/>
  <c r="J245" i="3"/>
  <c r="BK225" i="3"/>
  <c r="J212" i="3"/>
  <c r="BK199" i="3"/>
  <c r="J179" i="3"/>
  <c r="BK156" i="3"/>
  <c r="BK130" i="3"/>
  <c r="BK330" i="3"/>
  <c r="J324" i="3"/>
  <c r="J293" i="3"/>
  <c r="J282" i="3"/>
  <c r="BK272" i="3"/>
  <c r="J262" i="3"/>
  <c r="J234" i="3"/>
  <c r="J221" i="3"/>
  <c r="J197" i="3"/>
  <c r="BK161" i="3"/>
  <c r="BK142" i="3"/>
  <c r="J132" i="3"/>
  <c r="J322" i="3"/>
  <c r="BK288" i="3"/>
  <c r="BK262" i="3"/>
  <c r="BK249" i="3"/>
  <c r="J232" i="3"/>
  <c r="BK210" i="3"/>
  <c r="J206" i="3"/>
  <c r="J199" i="3"/>
  <c r="J193" i="3"/>
  <c r="BK166" i="3"/>
  <c r="J140" i="3"/>
  <c r="J130" i="3"/>
  <c r="J332" i="3"/>
  <c r="BK322" i="3"/>
  <c r="J297" i="3"/>
  <c r="BK286" i="3"/>
  <c r="J272" i="3"/>
  <c r="J249" i="3"/>
  <c r="BK232" i="3"/>
  <c r="BK217" i="3"/>
  <c r="J210" i="3"/>
  <c r="BK197" i="3"/>
  <c r="J191" i="3"/>
  <c r="J138" i="3"/>
  <c r="BK213" i="4"/>
  <c r="BK210" i="4"/>
  <c r="J206" i="4"/>
  <c r="J200" i="4"/>
  <c r="BK196" i="4"/>
  <c r="J193" i="4"/>
  <c r="BK189" i="4"/>
  <c r="BK185" i="4"/>
  <c r="BK180" i="4"/>
  <c r="BK175" i="4"/>
  <c r="J170" i="4"/>
  <c r="BK167" i="4"/>
  <c r="J165" i="4"/>
  <c r="J159" i="4"/>
  <c r="J153" i="4"/>
  <c r="BK149" i="4"/>
  <c r="BK145" i="4"/>
  <c r="J143" i="4"/>
  <c r="J139" i="4"/>
  <c r="J132" i="4"/>
  <c r="J122" i="4"/>
  <c r="BK211" i="4"/>
  <c r="J203" i="4"/>
  <c r="BK200" i="4"/>
  <c r="J196" i="4"/>
  <c r="BK191" i="4"/>
  <c r="J185" i="4"/>
  <c r="J182" i="4"/>
  <c r="BK178" i="4"/>
  <c r="BK174" i="4"/>
  <c r="BK169" i="4"/>
  <c r="BK165" i="4"/>
  <c r="J164" i="4"/>
  <c r="J161" i="4"/>
  <c r="J158" i="4"/>
  <c r="BK152" i="4"/>
  <c r="J148" i="4"/>
  <c r="J145" i="4"/>
  <c r="J135" i="4"/>
  <c r="BK132" i="4"/>
  <c r="J129" i="4"/>
  <c r="BK199" i="4"/>
  <c r="J190" i="4"/>
  <c r="J186" i="4"/>
  <c r="BK182" i="4"/>
  <c r="J180" i="4"/>
  <c r="BK173" i="4"/>
  <c r="BK170" i="4"/>
  <c r="BK159" i="4"/>
  <c r="BK148" i="4"/>
  <c r="BK139" i="4"/>
  <c r="BK135" i="4"/>
  <c r="J126" i="4"/>
  <c r="P122" i="2" l="1"/>
  <c r="P125" i="2"/>
  <c r="BK127" i="3"/>
  <c r="J127" i="3" s="1"/>
  <c r="J98" i="3" s="1"/>
  <c r="R127" i="3"/>
  <c r="P216" i="3"/>
  <c r="BK244" i="3"/>
  <c r="J244" i="3" s="1"/>
  <c r="J100" i="3" s="1"/>
  <c r="BK261" i="3"/>
  <c r="J261" i="3" s="1"/>
  <c r="J101" i="3" s="1"/>
  <c r="T261" i="3"/>
  <c r="R292" i="3"/>
  <c r="R329" i="3"/>
  <c r="R328" i="3" s="1"/>
  <c r="R121" i="4"/>
  <c r="P162" i="4"/>
  <c r="BK192" i="4"/>
  <c r="J192" i="4" s="1"/>
  <c r="J99" i="4" s="1"/>
  <c r="T192" i="4"/>
  <c r="BK125" i="2"/>
  <c r="J125" i="2" s="1"/>
  <c r="J99" i="2" s="1"/>
  <c r="T127" i="3"/>
  <c r="R216" i="3"/>
  <c r="P244" i="3"/>
  <c r="P261" i="3"/>
  <c r="BK292" i="3"/>
  <c r="J292" i="3" s="1"/>
  <c r="J102" i="3" s="1"/>
  <c r="P292" i="3"/>
  <c r="BK329" i="3"/>
  <c r="J329" i="3" s="1"/>
  <c r="J105" i="3" s="1"/>
  <c r="P329" i="3"/>
  <c r="P328" i="3"/>
  <c r="BK121" i="4"/>
  <c r="J121" i="4" s="1"/>
  <c r="J97" i="4" s="1"/>
  <c r="T121" i="4"/>
  <c r="R162" i="4"/>
  <c r="P192" i="4"/>
  <c r="P208" i="4"/>
  <c r="BK122" i="2"/>
  <c r="J122" i="2" s="1"/>
  <c r="J98" i="2" s="1"/>
  <c r="R122" i="2"/>
  <c r="T122" i="2"/>
  <c r="R125" i="2"/>
  <c r="T125" i="2"/>
  <c r="BK132" i="2"/>
  <c r="J132" i="2"/>
  <c r="J100" i="2" s="1"/>
  <c r="P132" i="2"/>
  <c r="R132" i="2"/>
  <c r="T132" i="2"/>
  <c r="P127" i="3"/>
  <c r="P126" i="3" s="1"/>
  <c r="P125" i="3" s="1"/>
  <c r="AU96" i="1" s="1"/>
  <c r="BK216" i="3"/>
  <c r="J216" i="3" s="1"/>
  <c r="J99" i="3" s="1"/>
  <c r="T216" i="3"/>
  <c r="R244" i="3"/>
  <c r="T244" i="3"/>
  <c r="R261" i="3"/>
  <c r="T292" i="3"/>
  <c r="T329" i="3"/>
  <c r="T328" i="3" s="1"/>
  <c r="P121" i="4"/>
  <c r="BK162" i="4"/>
  <c r="J162" i="4" s="1"/>
  <c r="J98" i="4" s="1"/>
  <c r="T162" i="4"/>
  <c r="R192" i="4"/>
  <c r="BK208" i="4"/>
  <c r="J208" i="4" s="1"/>
  <c r="J100" i="4" s="1"/>
  <c r="R208" i="4"/>
  <c r="T208" i="4"/>
  <c r="BK326" i="3"/>
  <c r="J326" i="3" s="1"/>
  <c r="J103" i="3" s="1"/>
  <c r="J89" i="4"/>
  <c r="E110" i="4"/>
  <c r="BE131" i="4"/>
  <c r="BE132" i="4"/>
  <c r="BE134" i="4"/>
  <c r="BE146" i="4"/>
  <c r="BE147" i="4"/>
  <c r="BE152" i="4"/>
  <c r="BE153" i="4"/>
  <c r="BE155" i="4"/>
  <c r="BE158" i="4"/>
  <c r="BE160" i="4"/>
  <c r="BE172" i="4"/>
  <c r="BE177" i="4"/>
  <c r="BE178" i="4"/>
  <c r="BE181" i="4"/>
  <c r="BE182" i="4"/>
  <c r="BE184" i="4"/>
  <c r="BE186" i="4"/>
  <c r="BE193" i="4"/>
  <c r="BE198" i="4"/>
  <c r="BE200" i="4"/>
  <c r="BE201" i="4"/>
  <c r="BE206" i="4"/>
  <c r="BE210" i="4"/>
  <c r="BE214" i="4"/>
  <c r="BE215" i="4"/>
  <c r="BK126" i="3"/>
  <c r="J126" i="3"/>
  <c r="J97" i="3"/>
  <c r="BE126" i="4"/>
  <c r="BE127" i="4"/>
  <c r="BE139" i="4"/>
  <c r="BE143" i="4"/>
  <c r="BE144" i="4"/>
  <c r="BE145" i="4"/>
  <c r="BE149" i="4"/>
  <c r="BE151" i="4"/>
  <c r="BE156" i="4"/>
  <c r="BE157" i="4"/>
  <c r="BE163" i="4"/>
  <c r="BE164" i="4"/>
  <c r="BE165" i="4"/>
  <c r="BE167" i="4"/>
  <c r="BE168" i="4"/>
  <c r="BE170" i="4"/>
  <c r="BE173" i="4"/>
  <c r="BE175" i="4"/>
  <c r="BE180" i="4"/>
  <c r="BE185" i="4"/>
  <c r="BE187" i="4"/>
  <c r="BE191" i="4"/>
  <c r="BE197" i="4"/>
  <c r="BE199" i="4"/>
  <c r="BE204" i="4"/>
  <c r="BE207" i="4"/>
  <c r="BE212" i="4"/>
  <c r="BE213" i="4"/>
  <c r="F92" i="4"/>
  <c r="BE122" i="4"/>
  <c r="BE124" i="4"/>
  <c r="BE129" i="4"/>
  <c r="BE135" i="4"/>
  <c r="BE137" i="4"/>
  <c r="BE140" i="4"/>
  <c r="BE142" i="4"/>
  <c r="BE148" i="4"/>
  <c r="BE154" i="4"/>
  <c r="BE159" i="4"/>
  <c r="BE161" i="4"/>
  <c r="BE166" i="4"/>
  <c r="BE169" i="4"/>
  <c r="BE171" i="4"/>
  <c r="BE174" i="4"/>
  <c r="BE176" i="4"/>
  <c r="BE179" i="4"/>
  <c r="BE183" i="4"/>
  <c r="BE188" i="4"/>
  <c r="BE189" i="4"/>
  <c r="BE190" i="4"/>
  <c r="BE194" i="4"/>
  <c r="BE195" i="4"/>
  <c r="BE196" i="4"/>
  <c r="BE202" i="4"/>
  <c r="BE203" i="4"/>
  <c r="BE205" i="4"/>
  <c r="BE209" i="4"/>
  <c r="BE211" i="4"/>
  <c r="J89" i="3"/>
  <c r="BE130" i="3"/>
  <c r="BE151" i="3"/>
  <c r="BE179" i="3"/>
  <c r="BE201" i="3"/>
  <c r="BE206" i="3"/>
  <c r="BE210" i="3"/>
  <c r="BE221" i="3"/>
  <c r="BE249" i="3"/>
  <c r="BE252" i="3"/>
  <c r="BE262" i="3"/>
  <c r="BE264" i="3"/>
  <c r="BE278" i="3"/>
  <c r="BE282" i="3"/>
  <c r="BE293" i="3"/>
  <c r="BE297" i="3"/>
  <c r="BE330" i="3"/>
  <c r="F92" i="3"/>
  <c r="BE134" i="3"/>
  <c r="BE140" i="3"/>
  <c r="BE156" i="3"/>
  <c r="BE172" i="3"/>
  <c r="BE199" i="3"/>
  <c r="BE214" i="3"/>
  <c r="BE236" i="3"/>
  <c r="BE245" i="3"/>
  <c r="BE255" i="3"/>
  <c r="BE266" i="3"/>
  <c r="BE272" i="3"/>
  <c r="BE285" i="3"/>
  <c r="BE295" i="3"/>
  <c r="BE322" i="3"/>
  <c r="BE335" i="3"/>
  <c r="E85" i="3"/>
  <c r="J92" i="3"/>
  <c r="BE128" i="3"/>
  <c r="BE132" i="3"/>
  <c r="BE144" i="3"/>
  <c r="BE149" i="3"/>
  <c r="BE166" i="3"/>
  <c r="BE191" i="3"/>
  <c r="BE193" i="3"/>
  <c r="BE195" i="3"/>
  <c r="BE197" i="3"/>
  <c r="BE205" i="3"/>
  <c r="BE208" i="3"/>
  <c r="BE212" i="3"/>
  <c r="BE219" i="3"/>
  <c r="BE225" i="3"/>
  <c r="BE229" i="3"/>
  <c r="BE240" i="3"/>
  <c r="BE258" i="3"/>
  <c r="BE275" i="3"/>
  <c r="BE288" i="3"/>
  <c r="BE307" i="3"/>
  <c r="BE316" i="3"/>
  <c r="BE324" i="3"/>
  <c r="BE327" i="3"/>
  <c r="BE332" i="3"/>
  <c r="BE138" i="3"/>
  <c r="BE142" i="3"/>
  <c r="BE161" i="3"/>
  <c r="BE185" i="3"/>
  <c r="BE203" i="3"/>
  <c r="BE217" i="3"/>
  <c r="BE232" i="3"/>
  <c r="BE234" i="3"/>
  <c r="BE268" i="3"/>
  <c r="BE270" i="3"/>
  <c r="BE286" i="3"/>
  <c r="J89" i="2"/>
  <c r="J117" i="2"/>
  <c r="BE126" i="2"/>
  <c r="BE127" i="2"/>
  <c r="BE134" i="2"/>
  <c r="E85" i="2"/>
  <c r="F92" i="2"/>
  <c r="BE123" i="2"/>
  <c r="BE128" i="2"/>
  <c r="BE124" i="2"/>
  <c r="BE129" i="2"/>
  <c r="BE130" i="2"/>
  <c r="BE133" i="2"/>
  <c r="F36" i="2"/>
  <c r="BC95" i="1" s="1"/>
  <c r="F35" i="3"/>
  <c r="BB96" i="1" s="1"/>
  <c r="F35" i="4"/>
  <c r="BB97" i="1" s="1"/>
  <c r="F34" i="4"/>
  <c r="BA97" i="1" s="1"/>
  <c r="F35" i="2"/>
  <c r="BB95" i="1" s="1"/>
  <c r="F37" i="2"/>
  <c r="BD95" i="1" s="1"/>
  <c r="F36" i="3"/>
  <c r="BC96" i="1" s="1"/>
  <c r="F37" i="3"/>
  <c r="BD96" i="1" s="1"/>
  <c r="J34" i="4"/>
  <c r="AW97" i="1" s="1"/>
  <c r="F34" i="2"/>
  <c r="BA95" i="1" s="1"/>
  <c r="J34" i="2"/>
  <c r="AW95" i="1" s="1"/>
  <c r="F34" i="3"/>
  <c r="BA96" i="1" s="1"/>
  <c r="J34" i="3"/>
  <c r="AW96" i="1" s="1"/>
  <c r="F37" i="4"/>
  <c r="BD97" i="1" s="1"/>
  <c r="F36" i="4"/>
  <c r="BC97" i="1" s="1"/>
  <c r="P120" i="4" l="1"/>
  <c r="AU97" i="1" s="1"/>
  <c r="T120" i="4"/>
  <c r="T126" i="3"/>
  <c r="T125" i="3" s="1"/>
  <c r="R120" i="4"/>
  <c r="T121" i="2"/>
  <c r="T120" i="2"/>
  <c r="R126" i="3"/>
  <c r="R125" i="3" s="1"/>
  <c r="R121" i="2"/>
  <c r="R120" i="2"/>
  <c r="P121" i="2"/>
  <c r="P120" i="2" s="1"/>
  <c r="AU95" i="1" s="1"/>
  <c r="BK121" i="2"/>
  <c r="BK120" i="2" s="1"/>
  <c r="J120" i="2" s="1"/>
  <c r="J96" i="2" s="1"/>
  <c r="BK328" i="3"/>
  <c r="J328" i="3" s="1"/>
  <c r="J104" i="3" s="1"/>
  <c r="BK120" i="4"/>
  <c r="J120" i="4" s="1"/>
  <c r="J30" i="4" s="1"/>
  <c r="AG97" i="1" s="1"/>
  <c r="BK125" i="3"/>
  <c r="J125" i="3" s="1"/>
  <c r="J96" i="3" s="1"/>
  <c r="F33" i="2"/>
  <c r="AZ95" i="1" s="1"/>
  <c r="J33" i="3"/>
  <c r="AV96" i="1"/>
  <c r="AT96" i="1"/>
  <c r="J33" i="2"/>
  <c r="AV95" i="1"/>
  <c r="AT95" i="1" s="1"/>
  <c r="BD94" i="1"/>
  <c r="W33" i="1" s="1"/>
  <c r="BC94" i="1"/>
  <c r="W32" i="1"/>
  <c r="BA94" i="1"/>
  <c r="AW94" i="1" s="1"/>
  <c r="AK30" i="1" s="1"/>
  <c r="BB94" i="1"/>
  <c r="W31" i="1" s="1"/>
  <c r="J33" i="4"/>
  <c r="AV97" i="1" s="1"/>
  <c r="AT97" i="1" s="1"/>
  <c r="F33" i="3"/>
  <c r="AZ96" i="1"/>
  <c r="F33" i="4"/>
  <c r="AZ97" i="1" s="1"/>
  <c r="AU94" i="1" l="1"/>
  <c r="AN97" i="1"/>
  <c r="J96" i="4"/>
  <c r="J121" i="2"/>
  <c r="J97" i="2" s="1"/>
  <c r="J39" i="4"/>
  <c r="J30" i="2"/>
  <c r="AG95" i="1" s="1"/>
  <c r="AG94" i="1" s="1"/>
  <c r="AK26" i="1" s="1"/>
  <c r="AZ94" i="1"/>
  <c r="W29" i="1" s="1"/>
  <c r="AX94" i="1"/>
  <c r="J30" i="3"/>
  <c r="AG96" i="1" s="1"/>
  <c r="W30" i="1"/>
  <c r="AY94" i="1"/>
  <c r="J39" i="2" l="1"/>
  <c r="J39" i="3"/>
  <c r="AN96" i="1"/>
  <c r="AN95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<sst xmlns="http://schemas.openxmlformats.org/spreadsheetml/2006/main" count="4038" uniqueCount="783">
  <si>
    <t>Export Komplet</t>
  </si>
  <si>
    <t/>
  </si>
  <si>
    <t>2.0</t>
  </si>
  <si>
    <t>False</t>
  </si>
  <si>
    <t>{f82f8cff-dc05-40f0-a4b3-07f10ee862ff}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</si>
  <si>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</si>
  <si>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</si>
  <si>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</si>
  <si>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</si>
  <si>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</si>
  <si>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</si>
  <si>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</si>
  <si>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</si>
  <si>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</si>
  <si>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</si>
  <si>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</si>
  <si>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</si>
  <si>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a veřejné osvětlení v ul. Smetanova</t>
  </si>
  <si>
    <t>KSO:</t>
  </si>
  <si>
    <t>CC-CZ:</t>
  </si>
  <si>
    <t>Místo:</t>
  </si>
  <si>
    <t>Přelouč</t>
  </si>
  <si>
    <t>Datum:</t>
  </si>
  <si>
    <t>6. 5. 2019</t>
  </si>
  <si>
    <t>Zadavatel:</t>
  </si>
  <si>
    <t>IČ:</t>
  </si>
  <si>
    <t>Město Přelouč, ČSA 1665, 535 33 Přelouč</t>
  </si>
  <si>
    <t>DIČ:</t>
  </si>
  <si>
    <t>Uchazeč:</t>
  </si>
  <si>
    <t>Vyplň údaj</t>
  </si>
  <si>
    <t>Projektant:</t>
  </si>
  <si>
    <t>VDI Projekt s.r.o., K Botiči 1453/6, Praha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</si>
  <si>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</si>
  <si>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</si>
  <si>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</si>
  <si>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</si>
  <si>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</si>
  <si>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</si>
  <si>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</si>
  <si>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</si>
  <si>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</si>
  <si>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</si>
  <si>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</si>
  <si>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</si>
  <si>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</si>
  <si>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</si>
  <si>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</si>
  <si>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</si>
  <si>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</si>
  <si>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</si>
  <si>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</si>
  <si>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</si>
  <si>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</si>
  <si>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</si>
  <si>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</si>
  <si>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</si>
  <si>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</si>
  <si>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</si>
  <si>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</si>
  <si>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</si>
  <si>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</si>
  <si>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</si>
  <si>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</si>
  <si>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</si>
  <si>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</si>
  <si>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</si>
  <si>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</si>
  <si>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</si>
  <si>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</si>
  <si>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</si>
  <si>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</si>
  <si>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</si>
  <si>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</si>
  <si>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</si>
  <si>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</si>
  <si>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</si>
  <si>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</si>
  <si>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</si>
  <si>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</si>
  <si>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</si>
  <si>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</si>
  <si>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SO001</t>
  </si>
  <si>
    <t>Vedlejší a ostatní náklady</t>
  </si>
  <si>
    <t>VON</t>
  </si>
  <si>
    <t>1</t>
  </si>
  <si>
    <t>{fd7c0d9c-b929-4466-bef7-be591f4f333c}</t>
  </si>
  <si>
    <t>2</t>
  </si>
  <si>
    <t>SO101</t>
  </si>
  <si>
    <t>Chodník</t>
  </si>
  <si>
    <t>ING</t>
  </si>
  <si>
    <t>{68946cda-cc6f-451e-a74f-edbb82a2bb2d}</t>
  </si>
  <si>
    <t>SO401</t>
  </si>
  <si>
    <t>Veřejné osvětlení</t>
  </si>
  <si>
    <t>STA</t>
  </si>
  <si>
    <t>{04174e0e-31d7-47b8-92cf-e25e7b8653bd}</t>
  </si>
  <si>
    <t>KRYCÍ LIST SOUPISU PRACÍ</t>
  </si>
  <si>
    <t>Objekt:</t>
  </si>
  <si>
    <t>SO001 - Vedlejší a ostatní náklady</t>
  </si>
  <si>
    <t>ul.Smetanova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</si>
  <si>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</si>
  <si>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</si>
  <si>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</si>
  <si>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</si>
  <si>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</si>
  <si>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</si>
  <si>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</si>
  <si>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</si>
  <si>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</si>
  <si>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</si>
  <si>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</si>
  <si>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</si>
  <si>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</si>
  <si>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</si>
  <si>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</si>
  <si>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</si>
  <si>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</si>
  <si>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</si>
  <si>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</si>
  <si>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</si>
  <si>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</si>
  <si>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</si>
  <si>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</si>
  <si>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</si>
  <si>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</si>
  <si>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</si>
  <si>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</si>
  <si>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</si>
  <si>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</si>
  <si>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</si>
  <si>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vytýčení stavby v průběhu výstavby a zaměření skutečného stavu</t>
  </si>
  <si>
    <t>Kč</t>
  </si>
  <si>
    <t>1024</t>
  </si>
  <si>
    <t>-486478835</t>
  </si>
  <si>
    <t>013254000</t>
  </si>
  <si>
    <t>Dokumentace skutečného provedení stavby - 4x tištěná, 1x na CD</t>
  </si>
  <si>
    <t>-349044779</t>
  </si>
  <si>
    <t>VRN3</t>
  </si>
  <si>
    <t>Zařízení staveniště</t>
  </si>
  <si>
    <t>3</t>
  </si>
  <si>
    <t>030001000</t>
  </si>
  <si>
    <t>1378838855</t>
  </si>
  <si>
    <t>4</t>
  </si>
  <si>
    <t>032903000</t>
  </si>
  <si>
    <t>Náklady na provoz a údržbu vybavení staveniště</t>
  </si>
  <si>
    <t>1025030850</t>
  </si>
  <si>
    <t>039103000</t>
  </si>
  <si>
    <t>Rozebrání, bourání a odvoz zařízení staveniště</t>
  </si>
  <si>
    <t>551789433</t>
  </si>
  <si>
    <t>6</t>
  </si>
  <si>
    <t>034403000</t>
  </si>
  <si>
    <t xml:space="preserve">Dopravní značení na staveništi - Dopravně inženýrské opatření v průběhu výstavby dle TP66 - osazení dočasného dopr.značení vč.opatření pro zajištění dopravy-zřízení a odstranění, manipulace, pronájmu vč.projektu a zajištění dopr. inženýrského rozhodnutí  </t>
  </si>
  <si>
    <t>113426077</t>
  </si>
  <si>
    <t>7</t>
  </si>
  <si>
    <t>034403001</t>
  </si>
  <si>
    <t xml:space="preserve">Pomocné práce zajištění nebo řízení regulaci a ochranu dopravy - úhrnná částka musí obsahovat veškeré nákl. na dočasné úpravy a regulaci dopr.(i pěší) na staveništi   </t>
  </si>
  <si>
    <t>1029975394</t>
  </si>
  <si>
    <t>VV</t>
  </si>
  <si>
    <t>"pro zajištění dopravy a přístupu k nemovitostem (např.lávky, nájezdy) a zajištění staveniště dle BOZP (ochranná oplocení, zajištění výkopů a pod..)"1</t>
  </si>
  <si>
    <t>VRN4</t>
  </si>
  <si>
    <t>Inženýrská činnost</t>
  </si>
  <si>
    <t>8</t>
  </si>
  <si>
    <t>041903000</t>
  </si>
  <si>
    <t>Dozor jiné osoby - geotechnické posouzení  (4 návštěvy stavby)</t>
  </si>
  <si>
    <t>-1742870852</t>
  </si>
  <si>
    <t>9</t>
  </si>
  <si>
    <t>043134000</t>
  </si>
  <si>
    <t>Zkoušky zatěžovací - provedení zkoušek dle KZP v souladu s TP, TKP a ČSN - (8 statické zatěžovací zkoušky)</t>
  </si>
  <si>
    <t>-165608196</t>
  </si>
  <si>
    <t>SO101 - Chodník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</si>
  <si>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</si>
  <si>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</si>
  <si>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</si>
  <si>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</si>
  <si>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</si>
  <si>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</si>
  <si>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</si>
  <si>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</si>
  <si>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</si>
  <si>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</si>
  <si>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</si>
  <si>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</si>
  <si>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</si>
  <si>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</si>
  <si>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</si>
  <si>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1944016698</t>
  </si>
  <si>
    <t>"dle přílohy B.2.2."98,74-25</t>
  </si>
  <si>
    <t>121112111</t>
  </si>
  <si>
    <t>Sejmutí drnu ručně s vodorovným přemístěním do 50 m</t>
  </si>
  <si>
    <t>m3</t>
  </si>
  <si>
    <t>-1166119823</t>
  </si>
  <si>
    <t>"dle přílohy B.2.2. v blízkosti stromů"25*0,5*0,1</t>
  </si>
  <si>
    <t>113106183</t>
  </si>
  <si>
    <t>Rozebrání dlažeb vozovek z velkých kostek s ložem z kameniva strojně pl do 50 m2</t>
  </si>
  <si>
    <t>-596089666</t>
  </si>
  <si>
    <t>"stávající vodicí proužky dle přílohyB.2.2"0,2*(27,8)</t>
  </si>
  <si>
    <t>113106134</t>
  </si>
  <si>
    <t>Rozebrání dlažeb ze zámkových dlaždic komunikací pro pěší strojně pl do 50 m2</t>
  </si>
  <si>
    <t>1169281547</t>
  </si>
  <si>
    <t>"dle přílohy B.2.2."21,1</t>
  </si>
  <si>
    <t>"předláždění"7,82</t>
  </si>
  <si>
    <t>Součet</t>
  </si>
  <si>
    <t>113106142</t>
  </si>
  <si>
    <t>Rozebrání dlažeb z betonových nebo kamenných dlaždic komunikací pro pěší strojně pl přes 50 m2</t>
  </si>
  <si>
    <t>-422284636</t>
  </si>
  <si>
    <t>"dle přílohy B.2.2."192,13</t>
  </si>
  <si>
    <t>113107182</t>
  </si>
  <si>
    <t>Odstranění podkladu živičného tl 100 mm strojně pl přes 50 do 200 m2</t>
  </si>
  <si>
    <t>1220927532</t>
  </si>
  <si>
    <t>"dle přílohy B.2.2."391,77</t>
  </si>
  <si>
    <t>113107222</t>
  </si>
  <si>
    <t>Odstranění podkladu z kameniva drceného tl 200 mm strojně pl přes 200 m2</t>
  </si>
  <si>
    <t>-281187011</t>
  </si>
  <si>
    <t>"dle přílohy B.2.2."605</t>
  </si>
  <si>
    <t>113202111</t>
  </si>
  <si>
    <t>Vytrhání obrub krajníků obrubníků stojatých</t>
  </si>
  <si>
    <t>m</t>
  </si>
  <si>
    <t>-599399544</t>
  </si>
  <si>
    <t>"dle přílohy B.2.2. vč odvozu"99,05+4</t>
  </si>
  <si>
    <t>"dle přílohy B.2.2. výšková úprava"7,8</t>
  </si>
  <si>
    <t>"žulový obrubník pro případ výměny"20</t>
  </si>
  <si>
    <t>113204111</t>
  </si>
  <si>
    <t>Vytrhání obrub záhonových</t>
  </si>
  <si>
    <t>-1329958076</t>
  </si>
  <si>
    <t>"dle přílohy B.2.2."100,98</t>
  </si>
  <si>
    <t>10</t>
  </si>
  <si>
    <t>122201102</t>
  </si>
  <si>
    <t>Odkopávky a prokopávky nezapažené v hornině tř. 3 objem do 1000 m3</t>
  </si>
  <si>
    <t>1021856996</t>
  </si>
  <si>
    <t>"dle přílohy B.2.2. vjezdy"6,33</t>
  </si>
  <si>
    <t>"sanace chodník"161,094</t>
  </si>
  <si>
    <t>"sanace vjezdy"18,99</t>
  </si>
  <si>
    <t>11</t>
  </si>
  <si>
    <t>122201109</t>
  </si>
  <si>
    <t>Příplatek za lepivost u odkopávek v hornině tř. 1 až 3</t>
  </si>
  <si>
    <t>1219982877</t>
  </si>
  <si>
    <t>"dle přílohy B.2.2. vjezdy"6,33*0,3</t>
  </si>
  <si>
    <t>"sanace chodník"161,094*0,3</t>
  </si>
  <si>
    <t>"sanace vjezdy"18,99*0,3</t>
  </si>
  <si>
    <t>12</t>
  </si>
  <si>
    <t>120001101</t>
  </si>
  <si>
    <t>Příplatek za ztížení odkopávky nebo prokopávky v blízkosti inženýrských sítí</t>
  </si>
  <si>
    <t>1470162235</t>
  </si>
  <si>
    <t>13</t>
  </si>
  <si>
    <t>162701105</t>
  </si>
  <si>
    <t>Vodorovné přemístění do 10000 m výkopku/sypaniny z horniny tř. 1 až 4</t>
  </si>
  <si>
    <t>-1349691252</t>
  </si>
  <si>
    <t>"drn"73,74+1,25</t>
  </si>
  <si>
    <t>14</t>
  </si>
  <si>
    <t>162701109</t>
  </si>
  <si>
    <t>Příplatek k vodorovnému přemístění výkopku/sypaniny z horniny tř. 1 až 4 ZKD 1000 m přes 10000 m</t>
  </si>
  <si>
    <t>-120794592</t>
  </si>
  <si>
    <t>"skládka do 14 km"</t>
  </si>
  <si>
    <t>"drn"(73,74+1,25)*4</t>
  </si>
  <si>
    <t>"dle přílohy B.2.2. vjezdy"6,33*4</t>
  </si>
  <si>
    <t>"sanace chodník"161,094*4</t>
  </si>
  <si>
    <t>"sanace vjezdy"18,99*4</t>
  </si>
  <si>
    <t>171201201</t>
  </si>
  <si>
    <t>Uložení sypaniny na skládky</t>
  </si>
  <si>
    <t>960106601</t>
  </si>
  <si>
    <t>16</t>
  </si>
  <si>
    <t>171201211</t>
  </si>
  <si>
    <t>Poplatek za uložení stavebního odpadu - zeminy a kameniva na skládce</t>
  </si>
  <si>
    <t>t</t>
  </si>
  <si>
    <t>-362010863</t>
  </si>
  <si>
    <t>"drn"(73,74+1,25)*1,83</t>
  </si>
  <si>
    <t>"dle přílohy B.2.2. vjezdy"6,33*1,83</t>
  </si>
  <si>
    <t>"sanace chodník"161,094*1,83</t>
  </si>
  <si>
    <t>"sanace vjezdy"18,99*1,83</t>
  </si>
  <si>
    <t>17</t>
  </si>
  <si>
    <t>181111111</t>
  </si>
  <si>
    <t>Plošná úprava terénu do 500 m2 zemina tř 1 až 4 nerovnosti do 100 mm v rovinně a svahu do 1:5</t>
  </si>
  <si>
    <t>-1018644290</t>
  </si>
  <si>
    <t>"dle přílohy B.2.2."703</t>
  </si>
  <si>
    <t>18</t>
  </si>
  <si>
    <t>181951102</t>
  </si>
  <si>
    <t>Úprava pláně v hornině tř. 1 až 4 se zhutněním</t>
  </si>
  <si>
    <t>709893332</t>
  </si>
  <si>
    <t>19</t>
  </si>
  <si>
    <t>181301102</t>
  </si>
  <si>
    <t>Rozprostření ornice tl vrstvy do 150 mm pl do 500 m2 v rovině nebo ve svahu do 1:5</t>
  </si>
  <si>
    <t>1469405452</t>
  </si>
  <si>
    <t>"dle přílohy B.2.2."98,74</t>
  </si>
  <si>
    <t>20</t>
  </si>
  <si>
    <t>M</t>
  </si>
  <si>
    <t>10364101</t>
  </si>
  <si>
    <t>zemina pro terénní úpravy -  ornice</t>
  </si>
  <si>
    <t>-119714235</t>
  </si>
  <si>
    <t>"dle přílohy B.2.2."98,74*0,1*1,8</t>
  </si>
  <si>
    <t>181411131</t>
  </si>
  <si>
    <t>Založení parkového trávníku výsevem plochy do 1000 m2 v rovině a ve svahu do 1:5</t>
  </si>
  <si>
    <t>-202403710</t>
  </si>
  <si>
    <t>22</t>
  </si>
  <si>
    <t>00572410</t>
  </si>
  <si>
    <t>osivo směs travní parková</t>
  </si>
  <si>
    <t>kg</t>
  </si>
  <si>
    <t>-1393437527</t>
  </si>
  <si>
    <t>98,74*0,015 'Přepočtené koeficientem množství</t>
  </si>
  <si>
    <t>23</t>
  </si>
  <si>
    <t>184802111</t>
  </si>
  <si>
    <t>Chemické odplevelení před založením kultury nad 20 m2 postřikem na široko v rovině a svahu do 1:5</t>
  </si>
  <si>
    <t>954173383</t>
  </si>
  <si>
    <t>24</t>
  </si>
  <si>
    <t>184911421</t>
  </si>
  <si>
    <t>Mulčování rostlin kůrou tl. do 0,1 m v rovině a svahu do 1:5</t>
  </si>
  <si>
    <t>-1952633405</t>
  </si>
  <si>
    <t>25</t>
  </si>
  <si>
    <t>10391100</t>
  </si>
  <si>
    <t xml:space="preserve">kůra mulčovací </t>
  </si>
  <si>
    <t>-225575075</t>
  </si>
  <si>
    <t>38,97*0,103 'Přepočtené koeficientem množství</t>
  </si>
  <si>
    <t>26</t>
  </si>
  <si>
    <t>185804312</t>
  </si>
  <si>
    <t>Zalití rostlin vodou plocha přes 20 m2</t>
  </si>
  <si>
    <t>900308064</t>
  </si>
  <si>
    <t>"dle přílohy B.2.2."98,74*0,005</t>
  </si>
  <si>
    <t>27</t>
  </si>
  <si>
    <t>185851001.R</t>
  </si>
  <si>
    <t>Sekání trávníku</t>
  </si>
  <si>
    <t>589371888</t>
  </si>
  <si>
    <t>28</t>
  </si>
  <si>
    <t>185851121</t>
  </si>
  <si>
    <t>Dovoz vody pro zálivku rostlin za vzdálenost do 1000 m</t>
  </si>
  <si>
    <t>-1018054578</t>
  </si>
  <si>
    <t>29</t>
  </si>
  <si>
    <t>185851129</t>
  </si>
  <si>
    <t>Příplatek k dovozu vody pro zálivku rostlin do 1000 m ZKD 1000 m</t>
  </si>
  <si>
    <t>1986754879</t>
  </si>
  <si>
    <t>"dle položky 185851129"0,494*4</t>
  </si>
  <si>
    <t>Komunikace pozemní</t>
  </si>
  <si>
    <t>30</t>
  </si>
  <si>
    <t>564851111</t>
  </si>
  <si>
    <t>Podklad ze štěrkodrtě ŠD tl 150 mm</t>
  </si>
  <si>
    <t>929172247</t>
  </si>
  <si>
    <t>"dle přílohy B.2.2. chodník"536,98</t>
  </si>
  <si>
    <t>31</t>
  </si>
  <si>
    <t>564871111</t>
  </si>
  <si>
    <t>Podklad ze štěrkodrtě ŠD tl 250 mm</t>
  </si>
  <si>
    <t>-2041692104</t>
  </si>
  <si>
    <t>"dle přílohy B.2.2. vjezd"63,3</t>
  </si>
  <si>
    <t>32</t>
  </si>
  <si>
    <t>564871116</t>
  </si>
  <si>
    <t>Podklad ze štěrkodrtě ŠD 0-63 tl. 300 mm</t>
  </si>
  <si>
    <t>-1716717586</t>
  </si>
  <si>
    <t>"dle přílohy B.2.2. sanace chodník"536,98</t>
  </si>
  <si>
    <t>"dle přílohy B.2.2. sanace vjezd"63,3</t>
  </si>
  <si>
    <t>33</t>
  </si>
  <si>
    <t>596211111</t>
  </si>
  <si>
    <t>Kladení zámkové dlažby komunikací pro pěší tl 60 mm pl do 100 m2</t>
  </si>
  <si>
    <t>-1758546142</t>
  </si>
  <si>
    <t>"dle přílohy B.2.2. nová dlažba"534,98+2</t>
  </si>
  <si>
    <t>"předláždění původní"7,82</t>
  </si>
  <si>
    <t>34</t>
  </si>
  <si>
    <t>59245212</t>
  </si>
  <si>
    <t>1754160493</t>
  </si>
  <si>
    <t>P</t>
  </si>
  <si>
    <t>Poznámka k položce:_x000D_
Spotřeba: 36 kus/m2</t>
  </si>
  <si>
    <t>"dle přílohy B.2.2."534,98*1,02</t>
  </si>
  <si>
    <t>35</t>
  </si>
  <si>
    <t>59245006</t>
  </si>
  <si>
    <t>dlažba skladebná betonová pro nevidomé 10x20x6 cm, barva červená</t>
  </si>
  <si>
    <t>-1873735873</t>
  </si>
  <si>
    <t>"dle přílohy B.2.2."2*1,05</t>
  </si>
  <si>
    <t>36</t>
  </si>
  <si>
    <t>596212210</t>
  </si>
  <si>
    <t>Kladení zámkové dlažby pozemních komunikací tl 80 mm pl do 50 m2</t>
  </si>
  <si>
    <t>-1509968051</t>
  </si>
  <si>
    <t>"dle přílohy B.2.2."55,38+7,92</t>
  </si>
  <si>
    <t>37</t>
  </si>
  <si>
    <t>59245213</t>
  </si>
  <si>
    <t>1788759841</t>
  </si>
  <si>
    <t>"dle přílohy B.2.2."55,38*1,02</t>
  </si>
  <si>
    <t>56,488*1,1 'Přepočtené koeficientem množství</t>
  </si>
  <si>
    <t>38</t>
  </si>
  <si>
    <t>59245211.R</t>
  </si>
  <si>
    <t>dlažba skladebná betonová pro nevidomé 10x20x8 cm, barva červená</t>
  </si>
  <si>
    <t>-131527975</t>
  </si>
  <si>
    <t>"dle přílohy B.2.2."7,92*1,05</t>
  </si>
  <si>
    <t>8,316*1,1 'Přepočtené koeficientem množství</t>
  </si>
  <si>
    <t>Trubní vedení</t>
  </si>
  <si>
    <t>39</t>
  </si>
  <si>
    <t>871251101.R</t>
  </si>
  <si>
    <t xml:space="preserve">Montáž chrániček inženýrských sítí z HDPE  D 110 </t>
  </si>
  <si>
    <t>58589270</t>
  </si>
  <si>
    <t xml:space="preserve">"kabely ve vjezdech - upřesní se během stavby" </t>
  </si>
  <si>
    <t>"předpoklad"6,1+6,4+6,3+20</t>
  </si>
  <si>
    <t>40</t>
  </si>
  <si>
    <t>56245115.R</t>
  </si>
  <si>
    <t>žlab kabelový z HDPE půlený</t>
  </si>
  <si>
    <t>-218083440</t>
  </si>
  <si>
    <t>38,8*1,03</t>
  </si>
  <si>
    <t>41</t>
  </si>
  <si>
    <t>899231111</t>
  </si>
  <si>
    <t>Výšková úprava uličního vstupu nebo vpusti do 200 mm zvýšením mříže</t>
  </si>
  <si>
    <t>kus</t>
  </si>
  <si>
    <t>1646079041</t>
  </si>
  <si>
    <t>"ul.vp."6</t>
  </si>
  <si>
    <t>42</t>
  </si>
  <si>
    <t>899331111</t>
  </si>
  <si>
    <t>Výšková úprava uličního vstupu nebo vpusti do 200 mm zvýšením poklopu</t>
  </si>
  <si>
    <t>751210027</t>
  </si>
  <si>
    <t>"dle potřeby"4</t>
  </si>
  <si>
    <t>43</t>
  </si>
  <si>
    <t>899431111</t>
  </si>
  <si>
    <t>Výšková úprava uličního vstupu nebo vpusti do 200 mm zvýšením krycího hrnce, šoupěte nebo hydrantu</t>
  </si>
  <si>
    <t>-352491085</t>
  </si>
  <si>
    <t>Ostatní konstrukce a práce, bourání</t>
  </si>
  <si>
    <t>44</t>
  </si>
  <si>
    <t>915491211</t>
  </si>
  <si>
    <t>Osazení vodícího proužku z betonových desek do betonového lože  tl do 100 mm š proužku 250 mm do betonu z C20/25nXF3</t>
  </si>
  <si>
    <t>1037831224</t>
  </si>
  <si>
    <t>"dle přílohy B.2.2"27,8</t>
  </si>
  <si>
    <t>45</t>
  </si>
  <si>
    <t>59218001</t>
  </si>
  <si>
    <t>krajník silniční betonový 50x25x8cm</t>
  </si>
  <si>
    <t>-1968493314</t>
  </si>
  <si>
    <t>"dle přílohy B.2.2"27,8*1,05</t>
  </si>
  <si>
    <t>46</t>
  </si>
  <si>
    <t>916231213</t>
  </si>
  <si>
    <t>Osazení chodníkového obrubníku betonového stojatého s boční opěrou do lože z betonu prostého C20/25nXF3</t>
  </si>
  <si>
    <t>-897664813</t>
  </si>
  <si>
    <t>"dle přílohy B.2.2."8,38+212,19</t>
  </si>
  <si>
    <t>47</t>
  </si>
  <si>
    <t>59217016</t>
  </si>
  <si>
    <t>obrubník betonový chodníkový 100x8x25 cm</t>
  </si>
  <si>
    <t>-1325078351</t>
  </si>
  <si>
    <t>"dle přílohy B.2.2."8,38*1,05</t>
  </si>
  <si>
    <t>48</t>
  </si>
  <si>
    <t>59217002</t>
  </si>
  <si>
    <t>obrubník betonový zahradní  šedý 100 x 5 x 20 cm</t>
  </si>
  <si>
    <t>1108634140</t>
  </si>
  <si>
    <t>"dle přílohy B.2.2."212,19*1,02</t>
  </si>
  <si>
    <t>49</t>
  </si>
  <si>
    <t>916241113</t>
  </si>
  <si>
    <t>Osazení obrubníku kamenného ležatého s boční opěrou do lože z betonu z C20/25nXF3</t>
  </si>
  <si>
    <t>1761593089</t>
  </si>
  <si>
    <t>"dle přílohy B.2.2. nový náběhový"4</t>
  </si>
  <si>
    <t>50</t>
  </si>
  <si>
    <t>58380220</t>
  </si>
  <si>
    <t>krajník silniční kamenný, žula náběhový</t>
  </si>
  <si>
    <t>2058219238</t>
  </si>
  <si>
    <t>Poznámka k položce:_x000D_
Hmotnost: 57 kg/bm</t>
  </si>
  <si>
    <t>51</t>
  </si>
  <si>
    <t>916241113.1</t>
  </si>
  <si>
    <t xml:space="preserve">Osazení obrubníku kamenného ležatého s boční opěrou do lože z betonu prostého C20/25 n XF3 </t>
  </si>
  <si>
    <t>-980369269</t>
  </si>
  <si>
    <t>"dle přílohy B.2.2. převýšení stávajícího o 0,02 m"7,8</t>
  </si>
  <si>
    <t>52</t>
  </si>
  <si>
    <t>58380005</t>
  </si>
  <si>
    <t>obrubník kamenný přímý, žula, 20x25</t>
  </si>
  <si>
    <t>-1576770519</t>
  </si>
  <si>
    <t>Poznámka k položce:_x000D_
Hmotnost: 120 kg/bm</t>
  </si>
  <si>
    <t>"žulový obrubník pro případ výměny"20*1,02</t>
  </si>
  <si>
    <t>53</t>
  </si>
  <si>
    <t>96600611.R</t>
  </si>
  <si>
    <t>Přesun dopravní značky vč. zemních prací</t>
  </si>
  <si>
    <t>-2082633106</t>
  </si>
  <si>
    <t>54</t>
  </si>
  <si>
    <t>979024443</t>
  </si>
  <si>
    <t>Očištění vybouraných obrubníků a krajníků silničních</t>
  </si>
  <si>
    <t>-200577283</t>
  </si>
  <si>
    <t>37,2</t>
  </si>
  <si>
    <t>55</t>
  </si>
  <si>
    <t>979054441R</t>
  </si>
  <si>
    <t>Očištění vybouraných z desek nebo dlaždic s původním spárováním z kameniva těženého vč.urovnání na dřevěné palety vč.dodání palet</t>
  </si>
  <si>
    <t>906247503</t>
  </si>
  <si>
    <t>"stávající obrubníky"62,03*0,25</t>
  </si>
  <si>
    <t>"dlažba"305</t>
  </si>
  <si>
    <t>997</t>
  </si>
  <si>
    <t>Přesun sutě</t>
  </si>
  <si>
    <t>56</t>
  </si>
  <si>
    <t>997221561</t>
  </si>
  <si>
    <t>Vodorovná doprava suti z kusových materiálů do 1 km</t>
  </si>
  <si>
    <t>833977659</t>
  </si>
  <si>
    <t>"stávající obrubníky a dlažba na dočasnou skládku a zpět"(1,6+2,82)*2</t>
  </si>
  <si>
    <t>57</t>
  </si>
  <si>
    <t>997221612</t>
  </si>
  <si>
    <t>Nakládání vybouraných hmot na dopravní prostředky pro vodorovnou dopravu</t>
  </si>
  <si>
    <t>-741483244</t>
  </si>
  <si>
    <t>"stávající obrubníky a dlažba na dočasnou skládku a zpět"(1,6+2,82)</t>
  </si>
  <si>
    <t>58</t>
  </si>
  <si>
    <t>997221571</t>
  </si>
  <si>
    <t>Vodorovná doprava vybouraných hmot do 1 km</t>
  </si>
  <si>
    <t>2125537456</t>
  </si>
  <si>
    <t>"dlažba zámková - na skládku investora do 1km"35</t>
  </si>
  <si>
    <t>"dlažba betonová - na skládku investora do 1km"49</t>
  </si>
  <si>
    <t>"vodící proužek"2,319</t>
  </si>
  <si>
    <t>"obrubník"21,12</t>
  </si>
  <si>
    <t>"žulový obrubník pro případ výměny"3,95</t>
  </si>
  <si>
    <t>"záhonový obrubník"4,039</t>
  </si>
  <si>
    <t>"kamenivo"175,45</t>
  </si>
  <si>
    <t>"asfalt"86,189</t>
  </si>
  <si>
    <t>59</t>
  </si>
  <si>
    <t>997221579</t>
  </si>
  <si>
    <t>Příplatek ZKD 1 km u vodorovné dopravy vybouraných hmot</t>
  </si>
  <si>
    <t>-1526821968</t>
  </si>
  <si>
    <t>"vodící proužek"2,319*14</t>
  </si>
  <si>
    <t>"obrubník"21,12*14</t>
  </si>
  <si>
    <t>"žulový obrubník pro případ výměny"3,95*14</t>
  </si>
  <si>
    <t>"záhonový obrubník"4,039*14</t>
  </si>
  <si>
    <t>"kamenivo"175,45*14</t>
  </si>
  <si>
    <t>"asfalt"86,189*14</t>
  </si>
  <si>
    <t>60</t>
  </si>
  <si>
    <t>997013801</t>
  </si>
  <si>
    <t>Poplatek za uložení na skládce (skládkovné) stavebního odpadu betonového kód odpadu 170 101</t>
  </si>
  <si>
    <t>925563443</t>
  </si>
  <si>
    <t>61</t>
  </si>
  <si>
    <t>997221845</t>
  </si>
  <si>
    <t>Poplatek za uložení na skládce (skládkovné) odpadu asfaltového bez dehtu kód odpadu 170 302</t>
  </si>
  <si>
    <t>-1412748980</t>
  </si>
  <si>
    <t>62</t>
  </si>
  <si>
    <t>997223855</t>
  </si>
  <si>
    <t>Poplatek za uložení na skládce (skládkovné) zeminy a kameniva kód odpadu 170 504</t>
  </si>
  <si>
    <t>1376513610</t>
  </si>
  <si>
    <t>998</t>
  </si>
  <si>
    <t>Přesun hmot</t>
  </si>
  <si>
    <t>63</t>
  </si>
  <si>
    <t>998223011</t>
  </si>
  <si>
    <t>Přesun hmot pro pozemní komunikace s krytem dlážděným</t>
  </si>
  <si>
    <t>589558827</t>
  </si>
  <si>
    <t>PSV</t>
  </si>
  <si>
    <t>Práce a dodávky PSV</t>
  </si>
  <si>
    <t>711</t>
  </si>
  <si>
    <t>Izolace proti vodě, vlhkosti a plynům</t>
  </si>
  <si>
    <t>64</t>
  </si>
  <si>
    <t>711491273</t>
  </si>
  <si>
    <t>Provedení izolace proti tlakové vodě svislé z nopové folie</t>
  </si>
  <si>
    <t>1243872568</t>
  </si>
  <si>
    <t>"dle přílohy C.3"68,31*0,5</t>
  </si>
  <si>
    <t>65</t>
  </si>
  <si>
    <t>28323010</t>
  </si>
  <si>
    <t>fólie drenážní nopová v 20mm tl 1mm š 2,0m</t>
  </si>
  <si>
    <t>1655491406</t>
  </si>
  <si>
    <t>"dle přílohy C.3"68,31*0,5*1,1</t>
  </si>
  <si>
    <t>37,571*1,2 'Přepočtené koeficientem množství</t>
  </si>
  <si>
    <t>66</t>
  </si>
  <si>
    <t>998711101</t>
  </si>
  <si>
    <t>Přesun hmot tonážní pro izolace proti vodě, vlhkosti a plynům v objektech výšky do 6 m</t>
  </si>
  <si>
    <t>553741678</t>
  </si>
  <si>
    <t>SO401 - Veřejné osvětlení</t>
  </si>
  <si>
    <t>Město Přelouč</t>
  </si>
  <si>
    <t>Ing.Srba T.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</si>
  <si>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</si>
  <si>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</si>
  <si>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</si>
  <si>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</si>
  <si>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</si>
  <si>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</si>
  <si>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210202011R01</t>
  </si>
  <si>
    <t>Svítidlo venkovní LED, umístění na stožár/výložník</t>
  </si>
  <si>
    <t>00000000.01</t>
  </si>
  <si>
    <t>Svítidlo LED DM70 4600/40W , obousměrná GPRS komunikace, SIM, GPS</t>
  </si>
  <si>
    <t>ks</t>
  </si>
  <si>
    <t>Poznámka k položce:_x000D_
Dle pol. 210 20-2011.R01: :</t>
  </si>
  <si>
    <t>210204011R00</t>
  </si>
  <si>
    <t>Stožár osvětlovací ocelový délky do 12 m</t>
  </si>
  <si>
    <t>0000000.02</t>
  </si>
  <si>
    <t>Stožár sadový 133/89/60, H=7m, žárově zinkovaný</t>
  </si>
  <si>
    <t>Poznámka k položce:_x000D_
Dle pol. 210 20-4011.R00: :</t>
  </si>
  <si>
    <t>0000000.03</t>
  </si>
  <si>
    <t>Stožár 133/102/76, H=6,2m, žárově zinkovaný</t>
  </si>
  <si>
    <t>210204103RS2</t>
  </si>
  <si>
    <t>Výložník ocelový 1ramenný do 35 kg, včetně nákladů na montážní plošinu</t>
  </si>
  <si>
    <t>0000000.04</t>
  </si>
  <si>
    <t>Výložník jednoramenný obloukový na průměr 76mm, vyložení 1m, výška 0,8m</t>
  </si>
  <si>
    <t>Poznámka k položce:_x000D_
Dle pol. 210 20-4103.RS2: :</t>
  </si>
  <si>
    <t>210204202R00</t>
  </si>
  <si>
    <t>Elektrovýzbroj stožáru</t>
  </si>
  <si>
    <t>000000.05</t>
  </si>
  <si>
    <t>Stožárová svorkovnice na DIN, průchozí, např. SR482-VL Z/Cu, včetně pojistky 2x6A</t>
  </si>
  <si>
    <t>Poznámka k položce:_x000D_
Dle pol. 20-4202.R00: :</t>
  </si>
  <si>
    <t>000000.06</t>
  </si>
  <si>
    <t>Stožárová svorkovnice na DIN, odbočná, např. SR482-VL Z/Cu, včetně pojistky 2x6A</t>
  </si>
  <si>
    <t>222301421R00</t>
  </si>
  <si>
    <t>Svodič přepětí drátový</t>
  </si>
  <si>
    <t>000000.07</t>
  </si>
  <si>
    <t>Svodič přepětí pro veřejné osvětlení, T2+T3, 10kV, 5kA</t>
  </si>
  <si>
    <t>210810005RT1</t>
  </si>
  <si>
    <t>Kabel CYKY-J  3 x 1,5 mm2 , včetně dodávky kabelu</t>
  </si>
  <si>
    <t>210810014RT1</t>
  </si>
  <si>
    <t>Kabel CYKY-J 4 x 16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</si>
  <si>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</si>
  <si>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</si>
  <si>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</si>
  <si>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</si>
  <si>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</si>
  <si>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</si>
  <si>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</si>
  <si>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</si>
  <si>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</si>
  <si>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</t>
  </si>
  <si>
    <t>0000000.08</t>
  </si>
  <si>
    <t>Ochranná manžeta stožáru pr.133</t>
  </si>
  <si>
    <t>Poznámka k položce:_x000D_
Dle pol. 210 20-5310.R00: :</t>
  </si>
  <si>
    <t>56288051.A</t>
  </si>
  <si>
    <t>Štítek označovací na stožár, vč. osazení</t>
  </si>
  <si>
    <t>212100108R00</t>
  </si>
  <si>
    <t>Opatření vodiče smršťovací bužírkou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</si>
  <si>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</si>
  <si>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</si>
  <si>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</si>
  <si>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</si>
  <si>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</si>
  <si>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</si>
  <si>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</si>
  <si>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</si>
  <si>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000-0000.09</t>
  </si>
  <si>
    <t>Stožárové pouzdro plast  250/1100, včetně dodávky pouzdra</t>
  </si>
  <si>
    <t>000-0000.10</t>
  </si>
  <si>
    <t>Tuhá elinst. trubka - vysoká odolnost, vel. 50, vč. dodávky trubky</t>
  </si>
  <si>
    <t>000-0000.11</t>
  </si>
  <si>
    <t>Demontáž stávajících paticových stožárů , odvoz na Tech. sl.  města Přelouče</t>
  </si>
  <si>
    <t>000-0000.12</t>
  </si>
  <si>
    <t>Demontáž a opětovná montáž zařízení v. rozhlasu</t>
  </si>
  <si>
    <t>000-0000.13</t>
  </si>
  <si>
    <t>Demontáž a opětovná montáž dopravních značek</t>
  </si>
  <si>
    <t>M46</t>
  </si>
  <si>
    <t>Zemní práce při montážích</t>
  </si>
  <si>
    <t>460200133RT2</t>
  </si>
  <si>
    <t>Výkop kabelové rýhy 35/50 cm  hor.3, ruční výkop rýhy</t>
  </si>
  <si>
    <t>460570133R00</t>
  </si>
  <si>
    <t>Zához rýhy 35/50 cm, hornina třídy 3, se zhutněním</t>
  </si>
  <si>
    <t>460200143R00</t>
  </si>
  <si>
    <t>Výkop kabelové rýhy 35/60 cm  hor.3</t>
  </si>
  <si>
    <t>68</t>
  </si>
  <si>
    <t>460570143R00</t>
  </si>
  <si>
    <t>Zához rýhy 35/60 cm, hornina třídy 3, se zhutněním</t>
  </si>
  <si>
    <t>70</t>
  </si>
  <si>
    <t>460200173RT1</t>
  </si>
  <si>
    <t>Výkop kabelové rýhy 35/90 cm  hor.3, strojní výkop rýhy</t>
  </si>
  <si>
    <t>72</t>
  </si>
  <si>
    <t>460560173R00</t>
  </si>
  <si>
    <t>Zához rýhy 35/90 cm, hornina třídy 3</t>
  </si>
  <si>
    <t>74</t>
  </si>
  <si>
    <t>460010024RT2</t>
  </si>
  <si>
    <t>Vytýčení kabelové trasy v zastavěném prostoru, délka trasy do 500 m</t>
  </si>
  <si>
    <t>km</t>
  </si>
  <si>
    <t>76</t>
  </si>
  <si>
    <t>460420022RT3</t>
  </si>
  <si>
    <t>Zřízení kabelového lože v rýze š. do 65 cm z písku, lože tloušťky 20 cm</t>
  </si>
  <si>
    <t>78</t>
  </si>
  <si>
    <t>58152180</t>
  </si>
  <si>
    <t>Písek kopaný ZPM</t>
  </si>
  <si>
    <t>T</t>
  </si>
  <si>
    <t>80</t>
  </si>
  <si>
    <t>460050601RT1</t>
  </si>
  <si>
    <t>Jáma pro protlačení, hornina třídy 3 - 4</t>
  </si>
  <si>
    <t>82</t>
  </si>
  <si>
    <t>141721101R00</t>
  </si>
  <si>
    <t>Protlačení a vtažení PE d 110 mm, hor.1 - 4</t>
  </si>
  <si>
    <t>84</t>
  </si>
  <si>
    <t>460050703R00</t>
  </si>
  <si>
    <t>Jáma do 2 m3 pro stožár veřejného osvětlení, hor.3</t>
  </si>
  <si>
    <t>86</t>
  </si>
  <si>
    <t>460120002RT1</t>
  </si>
  <si>
    <t>Zához jámy, hornina třídy 3 - 4, upěchování a úprava povrchu</t>
  </si>
  <si>
    <t>88</t>
  </si>
  <si>
    <t>3457114672R</t>
  </si>
  <si>
    <t>Trubka kabelová chránička PVC 110, hladká</t>
  </si>
  <si>
    <t>90</t>
  </si>
  <si>
    <t>0000000.21</t>
  </si>
  <si>
    <t>Chránička korugovaná kopoflex, vel. 110</t>
  </si>
  <si>
    <t>92</t>
  </si>
  <si>
    <t>0000000.22</t>
  </si>
  <si>
    <t>Chránička korugovaná kopoflex, vel. 63</t>
  </si>
  <si>
    <t>94</t>
  </si>
  <si>
    <t>230191017R00</t>
  </si>
  <si>
    <t>Uložení chráničky ve výkopu</t>
  </si>
  <si>
    <t>96</t>
  </si>
  <si>
    <t>460490012R00</t>
  </si>
  <si>
    <t>Fólie výstražná z PVC, šířka 33 cm</t>
  </si>
  <si>
    <t>98</t>
  </si>
  <si>
    <t>58511110</t>
  </si>
  <si>
    <t>Beton B13,5</t>
  </si>
  <si>
    <t>100</t>
  </si>
  <si>
    <t>460030031R00</t>
  </si>
  <si>
    <t>Vytrhání kostek velkých,lože písek, nezalité spáry</t>
  </si>
  <si>
    <t>102</t>
  </si>
  <si>
    <t>460650015R00</t>
  </si>
  <si>
    <t>Podkladová vrstva ze štěrkopísku</t>
  </si>
  <si>
    <t>104</t>
  </si>
  <si>
    <t>460030061RZ1</t>
  </si>
  <si>
    <t>Kladení dlažby do lože z písku, ze stávajících dlaždic</t>
  </si>
  <si>
    <t>106</t>
  </si>
  <si>
    <t>460030091R00</t>
  </si>
  <si>
    <t>Vytrhání obrubníků, lože písek, ležatých, vč. opětovného uložení</t>
  </si>
  <si>
    <t>108</t>
  </si>
  <si>
    <t>460600001RT8</t>
  </si>
  <si>
    <t>Naložení a odvoz zeminy, odvoz na vzdálenost 10000 m</t>
  </si>
  <si>
    <t>110</t>
  </si>
  <si>
    <t>460030081RT3</t>
  </si>
  <si>
    <t>Řezání spáry v asfaltu nebo betonu, v tloušťce vrstvy do 8-10 cm</t>
  </si>
  <si>
    <t>112</t>
  </si>
  <si>
    <t>113107102RAB</t>
  </si>
  <si>
    <t>Odstranění bet.vozovky, kryt tl.8 cm, pl.nad 50 m2, včetně nakládání a odvozu na skládku do 1 km</t>
  </si>
  <si>
    <t>114</t>
  </si>
  <si>
    <t>578100010RA0</t>
  </si>
  <si>
    <t>Chodník z litého asfaltu</t>
  </si>
  <si>
    <t>116</t>
  </si>
  <si>
    <t>460030011R00</t>
  </si>
  <si>
    <t>Sejmutí drnu</t>
  </si>
  <si>
    <t>118</t>
  </si>
  <si>
    <t>460080101RT1</t>
  </si>
  <si>
    <t>Rozbourání betonového základu, vybourání betonu</t>
  </si>
  <si>
    <t>120</t>
  </si>
  <si>
    <t>000</t>
  </si>
  <si>
    <t>100R00</t>
  </si>
  <si>
    <t>Dokumentace skutečného provedení stavby, 4x tištěná a 1x na CD</t>
  </si>
  <si>
    <t>soubor</t>
  </si>
  <si>
    <t>122</t>
  </si>
  <si>
    <t>101R00</t>
  </si>
  <si>
    <t>Nákladní auto 5t</t>
  </si>
  <si>
    <t>hod</t>
  </si>
  <si>
    <t>124</t>
  </si>
  <si>
    <t>102R00</t>
  </si>
  <si>
    <t>Pomocné práce</t>
  </si>
  <si>
    <t>126</t>
  </si>
  <si>
    <t>103R00</t>
  </si>
  <si>
    <t>Vytýčení inženýrských sítí</t>
  </si>
  <si>
    <t>128</t>
  </si>
  <si>
    <t>104R00</t>
  </si>
  <si>
    <t>Rozměření světelných bodů</t>
  </si>
  <si>
    <t>130</t>
  </si>
  <si>
    <t>105R00</t>
  </si>
  <si>
    <t>Vypnutí a opětovné zapnutí vedení</t>
  </si>
  <si>
    <t>132</t>
  </si>
  <si>
    <t>67</t>
  </si>
  <si>
    <t>106R00</t>
  </si>
  <si>
    <t>Úprava stávajícího rozvodu veřejného osvětlení, a veřejného rozhlasu</t>
  </si>
  <si>
    <t>134</t>
  </si>
  <si>
    <t>107R00</t>
  </si>
  <si>
    <t>Dozory provozovatele veřejného osvětlení</t>
  </si>
  <si>
    <t>136</t>
  </si>
  <si>
    <t>69</t>
  </si>
  <si>
    <t>108R00</t>
  </si>
  <si>
    <t>Úklid stavby</t>
  </si>
  <si>
    <t>138</t>
  </si>
  <si>
    <t>109R00</t>
  </si>
  <si>
    <t>Dopravně bezpečnostní opatření</t>
  </si>
  <si>
    <t>140</t>
  </si>
  <si>
    <t>71</t>
  </si>
  <si>
    <t>110R00</t>
  </si>
  <si>
    <t>Součinnost s provozovatelem veřejného osvětlení</t>
  </si>
  <si>
    <t>142</t>
  </si>
  <si>
    <t>111R00</t>
  </si>
  <si>
    <t>Ekologická likvidace odpadu</t>
  </si>
  <si>
    <t>144</t>
  </si>
  <si>
    <t>73</t>
  </si>
  <si>
    <t>112R00</t>
  </si>
  <si>
    <t>Zjištění stávajícího stavu</t>
  </si>
  <si>
    <t>146</t>
  </si>
  <si>
    <t>113R00</t>
  </si>
  <si>
    <t>Koordinace s provozovateli ostatních sítí</t>
  </si>
  <si>
    <t>148</t>
  </si>
  <si>
    <t>75</t>
  </si>
  <si>
    <t>114R00</t>
  </si>
  <si>
    <t>Montážní pološina MP10do 10m výšky, vč přesunu</t>
  </si>
  <si>
    <t>150</t>
  </si>
  <si>
    <t>VN</t>
  </si>
  <si>
    <t>Vedlejší náklady</t>
  </si>
  <si>
    <t>Autorský dozor</t>
  </si>
  <si>
    <t>152</t>
  </si>
  <si>
    <t>77</t>
  </si>
  <si>
    <t>VRN2</t>
  </si>
  <si>
    <t>Komplexní zkoušky</t>
  </si>
  <si>
    <t>154</t>
  </si>
  <si>
    <t>Podíl přidružených výkonů pro elektromontáže</t>
  </si>
  <si>
    <t>156</t>
  </si>
  <si>
    <t>79</t>
  </si>
  <si>
    <t>Podíl přidružených výkonů pro zemní práce</t>
  </si>
  <si>
    <t>158</t>
  </si>
  <si>
    <t>VRN5</t>
  </si>
  <si>
    <t>Přirážka za podružný materiál</t>
  </si>
  <si>
    <t>160</t>
  </si>
  <si>
    <t>81</t>
  </si>
  <si>
    <t>VRN6</t>
  </si>
  <si>
    <t>Přirážka za prořez kabelů</t>
  </si>
  <si>
    <t>162</t>
  </si>
  <si>
    <t>VRN7</t>
  </si>
  <si>
    <t>Revize</t>
  </si>
  <si>
    <t>164</t>
  </si>
  <si>
    <t>dlažba skladebná betonová 10x20x6 cm, barva žlutá</t>
  </si>
  <si>
    <t>dlažba skladebná betonová 10x20x8 cm barva antracitová/černá</t>
  </si>
  <si>
    <t>Poznámka k položce:
- demontáž+montáž 6 ks stávajících svítidel
- montáž 4 ks nových svítidel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</si>
</sst>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04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5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20"/>
      <c r="BE5" s="232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6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20"/>
      <c r="BE6" s="23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3"/>
      <c r="BS8" s="17" t="s">
        <v>6</v>
      </c>
    </row>
    <row r="9" spans="1:74" s="1" customFormat="1" ht="14.45" customHeight="1">
      <c r="B9" s="20"/>
      <c r="AR9" s="20"/>
      <c r="BE9" s="23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3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33"/>
      <c r="BS11" s="17" t="s">
        <v>6</v>
      </c>
    </row>
    <row r="12" spans="1:74" s="1" customFormat="1" ht="6.95" customHeight="1">
      <c r="B12" s="20"/>
      <c r="AR12" s="20"/>
      <c r="BE12" s="233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33"/>
      <c r="BS13" s="17" t="s">
        <v>6</v>
      </c>
    </row>
    <row r="14" spans="1:74" ht="12.75">
      <c r="B14" s="20"/>
      <c r="E14" s="237" t="s">
        <v>29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7" t="s">
        <v>27</v>
      </c>
      <c r="AN14" s="29" t="s">
        <v>29</v>
      </c>
      <c r="AR14" s="20"/>
      <c r="BE14" s="233"/>
      <c r="BS14" s="17" t="s">
        <v>6</v>
      </c>
    </row>
    <row r="15" spans="1:74" s="1" customFormat="1" ht="6.95" customHeight="1">
      <c r="B15" s="20"/>
      <c r="AR15" s="20"/>
      <c r="BE15" s="233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33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33"/>
      <c r="BS17" s="17" t="s">
        <v>32</v>
      </c>
    </row>
    <row r="18" spans="1:71" s="1" customFormat="1" ht="6.95" customHeight="1">
      <c r="B18" s="20"/>
      <c r="AR18" s="20"/>
      <c r="BE18" s="233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33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33"/>
      <c r="BS20" s="17" t="s">
        <v>32</v>
      </c>
    </row>
    <row r="21" spans="1:71" s="1" customFormat="1" ht="6.95" customHeight="1">
      <c r="B21" s="20"/>
      <c r="AR21" s="20"/>
      <c r="BE21" s="233"/>
    </row>
    <row r="22" spans="1:71" s="1" customFormat="1" ht="12" customHeight="1">
      <c r="B22" s="20"/>
      <c r="D22" s="27" t="s">
        <v>35</v>
      </c>
      <c r="AR22" s="20"/>
      <c r="BE22" s="233"/>
    </row>
    <row r="23" spans="1:71" s="1" customFormat="1" ht="16.5" customHeight="1">
      <c r="B23" s="20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20"/>
      <c r="BE23" s="233"/>
    </row>
    <row r="24" spans="1:71" s="1" customFormat="1" ht="6.95" customHeight="1">
      <c r="B24" s="20"/>
      <c r="AR24" s="20"/>
      <c r="BE24" s="233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3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0">
        <f>ROUND(AG94,2)</f>
        <v>0</v>
      </c>
      <c r="AL26" s="241"/>
      <c r="AM26" s="241"/>
      <c r="AN26" s="241"/>
      <c r="AO26" s="241"/>
      <c r="AP26" s="32"/>
      <c r="AQ26" s="32"/>
      <c r="AR26" s="33"/>
      <c r="BE26" s="233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3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2" t="s">
        <v>37</v>
      </c>
      <c r="M28" s="242"/>
      <c r="N28" s="242"/>
      <c r="O28" s="242"/>
      <c r="P28" s="242"/>
      <c r="Q28" s="32"/>
      <c r="R28" s="32"/>
      <c r="S28" s="32"/>
      <c r="T28" s="32"/>
      <c r="U28" s="32"/>
      <c r="V28" s="32"/>
      <c r="W28" s="242" t="s">
        <v>38</v>
      </c>
      <c r="X28" s="242"/>
      <c r="Y28" s="242"/>
      <c r="Z28" s="242"/>
      <c r="AA28" s="242"/>
      <c r="AB28" s="242"/>
      <c r="AC28" s="242"/>
      <c r="AD28" s="242"/>
      <c r="AE28" s="242"/>
      <c r="AF28" s="32"/>
      <c r="AG28" s="32"/>
      <c r="AH28" s="32"/>
      <c r="AI28" s="32"/>
      <c r="AJ28" s="32"/>
      <c r="AK28" s="242" t="s">
        <v>39</v>
      </c>
      <c r="AL28" s="242"/>
      <c r="AM28" s="242"/>
      <c r="AN28" s="242"/>
      <c r="AO28" s="242"/>
      <c r="AP28" s="32"/>
      <c r="AQ28" s="32"/>
      <c r="AR28" s="33"/>
      <c r="BE28" s="233"/>
    </row>
    <row r="29" spans="1:71" s="3" customFormat="1" ht="14.45" customHeight="1">
      <c r="B29" s="37"/>
      <c r="D29" s="27" t="s">
        <v>40</v>
      </c>
      <c r="F29" s="27" t="s">
        <v>41</v>
      </c>
      <c r="L29" s="227">
        <v>0.21</v>
      </c>
      <c r="M29" s="226"/>
      <c r="N29" s="226"/>
      <c r="O29" s="226"/>
      <c r="P29" s="22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5">
        <f>ROUND(AV94, 2)</f>
        <v>0</v>
      </c>
      <c r="AL29" s="226"/>
      <c r="AM29" s="226"/>
      <c r="AN29" s="226"/>
      <c r="AO29" s="226"/>
      <c r="AR29" s="37"/>
      <c r="BE29" s="234"/>
    </row>
    <row r="30" spans="1:71" s="3" customFormat="1" ht="14.45" customHeight="1">
      <c r="B30" s="37"/>
      <c r="F30" s="27" t="s">
        <v>42</v>
      </c>
      <c r="L30" s="227">
        <v>0.15</v>
      </c>
      <c r="M30" s="226"/>
      <c r="N30" s="226"/>
      <c r="O30" s="226"/>
      <c r="P30" s="22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5">
        <f>ROUND(AW94, 2)</f>
        <v>0</v>
      </c>
      <c r="AL30" s="226"/>
      <c r="AM30" s="226"/>
      <c r="AN30" s="226"/>
      <c r="AO30" s="226"/>
      <c r="AR30" s="37"/>
      <c r="BE30" s="234"/>
    </row>
    <row r="31" spans="1:71" s="3" customFormat="1" ht="14.45" hidden="1" customHeight="1">
      <c r="B31" s="37"/>
      <c r="F31" s="27" t="s">
        <v>43</v>
      </c>
      <c r="L31" s="227">
        <v>0.21</v>
      </c>
      <c r="M31" s="226"/>
      <c r="N31" s="226"/>
      <c r="O31" s="226"/>
      <c r="P31" s="226"/>
      <c r="W31" s="225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5">
        <v>0</v>
      </c>
      <c r="AL31" s="226"/>
      <c r="AM31" s="226"/>
      <c r="AN31" s="226"/>
      <c r="AO31" s="226"/>
      <c r="AR31" s="37"/>
      <c r="BE31" s="234"/>
    </row>
    <row r="32" spans="1:71" s="3" customFormat="1" ht="14.45" hidden="1" customHeight="1">
      <c r="B32" s="37"/>
      <c r="F32" s="27" t="s">
        <v>44</v>
      </c>
      <c r="L32" s="227">
        <v>0.15</v>
      </c>
      <c r="M32" s="226"/>
      <c r="N32" s="226"/>
      <c r="O32" s="226"/>
      <c r="P32" s="226"/>
      <c r="W32" s="225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5">
        <v>0</v>
      </c>
      <c r="AL32" s="226"/>
      <c r="AM32" s="226"/>
      <c r="AN32" s="226"/>
      <c r="AO32" s="226"/>
      <c r="AR32" s="37"/>
      <c r="BE32" s="234"/>
    </row>
    <row r="33" spans="1:57" s="3" customFormat="1" ht="14.45" hidden="1" customHeight="1">
      <c r="B33" s="37"/>
      <c r="F33" s="27" t="s">
        <v>45</v>
      </c>
      <c r="L33" s="227">
        <v>0</v>
      </c>
      <c r="M33" s="226"/>
      <c r="N33" s="226"/>
      <c r="O33" s="226"/>
      <c r="P33" s="22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5">
        <v>0</v>
      </c>
      <c r="AL33" s="226"/>
      <c r="AM33" s="226"/>
      <c r="AN33" s="226"/>
      <c r="AO33" s="226"/>
      <c r="AR33" s="37"/>
      <c r="BE33" s="234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3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8" t="s">
        <v>48</v>
      </c>
      <c r="Y35" s="229"/>
      <c r="Z35" s="229"/>
      <c r="AA35" s="229"/>
      <c r="AB35" s="229"/>
      <c r="AC35" s="40"/>
      <c r="AD35" s="40"/>
      <c r="AE35" s="40"/>
      <c r="AF35" s="40"/>
      <c r="AG35" s="40"/>
      <c r="AH35" s="40"/>
      <c r="AI35" s="40"/>
      <c r="AJ35" s="40"/>
      <c r="AK35" s="230">
        <f>SUM(AK26:AK33)</f>
        <v>0</v>
      </c>
      <c r="AL35" s="229"/>
      <c r="AM35" s="229"/>
      <c r="AN35" s="229"/>
      <c r="AO35" s="231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19-11</v>
      </c>
      <c r="AR84" s="51"/>
    </row>
    <row r="85" spans="1:91" s="5" customFormat="1" ht="36.950000000000003" customHeight="1">
      <c r="B85" s="52"/>
      <c r="C85" s="53" t="s">
        <v>16</v>
      </c>
      <c r="L85" s="216" t="str">
        <f>K6</f>
        <v>Chodník a veřejné osvětlení v ul. Smetanova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Přelouč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8" t="str">
        <f>IF(AN8= "","",AN8)</f>
        <v>6. 5. 2019</v>
      </c>
      <c r="AN87" s="218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5.7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Přelouč, ČSA 1665, 535 33 Přelouč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19" t="str">
        <f>IF(E17="","",E17)</f>
        <v>VDI Projekt s.r.o., K Botiči 1453/6, Praha</v>
      </c>
      <c r="AN89" s="220"/>
      <c r="AO89" s="220"/>
      <c r="AP89" s="220"/>
      <c r="AQ89" s="32"/>
      <c r="AR89" s="33"/>
      <c r="AS89" s="221" t="s">
        <v>56</v>
      </c>
      <c r="AT89" s="222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9" t="str">
        <f>IF(E20="","",E20)</f>
        <v xml:space="preserve"> </v>
      </c>
      <c r="AN90" s="220"/>
      <c r="AO90" s="220"/>
      <c r="AP90" s="220"/>
      <c r="AQ90" s="32"/>
      <c r="AR90" s="33"/>
      <c r="AS90" s="223"/>
      <c r="AT90" s="224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3"/>
      <c r="AT91" s="224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09" t="s">
        <v>57</v>
      </c>
      <c r="D92" s="210"/>
      <c r="E92" s="210"/>
      <c r="F92" s="210"/>
      <c r="G92" s="210"/>
      <c r="H92" s="60"/>
      <c r="I92" s="211" t="s">
        <v>58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59</v>
      </c>
      <c r="AH92" s="210"/>
      <c r="AI92" s="210"/>
      <c r="AJ92" s="210"/>
      <c r="AK92" s="210"/>
      <c r="AL92" s="210"/>
      <c r="AM92" s="210"/>
      <c r="AN92" s="211" t="s">
        <v>60</v>
      </c>
      <c r="AO92" s="210"/>
      <c r="AP92" s="213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4">
        <f>ROUND(SUM(AG95:AG97),2)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08" t="s">
        <v>81</v>
      </c>
      <c r="E95" s="208"/>
      <c r="F95" s="208"/>
      <c r="G95" s="208"/>
      <c r="H95" s="208"/>
      <c r="I95" s="82"/>
      <c r="J95" s="208" t="s">
        <v>82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'SO001 - Vedlejší a ostatn...'!J30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83" t="s">
        <v>83</v>
      </c>
      <c r="AR95" s="80"/>
      <c r="AS95" s="84">
        <v>0</v>
      </c>
      <c r="AT95" s="85">
        <f>ROUND(SUM(AV95:AW95),2)</f>
        <v>0</v>
      </c>
      <c r="AU95" s="86">
        <f>'SO001 - Vedlejší a ostatn...'!P120</f>
        <v>0</v>
      </c>
      <c r="AV95" s="85">
        <f>'SO001 - Vedlejší a ostatn...'!J33</f>
        <v>0</v>
      </c>
      <c r="AW95" s="85">
        <f>'SO001 - Vedlejší a ostatn...'!J34</f>
        <v>0</v>
      </c>
      <c r="AX95" s="85">
        <f>'SO001 - Vedlejší a ostatn...'!J35</f>
        <v>0</v>
      </c>
      <c r="AY95" s="85">
        <f>'SO001 - Vedlejší a ostatn...'!J36</f>
        <v>0</v>
      </c>
      <c r="AZ95" s="85">
        <f>'SO001 - Vedlejší a ostatn...'!F33</f>
        <v>0</v>
      </c>
      <c r="BA95" s="85">
        <f>'SO001 - Vedlejší a ostatn...'!F34</f>
        <v>0</v>
      </c>
      <c r="BB95" s="85">
        <f>'SO001 - Vedlejší a ostatn...'!F35</f>
        <v>0</v>
      </c>
      <c r="BC95" s="85">
        <f>'SO001 - Vedlejší a ostatn...'!F36</f>
        <v>0</v>
      </c>
      <c r="BD95" s="87">
        <f>'SO001 - Vedlejší a ostatn...'!F37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7" customFormat="1" ht="16.5" customHeight="1">
      <c r="A96" s="79" t="s">
        <v>80</v>
      </c>
      <c r="B96" s="80"/>
      <c r="C96" s="81"/>
      <c r="D96" s="208" t="s">
        <v>87</v>
      </c>
      <c r="E96" s="208"/>
      <c r="F96" s="208"/>
      <c r="G96" s="208"/>
      <c r="H96" s="208"/>
      <c r="I96" s="82"/>
      <c r="J96" s="208" t="s">
        <v>88</v>
      </c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/>
      <c r="AF96" s="208"/>
      <c r="AG96" s="206">
        <f>'SO101 - Chodník'!J30</f>
        <v>0</v>
      </c>
      <c r="AH96" s="207"/>
      <c r="AI96" s="207"/>
      <c r="AJ96" s="207"/>
      <c r="AK96" s="207"/>
      <c r="AL96" s="207"/>
      <c r="AM96" s="207"/>
      <c r="AN96" s="206">
        <f>SUM(AG96,AT96)</f>
        <v>0</v>
      </c>
      <c r="AO96" s="207"/>
      <c r="AP96" s="207"/>
      <c r="AQ96" s="83" t="s">
        <v>89</v>
      </c>
      <c r="AR96" s="80"/>
      <c r="AS96" s="84">
        <v>0</v>
      </c>
      <c r="AT96" s="85">
        <f>ROUND(SUM(AV96:AW96),2)</f>
        <v>0</v>
      </c>
      <c r="AU96" s="86">
        <f>'SO101 - Chodník'!P125</f>
        <v>0</v>
      </c>
      <c r="AV96" s="85">
        <f>'SO101 - Chodník'!J33</f>
        <v>0</v>
      </c>
      <c r="AW96" s="85">
        <f>'SO101 - Chodník'!J34</f>
        <v>0</v>
      </c>
      <c r="AX96" s="85">
        <f>'SO101 - Chodník'!J35</f>
        <v>0</v>
      </c>
      <c r="AY96" s="85">
        <f>'SO101 - Chodník'!J36</f>
        <v>0</v>
      </c>
      <c r="AZ96" s="85">
        <f>'SO101 - Chodník'!F33</f>
        <v>0</v>
      </c>
      <c r="BA96" s="85">
        <f>'SO101 - Chodník'!F34</f>
        <v>0</v>
      </c>
      <c r="BB96" s="85">
        <f>'SO101 - Chodník'!F35</f>
        <v>0</v>
      </c>
      <c r="BC96" s="85">
        <f>'SO101 - Chodník'!F36</f>
        <v>0</v>
      </c>
      <c r="BD96" s="87">
        <f>'SO101 - Chodník'!F37</f>
        <v>0</v>
      </c>
      <c r="BT96" s="88" t="s">
        <v>84</v>
      </c>
      <c r="BV96" s="88" t="s">
        <v>78</v>
      </c>
      <c r="BW96" s="88" t="s">
        <v>90</v>
      </c>
      <c r="BX96" s="88" t="s">
        <v>4</v>
      </c>
      <c r="CL96" s="88" t="s">
        <v>1</v>
      </c>
      <c r="CM96" s="88" t="s">
        <v>86</v>
      </c>
    </row>
    <row r="97" spans="1:91" s="7" customFormat="1" ht="16.5" customHeight="1">
      <c r="A97" s="79" t="s">
        <v>80</v>
      </c>
      <c r="B97" s="80"/>
      <c r="C97" s="81"/>
      <c r="D97" s="208" t="s">
        <v>91</v>
      </c>
      <c r="E97" s="208"/>
      <c r="F97" s="208"/>
      <c r="G97" s="208"/>
      <c r="H97" s="208"/>
      <c r="I97" s="82"/>
      <c r="J97" s="208" t="s">
        <v>92</v>
      </c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/>
      <c r="AF97" s="208"/>
      <c r="AG97" s="206">
        <f>'SO401 - Veřejné osvětlení'!J30</f>
        <v>0</v>
      </c>
      <c r="AH97" s="207"/>
      <c r="AI97" s="207"/>
      <c r="AJ97" s="207"/>
      <c r="AK97" s="207"/>
      <c r="AL97" s="207"/>
      <c r="AM97" s="207"/>
      <c r="AN97" s="206">
        <f>SUM(AG97,AT97)</f>
        <v>0</v>
      </c>
      <c r="AO97" s="207"/>
      <c r="AP97" s="207"/>
      <c r="AQ97" s="83" t="s">
        <v>93</v>
      </c>
      <c r="AR97" s="80"/>
      <c r="AS97" s="89">
        <v>0</v>
      </c>
      <c r="AT97" s="90">
        <f>ROUND(SUM(AV97:AW97),2)</f>
        <v>0</v>
      </c>
      <c r="AU97" s="91">
        <f>'SO401 - Veřejné osvětlení'!P120</f>
        <v>0</v>
      </c>
      <c r="AV97" s="90">
        <f>'SO401 - Veřejné osvětlení'!J33</f>
        <v>0</v>
      </c>
      <c r="AW97" s="90">
        <f>'SO401 - Veřejné osvětlení'!J34</f>
        <v>0</v>
      </c>
      <c r="AX97" s="90">
        <f>'SO401 - Veřejné osvětlení'!J35</f>
        <v>0</v>
      </c>
      <c r="AY97" s="90">
        <f>'SO401 - Veřejné osvětlení'!J36</f>
        <v>0</v>
      </c>
      <c r="AZ97" s="90">
        <f>'SO401 - Veřejné osvětlení'!F33</f>
        <v>0</v>
      </c>
      <c r="BA97" s="90">
        <f>'SO401 - Veřejné osvětlení'!F34</f>
        <v>0</v>
      </c>
      <c r="BB97" s="90">
        <f>'SO401 - Veřejné osvětlení'!F35</f>
        <v>0</v>
      </c>
      <c r="BC97" s="90">
        <f>'SO401 - Veřejné osvětlení'!F36</f>
        <v>0</v>
      </c>
      <c r="BD97" s="92">
        <f>'SO401 - Veřejné osvětlení'!F37</f>
        <v>0</v>
      </c>
      <c r="BT97" s="88" t="s">
        <v>84</v>
      </c>
      <c r="BV97" s="88" t="s">
        <v>78</v>
      </c>
      <c r="BW97" s="88" t="s">
        <v>94</v>
      </c>
      <c r="BX97" s="88" t="s">
        <v>4</v>
      </c>
      <c r="CL97" s="88" t="s">
        <v>1</v>
      </c>
      <c r="CM97" s="88" t="s">
        <v>86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001 - Vedlejší a ostatn...'!C2" display="/" xr:uid="{00000000-0004-0000-0000-000000000000}"/>
    <hyperlink ref="A96" location="'SO101 - Chodník'!C2" display="/" xr:uid="{00000000-0004-0000-0000-000001000000}"/>
    <hyperlink ref="A97" location="'SO401 - Veřejné osvětlení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>
      <c r="B4" s="20"/>
      <c r="D4" s="21" t="s">
        <v>95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4" t="str">
        <f>'Rekapitulace stavby'!K6</f>
        <v>Chodník a veřejné osvětlení v ul. Smetanova</v>
      </c>
      <c r="F7" s="245"/>
      <c r="G7" s="245"/>
      <c r="H7" s="245"/>
      <c r="L7" s="20"/>
    </row>
    <row r="8" spans="1:46" s="2" customFormat="1" ht="12" customHeight="1">
      <c r="A8" s="32"/>
      <c r="B8" s="33"/>
      <c r="C8" s="32"/>
      <c r="D8" s="27" t="s">
        <v>96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6" t="s">
        <v>97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98</v>
      </c>
      <c r="G12" s="32"/>
      <c r="H12" s="32"/>
      <c r="I12" s="27" t="s">
        <v>22</v>
      </c>
      <c r="J12" s="55" t="str">
        <f>'Rekapitulace stavby'!AN8</f>
        <v>6. 5. 2019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6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27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39" t="s">
        <v>1</v>
      </c>
      <c r="F27" s="239"/>
      <c r="G27" s="239"/>
      <c r="H27" s="23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40</v>
      </c>
      <c r="E33" s="27" t="s">
        <v>41</v>
      </c>
      <c r="F33" s="99">
        <f>ROUND((SUM(BE120:BE134)),  2)</f>
        <v>0</v>
      </c>
      <c r="G33" s="32"/>
      <c r="H33" s="32"/>
      <c r="I33" s="100">
        <v>0.21</v>
      </c>
      <c r="J33" s="99">
        <f>ROUND(((SUM(BE120:BE134))*I33),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99">
        <f>ROUND((SUM(BF120:BF134)),  2)</f>
        <v>0</v>
      </c>
      <c r="G34" s="32"/>
      <c r="H34" s="32"/>
      <c r="I34" s="100">
        <v>0.15</v>
      </c>
      <c r="J34" s="99">
        <f>ROUND(((SUM(BF120:BF134))*I34),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99">
        <f>ROUND((SUM(BG120:BG134)),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99">
        <f>ROUND((SUM(BH120:BH134)),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99">
        <f>ROUND((SUM(BI120:BI134)),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99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2"/>
      <c r="D85" s="32"/>
      <c r="E85" s="244" t="str">
        <f>E7</f>
        <v>Chodník a veřejné osvětlení v ul. Smetanova</v>
      </c>
      <c r="F85" s="245"/>
      <c r="G85" s="245"/>
      <c r="H85" s="24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7" t="s">
        <v>96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2"/>
      <c r="D87" s="32"/>
      <c r="E87" s="216" t="str">
        <f>E9</f>
        <v>SO001 - Vedlejší a ostatní náklady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7" t="s">
        <v>20</v>
      </c>
      <c r="D89" s="32"/>
      <c r="E89" s="32"/>
      <c r="F89" s="25" t="str">
        <f>F12</f>
        <v>ul.Smetanova</v>
      </c>
      <c r="G89" s="32"/>
      <c r="H89" s="32"/>
      <c r="I89" s="27" t="s">
        <v>22</v>
      </c>
      <c r="J89" s="55" t="str">
        <f>IF(J12="","",J12)</f>
        <v>6. 5. 2019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hidden="1" customHeight="1">
      <c r="A91" s="32"/>
      <c r="B91" s="33"/>
      <c r="C91" s="27" t="s">
        <v>24</v>
      </c>
      <c r="D91" s="32"/>
      <c r="E91" s="32"/>
      <c r="F91" s="25" t="str">
        <f>E15</f>
        <v>Město Přelouč, ČSA 1665, 535 33 Přelouč</v>
      </c>
      <c r="G91" s="32"/>
      <c r="H91" s="32"/>
      <c r="I91" s="27" t="s">
        <v>30</v>
      </c>
      <c r="J91" s="30" t="str">
        <f>E21</f>
        <v>VDI Projekt s.r.o., K Botiči 1453/6, Praha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09" t="s">
        <v>100</v>
      </c>
      <c r="D94" s="101"/>
      <c r="E94" s="101"/>
      <c r="F94" s="101"/>
      <c r="G94" s="101"/>
      <c r="H94" s="101"/>
      <c r="I94" s="101"/>
      <c r="J94" s="110" t="s">
        <v>101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11" t="s">
        <v>102</v>
      </c>
      <c r="D96" s="32"/>
      <c r="E96" s="32"/>
      <c r="F96" s="32"/>
      <c r="G96" s="32"/>
      <c r="H96" s="32"/>
      <c r="I96" s="32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103</v>
      </c>
    </row>
    <row r="97" spans="1:31" s="9" customFormat="1" ht="24.95" hidden="1" customHeight="1">
      <c r="B97" s="112"/>
      <c r="D97" s="113" t="s">
        <v>104</v>
      </c>
      <c r="E97" s="114"/>
      <c r="F97" s="114"/>
      <c r="G97" s="114"/>
      <c r="H97" s="114"/>
      <c r="I97" s="114"/>
      <c r="J97" s="115">
        <f>J121</f>
        <v>0</v>
      </c>
      <c r="L97" s="112"/>
    </row>
    <row r="98" spans="1:31" s="10" customFormat="1" ht="19.899999999999999" hidden="1" customHeight="1">
      <c r="B98" s="116"/>
      <c r="D98" s="117" t="s">
        <v>105</v>
      </c>
      <c r="E98" s="118"/>
      <c r="F98" s="118"/>
      <c r="G98" s="118"/>
      <c r="H98" s="118"/>
      <c r="I98" s="118"/>
      <c r="J98" s="119">
        <f>J122</f>
        <v>0</v>
      </c>
      <c r="L98" s="116"/>
    </row>
    <row r="99" spans="1:31" s="10" customFormat="1" ht="19.899999999999999" hidden="1" customHeight="1">
      <c r="B99" s="116"/>
      <c r="D99" s="117" t="s">
        <v>106</v>
      </c>
      <c r="E99" s="118"/>
      <c r="F99" s="118"/>
      <c r="G99" s="118"/>
      <c r="H99" s="118"/>
      <c r="I99" s="118"/>
      <c r="J99" s="119">
        <f>J125</f>
        <v>0</v>
      </c>
      <c r="L99" s="116"/>
    </row>
    <row r="100" spans="1:31" s="10" customFormat="1" ht="19.899999999999999" hidden="1" customHeight="1">
      <c r="B100" s="116"/>
      <c r="D100" s="117" t="s">
        <v>107</v>
      </c>
      <c r="E100" s="118"/>
      <c r="F100" s="118"/>
      <c r="G100" s="118"/>
      <c r="H100" s="118"/>
      <c r="I100" s="118"/>
      <c r="J100" s="119">
        <f>J132</f>
        <v>0</v>
      </c>
      <c r="L100" s="116"/>
    </row>
    <row r="101" spans="1:31" s="2" customFormat="1" ht="21.75" hidden="1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idden="1"/>
    <row r="104" spans="1:31" hidden="1"/>
    <row r="105" spans="1:31" hidden="1"/>
    <row r="106" spans="1:31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1" t="s">
        <v>108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44" t="str">
        <f>E7</f>
        <v>Chodník a veřejné osvětlení v ul. Smetanova</v>
      </c>
      <c r="F110" s="245"/>
      <c r="G110" s="245"/>
      <c r="H110" s="245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96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16" t="str">
        <f>E9</f>
        <v>SO001 - Vedlejší a ostatní náklady</v>
      </c>
      <c r="F112" s="243"/>
      <c r="G112" s="243"/>
      <c r="H112" s="243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2"/>
      <c r="E114" s="32"/>
      <c r="F114" s="25" t="str">
        <f>F12</f>
        <v>ul.Smetanova</v>
      </c>
      <c r="G114" s="32"/>
      <c r="H114" s="32"/>
      <c r="I114" s="27" t="s">
        <v>22</v>
      </c>
      <c r="J114" s="55" t="str">
        <f>IF(J12="","",J12)</f>
        <v>6. 5. 2019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25.7" customHeight="1">
      <c r="A116" s="32"/>
      <c r="B116" s="33"/>
      <c r="C116" s="27" t="s">
        <v>24</v>
      </c>
      <c r="D116" s="32"/>
      <c r="E116" s="32"/>
      <c r="F116" s="25" t="str">
        <f>E15</f>
        <v>Město Přelouč, ČSA 1665, 535 33 Přelouč</v>
      </c>
      <c r="G116" s="32"/>
      <c r="H116" s="32"/>
      <c r="I116" s="27" t="s">
        <v>30</v>
      </c>
      <c r="J116" s="30" t="str">
        <f>E21</f>
        <v>VDI Projekt s.r.o., K Botiči 1453/6, Praha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28</v>
      </c>
      <c r="D117" s="32"/>
      <c r="E117" s="32"/>
      <c r="F117" s="25" t="str">
        <f>IF(E18="","",E18)</f>
        <v>Vyplň údaj</v>
      </c>
      <c r="G117" s="32"/>
      <c r="H117" s="32"/>
      <c r="I117" s="27" t="s">
        <v>33</v>
      </c>
      <c r="J117" s="30" t="str">
        <f>E24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20"/>
      <c r="B119" s="121"/>
      <c r="C119" s="122" t="s">
        <v>109</v>
      </c>
      <c r="D119" s="123" t="s">
        <v>61</v>
      </c>
      <c r="E119" s="123" t="s">
        <v>57</v>
      </c>
      <c r="F119" s="123" t="s">
        <v>58</v>
      </c>
      <c r="G119" s="123" t="s">
        <v>110</v>
      </c>
      <c r="H119" s="123" t="s">
        <v>111</v>
      </c>
      <c r="I119" s="123" t="s">
        <v>112</v>
      </c>
      <c r="J119" s="124" t="s">
        <v>101</v>
      </c>
      <c r="K119" s="125" t="s">
        <v>113</v>
      </c>
      <c r="L119" s="126"/>
      <c r="M119" s="62" t="s">
        <v>1</v>
      </c>
      <c r="N119" s="63" t="s">
        <v>40</v>
      </c>
      <c r="O119" s="63" t="s">
        <v>114</v>
      </c>
      <c r="P119" s="63" t="s">
        <v>115</v>
      </c>
      <c r="Q119" s="63" t="s">
        <v>116</v>
      </c>
      <c r="R119" s="63" t="s">
        <v>117</v>
      </c>
      <c r="S119" s="63" t="s">
        <v>118</v>
      </c>
      <c r="T119" s="64" t="s">
        <v>119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</row>
    <row r="120" spans="1:65" s="2" customFormat="1" ht="22.9" customHeight="1">
      <c r="A120" s="32"/>
      <c r="B120" s="33"/>
      <c r="C120" s="69" t="s">
        <v>120</v>
      </c>
      <c r="D120" s="32"/>
      <c r="E120" s="32"/>
      <c r="F120" s="32"/>
      <c r="G120" s="32"/>
      <c r="H120" s="32"/>
      <c r="I120" s="32"/>
      <c r="J120" s="127">
        <f>BK120</f>
        <v>0</v>
      </c>
      <c r="K120" s="32"/>
      <c r="L120" s="33"/>
      <c r="M120" s="65"/>
      <c r="N120" s="56"/>
      <c r="O120" s="66"/>
      <c r="P120" s="128">
        <f>P121</f>
        <v>0</v>
      </c>
      <c r="Q120" s="66"/>
      <c r="R120" s="128">
        <f>R121</f>
        <v>0</v>
      </c>
      <c r="S120" s="66"/>
      <c r="T120" s="129">
        <f>T121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75</v>
      </c>
      <c r="AU120" s="17" t="s">
        <v>103</v>
      </c>
      <c r="BK120" s="130">
        <f>BK121</f>
        <v>0</v>
      </c>
    </row>
    <row r="121" spans="1:65" s="12" customFormat="1" ht="25.9" customHeight="1">
      <c r="B121" s="131"/>
      <c r="D121" s="132" t="s">
        <v>75</v>
      </c>
      <c r="E121" s="133" t="s">
        <v>121</v>
      </c>
      <c r="F121" s="133" t="s">
        <v>122</v>
      </c>
      <c r="I121" s="134"/>
      <c r="J121" s="135">
        <f>BK121</f>
        <v>0</v>
      </c>
      <c r="L121" s="131"/>
      <c r="M121" s="136"/>
      <c r="N121" s="137"/>
      <c r="O121" s="137"/>
      <c r="P121" s="138">
        <f>P122+P125+P132</f>
        <v>0</v>
      </c>
      <c r="Q121" s="137"/>
      <c r="R121" s="138">
        <f>R122+R125+R132</f>
        <v>0</v>
      </c>
      <c r="S121" s="137"/>
      <c r="T121" s="139">
        <f>T122+T125+T132</f>
        <v>0</v>
      </c>
      <c r="AR121" s="132" t="s">
        <v>123</v>
      </c>
      <c r="AT121" s="140" t="s">
        <v>75</v>
      </c>
      <c r="AU121" s="140" t="s">
        <v>76</v>
      </c>
      <c r="AY121" s="132" t="s">
        <v>124</v>
      </c>
      <c r="BK121" s="141">
        <f>BK122+BK125+BK132</f>
        <v>0</v>
      </c>
    </row>
    <row r="122" spans="1:65" s="12" customFormat="1" ht="22.9" customHeight="1">
      <c r="B122" s="131"/>
      <c r="D122" s="132" t="s">
        <v>75</v>
      </c>
      <c r="E122" s="142" t="s">
        <v>125</v>
      </c>
      <c r="F122" s="142" t="s">
        <v>126</v>
      </c>
      <c r="I122" s="134"/>
      <c r="J122" s="143">
        <f>BK122</f>
        <v>0</v>
      </c>
      <c r="L122" s="131"/>
      <c r="M122" s="136"/>
      <c r="N122" s="137"/>
      <c r="O122" s="137"/>
      <c r="P122" s="138">
        <f>SUM(P123:P124)</f>
        <v>0</v>
      </c>
      <c r="Q122" s="137"/>
      <c r="R122" s="138">
        <f>SUM(R123:R124)</f>
        <v>0</v>
      </c>
      <c r="S122" s="137"/>
      <c r="T122" s="139">
        <f>SUM(T123:T124)</f>
        <v>0</v>
      </c>
      <c r="AR122" s="132" t="s">
        <v>123</v>
      </c>
      <c r="AT122" s="140" t="s">
        <v>75</v>
      </c>
      <c r="AU122" s="140" t="s">
        <v>84</v>
      </c>
      <c r="AY122" s="132" t="s">
        <v>124</v>
      </c>
      <c r="BK122" s="141">
        <f>SUM(BK123:BK124)</f>
        <v>0</v>
      </c>
    </row>
    <row r="123" spans="1:65" s="2" customFormat="1" ht="24.2" customHeight="1">
      <c r="A123" s="32"/>
      <c r="B123" s="144"/>
      <c r="C123" s="145" t="s">
        <v>84</v>
      </c>
      <c r="D123" s="145" t="s">
        <v>127</v>
      </c>
      <c r="E123" s="146" t="s">
        <v>128</v>
      </c>
      <c r="F123" s="147" t="s">
        <v>129</v>
      </c>
      <c r="G123" s="148" t="s">
        <v>130</v>
      </c>
      <c r="H123" s="149">
        <v>1</v>
      </c>
      <c r="I123" s="150"/>
      <c r="J123" s="151">
        <f>ROUND(I123*H123,2)</f>
        <v>0</v>
      </c>
      <c r="K123" s="152"/>
      <c r="L123" s="33"/>
      <c r="M123" s="153" t="s">
        <v>1</v>
      </c>
      <c r="N123" s="154" t="s">
        <v>41</v>
      </c>
      <c r="O123" s="58"/>
      <c r="P123" s="155">
        <f>O123*H123</f>
        <v>0</v>
      </c>
      <c r="Q123" s="155">
        <v>0</v>
      </c>
      <c r="R123" s="155">
        <f>Q123*H123</f>
        <v>0</v>
      </c>
      <c r="S123" s="155">
        <v>0</v>
      </c>
      <c r="T123" s="15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7" t="s">
        <v>131</v>
      </c>
      <c r="AT123" s="157" t="s">
        <v>127</v>
      </c>
      <c r="AU123" s="157" t="s">
        <v>86</v>
      </c>
      <c r="AY123" s="17" t="s">
        <v>124</v>
      </c>
      <c r="BE123" s="158">
        <f>IF(N123="základní",J123,0)</f>
        <v>0</v>
      </c>
      <c r="BF123" s="158">
        <f>IF(N123="snížená",J123,0)</f>
        <v>0</v>
      </c>
      <c r="BG123" s="158">
        <f>IF(N123="zákl. přenesená",J123,0)</f>
        <v>0</v>
      </c>
      <c r="BH123" s="158">
        <f>IF(N123="sníž. přenesená",J123,0)</f>
        <v>0</v>
      </c>
      <c r="BI123" s="158">
        <f>IF(N123="nulová",J123,0)</f>
        <v>0</v>
      </c>
      <c r="BJ123" s="17" t="s">
        <v>84</v>
      </c>
      <c r="BK123" s="158">
        <f>ROUND(I123*H123,2)</f>
        <v>0</v>
      </c>
      <c r="BL123" s="17" t="s">
        <v>131</v>
      </c>
      <c r="BM123" s="157" t="s">
        <v>132</v>
      </c>
    </row>
    <row r="124" spans="1:65" s="2" customFormat="1" ht="24.2" customHeight="1">
      <c r="A124" s="32"/>
      <c r="B124" s="144"/>
      <c r="C124" s="145" t="s">
        <v>86</v>
      </c>
      <c r="D124" s="145" t="s">
        <v>127</v>
      </c>
      <c r="E124" s="146" t="s">
        <v>133</v>
      </c>
      <c r="F124" s="147" t="s">
        <v>134</v>
      </c>
      <c r="G124" s="148" t="s">
        <v>130</v>
      </c>
      <c r="H124" s="149">
        <v>1</v>
      </c>
      <c r="I124" s="150"/>
      <c r="J124" s="151">
        <f>ROUND(I124*H124,2)</f>
        <v>0</v>
      </c>
      <c r="K124" s="152"/>
      <c r="L124" s="33"/>
      <c r="M124" s="153" t="s">
        <v>1</v>
      </c>
      <c r="N124" s="154" t="s">
        <v>41</v>
      </c>
      <c r="O124" s="58"/>
      <c r="P124" s="155">
        <f>O124*H124</f>
        <v>0</v>
      </c>
      <c r="Q124" s="155">
        <v>0</v>
      </c>
      <c r="R124" s="155">
        <f>Q124*H124</f>
        <v>0</v>
      </c>
      <c r="S124" s="155">
        <v>0</v>
      </c>
      <c r="T124" s="15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131</v>
      </c>
      <c r="AT124" s="157" t="s">
        <v>127</v>
      </c>
      <c r="AU124" s="157" t="s">
        <v>86</v>
      </c>
      <c r="AY124" s="17" t="s">
        <v>124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7" t="s">
        <v>84</v>
      </c>
      <c r="BK124" s="158">
        <f>ROUND(I124*H124,2)</f>
        <v>0</v>
      </c>
      <c r="BL124" s="17" t="s">
        <v>131</v>
      </c>
      <c r="BM124" s="157" t="s">
        <v>135</v>
      </c>
    </row>
    <row r="125" spans="1:65" s="12" customFormat="1" ht="22.9" customHeight="1">
      <c r="B125" s="131"/>
      <c r="D125" s="132" t="s">
        <v>75</v>
      </c>
      <c r="E125" s="142" t="s">
        <v>136</v>
      </c>
      <c r="F125" s="142" t="s">
        <v>137</v>
      </c>
      <c r="I125" s="134"/>
      <c r="J125" s="143">
        <f>BK125</f>
        <v>0</v>
      </c>
      <c r="L125" s="131"/>
      <c r="M125" s="136"/>
      <c r="N125" s="137"/>
      <c r="O125" s="137"/>
      <c r="P125" s="138">
        <f>SUM(P126:P131)</f>
        <v>0</v>
      </c>
      <c r="Q125" s="137"/>
      <c r="R125" s="138">
        <f>SUM(R126:R131)</f>
        <v>0</v>
      </c>
      <c r="S125" s="137"/>
      <c r="T125" s="139">
        <f>SUM(T126:T131)</f>
        <v>0</v>
      </c>
      <c r="AR125" s="132" t="s">
        <v>123</v>
      </c>
      <c r="AT125" s="140" t="s">
        <v>75</v>
      </c>
      <c r="AU125" s="140" t="s">
        <v>84</v>
      </c>
      <c r="AY125" s="132" t="s">
        <v>124</v>
      </c>
      <c r="BK125" s="141">
        <f>SUM(BK126:BK131)</f>
        <v>0</v>
      </c>
    </row>
    <row r="126" spans="1:65" s="2" customFormat="1" ht="16.5" customHeight="1">
      <c r="A126" s="32"/>
      <c r="B126" s="144"/>
      <c r="C126" s="145" t="s">
        <v>138</v>
      </c>
      <c r="D126" s="145" t="s">
        <v>127</v>
      </c>
      <c r="E126" s="146" t="s">
        <v>139</v>
      </c>
      <c r="F126" s="147" t="s">
        <v>137</v>
      </c>
      <c r="G126" s="148" t="s">
        <v>130</v>
      </c>
      <c r="H126" s="149">
        <v>1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41</v>
      </c>
      <c r="O126" s="58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131</v>
      </c>
      <c r="AT126" s="157" t="s">
        <v>127</v>
      </c>
      <c r="AU126" s="157" t="s">
        <v>86</v>
      </c>
      <c r="AY126" s="17" t="s">
        <v>124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84</v>
      </c>
      <c r="BK126" s="158">
        <f>ROUND(I126*H126,2)</f>
        <v>0</v>
      </c>
      <c r="BL126" s="17" t="s">
        <v>131</v>
      </c>
      <c r="BM126" s="157" t="s">
        <v>140</v>
      </c>
    </row>
    <row r="127" spans="1:65" s="2" customFormat="1" ht="16.5" customHeight="1">
      <c r="A127" s="32"/>
      <c r="B127" s="144"/>
      <c r="C127" s="145" t="s">
        <v>141</v>
      </c>
      <c r="D127" s="145" t="s">
        <v>127</v>
      </c>
      <c r="E127" s="146" t="s">
        <v>142</v>
      </c>
      <c r="F127" s="147" t="s">
        <v>143</v>
      </c>
      <c r="G127" s="148" t="s">
        <v>130</v>
      </c>
      <c r="H127" s="149">
        <v>1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41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131</v>
      </c>
      <c r="AT127" s="157" t="s">
        <v>127</v>
      </c>
      <c r="AU127" s="157" t="s">
        <v>86</v>
      </c>
      <c r="AY127" s="17" t="s">
        <v>124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84</v>
      </c>
      <c r="BK127" s="158">
        <f>ROUND(I127*H127,2)</f>
        <v>0</v>
      </c>
      <c r="BL127" s="17" t="s">
        <v>131</v>
      </c>
      <c r="BM127" s="157" t="s">
        <v>144</v>
      </c>
    </row>
    <row r="128" spans="1:65" s="2" customFormat="1" ht="16.5" customHeight="1">
      <c r="A128" s="32"/>
      <c r="B128" s="144"/>
      <c r="C128" s="145" t="s">
        <v>123</v>
      </c>
      <c r="D128" s="145" t="s">
        <v>127</v>
      </c>
      <c r="E128" s="146" t="s">
        <v>145</v>
      </c>
      <c r="F128" s="147" t="s">
        <v>146</v>
      </c>
      <c r="G128" s="148" t="s">
        <v>130</v>
      </c>
      <c r="H128" s="149">
        <v>1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41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131</v>
      </c>
      <c r="AT128" s="157" t="s">
        <v>127</v>
      </c>
      <c r="AU128" s="157" t="s">
        <v>86</v>
      </c>
      <c r="AY128" s="17" t="s">
        <v>124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84</v>
      </c>
      <c r="BK128" s="158">
        <f>ROUND(I128*H128,2)</f>
        <v>0</v>
      </c>
      <c r="BL128" s="17" t="s">
        <v>131</v>
      </c>
      <c r="BM128" s="157" t="s">
        <v>147</v>
      </c>
    </row>
    <row r="129" spans="1:65" s="2" customFormat="1" ht="66.75" customHeight="1">
      <c r="A129" s="32"/>
      <c r="B129" s="144"/>
      <c r="C129" s="145" t="s">
        <v>148</v>
      </c>
      <c r="D129" s="145" t="s">
        <v>127</v>
      </c>
      <c r="E129" s="146" t="s">
        <v>149</v>
      </c>
      <c r="F129" s="147" t="s">
        <v>150</v>
      </c>
      <c r="G129" s="148" t="s">
        <v>130</v>
      </c>
      <c r="H129" s="149">
        <v>1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41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131</v>
      </c>
      <c r="AT129" s="157" t="s">
        <v>127</v>
      </c>
      <c r="AU129" s="157" t="s">
        <v>86</v>
      </c>
      <c r="AY129" s="17" t="s">
        <v>124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84</v>
      </c>
      <c r="BK129" s="158">
        <f>ROUND(I129*H129,2)</f>
        <v>0</v>
      </c>
      <c r="BL129" s="17" t="s">
        <v>131</v>
      </c>
      <c r="BM129" s="157" t="s">
        <v>151</v>
      </c>
    </row>
    <row r="130" spans="1:65" s="2" customFormat="1" ht="49.15" customHeight="1">
      <c r="A130" s="32"/>
      <c r="B130" s="144"/>
      <c r="C130" s="145" t="s">
        <v>152</v>
      </c>
      <c r="D130" s="145" t="s">
        <v>127</v>
      </c>
      <c r="E130" s="146" t="s">
        <v>153</v>
      </c>
      <c r="F130" s="147" t="s">
        <v>154</v>
      </c>
      <c r="G130" s="148" t="s">
        <v>130</v>
      </c>
      <c r="H130" s="149">
        <v>1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41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131</v>
      </c>
      <c r="AT130" s="157" t="s">
        <v>127</v>
      </c>
      <c r="AU130" s="157" t="s">
        <v>86</v>
      </c>
      <c r="AY130" s="17" t="s">
        <v>124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7" t="s">
        <v>84</v>
      </c>
      <c r="BK130" s="158">
        <f>ROUND(I130*H130,2)</f>
        <v>0</v>
      </c>
      <c r="BL130" s="17" t="s">
        <v>131</v>
      </c>
      <c r="BM130" s="157" t="s">
        <v>155</v>
      </c>
    </row>
    <row r="131" spans="1:65" s="13" customFormat="1" ht="33.75">
      <c r="B131" s="159"/>
      <c r="D131" s="160" t="s">
        <v>156</v>
      </c>
      <c r="E131" s="161" t="s">
        <v>1</v>
      </c>
      <c r="F131" s="162" t="s">
        <v>157</v>
      </c>
      <c r="H131" s="163">
        <v>1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86</v>
      </c>
      <c r="AV131" s="13" t="s">
        <v>86</v>
      </c>
      <c r="AW131" s="13" t="s">
        <v>32</v>
      </c>
      <c r="AX131" s="13" t="s">
        <v>84</v>
      </c>
      <c r="AY131" s="161" t="s">
        <v>124</v>
      </c>
    </row>
    <row r="132" spans="1:65" s="12" customFormat="1" ht="22.9" customHeight="1">
      <c r="B132" s="131"/>
      <c r="D132" s="132" t="s">
        <v>75</v>
      </c>
      <c r="E132" s="142" t="s">
        <v>158</v>
      </c>
      <c r="F132" s="142" t="s">
        <v>159</v>
      </c>
      <c r="I132" s="134"/>
      <c r="J132" s="143">
        <f>BK132</f>
        <v>0</v>
      </c>
      <c r="L132" s="131"/>
      <c r="M132" s="136"/>
      <c r="N132" s="137"/>
      <c r="O132" s="137"/>
      <c r="P132" s="138">
        <f>SUM(P133:P134)</f>
        <v>0</v>
      </c>
      <c r="Q132" s="137"/>
      <c r="R132" s="138">
        <f>SUM(R133:R134)</f>
        <v>0</v>
      </c>
      <c r="S132" s="137"/>
      <c r="T132" s="139">
        <f>SUM(T133:T134)</f>
        <v>0</v>
      </c>
      <c r="AR132" s="132" t="s">
        <v>123</v>
      </c>
      <c r="AT132" s="140" t="s">
        <v>75</v>
      </c>
      <c r="AU132" s="140" t="s">
        <v>84</v>
      </c>
      <c r="AY132" s="132" t="s">
        <v>124</v>
      </c>
      <c r="BK132" s="141">
        <f>SUM(BK133:BK134)</f>
        <v>0</v>
      </c>
    </row>
    <row r="133" spans="1:65" s="2" customFormat="1" ht="24.2" customHeight="1">
      <c r="A133" s="32"/>
      <c r="B133" s="144"/>
      <c r="C133" s="145" t="s">
        <v>160</v>
      </c>
      <c r="D133" s="145" t="s">
        <v>127</v>
      </c>
      <c r="E133" s="146" t="s">
        <v>161</v>
      </c>
      <c r="F133" s="147" t="s">
        <v>162</v>
      </c>
      <c r="G133" s="148" t="s">
        <v>130</v>
      </c>
      <c r="H133" s="149">
        <v>1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41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131</v>
      </c>
      <c r="AT133" s="157" t="s">
        <v>127</v>
      </c>
      <c r="AU133" s="157" t="s">
        <v>86</v>
      </c>
      <c r="AY133" s="17" t="s">
        <v>124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84</v>
      </c>
      <c r="BK133" s="158">
        <f>ROUND(I133*H133,2)</f>
        <v>0</v>
      </c>
      <c r="BL133" s="17" t="s">
        <v>131</v>
      </c>
      <c r="BM133" s="157" t="s">
        <v>163</v>
      </c>
    </row>
    <row r="134" spans="1:65" s="2" customFormat="1" ht="37.9" customHeight="1">
      <c r="A134" s="32"/>
      <c r="B134" s="144"/>
      <c r="C134" s="145" t="s">
        <v>164</v>
      </c>
      <c r="D134" s="145" t="s">
        <v>127</v>
      </c>
      <c r="E134" s="146" t="s">
        <v>165</v>
      </c>
      <c r="F134" s="147" t="s">
        <v>166</v>
      </c>
      <c r="G134" s="148" t="s">
        <v>130</v>
      </c>
      <c r="H134" s="149">
        <v>1</v>
      </c>
      <c r="I134" s="150"/>
      <c r="J134" s="151">
        <f>ROUND(I134*H134,2)</f>
        <v>0</v>
      </c>
      <c r="K134" s="152"/>
      <c r="L134" s="33"/>
      <c r="M134" s="168" t="s">
        <v>1</v>
      </c>
      <c r="N134" s="169" t="s">
        <v>41</v>
      </c>
      <c r="O134" s="170"/>
      <c r="P134" s="171">
        <f>O134*H134</f>
        <v>0</v>
      </c>
      <c r="Q134" s="171">
        <v>0</v>
      </c>
      <c r="R134" s="171">
        <f>Q134*H134</f>
        <v>0</v>
      </c>
      <c r="S134" s="171">
        <v>0</v>
      </c>
      <c r="T134" s="172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131</v>
      </c>
      <c r="AT134" s="157" t="s">
        <v>127</v>
      </c>
      <c r="AU134" s="157" t="s">
        <v>86</v>
      </c>
      <c r="AY134" s="17" t="s">
        <v>124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84</v>
      </c>
      <c r="BK134" s="158">
        <f>ROUND(I134*H134,2)</f>
        <v>0</v>
      </c>
      <c r="BL134" s="17" t="s">
        <v>131</v>
      </c>
      <c r="BM134" s="157" t="s">
        <v>167</v>
      </c>
    </row>
    <row r="135" spans="1:65" s="2" customFormat="1" ht="6.95" customHeight="1">
      <c r="A135" s="32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33"/>
      <c r="M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</sheetData>
  <autoFilter ref="C119:K134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36"/>
  <sheetViews>
    <sheetView showGridLines="0" topLeftCell="A309" workbookViewId="0">
      <selection activeCell="W241" sqref="W2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90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>
      <c r="B4" s="20"/>
      <c r="D4" s="21" t="s">
        <v>95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4" t="str">
        <f>'Rekapitulace stavby'!K6</f>
        <v>Chodník a veřejné osvětlení v ul. Smetanova</v>
      </c>
      <c r="F7" s="245"/>
      <c r="G7" s="245"/>
      <c r="H7" s="245"/>
      <c r="L7" s="20"/>
    </row>
    <row r="8" spans="1:46" s="2" customFormat="1" ht="12" customHeight="1">
      <c r="A8" s="32"/>
      <c r="B8" s="33"/>
      <c r="C8" s="32"/>
      <c r="D8" s="27" t="s">
        <v>96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6" t="s">
        <v>168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98</v>
      </c>
      <c r="G12" s="32"/>
      <c r="H12" s="32"/>
      <c r="I12" s="27" t="s">
        <v>22</v>
      </c>
      <c r="J12" s="55" t="str">
        <f>'Rekapitulace stavby'!AN8</f>
        <v>6. 5. 2019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6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27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39" t="s">
        <v>1</v>
      </c>
      <c r="F27" s="239"/>
      <c r="G27" s="239"/>
      <c r="H27" s="23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ROUND(J125,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40</v>
      </c>
      <c r="E33" s="27" t="s">
        <v>41</v>
      </c>
      <c r="F33" s="99">
        <f>ROUND((SUM(BE125:BE335)),  2)</f>
        <v>0</v>
      </c>
      <c r="G33" s="32"/>
      <c r="H33" s="32"/>
      <c r="I33" s="100">
        <v>0.21</v>
      </c>
      <c r="J33" s="99">
        <f>ROUND(((SUM(BE125:BE335))*I33),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99">
        <f>ROUND((SUM(BF125:BF335)),  2)</f>
        <v>0</v>
      </c>
      <c r="G34" s="32"/>
      <c r="H34" s="32"/>
      <c r="I34" s="100">
        <v>0.15</v>
      </c>
      <c r="J34" s="99">
        <f>ROUND(((SUM(BF125:BF335))*I34),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99">
        <f>ROUND((SUM(BG125:BG335)),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99">
        <f>ROUND((SUM(BH125:BH335)),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99">
        <f>ROUND((SUM(BI125:BI335)),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99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2"/>
      <c r="D85" s="32"/>
      <c r="E85" s="244" t="str">
        <f>E7</f>
        <v>Chodník a veřejné osvětlení v ul. Smetanova</v>
      </c>
      <c r="F85" s="245"/>
      <c r="G85" s="245"/>
      <c r="H85" s="24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7" t="s">
        <v>96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2"/>
      <c r="D87" s="32"/>
      <c r="E87" s="216" t="str">
        <f>E9</f>
        <v>SO101 - Chodník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7" t="s">
        <v>20</v>
      </c>
      <c r="D89" s="32"/>
      <c r="E89" s="32"/>
      <c r="F89" s="25" t="str">
        <f>F12</f>
        <v>ul.Smetanova</v>
      </c>
      <c r="G89" s="32"/>
      <c r="H89" s="32"/>
      <c r="I89" s="27" t="s">
        <v>22</v>
      </c>
      <c r="J89" s="55" t="str">
        <f>IF(J12="","",J12)</f>
        <v>6. 5. 2019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hidden="1" customHeight="1">
      <c r="A91" s="32"/>
      <c r="B91" s="33"/>
      <c r="C91" s="27" t="s">
        <v>24</v>
      </c>
      <c r="D91" s="32"/>
      <c r="E91" s="32"/>
      <c r="F91" s="25" t="str">
        <f>E15</f>
        <v>Město Přelouč, ČSA 1665, 535 33 Přelouč</v>
      </c>
      <c r="G91" s="32"/>
      <c r="H91" s="32"/>
      <c r="I91" s="27" t="s">
        <v>30</v>
      </c>
      <c r="J91" s="30" t="str">
        <f>E21</f>
        <v>VDI Projekt s.r.o., K Botiči 1453/6, Praha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09" t="s">
        <v>100</v>
      </c>
      <c r="D94" s="101"/>
      <c r="E94" s="101"/>
      <c r="F94" s="101"/>
      <c r="G94" s="101"/>
      <c r="H94" s="101"/>
      <c r="I94" s="101"/>
      <c r="J94" s="110" t="s">
        <v>101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11" t="s">
        <v>102</v>
      </c>
      <c r="D96" s="32"/>
      <c r="E96" s="32"/>
      <c r="F96" s="32"/>
      <c r="G96" s="32"/>
      <c r="H96" s="32"/>
      <c r="I96" s="32"/>
      <c r="J96" s="71">
        <f>J125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103</v>
      </c>
    </row>
    <row r="97" spans="1:31" s="9" customFormat="1" ht="24.95" hidden="1" customHeight="1">
      <c r="B97" s="112"/>
      <c r="D97" s="113" t="s">
        <v>169</v>
      </c>
      <c r="E97" s="114"/>
      <c r="F97" s="114"/>
      <c r="G97" s="114"/>
      <c r="H97" s="114"/>
      <c r="I97" s="114"/>
      <c r="J97" s="115">
        <f>J126</f>
        <v>0</v>
      </c>
      <c r="L97" s="112"/>
    </row>
    <row r="98" spans="1:31" s="10" customFormat="1" ht="19.899999999999999" hidden="1" customHeight="1">
      <c r="B98" s="116"/>
      <c r="D98" s="117" t="s">
        <v>170</v>
      </c>
      <c r="E98" s="118"/>
      <c r="F98" s="118"/>
      <c r="G98" s="118"/>
      <c r="H98" s="118"/>
      <c r="I98" s="118"/>
      <c r="J98" s="119">
        <f>J127</f>
        <v>0</v>
      </c>
      <c r="L98" s="116"/>
    </row>
    <row r="99" spans="1:31" s="10" customFormat="1" ht="19.899999999999999" hidden="1" customHeight="1">
      <c r="B99" s="116"/>
      <c r="D99" s="117" t="s">
        <v>171</v>
      </c>
      <c r="E99" s="118"/>
      <c r="F99" s="118"/>
      <c r="G99" s="118"/>
      <c r="H99" s="118"/>
      <c r="I99" s="118"/>
      <c r="J99" s="119">
        <f>J216</f>
        <v>0</v>
      </c>
      <c r="L99" s="116"/>
    </row>
    <row r="100" spans="1:31" s="10" customFormat="1" ht="19.899999999999999" hidden="1" customHeight="1">
      <c r="B100" s="116"/>
      <c r="D100" s="117" t="s">
        <v>172</v>
      </c>
      <c r="E100" s="118"/>
      <c r="F100" s="118"/>
      <c r="G100" s="118"/>
      <c r="H100" s="118"/>
      <c r="I100" s="118"/>
      <c r="J100" s="119">
        <f>J244</f>
        <v>0</v>
      </c>
      <c r="L100" s="116"/>
    </row>
    <row r="101" spans="1:31" s="10" customFormat="1" ht="19.899999999999999" hidden="1" customHeight="1">
      <c r="B101" s="116"/>
      <c r="D101" s="117" t="s">
        <v>173</v>
      </c>
      <c r="E101" s="118"/>
      <c r="F101" s="118"/>
      <c r="G101" s="118"/>
      <c r="H101" s="118"/>
      <c r="I101" s="118"/>
      <c r="J101" s="119">
        <f>J261</f>
        <v>0</v>
      </c>
      <c r="L101" s="116"/>
    </row>
    <row r="102" spans="1:31" s="10" customFormat="1" ht="19.899999999999999" hidden="1" customHeight="1">
      <c r="B102" s="116"/>
      <c r="D102" s="117" t="s">
        <v>174</v>
      </c>
      <c r="E102" s="118"/>
      <c r="F102" s="118"/>
      <c r="G102" s="118"/>
      <c r="H102" s="118"/>
      <c r="I102" s="118"/>
      <c r="J102" s="119">
        <f>J292</f>
        <v>0</v>
      </c>
      <c r="L102" s="116"/>
    </row>
    <row r="103" spans="1:31" s="10" customFormat="1" ht="19.899999999999999" hidden="1" customHeight="1">
      <c r="B103" s="116"/>
      <c r="D103" s="117" t="s">
        <v>175</v>
      </c>
      <c r="E103" s="118"/>
      <c r="F103" s="118"/>
      <c r="G103" s="118"/>
      <c r="H103" s="118"/>
      <c r="I103" s="118"/>
      <c r="J103" s="119">
        <f>J326</f>
        <v>0</v>
      </c>
      <c r="L103" s="116"/>
    </row>
    <row r="104" spans="1:31" s="9" customFormat="1" ht="24.95" hidden="1" customHeight="1">
      <c r="B104" s="112"/>
      <c r="D104" s="113" t="s">
        <v>176</v>
      </c>
      <c r="E104" s="114"/>
      <c r="F104" s="114"/>
      <c r="G104" s="114"/>
      <c r="H104" s="114"/>
      <c r="I104" s="114"/>
      <c r="J104" s="115">
        <f>J328</f>
        <v>0</v>
      </c>
      <c r="L104" s="112"/>
    </row>
    <row r="105" spans="1:31" s="10" customFormat="1" ht="19.899999999999999" hidden="1" customHeight="1">
      <c r="B105" s="116"/>
      <c r="D105" s="117" t="s">
        <v>177</v>
      </c>
      <c r="E105" s="118"/>
      <c r="F105" s="118"/>
      <c r="G105" s="118"/>
      <c r="H105" s="118"/>
      <c r="I105" s="118"/>
      <c r="J105" s="119">
        <f>J329</f>
        <v>0</v>
      </c>
      <c r="L105" s="116"/>
    </row>
    <row r="106" spans="1:31" s="2" customFormat="1" ht="21.75" hidden="1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hidden="1" customHeight="1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hidden="1"/>
    <row r="109" spans="1:31" hidden="1"/>
    <row r="110" spans="1:31" hidden="1"/>
    <row r="111" spans="1:31" s="2" customFormat="1" ht="6.95" customHeight="1">
      <c r="A111" s="32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5" customHeight="1">
      <c r="A112" s="32"/>
      <c r="B112" s="33"/>
      <c r="C112" s="21" t="s">
        <v>108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16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44" t="str">
        <f>E7</f>
        <v>Chodník a veřejné osvětlení v ul. Smetanova</v>
      </c>
      <c r="F115" s="245"/>
      <c r="G115" s="245"/>
      <c r="H115" s="245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96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2"/>
      <c r="D117" s="32"/>
      <c r="E117" s="216" t="str">
        <f>E9</f>
        <v>SO101 - Chodník</v>
      </c>
      <c r="F117" s="243"/>
      <c r="G117" s="243"/>
      <c r="H117" s="243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2"/>
      <c r="E119" s="32"/>
      <c r="F119" s="25" t="str">
        <f>F12</f>
        <v>ul.Smetanova</v>
      </c>
      <c r="G119" s="32"/>
      <c r="H119" s="32"/>
      <c r="I119" s="27" t="s">
        <v>22</v>
      </c>
      <c r="J119" s="55" t="str">
        <f>IF(J12="","",J12)</f>
        <v>6. 5. 2019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25.7" customHeight="1">
      <c r="A121" s="32"/>
      <c r="B121" s="33"/>
      <c r="C121" s="27" t="s">
        <v>24</v>
      </c>
      <c r="D121" s="32"/>
      <c r="E121" s="32"/>
      <c r="F121" s="25" t="str">
        <f>E15</f>
        <v>Město Přelouč, ČSA 1665, 535 33 Přelouč</v>
      </c>
      <c r="G121" s="32"/>
      <c r="H121" s="32"/>
      <c r="I121" s="27" t="s">
        <v>30</v>
      </c>
      <c r="J121" s="30" t="str">
        <f>E21</f>
        <v>VDI Projekt s.r.o., K Botiči 1453/6, Praha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7" t="s">
        <v>28</v>
      </c>
      <c r="D122" s="32"/>
      <c r="E122" s="32"/>
      <c r="F122" s="25" t="str">
        <f>IF(E18="","",E18)</f>
        <v>Vyplň údaj</v>
      </c>
      <c r="G122" s="32"/>
      <c r="H122" s="32"/>
      <c r="I122" s="27" t="s">
        <v>33</v>
      </c>
      <c r="J122" s="30" t="str">
        <f>E24</f>
        <v xml:space="preserve"> 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20"/>
      <c r="B124" s="121"/>
      <c r="C124" s="122" t="s">
        <v>109</v>
      </c>
      <c r="D124" s="123" t="s">
        <v>61</v>
      </c>
      <c r="E124" s="123" t="s">
        <v>57</v>
      </c>
      <c r="F124" s="123" t="s">
        <v>58</v>
      </c>
      <c r="G124" s="123" t="s">
        <v>110</v>
      </c>
      <c r="H124" s="123" t="s">
        <v>111</v>
      </c>
      <c r="I124" s="123" t="s">
        <v>112</v>
      </c>
      <c r="J124" s="124" t="s">
        <v>101</v>
      </c>
      <c r="K124" s="125" t="s">
        <v>113</v>
      </c>
      <c r="L124" s="126"/>
      <c r="M124" s="62" t="s">
        <v>1</v>
      </c>
      <c r="N124" s="63" t="s">
        <v>40</v>
      </c>
      <c r="O124" s="63" t="s">
        <v>114</v>
      </c>
      <c r="P124" s="63" t="s">
        <v>115</v>
      </c>
      <c r="Q124" s="63" t="s">
        <v>116</v>
      </c>
      <c r="R124" s="63" t="s">
        <v>117</v>
      </c>
      <c r="S124" s="63" t="s">
        <v>118</v>
      </c>
      <c r="T124" s="64" t="s">
        <v>119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</row>
    <row r="125" spans="1:65" s="2" customFormat="1" ht="22.9" customHeight="1">
      <c r="A125" s="32"/>
      <c r="B125" s="33"/>
      <c r="C125" s="69" t="s">
        <v>120</v>
      </c>
      <c r="D125" s="32"/>
      <c r="E125" s="32"/>
      <c r="F125" s="32"/>
      <c r="G125" s="32"/>
      <c r="H125" s="32"/>
      <c r="I125" s="32"/>
      <c r="J125" s="127">
        <f>BK125</f>
        <v>0</v>
      </c>
      <c r="K125" s="32"/>
      <c r="L125" s="33"/>
      <c r="M125" s="65"/>
      <c r="N125" s="56"/>
      <c r="O125" s="66"/>
      <c r="P125" s="128">
        <f>P126+P328</f>
        <v>0</v>
      </c>
      <c r="Q125" s="66"/>
      <c r="R125" s="128">
        <f>R126+R328</f>
        <v>206.51192836000001</v>
      </c>
      <c r="S125" s="66"/>
      <c r="T125" s="129">
        <f>T126+T328</f>
        <v>352.09371999999996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75</v>
      </c>
      <c r="AU125" s="17" t="s">
        <v>103</v>
      </c>
      <c r="BK125" s="130">
        <f>BK126+BK328</f>
        <v>0</v>
      </c>
    </row>
    <row r="126" spans="1:65" s="12" customFormat="1" ht="25.9" customHeight="1">
      <c r="B126" s="131"/>
      <c r="D126" s="132" t="s">
        <v>75</v>
      </c>
      <c r="E126" s="133" t="s">
        <v>178</v>
      </c>
      <c r="F126" s="133" t="s">
        <v>179</v>
      </c>
      <c r="I126" s="134"/>
      <c r="J126" s="135">
        <f>BK126</f>
        <v>0</v>
      </c>
      <c r="L126" s="131"/>
      <c r="M126" s="136"/>
      <c r="N126" s="137"/>
      <c r="O126" s="137"/>
      <c r="P126" s="138">
        <f>P127+P216+P244+P261+P292+P326</f>
        <v>0</v>
      </c>
      <c r="Q126" s="137"/>
      <c r="R126" s="138">
        <f>R127+R216+R244+R261+R292+R326</f>
        <v>206.48214496</v>
      </c>
      <c r="S126" s="137"/>
      <c r="T126" s="139">
        <f>T127+T216+T244+T261+T292+T326</f>
        <v>352.09371999999996</v>
      </c>
      <c r="AR126" s="132" t="s">
        <v>84</v>
      </c>
      <c r="AT126" s="140" t="s">
        <v>75</v>
      </c>
      <c r="AU126" s="140" t="s">
        <v>76</v>
      </c>
      <c r="AY126" s="132" t="s">
        <v>124</v>
      </c>
      <c r="BK126" s="141">
        <f>BK127+BK216+BK244+BK261+BK292+BK326</f>
        <v>0</v>
      </c>
    </row>
    <row r="127" spans="1:65" s="12" customFormat="1" ht="22.9" customHeight="1">
      <c r="B127" s="131"/>
      <c r="D127" s="132" t="s">
        <v>75</v>
      </c>
      <c r="E127" s="142" t="s">
        <v>84</v>
      </c>
      <c r="F127" s="142" t="s">
        <v>180</v>
      </c>
      <c r="I127" s="134"/>
      <c r="J127" s="143">
        <f>BK127</f>
        <v>0</v>
      </c>
      <c r="L127" s="131"/>
      <c r="M127" s="136"/>
      <c r="N127" s="137"/>
      <c r="O127" s="137"/>
      <c r="P127" s="138">
        <f>SUM(P128:P215)</f>
        <v>0</v>
      </c>
      <c r="Q127" s="137"/>
      <c r="R127" s="138">
        <f>SUM(R128:R215)</f>
        <v>18.577280999999999</v>
      </c>
      <c r="S127" s="137"/>
      <c r="T127" s="139">
        <f>SUM(T128:T215)</f>
        <v>351.33371999999997</v>
      </c>
      <c r="AR127" s="132" t="s">
        <v>84</v>
      </c>
      <c r="AT127" s="140" t="s">
        <v>75</v>
      </c>
      <c r="AU127" s="140" t="s">
        <v>84</v>
      </c>
      <c r="AY127" s="132" t="s">
        <v>124</v>
      </c>
      <c r="BK127" s="141">
        <f>SUM(BK128:BK215)</f>
        <v>0</v>
      </c>
    </row>
    <row r="128" spans="1:65" s="2" customFormat="1" ht="24.2" customHeight="1">
      <c r="A128" s="32"/>
      <c r="B128" s="144"/>
      <c r="C128" s="145" t="s">
        <v>84</v>
      </c>
      <c r="D128" s="145" t="s">
        <v>127</v>
      </c>
      <c r="E128" s="146" t="s">
        <v>181</v>
      </c>
      <c r="F128" s="147" t="s">
        <v>182</v>
      </c>
      <c r="G128" s="148" t="s">
        <v>183</v>
      </c>
      <c r="H128" s="149">
        <v>73.739999999999995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41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141</v>
      </c>
      <c r="AT128" s="157" t="s">
        <v>127</v>
      </c>
      <c r="AU128" s="157" t="s">
        <v>86</v>
      </c>
      <c r="AY128" s="17" t="s">
        <v>124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84</v>
      </c>
      <c r="BK128" s="158">
        <f>ROUND(I128*H128,2)</f>
        <v>0</v>
      </c>
      <c r="BL128" s="17" t="s">
        <v>141</v>
      </c>
      <c r="BM128" s="157" t="s">
        <v>184</v>
      </c>
    </row>
    <row r="129" spans="1:65" s="13" customFormat="1">
      <c r="B129" s="159"/>
      <c r="D129" s="160" t="s">
        <v>156</v>
      </c>
      <c r="E129" s="161" t="s">
        <v>1</v>
      </c>
      <c r="F129" s="162" t="s">
        <v>185</v>
      </c>
      <c r="H129" s="163">
        <v>73.739999999999995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156</v>
      </c>
      <c r="AU129" s="161" t="s">
        <v>86</v>
      </c>
      <c r="AV129" s="13" t="s">
        <v>86</v>
      </c>
      <c r="AW129" s="13" t="s">
        <v>32</v>
      </c>
      <c r="AX129" s="13" t="s">
        <v>84</v>
      </c>
      <c r="AY129" s="161" t="s">
        <v>124</v>
      </c>
    </row>
    <row r="130" spans="1:65" s="2" customFormat="1" ht="24.2" customHeight="1">
      <c r="A130" s="32"/>
      <c r="B130" s="144"/>
      <c r="C130" s="145" t="s">
        <v>86</v>
      </c>
      <c r="D130" s="145" t="s">
        <v>127</v>
      </c>
      <c r="E130" s="146" t="s">
        <v>186</v>
      </c>
      <c r="F130" s="147" t="s">
        <v>187</v>
      </c>
      <c r="G130" s="148" t="s">
        <v>188</v>
      </c>
      <c r="H130" s="149">
        <v>1.25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41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141</v>
      </c>
      <c r="AT130" s="157" t="s">
        <v>127</v>
      </c>
      <c r="AU130" s="157" t="s">
        <v>86</v>
      </c>
      <c r="AY130" s="17" t="s">
        <v>124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7" t="s">
        <v>84</v>
      </c>
      <c r="BK130" s="158">
        <f>ROUND(I130*H130,2)</f>
        <v>0</v>
      </c>
      <c r="BL130" s="17" t="s">
        <v>141</v>
      </c>
      <c r="BM130" s="157" t="s">
        <v>189</v>
      </c>
    </row>
    <row r="131" spans="1:65" s="13" customFormat="1">
      <c r="B131" s="159"/>
      <c r="D131" s="160" t="s">
        <v>156</v>
      </c>
      <c r="E131" s="161" t="s">
        <v>1</v>
      </c>
      <c r="F131" s="162" t="s">
        <v>190</v>
      </c>
      <c r="H131" s="163">
        <v>1.25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86</v>
      </c>
      <c r="AV131" s="13" t="s">
        <v>86</v>
      </c>
      <c r="AW131" s="13" t="s">
        <v>32</v>
      </c>
      <c r="AX131" s="13" t="s">
        <v>84</v>
      </c>
      <c r="AY131" s="161" t="s">
        <v>124</v>
      </c>
    </row>
    <row r="132" spans="1:65" s="2" customFormat="1" ht="24.2" customHeight="1">
      <c r="A132" s="32"/>
      <c r="B132" s="144"/>
      <c r="C132" s="145" t="s">
        <v>138</v>
      </c>
      <c r="D132" s="145" t="s">
        <v>127</v>
      </c>
      <c r="E132" s="146" t="s">
        <v>191</v>
      </c>
      <c r="F132" s="147" t="s">
        <v>192</v>
      </c>
      <c r="G132" s="148" t="s">
        <v>183</v>
      </c>
      <c r="H132" s="149">
        <v>5.56</v>
      </c>
      <c r="I132" s="150"/>
      <c r="J132" s="151">
        <f>ROUND(I132*H132,2)</f>
        <v>0</v>
      </c>
      <c r="K132" s="152"/>
      <c r="L132" s="33"/>
      <c r="M132" s="153" t="s">
        <v>1</v>
      </c>
      <c r="N132" s="154" t="s">
        <v>41</v>
      </c>
      <c r="O132" s="58"/>
      <c r="P132" s="155">
        <f>O132*H132</f>
        <v>0</v>
      </c>
      <c r="Q132" s="155">
        <v>0</v>
      </c>
      <c r="R132" s="155">
        <f>Q132*H132</f>
        <v>0</v>
      </c>
      <c r="S132" s="155">
        <v>0.41699999999999998</v>
      </c>
      <c r="T132" s="156">
        <f>S132*H132</f>
        <v>2.3185199999999999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7" t="s">
        <v>141</v>
      </c>
      <c r="AT132" s="157" t="s">
        <v>127</v>
      </c>
      <c r="AU132" s="157" t="s">
        <v>86</v>
      </c>
      <c r="AY132" s="17" t="s">
        <v>124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7" t="s">
        <v>84</v>
      </c>
      <c r="BK132" s="158">
        <f>ROUND(I132*H132,2)</f>
        <v>0</v>
      </c>
      <c r="BL132" s="17" t="s">
        <v>141</v>
      </c>
      <c r="BM132" s="157" t="s">
        <v>193</v>
      </c>
    </row>
    <row r="133" spans="1:65" s="13" customFormat="1">
      <c r="B133" s="159"/>
      <c r="D133" s="160" t="s">
        <v>156</v>
      </c>
      <c r="E133" s="161" t="s">
        <v>1</v>
      </c>
      <c r="F133" s="162" t="s">
        <v>194</v>
      </c>
      <c r="H133" s="163">
        <v>5.56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156</v>
      </c>
      <c r="AU133" s="161" t="s">
        <v>86</v>
      </c>
      <c r="AV133" s="13" t="s">
        <v>86</v>
      </c>
      <c r="AW133" s="13" t="s">
        <v>32</v>
      </c>
      <c r="AX133" s="13" t="s">
        <v>84</v>
      </c>
      <c r="AY133" s="161" t="s">
        <v>124</v>
      </c>
    </row>
    <row r="134" spans="1:65" s="2" customFormat="1" ht="24.2" customHeight="1">
      <c r="A134" s="32"/>
      <c r="B134" s="144"/>
      <c r="C134" s="145" t="s">
        <v>141</v>
      </c>
      <c r="D134" s="145" t="s">
        <v>127</v>
      </c>
      <c r="E134" s="146" t="s">
        <v>195</v>
      </c>
      <c r="F134" s="147" t="s">
        <v>196</v>
      </c>
      <c r="G134" s="148" t="s">
        <v>183</v>
      </c>
      <c r="H134" s="149">
        <v>28.92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41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0.26</v>
      </c>
      <c r="T134" s="156">
        <f>S134*H134</f>
        <v>7.5192000000000005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141</v>
      </c>
      <c r="AT134" s="157" t="s">
        <v>127</v>
      </c>
      <c r="AU134" s="157" t="s">
        <v>86</v>
      </c>
      <c r="AY134" s="17" t="s">
        <v>124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84</v>
      </c>
      <c r="BK134" s="158">
        <f>ROUND(I134*H134,2)</f>
        <v>0</v>
      </c>
      <c r="BL134" s="17" t="s">
        <v>141</v>
      </c>
      <c r="BM134" s="157" t="s">
        <v>197</v>
      </c>
    </row>
    <row r="135" spans="1:65" s="13" customFormat="1">
      <c r="B135" s="159"/>
      <c r="D135" s="160" t="s">
        <v>156</v>
      </c>
      <c r="E135" s="161" t="s">
        <v>1</v>
      </c>
      <c r="F135" s="162" t="s">
        <v>198</v>
      </c>
      <c r="H135" s="163">
        <v>21.1</v>
      </c>
      <c r="I135" s="164"/>
      <c r="L135" s="159"/>
      <c r="M135" s="165"/>
      <c r="N135" s="166"/>
      <c r="O135" s="166"/>
      <c r="P135" s="166"/>
      <c r="Q135" s="166"/>
      <c r="R135" s="166"/>
      <c r="S135" s="166"/>
      <c r="T135" s="167"/>
      <c r="AT135" s="161" t="s">
        <v>156</v>
      </c>
      <c r="AU135" s="161" t="s">
        <v>86</v>
      </c>
      <c r="AV135" s="13" t="s">
        <v>86</v>
      </c>
      <c r="AW135" s="13" t="s">
        <v>32</v>
      </c>
      <c r="AX135" s="13" t="s">
        <v>76</v>
      </c>
      <c r="AY135" s="161" t="s">
        <v>124</v>
      </c>
    </row>
    <row r="136" spans="1:65" s="13" customFormat="1">
      <c r="B136" s="159"/>
      <c r="D136" s="160" t="s">
        <v>156</v>
      </c>
      <c r="E136" s="161" t="s">
        <v>1</v>
      </c>
      <c r="F136" s="162" t="s">
        <v>199</v>
      </c>
      <c r="H136" s="163">
        <v>7.82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156</v>
      </c>
      <c r="AU136" s="161" t="s">
        <v>86</v>
      </c>
      <c r="AV136" s="13" t="s">
        <v>86</v>
      </c>
      <c r="AW136" s="13" t="s">
        <v>32</v>
      </c>
      <c r="AX136" s="13" t="s">
        <v>76</v>
      </c>
      <c r="AY136" s="161" t="s">
        <v>124</v>
      </c>
    </row>
    <row r="137" spans="1:65" s="14" customFormat="1">
      <c r="B137" s="173"/>
      <c r="D137" s="160" t="s">
        <v>156</v>
      </c>
      <c r="E137" s="174" t="s">
        <v>1</v>
      </c>
      <c r="F137" s="175" t="s">
        <v>200</v>
      </c>
      <c r="H137" s="176">
        <v>28.92</v>
      </c>
      <c r="I137" s="177"/>
      <c r="L137" s="173"/>
      <c r="M137" s="178"/>
      <c r="N137" s="179"/>
      <c r="O137" s="179"/>
      <c r="P137" s="179"/>
      <c r="Q137" s="179"/>
      <c r="R137" s="179"/>
      <c r="S137" s="179"/>
      <c r="T137" s="180"/>
      <c r="AT137" s="174" t="s">
        <v>156</v>
      </c>
      <c r="AU137" s="174" t="s">
        <v>86</v>
      </c>
      <c r="AV137" s="14" t="s">
        <v>141</v>
      </c>
      <c r="AW137" s="14" t="s">
        <v>32</v>
      </c>
      <c r="AX137" s="14" t="s">
        <v>84</v>
      </c>
      <c r="AY137" s="174" t="s">
        <v>124</v>
      </c>
    </row>
    <row r="138" spans="1:65" s="2" customFormat="1" ht="33" customHeight="1">
      <c r="A138" s="32"/>
      <c r="B138" s="144"/>
      <c r="C138" s="145" t="s">
        <v>123</v>
      </c>
      <c r="D138" s="145" t="s">
        <v>127</v>
      </c>
      <c r="E138" s="146" t="s">
        <v>201</v>
      </c>
      <c r="F138" s="147" t="s">
        <v>202</v>
      </c>
      <c r="G138" s="148" t="s">
        <v>183</v>
      </c>
      <c r="H138" s="149">
        <v>192.13</v>
      </c>
      <c r="I138" s="150"/>
      <c r="J138" s="151">
        <f>ROUND(I138*H138,2)</f>
        <v>0</v>
      </c>
      <c r="K138" s="152"/>
      <c r="L138" s="33"/>
      <c r="M138" s="153" t="s">
        <v>1</v>
      </c>
      <c r="N138" s="154" t="s">
        <v>41</v>
      </c>
      <c r="O138" s="58"/>
      <c r="P138" s="155">
        <f>O138*H138</f>
        <v>0</v>
      </c>
      <c r="Q138" s="155">
        <v>0</v>
      </c>
      <c r="R138" s="155">
        <f>Q138*H138</f>
        <v>0</v>
      </c>
      <c r="S138" s="155">
        <v>0.255</v>
      </c>
      <c r="T138" s="156">
        <f>S138*H138</f>
        <v>48.99315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7" t="s">
        <v>141</v>
      </c>
      <c r="AT138" s="157" t="s">
        <v>127</v>
      </c>
      <c r="AU138" s="157" t="s">
        <v>86</v>
      </c>
      <c r="AY138" s="17" t="s">
        <v>124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7" t="s">
        <v>84</v>
      </c>
      <c r="BK138" s="158">
        <f>ROUND(I138*H138,2)</f>
        <v>0</v>
      </c>
      <c r="BL138" s="17" t="s">
        <v>141</v>
      </c>
      <c r="BM138" s="157" t="s">
        <v>203</v>
      </c>
    </row>
    <row r="139" spans="1:65" s="13" customFormat="1">
      <c r="B139" s="159"/>
      <c r="D139" s="160" t="s">
        <v>156</v>
      </c>
      <c r="E139" s="161" t="s">
        <v>1</v>
      </c>
      <c r="F139" s="162" t="s">
        <v>204</v>
      </c>
      <c r="H139" s="163">
        <v>192.13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156</v>
      </c>
      <c r="AU139" s="161" t="s">
        <v>86</v>
      </c>
      <c r="AV139" s="13" t="s">
        <v>86</v>
      </c>
      <c r="AW139" s="13" t="s">
        <v>32</v>
      </c>
      <c r="AX139" s="13" t="s">
        <v>84</v>
      </c>
      <c r="AY139" s="161" t="s">
        <v>124</v>
      </c>
    </row>
    <row r="140" spans="1:65" s="2" customFormat="1" ht="24.2" customHeight="1">
      <c r="A140" s="32"/>
      <c r="B140" s="144"/>
      <c r="C140" s="145" t="s">
        <v>148</v>
      </c>
      <c r="D140" s="145" t="s">
        <v>127</v>
      </c>
      <c r="E140" s="146" t="s">
        <v>205</v>
      </c>
      <c r="F140" s="147" t="s">
        <v>206</v>
      </c>
      <c r="G140" s="148" t="s">
        <v>183</v>
      </c>
      <c r="H140" s="149">
        <v>391.77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41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0.22</v>
      </c>
      <c r="T140" s="156">
        <f>S140*H140</f>
        <v>86.189399999999992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141</v>
      </c>
      <c r="AT140" s="157" t="s">
        <v>127</v>
      </c>
      <c r="AU140" s="157" t="s">
        <v>86</v>
      </c>
      <c r="AY140" s="17" t="s">
        <v>124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84</v>
      </c>
      <c r="BK140" s="158">
        <f>ROUND(I140*H140,2)</f>
        <v>0</v>
      </c>
      <c r="BL140" s="17" t="s">
        <v>141</v>
      </c>
      <c r="BM140" s="157" t="s">
        <v>207</v>
      </c>
    </row>
    <row r="141" spans="1:65" s="13" customFormat="1">
      <c r="B141" s="159"/>
      <c r="D141" s="160" t="s">
        <v>156</v>
      </c>
      <c r="E141" s="161" t="s">
        <v>1</v>
      </c>
      <c r="F141" s="162" t="s">
        <v>208</v>
      </c>
      <c r="H141" s="163">
        <v>391.77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156</v>
      </c>
      <c r="AU141" s="161" t="s">
        <v>86</v>
      </c>
      <c r="AV141" s="13" t="s">
        <v>86</v>
      </c>
      <c r="AW141" s="13" t="s">
        <v>32</v>
      </c>
      <c r="AX141" s="13" t="s">
        <v>84</v>
      </c>
      <c r="AY141" s="161" t="s">
        <v>124</v>
      </c>
    </row>
    <row r="142" spans="1:65" s="2" customFormat="1" ht="24.2" customHeight="1">
      <c r="A142" s="32"/>
      <c r="B142" s="144"/>
      <c r="C142" s="145" t="s">
        <v>152</v>
      </c>
      <c r="D142" s="145" t="s">
        <v>127</v>
      </c>
      <c r="E142" s="146" t="s">
        <v>209</v>
      </c>
      <c r="F142" s="147" t="s">
        <v>210</v>
      </c>
      <c r="G142" s="148" t="s">
        <v>183</v>
      </c>
      <c r="H142" s="149">
        <v>605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41</v>
      </c>
      <c r="O142" s="58"/>
      <c r="P142" s="155">
        <f>O142*H142</f>
        <v>0</v>
      </c>
      <c r="Q142" s="155">
        <v>0</v>
      </c>
      <c r="R142" s="155">
        <f>Q142*H142</f>
        <v>0</v>
      </c>
      <c r="S142" s="155">
        <v>0.28999999999999998</v>
      </c>
      <c r="T142" s="156">
        <f>S142*H142</f>
        <v>175.45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141</v>
      </c>
      <c r="AT142" s="157" t="s">
        <v>127</v>
      </c>
      <c r="AU142" s="157" t="s">
        <v>86</v>
      </c>
      <c r="AY142" s="17" t="s">
        <v>124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84</v>
      </c>
      <c r="BK142" s="158">
        <f>ROUND(I142*H142,2)</f>
        <v>0</v>
      </c>
      <c r="BL142" s="17" t="s">
        <v>141</v>
      </c>
      <c r="BM142" s="157" t="s">
        <v>211</v>
      </c>
    </row>
    <row r="143" spans="1:65" s="13" customFormat="1">
      <c r="B143" s="159"/>
      <c r="D143" s="160" t="s">
        <v>156</v>
      </c>
      <c r="E143" s="161" t="s">
        <v>1</v>
      </c>
      <c r="F143" s="162" t="s">
        <v>212</v>
      </c>
      <c r="H143" s="163">
        <v>605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156</v>
      </c>
      <c r="AU143" s="161" t="s">
        <v>86</v>
      </c>
      <c r="AV143" s="13" t="s">
        <v>86</v>
      </c>
      <c r="AW143" s="13" t="s">
        <v>32</v>
      </c>
      <c r="AX143" s="13" t="s">
        <v>84</v>
      </c>
      <c r="AY143" s="161" t="s">
        <v>124</v>
      </c>
    </row>
    <row r="144" spans="1:65" s="2" customFormat="1" ht="16.5" customHeight="1">
      <c r="A144" s="32"/>
      <c r="B144" s="144"/>
      <c r="C144" s="145" t="s">
        <v>160</v>
      </c>
      <c r="D144" s="145" t="s">
        <v>127</v>
      </c>
      <c r="E144" s="146" t="s">
        <v>213</v>
      </c>
      <c r="F144" s="147" t="s">
        <v>214</v>
      </c>
      <c r="G144" s="148" t="s">
        <v>215</v>
      </c>
      <c r="H144" s="149">
        <v>130.85</v>
      </c>
      <c r="I144" s="150"/>
      <c r="J144" s="151">
        <f>ROUND(I144*H144,2)</f>
        <v>0</v>
      </c>
      <c r="K144" s="152"/>
      <c r="L144" s="33"/>
      <c r="M144" s="153" t="s">
        <v>1</v>
      </c>
      <c r="N144" s="154" t="s">
        <v>41</v>
      </c>
      <c r="O144" s="58"/>
      <c r="P144" s="155">
        <f>O144*H144</f>
        <v>0</v>
      </c>
      <c r="Q144" s="155">
        <v>0</v>
      </c>
      <c r="R144" s="155">
        <f>Q144*H144</f>
        <v>0</v>
      </c>
      <c r="S144" s="155">
        <v>0.20499999999999999</v>
      </c>
      <c r="T144" s="156">
        <f>S144*H144</f>
        <v>26.824249999999996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7" t="s">
        <v>141</v>
      </c>
      <c r="AT144" s="157" t="s">
        <v>127</v>
      </c>
      <c r="AU144" s="157" t="s">
        <v>86</v>
      </c>
      <c r="AY144" s="17" t="s">
        <v>124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7" t="s">
        <v>84</v>
      </c>
      <c r="BK144" s="158">
        <f>ROUND(I144*H144,2)</f>
        <v>0</v>
      </c>
      <c r="BL144" s="17" t="s">
        <v>141</v>
      </c>
      <c r="BM144" s="157" t="s">
        <v>216</v>
      </c>
    </row>
    <row r="145" spans="1:65" s="13" customFormat="1">
      <c r="B145" s="159"/>
      <c r="D145" s="160" t="s">
        <v>156</v>
      </c>
      <c r="E145" s="161" t="s">
        <v>1</v>
      </c>
      <c r="F145" s="162" t="s">
        <v>217</v>
      </c>
      <c r="H145" s="163">
        <v>103.05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156</v>
      </c>
      <c r="AU145" s="161" t="s">
        <v>86</v>
      </c>
      <c r="AV145" s="13" t="s">
        <v>86</v>
      </c>
      <c r="AW145" s="13" t="s">
        <v>32</v>
      </c>
      <c r="AX145" s="13" t="s">
        <v>76</v>
      </c>
      <c r="AY145" s="161" t="s">
        <v>124</v>
      </c>
    </row>
    <row r="146" spans="1:65" s="13" customFormat="1">
      <c r="B146" s="159"/>
      <c r="D146" s="160" t="s">
        <v>156</v>
      </c>
      <c r="E146" s="161" t="s">
        <v>1</v>
      </c>
      <c r="F146" s="162" t="s">
        <v>218</v>
      </c>
      <c r="H146" s="163">
        <v>7.8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156</v>
      </c>
      <c r="AU146" s="161" t="s">
        <v>86</v>
      </c>
      <c r="AV146" s="13" t="s">
        <v>86</v>
      </c>
      <c r="AW146" s="13" t="s">
        <v>32</v>
      </c>
      <c r="AX146" s="13" t="s">
        <v>76</v>
      </c>
      <c r="AY146" s="161" t="s">
        <v>124</v>
      </c>
    </row>
    <row r="147" spans="1:65" s="13" customFormat="1">
      <c r="B147" s="159"/>
      <c r="D147" s="160" t="s">
        <v>156</v>
      </c>
      <c r="E147" s="161" t="s">
        <v>1</v>
      </c>
      <c r="F147" s="162" t="s">
        <v>219</v>
      </c>
      <c r="H147" s="163">
        <v>20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156</v>
      </c>
      <c r="AU147" s="161" t="s">
        <v>86</v>
      </c>
      <c r="AV147" s="13" t="s">
        <v>86</v>
      </c>
      <c r="AW147" s="13" t="s">
        <v>32</v>
      </c>
      <c r="AX147" s="13" t="s">
        <v>76</v>
      </c>
      <c r="AY147" s="161" t="s">
        <v>124</v>
      </c>
    </row>
    <row r="148" spans="1:65" s="14" customFormat="1">
      <c r="B148" s="173"/>
      <c r="D148" s="160" t="s">
        <v>156</v>
      </c>
      <c r="E148" s="174" t="s">
        <v>1</v>
      </c>
      <c r="F148" s="175" t="s">
        <v>200</v>
      </c>
      <c r="H148" s="176">
        <v>130.85</v>
      </c>
      <c r="I148" s="177"/>
      <c r="L148" s="173"/>
      <c r="M148" s="178"/>
      <c r="N148" s="179"/>
      <c r="O148" s="179"/>
      <c r="P148" s="179"/>
      <c r="Q148" s="179"/>
      <c r="R148" s="179"/>
      <c r="S148" s="179"/>
      <c r="T148" s="180"/>
      <c r="AT148" s="174" t="s">
        <v>156</v>
      </c>
      <c r="AU148" s="174" t="s">
        <v>86</v>
      </c>
      <c r="AV148" s="14" t="s">
        <v>141</v>
      </c>
      <c r="AW148" s="14" t="s">
        <v>32</v>
      </c>
      <c r="AX148" s="14" t="s">
        <v>84</v>
      </c>
      <c r="AY148" s="174" t="s">
        <v>124</v>
      </c>
    </row>
    <row r="149" spans="1:65" s="2" customFormat="1" ht="16.5" customHeight="1">
      <c r="A149" s="32"/>
      <c r="B149" s="144"/>
      <c r="C149" s="145" t="s">
        <v>164</v>
      </c>
      <c r="D149" s="145" t="s">
        <v>127</v>
      </c>
      <c r="E149" s="146" t="s">
        <v>220</v>
      </c>
      <c r="F149" s="147" t="s">
        <v>221</v>
      </c>
      <c r="G149" s="148" t="s">
        <v>215</v>
      </c>
      <c r="H149" s="149">
        <v>100.98</v>
      </c>
      <c r="I149" s="150"/>
      <c r="J149" s="151">
        <f>ROUND(I149*H149,2)</f>
        <v>0</v>
      </c>
      <c r="K149" s="152"/>
      <c r="L149" s="33"/>
      <c r="M149" s="153" t="s">
        <v>1</v>
      </c>
      <c r="N149" s="154" t="s">
        <v>41</v>
      </c>
      <c r="O149" s="58"/>
      <c r="P149" s="155">
        <f>O149*H149</f>
        <v>0</v>
      </c>
      <c r="Q149" s="155">
        <v>0</v>
      </c>
      <c r="R149" s="155">
        <f>Q149*H149</f>
        <v>0</v>
      </c>
      <c r="S149" s="155">
        <v>0.04</v>
      </c>
      <c r="T149" s="156">
        <f>S149*H149</f>
        <v>4.0392000000000001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7" t="s">
        <v>141</v>
      </c>
      <c r="AT149" s="157" t="s">
        <v>127</v>
      </c>
      <c r="AU149" s="157" t="s">
        <v>86</v>
      </c>
      <c r="AY149" s="17" t="s">
        <v>124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7" t="s">
        <v>84</v>
      </c>
      <c r="BK149" s="158">
        <f>ROUND(I149*H149,2)</f>
        <v>0</v>
      </c>
      <c r="BL149" s="17" t="s">
        <v>141</v>
      </c>
      <c r="BM149" s="157" t="s">
        <v>222</v>
      </c>
    </row>
    <row r="150" spans="1:65" s="13" customFormat="1">
      <c r="B150" s="159"/>
      <c r="D150" s="160" t="s">
        <v>156</v>
      </c>
      <c r="E150" s="161" t="s">
        <v>1</v>
      </c>
      <c r="F150" s="162" t="s">
        <v>223</v>
      </c>
      <c r="H150" s="163">
        <v>100.98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156</v>
      </c>
      <c r="AU150" s="161" t="s">
        <v>86</v>
      </c>
      <c r="AV150" s="13" t="s">
        <v>86</v>
      </c>
      <c r="AW150" s="13" t="s">
        <v>32</v>
      </c>
      <c r="AX150" s="13" t="s">
        <v>84</v>
      </c>
      <c r="AY150" s="161" t="s">
        <v>124</v>
      </c>
    </row>
    <row r="151" spans="1:65" s="2" customFormat="1" ht="24.2" customHeight="1">
      <c r="A151" s="32"/>
      <c r="B151" s="144"/>
      <c r="C151" s="145" t="s">
        <v>224</v>
      </c>
      <c r="D151" s="145" t="s">
        <v>127</v>
      </c>
      <c r="E151" s="146" t="s">
        <v>225</v>
      </c>
      <c r="F151" s="147" t="s">
        <v>226</v>
      </c>
      <c r="G151" s="148" t="s">
        <v>188</v>
      </c>
      <c r="H151" s="149">
        <v>186.41399999999999</v>
      </c>
      <c r="I151" s="150"/>
      <c r="J151" s="151">
        <f>ROUND(I151*H151,2)</f>
        <v>0</v>
      </c>
      <c r="K151" s="152"/>
      <c r="L151" s="33"/>
      <c r="M151" s="153" t="s">
        <v>1</v>
      </c>
      <c r="N151" s="154" t="s">
        <v>41</v>
      </c>
      <c r="O151" s="58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141</v>
      </c>
      <c r="AT151" s="157" t="s">
        <v>127</v>
      </c>
      <c r="AU151" s="157" t="s">
        <v>86</v>
      </c>
      <c r="AY151" s="17" t="s">
        <v>124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84</v>
      </c>
      <c r="BK151" s="158">
        <f>ROUND(I151*H151,2)</f>
        <v>0</v>
      </c>
      <c r="BL151" s="17" t="s">
        <v>141</v>
      </c>
      <c r="BM151" s="157" t="s">
        <v>227</v>
      </c>
    </row>
    <row r="152" spans="1:65" s="13" customFormat="1">
      <c r="B152" s="159"/>
      <c r="D152" s="160" t="s">
        <v>156</v>
      </c>
      <c r="E152" s="161" t="s">
        <v>1</v>
      </c>
      <c r="F152" s="162" t="s">
        <v>228</v>
      </c>
      <c r="H152" s="163">
        <v>6.33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156</v>
      </c>
      <c r="AU152" s="161" t="s">
        <v>86</v>
      </c>
      <c r="AV152" s="13" t="s">
        <v>86</v>
      </c>
      <c r="AW152" s="13" t="s">
        <v>32</v>
      </c>
      <c r="AX152" s="13" t="s">
        <v>76</v>
      </c>
      <c r="AY152" s="161" t="s">
        <v>124</v>
      </c>
    </row>
    <row r="153" spans="1:65" s="13" customFormat="1">
      <c r="B153" s="159"/>
      <c r="D153" s="160" t="s">
        <v>156</v>
      </c>
      <c r="E153" s="161" t="s">
        <v>1</v>
      </c>
      <c r="F153" s="162" t="s">
        <v>229</v>
      </c>
      <c r="H153" s="163">
        <v>161.09399999999999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156</v>
      </c>
      <c r="AU153" s="161" t="s">
        <v>86</v>
      </c>
      <c r="AV153" s="13" t="s">
        <v>86</v>
      </c>
      <c r="AW153" s="13" t="s">
        <v>32</v>
      </c>
      <c r="AX153" s="13" t="s">
        <v>76</v>
      </c>
      <c r="AY153" s="161" t="s">
        <v>124</v>
      </c>
    </row>
    <row r="154" spans="1:65" s="13" customFormat="1">
      <c r="B154" s="159"/>
      <c r="D154" s="160" t="s">
        <v>156</v>
      </c>
      <c r="E154" s="161" t="s">
        <v>1</v>
      </c>
      <c r="F154" s="162" t="s">
        <v>230</v>
      </c>
      <c r="H154" s="163">
        <v>18.989999999999998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156</v>
      </c>
      <c r="AU154" s="161" t="s">
        <v>86</v>
      </c>
      <c r="AV154" s="13" t="s">
        <v>86</v>
      </c>
      <c r="AW154" s="13" t="s">
        <v>32</v>
      </c>
      <c r="AX154" s="13" t="s">
        <v>76</v>
      </c>
      <c r="AY154" s="161" t="s">
        <v>124</v>
      </c>
    </row>
    <row r="155" spans="1:65" s="14" customFormat="1">
      <c r="B155" s="173"/>
      <c r="D155" s="160" t="s">
        <v>156</v>
      </c>
      <c r="E155" s="174" t="s">
        <v>1</v>
      </c>
      <c r="F155" s="175" t="s">
        <v>200</v>
      </c>
      <c r="H155" s="176">
        <v>186.41399999999999</v>
      </c>
      <c r="I155" s="177"/>
      <c r="L155" s="173"/>
      <c r="M155" s="178"/>
      <c r="N155" s="179"/>
      <c r="O155" s="179"/>
      <c r="P155" s="179"/>
      <c r="Q155" s="179"/>
      <c r="R155" s="179"/>
      <c r="S155" s="179"/>
      <c r="T155" s="180"/>
      <c r="AT155" s="174" t="s">
        <v>156</v>
      </c>
      <c r="AU155" s="174" t="s">
        <v>86</v>
      </c>
      <c r="AV155" s="14" t="s">
        <v>141</v>
      </c>
      <c r="AW155" s="14" t="s">
        <v>32</v>
      </c>
      <c r="AX155" s="14" t="s">
        <v>84</v>
      </c>
      <c r="AY155" s="174" t="s">
        <v>124</v>
      </c>
    </row>
    <row r="156" spans="1:65" s="2" customFormat="1" ht="21.75" customHeight="1">
      <c r="A156" s="32"/>
      <c r="B156" s="144"/>
      <c r="C156" s="145" t="s">
        <v>231</v>
      </c>
      <c r="D156" s="145" t="s">
        <v>127</v>
      </c>
      <c r="E156" s="146" t="s">
        <v>232</v>
      </c>
      <c r="F156" s="147" t="s">
        <v>233</v>
      </c>
      <c r="G156" s="148" t="s">
        <v>188</v>
      </c>
      <c r="H156" s="149">
        <v>55.923999999999999</v>
      </c>
      <c r="I156" s="150"/>
      <c r="J156" s="151">
        <f>ROUND(I156*H156,2)</f>
        <v>0</v>
      </c>
      <c r="K156" s="152"/>
      <c r="L156" s="33"/>
      <c r="M156" s="153" t="s">
        <v>1</v>
      </c>
      <c r="N156" s="154" t="s">
        <v>41</v>
      </c>
      <c r="O156" s="58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141</v>
      </c>
      <c r="AT156" s="157" t="s">
        <v>127</v>
      </c>
      <c r="AU156" s="157" t="s">
        <v>86</v>
      </c>
      <c r="AY156" s="17" t="s">
        <v>124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84</v>
      </c>
      <c r="BK156" s="158">
        <f>ROUND(I156*H156,2)</f>
        <v>0</v>
      </c>
      <c r="BL156" s="17" t="s">
        <v>141</v>
      </c>
      <c r="BM156" s="157" t="s">
        <v>234</v>
      </c>
    </row>
    <row r="157" spans="1:65" s="13" customFormat="1">
      <c r="B157" s="159"/>
      <c r="D157" s="160" t="s">
        <v>156</v>
      </c>
      <c r="E157" s="161" t="s">
        <v>1</v>
      </c>
      <c r="F157" s="162" t="s">
        <v>235</v>
      </c>
      <c r="H157" s="163">
        <v>1.899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156</v>
      </c>
      <c r="AU157" s="161" t="s">
        <v>86</v>
      </c>
      <c r="AV157" s="13" t="s">
        <v>86</v>
      </c>
      <c r="AW157" s="13" t="s">
        <v>32</v>
      </c>
      <c r="AX157" s="13" t="s">
        <v>76</v>
      </c>
      <c r="AY157" s="161" t="s">
        <v>124</v>
      </c>
    </row>
    <row r="158" spans="1:65" s="13" customFormat="1">
      <c r="B158" s="159"/>
      <c r="D158" s="160" t="s">
        <v>156</v>
      </c>
      <c r="E158" s="161" t="s">
        <v>1</v>
      </c>
      <c r="F158" s="162" t="s">
        <v>236</v>
      </c>
      <c r="H158" s="163">
        <v>48.328000000000003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156</v>
      </c>
      <c r="AU158" s="161" t="s">
        <v>86</v>
      </c>
      <c r="AV158" s="13" t="s">
        <v>86</v>
      </c>
      <c r="AW158" s="13" t="s">
        <v>32</v>
      </c>
      <c r="AX158" s="13" t="s">
        <v>76</v>
      </c>
      <c r="AY158" s="161" t="s">
        <v>124</v>
      </c>
    </row>
    <row r="159" spans="1:65" s="13" customFormat="1">
      <c r="B159" s="159"/>
      <c r="D159" s="160" t="s">
        <v>156</v>
      </c>
      <c r="E159" s="161" t="s">
        <v>1</v>
      </c>
      <c r="F159" s="162" t="s">
        <v>237</v>
      </c>
      <c r="H159" s="163">
        <v>5.6970000000000001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156</v>
      </c>
      <c r="AU159" s="161" t="s">
        <v>86</v>
      </c>
      <c r="AV159" s="13" t="s">
        <v>86</v>
      </c>
      <c r="AW159" s="13" t="s">
        <v>32</v>
      </c>
      <c r="AX159" s="13" t="s">
        <v>76</v>
      </c>
      <c r="AY159" s="161" t="s">
        <v>124</v>
      </c>
    </row>
    <row r="160" spans="1:65" s="14" customFormat="1">
      <c r="B160" s="173"/>
      <c r="D160" s="160" t="s">
        <v>156</v>
      </c>
      <c r="E160" s="174" t="s">
        <v>1</v>
      </c>
      <c r="F160" s="175" t="s">
        <v>200</v>
      </c>
      <c r="H160" s="176">
        <v>55.923999999999999</v>
      </c>
      <c r="I160" s="177"/>
      <c r="L160" s="173"/>
      <c r="M160" s="178"/>
      <c r="N160" s="179"/>
      <c r="O160" s="179"/>
      <c r="P160" s="179"/>
      <c r="Q160" s="179"/>
      <c r="R160" s="179"/>
      <c r="S160" s="179"/>
      <c r="T160" s="180"/>
      <c r="AT160" s="174" t="s">
        <v>156</v>
      </c>
      <c r="AU160" s="174" t="s">
        <v>86</v>
      </c>
      <c r="AV160" s="14" t="s">
        <v>141</v>
      </c>
      <c r="AW160" s="14" t="s">
        <v>32</v>
      </c>
      <c r="AX160" s="14" t="s">
        <v>84</v>
      </c>
      <c r="AY160" s="174" t="s">
        <v>124</v>
      </c>
    </row>
    <row r="161" spans="1:65" s="2" customFormat="1" ht="24.2" customHeight="1">
      <c r="A161" s="32"/>
      <c r="B161" s="144"/>
      <c r="C161" s="145" t="s">
        <v>238</v>
      </c>
      <c r="D161" s="145" t="s">
        <v>127</v>
      </c>
      <c r="E161" s="146" t="s">
        <v>239</v>
      </c>
      <c r="F161" s="147" t="s">
        <v>240</v>
      </c>
      <c r="G161" s="148" t="s">
        <v>188</v>
      </c>
      <c r="H161" s="149">
        <v>186.41399999999999</v>
      </c>
      <c r="I161" s="150"/>
      <c r="J161" s="151">
        <f>ROUND(I161*H161,2)</f>
        <v>0</v>
      </c>
      <c r="K161" s="152"/>
      <c r="L161" s="33"/>
      <c r="M161" s="153" t="s">
        <v>1</v>
      </c>
      <c r="N161" s="154" t="s">
        <v>41</v>
      </c>
      <c r="O161" s="58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7" t="s">
        <v>141</v>
      </c>
      <c r="AT161" s="157" t="s">
        <v>127</v>
      </c>
      <c r="AU161" s="157" t="s">
        <v>86</v>
      </c>
      <c r="AY161" s="17" t="s">
        <v>124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7" t="s">
        <v>84</v>
      </c>
      <c r="BK161" s="158">
        <f>ROUND(I161*H161,2)</f>
        <v>0</v>
      </c>
      <c r="BL161" s="17" t="s">
        <v>141</v>
      </c>
      <c r="BM161" s="157" t="s">
        <v>241</v>
      </c>
    </row>
    <row r="162" spans="1:65" s="13" customFormat="1">
      <c r="B162" s="159"/>
      <c r="D162" s="160" t="s">
        <v>156</v>
      </c>
      <c r="E162" s="161" t="s">
        <v>1</v>
      </c>
      <c r="F162" s="162" t="s">
        <v>228</v>
      </c>
      <c r="H162" s="163">
        <v>6.33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156</v>
      </c>
      <c r="AU162" s="161" t="s">
        <v>86</v>
      </c>
      <c r="AV162" s="13" t="s">
        <v>86</v>
      </c>
      <c r="AW162" s="13" t="s">
        <v>32</v>
      </c>
      <c r="AX162" s="13" t="s">
        <v>76</v>
      </c>
      <c r="AY162" s="161" t="s">
        <v>124</v>
      </c>
    </row>
    <row r="163" spans="1:65" s="13" customFormat="1">
      <c r="B163" s="159"/>
      <c r="D163" s="160" t="s">
        <v>156</v>
      </c>
      <c r="E163" s="161" t="s">
        <v>1</v>
      </c>
      <c r="F163" s="162" t="s">
        <v>229</v>
      </c>
      <c r="H163" s="163">
        <v>161.09399999999999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156</v>
      </c>
      <c r="AU163" s="161" t="s">
        <v>86</v>
      </c>
      <c r="AV163" s="13" t="s">
        <v>86</v>
      </c>
      <c r="AW163" s="13" t="s">
        <v>32</v>
      </c>
      <c r="AX163" s="13" t="s">
        <v>76</v>
      </c>
      <c r="AY163" s="161" t="s">
        <v>124</v>
      </c>
    </row>
    <row r="164" spans="1:65" s="13" customFormat="1">
      <c r="B164" s="159"/>
      <c r="D164" s="160" t="s">
        <v>156</v>
      </c>
      <c r="E164" s="161" t="s">
        <v>1</v>
      </c>
      <c r="F164" s="162" t="s">
        <v>230</v>
      </c>
      <c r="H164" s="163">
        <v>18.989999999999998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156</v>
      </c>
      <c r="AU164" s="161" t="s">
        <v>86</v>
      </c>
      <c r="AV164" s="13" t="s">
        <v>86</v>
      </c>
      <c r="AW164" s="13" t="s">
        <v>32</v>
      </c>
      <c r="AX164" s="13" t="s">
        <v>76</v>
      </c>
      <c r="AY164" s="161" t="s">
        <v>124</v>
      </c>
    </row>
    <row r="165" spans="1:65" s="14" customFormat="1">
      <c r="B165" s="173"/>
      <c r="D165" s="160" t="s">
        <v>156</v>
      </c>
      <c r="E165" s="174" t="s">
        <v>1</v>
      </c>
      <c r="F165" s="175" t="s">
        <v>200</v>
      </c>
      <c r="H165" s="176">
        <v>186.41399999999999</v>
      </c>
      <c r="I165" s="177"/>
      <c r="L165" s="173"/>
      <c r="M165" s="178"/>
      <c r="N165" s="179"/>
      <c r="O165" s="179"/>
      <c r="P165" s="179"/>
      <c r="Q165" s="179"/>
      <c r="R165" s="179"/>
      <c r="S165" s="179"/>
      <c r="T165" s="180"/>
      <c r="AT165" s="174" t="s">
        <v>156</v>
      </c>
      <c r="AU165" s="174" t="s">
        <v>86</v>
      </c>
      <c r="AV165" s="14" t="s">
        <v>141</v>
      </c>
      <c r="AW165" s="14" t="s">
        <v>32</v>
      </c>
      <c r="AX165" s="14" t="s">
        <v>84</v>
      </c>
      <c r="AY165" s="174" t="s">
        <v>124</v>
      </c>
    </row>
    <row r="166" spans="1:65" s="2" customFormat="1" ht="24.2" customHeight="1">
      <c r="A166" s="32"/>
      <c r="B166" s="144"/>
      <c r="C166" s="145" t="s">
        <v>242</v>
      </c>
      <c r="D166" s="145" t="s">
        <v>127</v>
      </c>
      <c r="E166" s="146" t="s">
        <v>243</v>
      </c>
      <c r="F166" s="147" t="s">
        <v>244</v>
      </c>
      <c r="G166" s="148" t="s">
        <v>188</v>
      </c>
      <c r="H166" s="149">
        <v>261.404</v>
      </c>
      <c r="I166" s="150"/>
      <c r="J166" s="151">
        <f>ROUND(I166*H166,2)</f>
        <v>0</v>
      </c>
      <c r="K166" s="152"/>
      <c r="L166" s="33"/>
      <c r="M166" s="153" t="s">
        <v>1</v>
      </c>
      <c r="N166" s="154" t="s">
        <v>41</v>
      </c>
      <c r="O166" s="58"/>
      <c r="P166" s="155">
        <f>O166*H166</f>
        <v>0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141</v>
      </c>
      <c r="AT166" s="157" t="s">
        <v>127</v>
      </c>
      <c r="AU166" s="157" t="s">
        <v>86</v>
      </c>
      <c r="AY166" s="17" t="s">
        <v>124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7" t="s">
        <v>84</v>
      </c>
      <c r="BK166" s="158">
        <f>ROUND(I166*H166,2)</f>
        <v>0</v>
      </c>
      <c r="BL166" s="17" t="s">
        <v>141</v>
      </c>
      <c r="BM166" s="157" t="s">
        <v>245</v>
      </c>
    </row>
    <row r="167" spans="1:65" s="13" customFormat="1">
      <c r="B167" s="159"/>
      <c r="D167" s="160" t="s">
        <v>156</v>
      </c>
      <c r="E167" s="161" t="s">
        <v>1</v>
      </c>
      <c r="F167" s="162" t="s">
        <v>246</v>
      </c>
      <c r="H167" s="163">
        <v>74.989999999999995</v>
      </c>
      <c r="I167" s="164"/>
      <c r="L167" s="159"/>
      <c r="M167" s="165"/>
      <c r="N167" s="166"/>
      <c r="O167" s="166"/>
      <c r="P167" s="166"/>
      <c r="Q167" s="166"/>
      <c r="R167" s="166"/>
      <c r="S167" s="166"/>
      <c r="T167" s="167"/>
      <c r="AT167" s="161" t="s">
        <v>156</v>
      </c>
      <c r="AU167" s="161" t="s">
        <v>86</v>
      </c>
      <c r="AV167" s="13" t="s">
        <v>86</v>
      </c>
      <c r="AW167" s="13" t="s">
        <v>32</v>
      </c>
      <c r="AX167" s="13" t="s">
        <v>76</v>
      </c>
      <c r="AY167" s="161" t="s">
        <v>124</v>
      </c>
    </row>
    <row r="168" spans="1:65" s="13" customFormat="1">
      <c r="B168" s="159"/>
      <c r="D168" s="160" t="s">
        <v>156</v>
      </c>
      <c r="E168" s="161" t="s">
        <v>1</v>
      </c>
      <c r="F168" s="162" t="s">
        <v>228</v>
      </c>
      <c r="H168" s="163">
        <v>6.33</v>
      </c>
      <c r="I168" s="164"/>
      <c r="L168" s="159"/>
      <c r="M168" s="165"/>
      <c r="N168" s="166"/>
      <c r="O168" s="166"/>
      <c r="P168" s="166"/>
      <c r="Q168" s="166"/>
      <c r="R168" s="166"/>
      <c r="S168" s="166"/>
      <c r="T168" s="167"/>
      <c r="AT168" s="161" t="s">
        <v>156</v>
      </c>
      <c r="AU168" s="161" t="s">
        <v>86</v>
      </c>
      <c r="AV168" s="13" t="s">
        <v>86</v>
      </c>
      <c r="AW168" s="13" t="s">
        <v>32</v>
      </c>
      <c r="AX168" s="13" t="s">
        <v>76</v>
      </c>
      <c r="AY168" s="161" t="s">
        <v>124</v>
      </c>
    </row>
    <row r="169" spans="1:65" s="13" customFormat="1">
      <c r="B169" s="159"/>
      <c r="D169" s="160" t="s">
        <v>156</v>
      </c>
      <c r="E169" s="161" t="s">
        <v>1</v>
      </c>
      <c r="F169" s="162" t="s">
        <v>229</v>
      </c>
      <c r="H169" s="163">
        <v>161.09399999999999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156</v>
      </c>
      <c r="AU169" s="161" t="s">
        <v>86</v>
      </c>
      <c r="AV169" s="13" t="s">
        <v>86</v>
      </c>
      <c r="AW169" s="13" t="s">
        <v>32</v>
      </c>
      <c r="AX169" s="13" t="s">
        <v>76</v>
      </c>
      <c r="AY169" s="161" t="s">
        <v>124</v>
      </c>
    </row>
    <row r="170" spans="1:65" s="13" customFormat="1">
      <c r="B170" s="159"/>
      <c r="D170" s="160" t="s">
        <v>156</v>
      </c>
      <c r="E170" s="161" t="s">
        <v>1</v>
      </c>
      <c r="F170" s="162" t="s">
        <v>230</v>
      </c>
      <c r="H170" s="163">
        <v>18.989999999999998</v>
      </c>
      <c r="I170" s="164"/>
      <c r="L170" s="159"/>
      <c r="M170" s="165"/>
      <c r="N170" s="166"/>
      <c r="O170" s="166"/>
      <c r="P170" s="166"/>
      <c r="Q170" s="166"/>
      <c r="R170" s="166"/>
      <c r="S170" s="166"/>
      <c r="T170" s="167"/>
      <c r="AT170" s="161" t="s">
        <v>156</v>
      </c>
      <c r="AU170" s="161" t="s">
        <v>86</v>
      </c>
      <c r="AV170" s="13" t="s">
        <v>86</v>
      </c>
      <c r="AW170" s="13" t="s">
        <v>32</v>
      </c>
      <c r="AX170" s="13" t="s">
        <v>76</v>
      </c>
      <c r="AY170" s="161" t="s">
        <v>124</v>
      </c>
    </row>
    <row r="171" spans="1:65" s="14" customFormat="1">
      <c r="B171" s="173"/>
      <c r="D171" s="160" t="s">
        <v>156</v>
      </c>
      <c r="E171" s="174" t="s">
        <v>1</v>
      </c>
      <c r="F171" s="175" t="s">
        <v>200</v>
      </c>
      <c r="H171" s="176">
        <v>261.404</v>
      </c>
      <c r="I171" s="177"/>
      <c r="L171" s="173"/>
      <c r="M171" s="178"/>
      <c r="N171" s="179"/>
      <c r="O171" s="179"/>
      <c r="P171" s="179"/>
      <c r="Q171" s="179"/>
      <c r="R171" s="179"/>
      <c r="S171" s="179"/>
      <c r="T171" s="180"/>
      <c r="AT171" s="174" t="s">
        <v>156</v>
      </c>
      <c r="AU171" s="174" t="s">
        <v>86</v>
      </c>
      <c r="AV171" s="14" t="s">
        <v>141</v>
      </c>
      <c r="AW171" s="14" t="s">
        <v>32</v>
      </c>
      <c r="AX171" s="14" t="s">
        <v>84</v>
      </c>
      <c r="AY171" s="174" t="s">
        <v>124</v>
      </c>
    </row>
    <row r="172" spans="1:65" s="2" customFormat="1" ht="33" customHeight="1">
      <c r="A172" s="32"/>
      <c r="B172" s="144"/>
      <c r="C172" s="145" t="s">
        <v>247</v>
      </c>
      <c r="D172" s="145" t="s">
        <v>127</v>
      </c>
      <c r="E172" s="146" t="s">
        <v>248</v>
      </c>
      <c r="F172" s="147" t="s">
        <v>249</v>
      </c>
      <c r="G172" s="148" t="s">
        <v>188</v>
      </c>
      <c r="H172" s="149">
        <v>1045.616</v>
      </c>
      <c r="I172" s="150"/>
      <c r="J172" s="151">
        <f>ROUND(I172*H172,2)</f>
        <v>0</v>
      </c>
      <c r="K172" s="152"/>
      <c r="L172" s="33"/>
      <c r="M172" s="153" t="s">
        <v>1</v>
      </c>
      <c r="N172" s="154" t="s">
        <v>41</v>
      </c>
      <c r="O172" s="58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7" t="s">
        <v>141</v>
      </c>
      <c r="AT172" s="157" t="s">
        <v>127</v>
      </c>
      <c r="AU172" s="157" t="s">
        <v>86</v>
      </c>
      <c r="AY172" s="17" t="s">
        <v>124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7" t="s">
        <v>84</v>
      </c>
      <c r="BK172" s="158">
        <f>ROUND(I172*H172,2)</f>
        <v>0</v>
      </c>
      <c r="BL172" s="17" t="s">
        <v>141</v>
      </c>
      <c r="BM172" s="157" t="s">
        <v>250</v>
      </c>
    </row>
    <row r="173" spans="1:65" s="15" customFormat="1">
      <c r="B173" s="181"/>
      <c r="D173" s="160" t="s">
        <v>156</v>
      </c>
      <c r="E173" s="182" t="s">
        <v>1</v>
      </c>
      <c r="F173" s="183" t="s">
        <v>251</v>
      </c>
      <c r="H173" s="182" t="s">
        <v>1</v>
      </c>
      <c r="I173" s="184"/>
      <c r="L173" s="181"/>
      <c r="M173" s="185"/>
      <c r="N173" s="186"/>
      <c r="O173" s="186"/>
      <c r="P173" s="186"/>
      <c r="Q173" s="186"/>
      <c r="R173" s="186"/>
      <c r="S173" s="186"/>
      <c r="T173" s="187"/>
      <c r="AT173" s="182" t="s">
        <v>156</v>
      </c>
      <c r="AU173" s="182" t="s">
        <v>86</v>
      </c>
      <c r="AV173" s="15" t="s">
        <v>84</v>
      </c>
      <c r="AW173" s="15" t="s">
        <v>32</v>
      </c>
      <c r="AX173" s="15" t="s">
        <v>76</v>
      </c>
      <c r="AY173" s="182" t="s">
        <v>124</v>
      </c>
    </row>
    <row r="174" spans="1:65" s="13" customFormat="1">
      <c r="B174" s="159"/>
      <c r="D174" s="160" t="s">
        <v>156</v>
      </c>
      <c r="E174" s="161" t="s">
        <v>1</v>
      </c>
      <c r="F174" s="162" t="s">
        <v>252</v>
      </c>
      <c r="H174" s="163">
        <v>299.95999999999998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156</v>
      </c>
      <c r="AU174" s="161" t="s">
        <v>86</v>
      </c>
      <c r="AV174" s="13" t="s">
        <v>86</v>
      </c>
      <c r="AW174" s="13" t="s">
        <v>32</v>
      </c>
      <c r="AX174" s="13" t="s">
        <v>76</v>
      </c>
      <c r="AY174" s="161" t="s">
        <v>124</v>
      </c>
    </row>
    <row r="175" spans="1:65" s="13" customFormat="1">
      <c r="B175" s="159"/>
      <c r="D175" s="160" t="s">
        <v>156</v>
      </c>
      <c r="E175" s="161" t="s">
        <v>1</v>
      </c>
      <c r="F175" s="162" t="s">
        <v>253</v>
      </c>
      <c r="H175" s="163">
        <v>25.32</v>
      </c>
      <c r="I175" s="164"/>
      <c r="L175" s="159"/>
      <c r="M175" s="165"/>
      <c r="N175" s="166"/>
      <c r="O175" s="166"/>
      <c r="P175" s="166"/>
      <c r="Q175" s="166"/>
      <c r="R175" s="166"/>
      <c r="S175" s="166"/>
      <c r="T175" s="167"/>
      <c r="AT175" s="161" t="s">
        <v>156</v>
      </c>
      <c r="AU175" s="161" t="s">
        <v>86</v>
      </c>
      <c r="AV175" s="13" t="s">
        <v>86</v>
      </c>
      <c r="AW175" s="13" t="s">
        <v>32</v>
      </c>
      <c r="AX175" s="13" t="s">
        <v>76</v>
      </c>
      <c r="AY175" s="161" t="s">
        <v>124</v>
      </c>
    </row>
    <row r="176" spans="1:65" s="13" customFormat="1">
      <c r="B176" s="159"/>
      <c r="D176" s="160" t="s">
        <v>156</v>
      </c>
      <c r="E176" s="161" t="s">
        <v>1</v>
      </c>
      <c r="F176" s="162" t="s">
        <v>254</v>
      </c>
      <c r="H176" s="163">
        <v>644.37599999999998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156</v>
      </c>
      <c r="AU176" s="161" t="s">
        <v>86</v>
      </c>
      <c r="AV176" s="13" t="s">
        <v>86</v>
      </c>
      <c r="AW176" s="13" t="s">
        <v>32</v>
      </c>
      <c r="AX176" s="13" t="s">
        <v>76</v>
      </c>
      <c r="AY176" s="161" t="s">
        <v>124</v>
      </c>
    </row>
    <row r="177" spans="1:65" s="13" customFormat="1">
      <c r="B177" s="159"/>
      <c r="D177" s="160" t="s">
        <v>156</v>
      </c>
      <c r="E177" s="161" t="s">
        <v>1</v>
      </c>
      <c r="F177" s="162" t="s">
        <v>255</v>
      </c>
      <c r="H177" s="163">
        <v>75.959999999999994</v>
      </c>
      <c r="I177" s="164"/>
      <c r="L177" s="159"/>
      <c r="M177" s="165"/>
      <c r="N177" s="166"/>
      <c r="O177" s="166"/>
      <c r="P177" s="166"/>
      <c r="Q177" s="166"/>
      <c r="R177" s="166"/>
      <c r="S177" s="166"/>
      <c r="T177" s="167"/>
      <c r="AT177" s="161" t="s">
        <v>156</v>
      </c>
      <c r="AU177" s="161" t="s">
        <v>86</v>
      </c>
      <c r="AV177" s="13" t="s">
        <v>86</v>
      </c>
      <c r="AW177" s="13" t="s">
        <v>32</v>
      </c>
      <c r="AX177" s="13" t="s">
        <v>76</v>
      </c>
      <c r="AY177" s="161" t="s">
        <v>124</v>
      </c>
    </row>
    <row r="178" spans="1:65" s="14" customFormat="1">
      <c r="B178" s="173"/>
      <c r="D178" s="160" t="s">
        <v>156</v>
      </c>
      <c r="E178" s="174" t="s">
        <v>1</v>
      </c>
      <c r="F178" s="175" t="s">
        <v>200</v>
      </c>
      <c r="H178" s="176">
        <v>1045.616</v>
      </c>
      <c r="I178" s="177"/>
      <c r="L178" s="173"/>
      <c r="M178" s="178"/>
      <c r="N178" s="179"/>
      <c r="O178" s="179"/>
      <c r="P178" s="179"/>
      <c r="Q178" s="179"/>
      <c r="R178" s="179"/>
      <c r="S178" s="179"/>
      <c r="T178" s="180"/>
      <c r="AT178" s="174" t="s">
        <v>156</v>
      </c>
      <c r="AU178" s="174" t="s">
        <v>86</v>
      </c>
      <c r="AV178" s="14" t="s">
        <v>141</v>
      </c>
      <c r="AW178" s="14" t="s">
        <v>32</v>
      </c>
      <c r="AX178" s="14" t="s">
        <v>84</v>
      </c>
      <c r="AY178" s="174" t="s">
        <v>124</v>
      </c>
    </row>
    <row r="179" spans="1:65" s="2" customFormat="1" ht="16.5" customHeight="1">
      <c r="A179" s="32"/>
      <c r="B179" s="144"/>
      <c r="C179" s="145" t="s">
        <v>8</v>
      </c>
      <c r="D179" s="145" t="s">
        <v>127</v>
      </c>
      <c r="E179" s="146" t="s">
        <v>256</v>
      </c>
      <c r="F179" s="147" t="s">
        <v>257</v>
      </c>
      <c r="G179" s="148" t="s">
        <v>188</v>
      </c>
      <c r="H179" s="149">
        <v>261.404</v>
      </c>
      <c r="I179" s="150"/>
      <c r="J179" s="151">
        <f>ROUND(I179*H179,2)</f>
        <v>0</v>
      </c>
      <c r="K179" s="152"/>
      <c r="L179" s="33"/>
      <c r="M179" s="153" t="s">
        <v>1</v>
      </c>
      <c r="N179" s="154" t="s">
        <v>41</v>
      </c>
      <c r="O179" s="58"/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7" t="s">
        <v>141</v>
      </c>
      <c r="AT179" s="157" t="s">
        <v>127</v>
      </c>
      <c r="AU179" s="157" t="s">
        <v>86</v>
      </c>
      <c r="AY179" s="17" t="s">
        <v>124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7" t="s">
        <v>84</v>
      </c>
      <c r="BK179" s="158">
        <f>ROUND(I179*H179,2)</f>
        <v>0</v>
      </c>
      <c r="BL179" s="17" t="s">
        <v>141</v>
      </c>
      <c r="BM179" s="157" t="s">
        <v>258</v>
      </c>
    </row>
    <row r="180" spans="1:65" s="13" customFormat="1">
      <c r="B180" s="159"/>
      <c r="D180" s="160" t="s">
        <v>156</v>
      </c>
      <c r="E180" s="161" t="s">
        <v>1</v>
      </c>
      <c r="F180" s="162" t="s">
        <v>246</v>
      </c>
      <c r="H180" s="163">
        <v>74.989999999999995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156</v>
      </c>
      <c r="AU180" s="161" t="s">
        <v>86</v>
      </c>
      <c r="AV180" s="13" t="s">
        <v>86</v>
      </c>
      <c r="AW180" s="13" t="s">
        <v>32</v>
      </c>
      <c r="AX180" s="13" t="s">
        <v>76</v>
      </c>
      <c r="AY180" s="161" t="s">
        <v>124</v>
      </c>
    </row>
    <row r="181" spans="1:65" s="13" customFormat="1">
      <c r="B181" s="159"/>
      <c r="D181" s="160" t="s">
        <v>156</v>
      </c>
      <c r="E181" s="161" t="s">
        <v>1</v>
      </c>
      <c r="F181" s="162" t="s">
        <v>228</v>
      </c>
      <c r="H181" s="163">
        <v>6.33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156</v>
      </c>
      <c r="AU181" s="161" t="s">
        <v>86</v>
      </c>
      <c r="AV181" s="13" t="s">
        <v>86</v>
      </c>
      <c r="AW181" s="13" t="s">
        <v>32</v>
      </c>
      <c r="AX181" s="13" t="s">
        <v>76</v>
      </c>
      <c r="AY181" s="161" t="s">
        <v>124</v>
      </c>
    </row>
    <row r="182" spans="1:65" s="13" customFormat="1">
      <c r="B182" s="159"/>
      <c r="D182" s="160" t="s">
        <v>156</v>
      </c>
      <c r="E182" s="161" t="s">
        <v>1</v>
      </c>
      <c r="F182" s="162" t="s">
        <v>229</v>
      </c>
      <c r="H182" s="163">
        <v>161.09399999999999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156</v>
      </c>
      <c r="AU182" s="161" t="s">
        <v>86</v>
      </c>
      <c r="AV182" s="13" t="s">
        <v>86</v>
      </c>
      <c r="AW182" s="13" t="s">
        <v>32</v>
      </c>
      <c r="AX182" s="13" t="s">
        <v>76</v>
      </c>
      <c r="AY182" s="161" t="s">
        <v>124</v>
      </c>
    </row>
    <row r="183" spans="1:65" s="13" customFormat="1">
      <c r="B183" s="159"/>
      <c r="D183" s="160" t="s">
        <v>156</v>
      </c>
      <c r="E183" s="161" t="s">
        <v>1</v>
      </c>
      <c r="F183" s="162" t="s">
        <v>230</v>
      </c>
      <c r="H183" s="163">
        <v>18.989999999999998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156</v>
      </c>
      <c r="AU183" s="161" t="s">
        <v>86</v>
      </c>
      <c r="AV183" s="13" t="s">
        <v>86</v>
      </c>
      <c r="AW183" s="13" t="s">
        <v>32</v>
      </c>
      <c r="AX183" s="13" t="s">
        <v>76</v>
      </c>
      <c r="AY183" s="161" t="s">
        <v>124</v>
      </c>
    </row>
    <row r="184" spans="1:65" s="14" customFormat="1">
      <c r="B184" s="173"/>
      <c r="D184" s="160" t="s">
        <v>156</v>
      </c>
      <c r="E184" s="174" t="s">
        <v>1</v>
      </c>
      <c r="F184" s="175" t="s">
        <v>200</v>
      </c>
      <c r="H184" s="176">
        <v>261.404</v>
      </c>
      <c r="I184" s="177"/>
      <c r="L184" s="173"/>
      <c r="M184" s="178"/>
      <c r="N184" s="179"/>
      <c r="O184" s="179"/>
      <c r="P184" s="179"/>
      <c r="Q184" s="179"/>
      <c r="R184" s="179"/>
      <c r="S184" s="179"/>
      <c r="T184" s="180"/>
      <c r="AT184" s="174" t="s">
        <v>156</v>
      </c>
      <c r="AU184" s="174" t="s">
        <v>86</v>
      </c>
      <c r="AV184" s="14" t="s">
        <v>141</v>
      </c>
      <c r="AW184" s="14" t="s">
        <v>32</v>
      </c>
      <c r="AX184" s="14" t="s">
        <v>84</v>
      </c>
      <c r="AY184" s="174" t="s">
        <v>124</v>
      </c>
    </row>
    <row r="185" spans="1:65" s="2" customFormat="1" ht="24.2" customHeight="1">
      <c r="A185" s="32"/>
      <c r="B185" s="144"/>
      <c r="C185" s="145" t="s">
        <v>259</v>
      </c>
      <c r="D185" s="145" t="s">
        <v>127</v>
      </c>
      <c r="E185" s="146" t="s">
        <v>260</v>
      </c>
      <c r="F185" s="147" t="s">
        <v>261</v>
      </c>
      <c r="G185" s="148" t="s">
        <v>262</v>
      </c>
      <c r="H185" s="149">
        <v>478.37</v>
      </c>
      <c r="I185" s="150"/>
      <c r="J185" s="151">
        <f>ROUND(I185*H185,2)</f>
        <v>0</v>
      </c>
      <c r="K185" s="152"/>
      <c r="L185" s="33"/>
      <c r="M185" s="153" t="s">
        <v>1</v>
      </c>
      <c r="N185" s="154" t="s">
        <v>41</v>
      </c>
      <c r="O185" s="58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7" t="s">
        <v>141</v>
      </c>
      <c r="AT185" s="157" t="s">
        <v>127</v>
      </c>
      <c r="AU185" s="157" t="s">
        <v>86</v>
      </c>
      <c r="AY185" s="17" t="s">
        <v>124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7" t="s">
        <v>84</v>
      </c>
      <c r="BK185" s="158">
        <f>ROUND(I185*H185,2)</f>
        <v>0</v>
      </c>
      <c r="BL185" s="17" t="s">
        <v>141</v>
      </c>
      <c r="BM185" s="157" t="s">
        <v>263</v>
      </c>
    </row>
    <row r="186" spans="1:65" s="13" customFormat="1">
      <c r="B186" s="159"/>
      <c r="D186" s="160" t="s">
        <v>156</v>
      </c>
      <c r="E186" s="161" t="s">
        <v>1</v>
      </c>
      <c r="F186" s="162" t="s">
        <v>264</v>
      </c>
      <c r="H186" s="163">
        <v>137.232</v>
      </c>
      <c r="I186" s="164"/>
      <c r="L186" s="159"/>
      <c r="M186" s="165"/>
      <c r="N186" s="166"/>
      <c r="O186" s="166"/>
      <c r="P186" s="166"/>
      <c r="Q186" s="166"/>
      <c r="R186" s="166"/>
      <c r="S186" s="166"/>
      <c r="T186" s="167"/>
      <c r="AT186" s="161" t="s">
        <v>156</v>
      </c>
      <c r="AU186" s="161" t="s">
        <v>86</v>
      </c>
      <c r="AV186" s="13" t="s">
        <v>86</v>
      </c>
      <c r="AW186" s="13" t="s">
        <v>32</v>
      </c>
      <c r="AX186" s="13" t="s">
        <v>76</v>
      </c>
      <c r="AY186" s="161" t="s">
        <v>124</v>
      </c>
    </row>
    <row r="187" spans="1:65" s="13" customFormat="1">
      <c r="B187" s="159"/>
      <c r="D187" s="160" t="s">
        <v>156</v>
      </c>
      <c r="E187" s="161" t="s">
        <v>1</v>
      </c>
      <c r="F187" s="162" t="s">
        <v>265</v>
      </c>
      <c r="H187" s="163">
        <v>11.584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156</v>
      </c>
      <c r="AU187" s="161" t="s">
        <v>86</v>
      </c>
      <c r="AV187" s="13" t="s">
        <v>86</v>
      </c>
      <c r="AW187" s="13" t="s">
        <v>32</v>
      </c>
      <c r="AX187" s="13" t="s">
        <v>76</v>
      </c>
      <c r="AY187" s="161" t="s">
        <v>124</v>
      </c>
    </row>
    <row r="188" spans="1:65" s="13" customFormat="1">
      <c r="B188" s="159"/>
      <c r="D188" s="160" t="s">
        <v>156</v>
      </c>
      <c r="E188" s="161" t="s">
        <v>1</v>
      </c>
      <c r="F188" s="162" t="s">
        <v>266</v>
      </c>
      <c r="H188" s="163">
        <v>294.80200000000002</v>
      </c>
      <c r="I188" s="164"/>
      <c r="L188" s="159"/>
      <c r="M188" s="165"/>
      <c r="N188" s="166"/>
      <c r="O188" s="166"/>
      <c r="P188" s="166"/>
      <c r="Q188" s="166"/>
      <c r="R188" s="166"/>
      <c r="S188" s="166"/>
      <c r="T188" s="167"/>
      <c r="AT188" s="161" t="s">
        <v>156</v>
      </c>
      <c r="AU188" s="161" t="s">
        <v>86</v>
      </c>
      <c r="AV188" s="13" t="s">
        <v>86</v>
      </c>
      <c r="AW188" s="13" t="s">
        <v>32</v>
      </c>
      <c r="AX188" s="13" t="s">
        <v>76</v>
      </c>
      <c r="AY188" s="161" t="s">
        <v>124</v>
      </c>
    </row>
    <row r="189" spans="1:65" s="13" customFormat="1">
      <c r="B189" s="159"/>
      <c r="D189" s="160" t="s">
        <v>156</v>
      </c>
      <c r="E189" s="161" t="s">
        <v>1</v>
      </c>
      <c r="F189" s="162" t="s">
        <v>267</v>
      </c>
      <c r="H189" s="163">
        <v>34.752000000000002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156</v>
      </c>
      <c r="AU189" s="161" t="s">
        <v>86</v>
      </c>
      <c r="AV189" s="13" t="s">
        <v>86</v>
      </c>
      <c r="AW189" s="13" t="s">
        <v>32</v>
      </c>
      <c r="AX189" s="13" t="s">
        <v>76</v>
      </c>
      <c r="AY189" s="161" t="s">
        <v>124</v>
      </c>
    </row>
    <row r="190" spans="1:65" s="14" customFormat="1">
      <c r="B190" s="173"/>
      <c r="D190" s="160" t="s">
        <v>156</v>
      </c>
      <c r="E190" s="174" t="s">
        <v>1</v>
      </c>
      <c r="F190" s="175" t="s">
        <v>200</v>
      </c>
      <c r="H190" s="176">
        <v>478.37</v>
      </c>
      <c r="I190" s="177"/>
      <c r="L190" s="173"/>
      <c r="M190" s="178"/>
      <c r="N190" s="179"/>
      <c r="O190" s="179"/>
      <c r="P190" s="179"/>
      <c r="Q190" s="179"/>
      <c r="R190" s="179"/>
      <c r="S190" s="179"/>
      <c r="T190" s="180"/>
      <c r="AT190" s="174" t="s">
        <v>156</v>
      </c>
      <c r="AU190" s="174" t="s">
        <v>86</v>
      </c>
      <c r="AV190" s="14" t="s">
        <v>141</v>
      </c>
      <c r="AW190" s="14" t="s">
        <v>32</v>
      </c>
      <c r="AX190" s="14" t="s">
        <v>84</v>
      </c>
      <c r="AY190" s="174" t="s">
        <v>124</v>
      </c>
    </row>
    <row r="191" spans="1:65" s="2" customFormat="1" ht="33" customHeight="1">
      <c r="A191" s="32"/>
      <c r="B191" s="144"/>
      <c r="C191" s="145" t="s">
        <v>268</v>
      </c>
      <c r="D191" s="145" t="s">
        <v>127</v>
      </c>
      <c r="E191" s="146" t="s">
        <v>269</v>
      </c>
      <c r="F191" s="147" t="s">
        <v>270</v>
      </c>
      <c r="G191" s="148" t="s">
        <v>183</v>
      </c>
      <c r="H191" s="149">
        <v>703</v>
      </c>
      <c r="I191" s="150"/>
      <c r="J191" s="151">
        <f>ROUND(I191*H191,2)</f>
        <v>0</v>
      </c>
      <c r="K191" s="152"/>
      <c r="L191" s="33"/>
      <c r="M191" s="153" t="s">
        <v>1</v>
      </c>
      <c r="N191" s="154" t="s">
        <v>41</v>
      </c>
      <c r="O191" s="58"/>
      <c r="P191" s="155">
        <f>O191*H191</f>
        <v>0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7" t="s">
        <v>141</v>
      </c>
      <c r="AT191" s="157" t="s">
        <v>127</v>
      </c>
      <c r="AU191" s="157" t="s">
        <v>86</v>
      </c>
      <c r="AY191" s="17" t="s">
        <v>124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7" t="s">
        <v>84</v>
      </c>
      <c r="BK191" s="158">
        <f>ROUND(I191*H191,2)</f>
        <v>0</v>
      </c>
      <c r="BL191" s="17" t="s">
        <v>141</v>
      </c>
      <c r="BM191" s="157" t="s">
        <v>271</v>
      </c>
    </row>
    <row r="192" spans="1:65" s="13" customFormat="1">
      <c r="B192" s="159"/>
      <c r="D192" s="160" t="s">
        <v>156</v>
      </c>
      <c r="E192" s="161" t="s">
        <v>1</v>
      </c>
      <c r="F192" s="162" t="s">
        <v>272</v>
      </c>
      <c r="H192" s="163">
        <v>703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156</v>
      </c>
      <c r="AU192" s="161" t="s">
        <v>86</v>
      </c>
      <c r="AV192" s="13" t="s">
        <v>86</v>
      </c>
      <c r="AW192" s="13" t="s">
        <v>32</v>
      </c>
      <c r="AX192" s="13" t="s">
        <v>84</v>
      </c>
      <c r="AY192" s="161" t="s">
        <v>124</v>
      </c>
    </row>
    <row r="193" spans="1:65" s="2" customFormat="1" ht="21.75" customHeight="1">
      <c r="A193" s="32"/>
      <c r="B193" s="144"/>
      <c r="C193" s="145" t="s">
        <v>273</v>
      </c>
      <c r="D193" s="145" t="s">
        <v>127</v>
      </c>
      <c r="E193" s="146" t="s">
        <v>274</v>
      </c>
      <c r="F193" s="147" t="s">
        <v>275</v>
      </c>
      <c r="G193" s="148" t="s">
        <v>183</v>
      </c>
      <c r="H193" s="149">
        <v>703</v>
      </c>
      <c r="I193" s="150"/>
      <c r="J193" s="151">
        <f>ROUND(I193*H193,2)</f>
        <v>0</v>
      </c>
      <c r="K193" s="152"/>
      <c r="L193" s="33"/>
      <c r="M193" s="153" t="s">
        <v>1</v>
      </c>
      <c r="N193" s="154" t="s">
        <v>41</v>
      </c>
      <c r="O193" s="58"/>
      <c r="P193" s="155">
        <f>O193*H193</f>
        <v>0</v>
      </c>
      <c r="Q193" s="155">
        <v>0</v>
      </c>
      <c r="R193" s="155">
        <f>Q193*H193</f>
        <v>0</v>
      </c>
      <c r="S193" s="155">
        <v>0</v>
      </c>
      <c r="T193" s="15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7" t="s">
        <v>141</v>
      </c>
      <c r="AT193" s="157" t="s">
        <v>127</v>
      </c>
      <c r="AU193" s="157" t="s">
        <v>86</v>
      </c>
      <c r="AY193" s="17" t="s">
        <v>124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7" t="s">
        <v>84</v>
      </c>
      <c r="BK193" s="158">
        <f>ROUND(I193*H193,2)</f>
        <v>0</v>
      </c>
      <c r="BL193" s="17" t="s">
        <v>141</v>
      </c>
      <c r="BM193" s="157" t="s">
        <v>276</v>
      </c>
    </row>
    <row r="194" spans="1:65" s="13" customFormat="1">
      <c r="B194" s="159"/>
      <c r="D194" s="160" t="s">
        <v>156</v>
      </c>
      <c r="E194" s="161" t="s">
        <v>1</v>
      </c>
      <c r="F194" s="162" t="s">
        <v>272</v>
      </c>
      <c r="H194" s="163">
        <v>703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156</v>
      </c>
      <c r="AU194" s="161" t="s">
        <v>86</v>
      </c>
      <c r="AV194" s="13" t="s">
        <v>86</v>
      </c>
      <c r="AW194" s="13" t="s">
        <v>32</v>
      </c>
      <c r="AX194" s="13" t="s">
        <v>84</v>
      </c>
      <c r="AY194" s="161" t="s">
        <v>124</v>
      </c>
    </row>
    <row r="195" spans="1:65" s="2" customFormat="1" ht="24.2" customHeight="1">
      <c r="A195" s="32"/>
      <c r="B195" s="144"/>
      <c r="C195" s="145" t="s">
        <v>277</v>
      </c>
      <c r="D195" s="145" t="s">
        <v>127</v>
      </c>
      <c r="E195" s="146" t="s">
        <v>278</v>
      </c>
      <c r="F195" s="147" t="s">
        <v>279</v>
      </c>
      <c r="G195" s="148" t="s">
        <v>183</v>
      </c>
      <c r="H195" s="149">
        <v>98.74</v>
      </c>
      <c r="I195" s="150"/>
      <c r="J195" s="151">
        <f>ROUND(I195*H195,2)</f>
        <v>0</v>
      </c>
      <c r="K195" s="152"/>
      <c r="L195" s="33"/>
      <c r="M195" s="153" t="s">
        <v>1</v>
      </c>
      <c r="N195" s="154" t="s">
        <v>41</v>
      </c>
      <c r="O195" s="58"/>
      <c r="P195" s="155">
        <f>O195*H195</f>
        <v>0</v>
      </c>
      <c r="Q195" s="155">
        <v>0</v>
      </c>
      <c r="R195" s="155">
        <f>Q195*H195</f>
        <v>0</v>
      </c>
      <c r="S195" s="155">
        <v>0</v>
      </c>
      <c r="T195" s="15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7" t="s">
        <v>141</v>
      </c>
      <c r="AT195" s="157" t="s">
        <v>127</v>
      </c>
      <c r="AU195" s="157" t="s">
        <v>86</v>
      </c>
      <c r="AY195" s="17" t="s">
        <v>124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7" t="s">
        <v>84</v>
      </c>
      <c r="BK195" s="158">
        <f>ROUND(I195*H195,2)</f>
        <v>0</v>
      </c>
      <c r="BL195" s="17" t="s">
        <v>141</v>
      </c>
      <c r="BM195" s="157" t="s">
        <v>280</v>
      </c>
    </row>
    <row r="196" spans="1:65" s="13" customFormat="1">
      <c r="B196" s="159"/>
      <c r="D196" s="160" t="s">
        <v>156</v>
      </c>
      <c r="E196" s="161" t="s">
        <v>1</v>
      </c>
      <c r="F196" s="162" t="s">
        <v>281</v>
      </c>
      <c r="H196" s="163">
        <v>98.74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156</v>
      </c>
      <c r="AU196" s="161" t="s">
        <v>86</v>
      </c>
      <c r="AV196" s="13" t="s">
        <v>86</v>
      </c>
      <c r="AW196" s="13" t="s">
        <v>32</v>
      </c>
      <c r="AX196" s="13" t="s">
        <v>84</v>
      </c>
      <c r="AY196" s="161" t="s">
        <v>124</v>
      </c>
    </row>
    <row r="197" spans="1:65" s="2" customFormat="1" ht="16.5" customHeight="1">
      <c r="A197" s="32"/>
      <c r="B197" s="144"/>
      <c r="C197" s="188" t="s">
        <v>282</v>
      </c>
      <c r="D197" s="188" t="s">
        <v>283</v>
      </c>
      <c r="E197" s="189" t="s">
        <v>284</v>
      </c>
      <c r="F197" s="190" t="s">
        <v>285</v>
      </c>
      <c r="G197" s="191" t="s">
        <v>262</v>
      </c>
      <c r="H197" s="192">
        <v>17.773</v>
      </c>
      <c r="I197" s="193"/>
      <c r="J197" s="194">
        <f>ROUND(I197*H197,2)</f>
        <v>0</v>
      </c>
      <c r="K197" s="195"/>
      <c r="L197" s="196"/>
      <c r="M197" s="197" t="s">
        <v>1</v>
      </c>
      <c r="N197" s="198" t="s">
        <v>41</v>
      </c>
      <c r="O197" s="58"/>
      <c r="P197" s="155">
        <f>O197*H197</f>
        <v>0</v>
      </c>
      <c r="Q197" s="155">
        <v>1</v>
      </c>
      <c r="R197" s="155">
        <f>Q197*H197</f>
        <v>17.773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160</v>
      </c>
      <c r="AT197" s="157" t="s">
        <v>283</v>
      </c>
      <c r="AU197" s="157" t="s">
        <v>86</v>
      </c>
      <c r="AY197" s="17" t="s">
        <v>124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7" t="s">
        <v>84</v>
      </c>
      <c r="BK197" s="158">
        <f>ROUND(I197*H197,2)</f>
        <v>0</v>
      </c>
      <c r="BL197" s="17" t="s">
        <v>141</v>
      </c>
      <c r="BM197" s="157" t="s">
        <v>286</v>
      </c>
    </row>
    <row r="198" spans="1:65" s="13" customFormat="1">
      <c r="B198" s="159"/>
      <c r="D198" s="160" t="s">
        <v>156</v>
      </c>
      <c r="E198" s="161" t="s">
        <v>1</v>
      </c>
      <c r="F198" s="162" t="s">
        <v>287</v>
      </c>
      <c r="H198" s="163">
        <v>17.773</v>
      </c>
      <c r="I198" s="164"/>
      <c r="L198" s="159"/>
      <c r="M198" s="165"/>
      <c r="N198" s="166"/>
      <c r="O198" s="166"/>
      <c r="P198" s="166"/>
      <c r="Q198" s="166"/>
      <c r="R198" s="166"/>
      <c r="S198" s="166"/>
      <c r="T198" s="167"/>
      <c r="AT198" s="161" t="s">
        <v>156</v>
      </c>
      <c r="AU198" s="161" t="s">
        <v>86</v>
      </c>
      <c r="AV198" s="13" t="s">
        <v>86</v>
      </c>
      <c r="AW198" s="13" t="s">
        <v>32</v>
      </c>
      <c r="AX198" s="13" t="s">
        <v>84</v>
      </c>
      <c r="AY198" s="161" t="s">
        <v>124</v>
      </c>
    </row>
    <row r="199" spans="1:65" s="2" customFormat="1" ht="24.2" customHeight="1">
      <c r="A199" s="32"/>
      <c r="B199" s="144"/>
      <c r="C199" s="145" t="s">
        <v>7</v>
      </c>
      <c r="D199" s="145" t="s">
        <v>127</v>
      </c>
      <c r="E199" s="146" t="s">
        <v>288</v>
      </c>
      <c r="F199" s="147" t="s">
        <v>289</v>
      </c>
      <c r="G199" s="148" t="s">
        <v>183</v>
      </c>
      <c r="H199" s="149">
        <v>98.74</v>
      </c>
      <c r="I199" s="150"/>
      <c r="J199" s="151">
        <f>ROUND(I199*H199,2)</f>
        <v>0</v>
      </c>
      <c r="K199" s="152"/>
      <c r="L199" s="33"/>
      <c r="M199" s="153" t="s">
        <v>1</v>
      </c>
      <c r="N199" s="154" t="s">
        <v>41</v>
      </c>
      <c r="O199" s="58"/>
      <c r="P199" s="155">
        <f>O199*H199</f>
        <v>0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7" t="s">
        <v>141</v>
      </c>
      <c r="AT199" s="157" t="s">
        <v>127</v>
      </c>
      <c r="AU199" s="157" t="s">
        <v>86</v>
      </c>
      <c r="AY199" s="17" t="s">
        <v>124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7" t="s">
        <v>84</v>
      </c>
      <c r="BK199" s="158">
        <f>ROUND(I199*H199,2)</f>
        <v>0</v>
      </c>
      <c r="BL199" s="17" t="s">
        <v>141</v>
      </c>
      <c r="BM199" s="157" t="s">
        <v>290</v>
      </c>
    </row>
    <row r="200" spans="1:65" s="13" customFormat="1">
      <c r="B200" s="159"/>
      <c r="D200" s="160" t="s">
        <v>156</v>
      </c>
      <c r="E200" s="161" t="s">
        <v>1</v>
      </c>
      <c r="F200" s="162" t="s">
        <v>281</v>
      </c>
      <c r="H200" s="163">
        <v>98.74</v>
      </c>
      <c r="I200" s="164"/>
      <c r="L200" s="159"/>
      <c r="M200" s="165"/>
      <c r="N200" s="166"/>
      <c r="O200" s="166"/>
      <c r="P200" s="166"/>
      <c r="Q200" s="166"/>
      <c r="R200" s="166"/>
      <c r="S200" s="166"/>
      <c r="T200" s="167"/>
      <c r="AT200" s="161" t="s">
        <v>156</v>
      </c>
      <c r="AU200" s="161" t="s">
        <v>86</v>
      </c>
      <c r="AV200" s="13" t="s">
        <v>86</v>
      </c>
      <c r="AW200" s="13" t="s">
        <v>32</v>
      </c>
      <c r="AX200" s="13" t="s">
        <v>84</v>
      </c>
      <c r="AY200" s="161" t="s">
        <v>124</v>
      </c>
    </row>
    <row r="201" spans="1:65" s="2" customFormat="1" ht="16.5" customHeight="1">
      <c r="A201" s="32"/>
      <c r="B201" s="144"/>
      <c r="C201" s="188" t="s">
        <v>291</v>
      </c>
      <c r="D201" s="188" t="s">
        <v>283</v>
      </c>
      <c r="E201" s="189" t="s">
        <v>292</v>
      </c>
      <c r="F201" s="190" t="s">
        <v>293</v>
      </c>
      <c r="G201" s="191" t="s">
        <v>294</v>
      </c>
      <c r="H201" s="192">
        <v>1.4810000000000001</v>
      </c>
      <c r="I201" s="193"/>
      <c r="J201" s="194">
        <f>ROUND(I201*H201,2)</f>
        <v>0</v>
      </c>
      <c r="K201" s="195"/>
      <c r="L201" s="196"/>
      <c r="M201" s="197" t="s">
        <v>1</v>
      </c>
      <c r="N201" s="198" t="s">
        <v>41</v>
      </c>
      <c r="O201" s="58"/>
      <c r="P201" s="155">
        <f>O201*H201</f>
        <v>0</v>
      </c>
      <c r="Q201" s="155">
        <v>1E-3</v>
      </c>
      <c r="R201" s="155">
        <f>Q201*H201</f>
        <v>1.4810000000000001E-3</v>
      </c>
      <c r="S201" s="155">
        <v>0</v>
      </c>
      <c r="T201" s="15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7" t="s">
        <v>160</v>
      </c>
      <c r="AT201" s="157" t="s">
        <v>283</v>
      </c>
      <c r="AU201" s="157" t="s">
        <v>86</v>
      </c>
      <c r="AY201" s="17" t="s">
        <v>124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7" t="s">
        <v>84</v>
      </c>
      <c r="BK201" s="158">
        <f>ROUND(I201*H201,2)</f>
        <v>0</v>
      </c>
      <c r="BL201" s="17" t="s">
        <v>141</v>
      </c>
      <c r="BM201" s="157" t="s">
        <v>295</v>
      </c>
    </row>
    <row r="202" spans="1:65" s="13" customFormat="1">
      <c r="B202" s="159"/>
      <c r="D202" s="160" t="s">
        <v>156</v>
      </c>
      <c r="F202" s="162" t="s">
        <v>296</v>
      </c>
      <c r="H202" s="163">
        <v>1.4810000000000001</v>
      </c>
      <c r="I202" s="164"/>
      <c r="L202" s="159"/>
      <c r="M202" s="165"/>
      <c r="N202" s="166"/>
      <c r="O202" s="166"/>
      <c r="P202" s="166"/>
      <c r="Q202" s="166"/>
      <c r="R202" s="166"/>
      <c r="S202" s="166"/>
      <c r="T202" s="167"/>
      <c r="AT202" s="161" t="s">
        <v>156</v>
      </c>
      <c r="AU202" s="161" t="s">
        <v>86</v>
      </c>
      <c r="AV202" s="13" t="s">
        <v>86</v>
      </c>
      <c r="AW202" s="13" t="s">
        <v>3</v>
      </c>
      <c r="AX202" s="13" t="s">
        <v>84</v>
      </c>
      <c r="AY202" s="161" t="s">
        <v>124</v>
      </c>
    </row>
    <row r="203" spans="1:65" s="2" customFormat="1" ht="33" customHeight="1">
      <c r="A203" s="32"/>
      <c r="B203" s="144"/>
      <c r="C203" s="145" t="s">
        <v>297</v>
      </c>
      <c r="D203" s="145" t="s">
        <v>127</v>
      </c>
      <c r="E203" s="146" t="s">
        <v>298</v>
      </c>
      <c r="F203" s="147" t="s">
        <v>299</v>
      </c>
      <c r="G203" s="148" t="s">
        <v>183</v>
      </c>
      <c r="H203" s="149">
        <v>98.74</v>
      </c>
      <c r="I203" s="150"/>
      <c r="J203" s="151">
        <f>ROUND(I203*H203,2)</f>
        <v>0</v>
      </c>
      <c r="K203" s="152"/>
      <c r="L203" s="33"/>
      <c r="M203" s="153" t="s">
        <v>1</v>
      </c>
      <c r="N203" s="154" t="s">
        <v>41</v>
      </c>
      <c r="O203" s="58"/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7" t="s">
        <v>141</v>
      </c>
      <c r="AT203" s="157" t="s">
        <v>127</v>
      </c>
      <c r="AU203" s="157" t="s">
        <v>86</v>
      </c>
      <c r="AY203" s="17" t="s">
        <v>124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7" t="s">
        <v>84</v>
      </c>
      <c r="BK203" s="158">
        <f>ROUND(I203*H203,2)</f>
        <v>0</v>
      </c>
      <c r="BL203" s="17" t="s">
        <v>141</v>
      </c>
      <c r="BM203" s="157" t="s">
        <v>300</v>
      </c>
    </row>
    <row r="204" spans="1:65" s="13" customFormat="1">
      <c r="B204" s="159"/>
      <c r="D204" s="160" t="s">
        <v>156</v>
      </c>
      <c r="E204" s="161" t="s">
        <v>1</v>
      </c>
      <c r="F204" s="162" t="s">
        <v>281</v>
      </c>
      <c r="H204" s="163">
        <v>98.74</v>
      </c>
      <c r="I204" s="164"/>
      <c r="L204" s="159"/>
      <c r="M204" s="165"/>
      <c r="N204" s="166"/>
      <c r="O204" s="166"/>
      <c r="P204" s="166"/>
      <c r="Q204" s="166"/>
      <c r="R204" s="166"/>
      <c r="S204" s="166"/>
      <c r="T204" s="167"/>
      <c r="AT204" s="161" t="s">
        <v>156</v>
      </c>
      <c r="AU204" s="161" t="s">
        <v>86</v>
      </c>
      <c r="AV204" s="13" t="s">
        <v>86</v>
      </c>
      <c r="AW204" s="13" t="s">
        <v>32</v>
      </c>
      <c r="AX204" s="13" t="s">
        <v>84</v>
      </c>
      <c r="AY204" s="161" t="s">
        <v>124</v>
      </c>
    </row>
    <row r="205" spans="1:65" s="2" customFormat="1" ht="24.2" customHeight="1">
      <c r="A205" s="32"/>
      <c r="B205" s="144"/>
      <c r="C205" s="145" t="s">
        <v>301</v>
      </c>
      <c r="D205" s="145" t="s">
        <v>127</v>
      </c>
      <c r="E205" s="146" t="s">
        <v>302</v>
      </c>
      <c r="F205" s="147" t="s">
        <v>303</v>
      </c>
      <c r="G205" s="148" t="s">
        <v>183</v>
      </c>
      <c r="H205" s="149">
        <v>38.97</v>
      </c>
      <c r="I205" s="150"/>
      <c r="J205" s="151">
        <f>ROUND(I205*H205,2)</f>
        <v>0</v>
      </c>
      <c r="K205" s="152"/>
      <c r="L205" s="33"/>
      <c r="M205" s="153" t="s">
        <v>1</v>
      </c>
      <c r="N205" s="154" t="s">
        <v>41</v>
      </c>
      <c r="O205" s="58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141</v>
      </c>
      <c r="AT205" s="157" t="s">
        <v>127</v>
      </c>
      <c r="AU205" s="157" t="s">
        <v>86</v>
      </c>
      <c r="AY205" s="17" t="s">
        <v>124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7" t="s">
        <v>84</v>
      </c>
      <c r="BK205" s="158">
        <f>ROUND(I205*H205,2)</f>
        <v>0</v>
      </c>
      <c r="BL205" s="17" t="s">
        <v>141</v>
      </c>
      <c r="BM205" s="157" t="s">
        <v>304</v>
      </c>
    </row>
    <row r="206" spans="1:65" s="2" customFormat="1" ht="16.5" customHeight="1">
      <c r="A206" s="32"/>
      <c r="B206" s="144"/>
      <c r="C206" s="188" t="s">
        <v>305</v>
      </c>
      <c r="D206" s="188" t="s">
        <v>283</v>
      </c>
      <c r="E206" s="189" t="s">
        <v>306</v>
      </c>
      <c r="F206" s="190" t="s">
        <v>307</v>
      </c>
      <c r="G206" s="191" t="s">
        <v>188</v>
      </c>
      <c r="H206" s="192">
        <v>4.0140000000000002</v>
      </c>
      <c r="I206" s="193"/>
      <c r="J206" s="194">
        <f>ROUND(I206*H206,2)</f>
        <v>0</v>
      </c>
      <c r="K206" s="195"/>
      <c r="L206" s="196"/>
      <c r="M206" s="197" t="s">
        <v>1</v>
      </c>
      <c r="N206" s="198" t="s">
        <v>41</v>
      </c>
      <c r="O206" s="58"/>
      <c r="P206" s="155">
        <f>O206*H206</f>
        <v>0</v>
      </c>
      <c r="Q206" s="155">
        <v>0.2</v>
      </c>
      <c r="R206" s="155">
        <f>Q206*H206</f>
        <v>0.80280000000000007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160</v>
      </c>
      <c r="AT206" s="157" t="s">
        <v>283</v>
      </c>
      <c r="AU206" s="157" t="s">
        <v>86</v>
      </c>
      <c r="AY206" s="17" t="s">
        <v>124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84</v>
      </c>
      <c r="BK206" s="158">
        <f>ROUND(I206*H206,2)</f>
        <v>0</v>
      </c>
      <c r="BL206" s="17" t="s">
        <v>141</v>
      </c>
      <c r="BM206" s="157" t="s">
        <v>308</v>
      </c>
    </row>
    <row r="207" spans="1:65" s="13" customFormat="1">
      <c r="B207" s="159"/>
      <c r="D207" s="160" t="s">
        <v>156</v>
      </c>
      <c r="F207" s="162" t="s">
        <v>309</v>
      </c>
      <c r="H207" s="163">
        <v>4.0140000000000002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156</v>
      </c>
      <c r="AU207" s="161" t="s">
        <v>86</v>
      </c>
      <c r="AV207" s="13" t="s">
        <v>86</v>
      </c>
      <c r="AW207" s="13" t="s">
        <v>3</v>
      </c>
      <c r="AX207" s="13" t="s">
        <v>84</v>
      </c>
      <c r="AY207" s="161" t="s">
        <v>124</v>
      </c>
    </row>
    <row r="208" spans="1:65" s="2" customFormat="1" ht="16.5" customHeight="1">
      <c r="A208" s="32"/>
      <c r="B208" s="144"/>
      <c r="C208" s="145" t="s">
        <v>310</v>
      </c>
      <c r="D208" s="145" t="s">
        <v>127</v>
      </c>
      <c r="E208" s="146" t="s">
        <v>311</v>
      </c>
      <c r="F208" s="147" t="s">
        <v>312</v>
      </c>
      <c r="G208" s="148" t="s">
        <v>188</v>
      </c>
      <c r="H208" s="149">
        <v>0.49399999999999999</v>
      </c>
      <c r="I208" s="150"/>
      <c r="J208" s="151">
        <f>ROUND(I208*H208,2)</f>
        <v>0</v>
      </c>
      <c r="K208" s="152"/>
      <c r="L208" s="33"/>
      <c r="M208" s="153" t="s">
        <v>1</v>
      </c>
      <c r="N208" s="154" t="s">
        <v>41</v>
      </c>
      <c r="O208" s="58"/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7" t="s">
        <v>141</v>
      </c>
      <c r="AT208" s="157" t="s">
        <v>127</v>
      </c>
      <c r="AU208" s="157" t="s">
        <v>86</v>
      </c>
      <c r="AY208" s="17" t="s">
        <v>124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7" t="s">
        <v>84</v>
      </c>
      <c r="BK208" s="158">
        <f>ROUND(I208*H208,2)</f>
        <v>0</v>
      </c>
      <c r="BL208" s="17" t="s">
        <v>141</v>
      </c>
      <c r="BM208" s="157" t="s">
        <v>313</v>
      </c>
    </row>
    <row r="209" spans="1:65" s="13" customFormat="1">
      <c r="B209" s="159"/>
      <c r="D209" s="160" t="s">
        <v>156</v>
      </c>
      <c r="E209" s="161" t="s">
        <v>1</v>
      </c>
      <c r="F209" s="162" t="s">
        <v>314</v>
      </c>
      <c r="H209" s="163">
        <v>0.49399999999999999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156</v>
      </c>
      <c r="AU209" s="161" t="s">
        <v>86</v>
      </c>
      <c r="AV209" s="13" t="s">
        <v>86</v>
      </c>
      <c r="AW209" s="13" t="s">
        <v>32</v>
      </c>
      <c r="AX209" s="13" t="s">
        <v>84</v>
      </c>
      <c r="AY209" s="161" t="s">
        <v>124</v>
      </c>
    </row>
    <row r="210" spans="1:65" s="2" customFormat="1" ht="16.5" customHeight="1">
      <c r="A210" s="32"/>
      <c r="B210" s="144"/>
      <c r="C210" s="145" t="s">
        <v>315</v>
      </c>
      <c r="D210" s="145" t="s">
        <v>127</v>
      </c>
      <c r="E210" s="146" t="s">
        <v>316</v>
      </c>
      <c r="F210" s="147" t="s">
        <v>317</v>
      </c>
      <c r="G210" s="148" t="s">
        <v>183</v>
      </c>
      <c r="H210" s="149">
        <v>98.74</v>
      </c>
      <c r="I210" s="150"/>
      <c r="J210" s="151">
        <f>ROUND(I210*H210,2)</f>
        <v>0</v>
      </c>
      <c r="K210" s="152"/>
      <c r="L210" s="33"/>
      <c r="M210" s="153" t="s">
        <v>1</v>
      </c>
      <c r="N210" s="154" t="s">
        <v>41</v>
      </c>
      <c r="O210" s="58"/>
      <c r="P210" s="155">
        <f>O210*H210</f>
        <v>0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7" t="s">
        <v>141</v>
      </c>
      <c r="AT210" s="157" t="s">
        <v>127</v>
      </c>
      <c r="AU210" s="157" t="s">
        <v>86</v>
      </c>
      <c r="AY210" s="17" t="s">
        <v>124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7" t="s">
        <v>84</v>
      </c>
      <c r="BK210" s="158">
        <f>ROUND(I210*H210,2)</f>
        <v>0</v>
      </c>
      <c r="BL210" s="17" t="s">
        <v>141</v>
      </c>
      <c r="BM210" s="157" t="s">
        <v>318</v>
      </c>
    </row>
    <row r="211" spans="1:65" s="13" customFormat="1">
      <c r="B211" s="159"/>
      <c r="D211" s="160" t="s">
        <v>156</v>
      </c>
      <c r="E211" s="161" t="s">
        <v>1</v>
      </c>
      <c r="F211" s="162" t="s">
        <v>281</v>
      </c>
      <c r="H211" s="163">
        <v>98.74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156</v>
      </c>
      <c r="AU211" s="161" t="s">
        <v>86</v>
      </c>
      <c r="AV211" s="13" t="s">
        <v>86</v>
      </c>
      <c r="AW211" s="13" t="s">
        <v>32</v>
      </c>
      <c r="AX211" s="13" t="s">
        <v>84</v>
      </c>
      <c r="AY211" s="161" t="s">
        <v>124</v>
      </c>
    </row>
    <row r="212" spans="1:65" s="2" customFormat="1" ht="21.75" customHeight="1">
      <c r="A212" s="32"/>
      <c r="B212" s="144"/>
      <c r="C212" s="145" t="s">
        <v>319</v>
      </c>
      <c r="D212" s="145" t="s">
        <v>127</v>
      </c>
      <c r="E212" s="146" t="s">
        <v>320</v>
      </c>
      <c r="F212" s="147" t="s">
        <v>321</v>
      </c>
      <c r="G212" s="148" t="s">
        <v>188</v>
      </c>
      <c r="H212" s="149">
        <v>0.49399999999999999</v>
      </c>
      <c r="I212" s="150"/>
      <c r="J212" s="151">
        <f>ROUND(I212*H212,2)</f>
        <v>0</v>
      </c>
      <c r="K212" s="152"/>
      <c r="L212" s="33"/>
      <c r="M212" s="153" t="s">
        <v>1</v>
      </c>
      <c r="N212" s="154" t="s">
        <v>41</v>
      </c>
      <c r="O212" s="58"/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141</v>
      </c>
      <c r="AT212" s="157" t="s">
        <v>127</v>
      </c>
      <c r="AU212" s="157" t="s">
        <v>86</v>
      </c>
      <c r="AY212" s="17" t="s">
        <v>124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7" t="s">
        <v>84</v>
      </c>
      <c r="BK212" s="158">
        <f>ROUND(I212*H212,2)</f>
        <v>0</v>
      </c>
      <c r="BL212" s="17" t="s">
        <v>141</v>
      </c>
      <c r="BM212" s="157" t="s">
        <v>322</v>
      </c>
    </row>
    <row r="213" spans="1:65" s="13" customFormat="1">
      <c r="B213" s="159"/>
      <c r="D213" s="160" t="s">
        <v>156</v>
      </c>
      <c r="E213" s="161" t="s">
        <v>1</v>
      </c>
      <c r="F213" s="162" t="s">
        <v>314</v>
      </c>
      <c r="H213" s="163">
        <v>0.49399999999999999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156</v>
      </c>
      <c r="AU213" s="161" t="s">
        <v>86</v>
      </c>
      <c r="AV213" s="13" t="s">
        <v>86</v>
      </c>
      <c r="AW213" s="13" t="s">
        <v>32</v>
      </c>
      <c r="AX213" s="13" t="s">
        <v>84</v>
      </c>
      <c r="AY213" s="161" t="s">
        <v>124</v>
      </c>
    </row>
    <row r="214" spans="1:65" s="2" customFormat="1" ht="24.2" customHeight="1">
      <c r="A214" s="32"/>
      <c r="B214" s="144"/>
      <c r="C214" s="145" t="s">
        <v>323</v>
      </c>
      <c r="D214" s="145" t="s">
        <v>127</v>
      </c>
      <c r="E214" s="146" t="s">
        <v>324</v>
      </c>
      <c r="F214" s="147" t="s">
        <v>325</v>
      </c>
      <c r="G214" s="148" t="s">
        <v>188</v>
      </c>
      <c r="H214" s="149">
        <v>1.976</v>
      </c>
      <c r="I214" s="150"/>
      <c r="J214" s="151">
        <f>ROUND(I214*H214,2)</f>
        <v>0</v>
      </c>
      <c r="K214" s="152"/>
      <c r="L214" s="33"/>
      <c r="M214" s="153" t="s">
        <v>1</v>
      </c>
      <c r="N214" s="154" t="s">
        <v>41</v>
      </c>
      <c r="O214" s="58"/>
      <c r="P214" s="155">
        <f>O214*H214</f>
        <v>0</v>
      </c>
      <c r="Q214" s="155">
        <v>0</v>
      </c>
      <c r="R214" s="155">
        <f>Q214*H214</f>
        <v>0</v>
      </c>
      <c r="S214" s="155">
        <v>0</v>
      </c>
      <c r="T214" s="156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7" t="s">
        <v>141</v>
      </c>
      <c r="AT214" s="157" t="s">
        <v>127</v>
      </c>
      <c r="AU214" s="157" t="s">
        <v>86</v>
      </c>
      <c r="AY214" s="17" t="s">
        <v>124</v>
      </c>
      <c r="BE214" s="158">
        <f>IF(N214="základní",J214,0)</f>
        <v>0</v>
      </c>
      <c r="BF214" s="158">
        <f>IF(N214="snížená",J214,0)</f>
        <v>0</v>
      </c>
      <c r="BG214" s="158">
        <f>IF(N214="zákl. přenesená",J214,0)</f>
        <v>0</v>
      </c>
      <c r="BH214" s="158">
        <f>IF(N214="sníž. přenesená",J214,0)</f>
        <v>0</v>
      </c>
      <c r="BI214" s="158">
        <f>IF(N214="nulová",J214,0)</f>
        <v>0</v>
      </c>
      <c r="BJ214" s="17" t="s">
        <v>84</v>
      </c>
      <c r="BK214" s="158">
        <f>ROUND(I214*H214,2)</f>
        <v>0</v>
      </c>
      <c r="BL214" s="17" t="s">
        <v>141</v>
      </c>
      <c r="BM214" s="157" t="s">
        <v>326</v>
      </c>
    </row>
    <row r="215" spans="1:65" s="13" customFormat="1">
      <c r="B215" s="159"/>
      <c r="D215" s="160" t="s">
        <v>156</v>
      </c>
      <c r="E215" s="161" t="s">
        <v>1</v>
      </c>
      <c r="F215" s="162" t="s">
        <v>327</v>
      </c>
      <c r="H215" s="163">
        <v>1.976</v>
      </c>
      <c r="I215" s="164"/>
      <c r="L215" s="159"/>
      <c r="M215" s="165"/>
      <c r="N215" s="166"/>
      <c r="O215" s="166"/>
      <c r="P215" s="166"/>
      <c r="Q215" s="166"/>
      <c r="R215" s="166"/>
      <c r="S215" s="166"/>
      <c r="T215" s="167"/>
      <c r="AT215" s="161" t="s">
        <v>156</v>
      </c>
      <c r="AU215" s="161" t="s">
        <v>86</v>
      </c>
      <c r="AV215" s="13" t="s">
        <v>86</v>
      </c>
      <c r="AW215" s="13" t="s">
        <v>32</v>
      </c>
      <c r="AX215" s="13" t="s">
        <v>84</v>
      </c>
      <c r="AY215" s="161" t="s">
        <v>124</v>
      </c>
    </row>
    <row r="216" spans="1:65" s="12" customFormat="1" ht="22.9" customHeight="1">
      <c r="B216" s="131"/>
      <c r="D216" s="132" t="s">
        <v>75</v>
      </c>
      <c r="E216" s="142" t="s">
        <v>123</v>
      </c>
      <c r="F216" s="142" t="s">
        <v>328</v>
      </c>
      <c r="I216" s="134"/>
      <c r="J216" s="143">
        <f>BK216</f>
        <v>0</v>
      </c>
      <c r="L216" s="131"/>
      <c r="M216" s="136"/>
      <c r="N216" s="137"/>
      <c r="O216" s="137"/>
      <c r="P216" s="138">
        <f>SUM(P217:P243)</f>
        <v>0</v>
      </c>
      <c r="Q216" s="137"/>
      <c r="R216" s="138">
        <f>SUM(R217:R243)</f>
        <v>136.21820600000001</v>
      </c>
      <c r="S216" s="137"/>
      <c r="T216" s="139">
        <f>SUM(T217:T243)</f>
        <v>0</v>
      </c>
      <c r="AR216" s="132" t="s">
        <v>84</v>
      </c>
      <c r="AT216" s="140" t="s">
        <v>75</v>
      </c>
      <c r="AU216" s="140" t="s">
        <v>84</v>
      </c>
      <c r="AY216" s="132" t="s">
        <v>124</v>
      </c>
      <c r="BK216" s="141">
        <f>SUM(BK217:BK243)</f>
        <v>0</v>
      </c>
    </row>
    <row r="217" spans="1:65" s="2" customFormat="1" ht="16.5" customHeight="1">
      <c r="A217" s="32"/>
      <c r="B217" s="144"/>
      <c r="C217" s="145" t="s">
        <v>329</v>
      </c>
      <c r="D217" s="145" t="s">
        <v>127</v>
      </c>
      <c r="E217" s="146" t="s">
        <v>330</v>
      </c>
      <c r="F217" s="147" t="s">
        <v>331</v>
      </c>
      <c r="G217" s="148" t="s">
        <v>183</v>
      </c>
      <c r="H217" s="149">
        <v>536.98</v>
      </c>
      <c r="I217" s="150"/>
      <c r="J217" s="151">
        <f>ROUND(I217*H217,2)</f>
        <v>0</v>
      </c>
      <c r="K217" s="152"/>
      <c r="L217" s="33"/>
      <c r="M217" s="153" t="s">
        <v>1</v>
      </c>
      <c r="N217" s="154" t="s">
        <v>41</v>
      </c>
      <c r="O217" s="58"/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7" t="s">
        <v>141</v>
      </c>
      <c r="AT217" s="157" t="s">
        <v>127</v>
      </c>
      <c r="AU217" s="157" t="s">
        <v>86</v>
      </c>
      <c r="AY217" s="17" t="s">
        <v>124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7" t="s">
        <v>84</v>
      </c>
      <c r="BK217" s="158">
        <f>ROUND(I217*H217,2)</f>
        <v>0</v>
      </c>
      <c r="BL217" s="17" t="s">
        <v>141</v>
      </c>
      <c r="BM217" s="157" t="s">
        <v>332</v>
      </c>
    </row>
    <row r="218" spans="1:65" s="13" customFormat="1">
      <c r="B218" s="159"/>
      <c r="D218" s="160" t="s">
        <v>156</v>
      </c>
      <c r="E218" s="161" t="s">
        <v>1</v>
      </c>
      <c r="F218" s="162" t="s">
        <v>333</v>
      </c>
      <c r="H218" s="163">
        <v>536.98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156</v>
      </c>
      <c r="AU218" s="161" t="s">
        <v>86</v>
      </c>
      <c r="AV218" s="13" t="s">
        <v>86</v>
      </c>
      <c r="AW218" s="13" t="s">
        <v>32</v>
      </c>
      <c r="AX218" s="13" t="s">
        <v>84</v>
      </c>
      <c r="AY218" s="161" t="s">
        <v>124</v>
      </c>
    </row>
    <row r="219" spans="1:65" s="2" customFormat="1" ht="16.5" customHeight="1">
      <c r="A219" s="32"/>
      <c r="B219" s="144"/>
      <c r="C219" s="145" t="s">
        <v>334</v>
      </c>
      <c r="D219" s="145" t="s">
        <v>127</v>
      </c>
      <c r="E219" s="146" t="s">
        <v>335</v>
      </c>
      <c r="F219" s="147" t="s">
        <v>336</v>
      </c>
      <c r="G219" s="148" t="s">
        <v>183</v>
      </c>
      <c r="H219" s="149">
        <v>63.3</v>
      </c>
      <c r="I219" s="150"/>
      <c r="J219" s="151">
        <f>ROUND(I219*H219,2)</f>
        <v>0</v>
      </c>
      <c r="K219" s="152"/>
      <c r="L219" s="33"/>
      <c r="M219" s="153" t="s">
        <v>1</v>
      </c>
      <c r="N219" s="154" t="s">
        <v>41</v>
      </c>
      <c r="O219" s="58"/>
      <c r="P219" s="155">
        <f>O219*H219</f>
        <v>0</v>
      </c>
      <c r="Q219" s="155">
        <v>0</v>
      </c>
      <c r="R219" s="155">
        <f>Q219*H219</f>
        <v>0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141</v>
      </c>
      <c r="AT219" s="157" t="s">
        <v>127</v>
      </c>
      <c r="AU219" s="157" t="s">
        <v>86</v>
      </c>
      <c r="AY219" s="17" t="s">
        <v>124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7" t="s">
        <v>84</v>
      </c>
      <c r="BK219" s="158">
        <f>ROUND(I219*H219,2)</f>
        <v>0</v>
      </c>
      <c r="BL219" s="17" t="s">
        <v>141</v>
      </c>
      <c r="BM219" s="157" t="s">
        <v>337</v>
      </c>
    </row>
    <row r="220" spans="1:65" s="13" customFormat="1">
      <c r="B220" s="159"/>
      <c r="D220" s="160" t="s">
        <v>156</v>
      </c>
      <c r="E220" s="161" t="s">
        <v>1</v>
      </c>
      <c r="F220" s="162" t="s">
        <v>338</v>
      </c>
      <c r="H220" s="163">
        <v>63.3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156</v>
      </c>
      <c r="AU220" s="161" t="s">
        <v>86</v>
      </c>
      <c r="AV220" s="13" t="s">
        <v>86</v>
      </c>
      <c r="AW220" s="13" t="s">
        <v>32</v>
      </c>
      <c r="AX220" s="13" t="s">
        <v>84</v>
      </c>
      <c r="AY220" s="161" t="s">
        <v>124</v>
      </c>
    </row>
    <row r="221" spans="1:65" s="2" customFormat="1" ht="16.5" customHeight="1">
      <c r="A221" s="32"/>
      <c r="B221" s="144"/>
      <c r="C221" s="145" t="s">
        <v>339</v>
      </c>
      <c r="D221" s="145" t="s">
        <v>127</v>
      </c>
      <c r="E221" s="146" t="s">
        <v>340</v>
      </c>
      <c r="F221" s="147" t="s">
        <v>341</v>
      </c>
      <c r="G221" s="148" t="s">
        <v>183</v>
      </c>
      <c r="H221" s="149">
        <v>600.28</v>
      </c>
      <c r="I221" s="150"/>
      <c r="J221" s="151">
        <f>ROUND(I221*H221,2)</f>
        <v>0</v>
      </c>
      <c r="K221" s="152"/>
      <c r="L221" s="33"/>
      <c r="M221" s="153" t="s">
        <v>1</v>
      </c>
      <c r="N221" s="154" t="s">
        <v>41</v>
      </c>
      <c r="O221" s="58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7" t="s">
        <v>141</v>
      </c>
      <c r="AT221" s="157" t="s">
        <v>127</v>
      </c>
      <c r="AU221" s="157" t="s">
        <v>86</v>
      </c>
      <c r="AY221" s="17" t="s">
        <v>124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7" t="s">
        <v>84</v>
      </c>
      <c r="BK221" s="158">
        <f>ROUND(I221*H221,2)</f>
        <v>0</v>
      </c>
      <c r="BL221" s="17" t="s">
        <v>141</v>
      </c>
      <c r="BM221" s="157" t="s">
        <v>342</v>
      </c>
    </row>
    <row r="222" spans="1:65" s="13" customFormat="1">
      <c r="B222" s="159"/>
      <c r="D222" s="160" t="s">
        <v>156</v>
      </c>
      <c r="E222" s="161" t="s">
        <v>1</v>
      </c>
      <c r="F222" s="162" t="s">
        <v>343</v>
      </c>
      <c r="H222" s="163">
        <v>536.98</v>
      </c>
      <c r="I222" s="164"/>
      <c r="L222" s="159"/>
      <c r="M222" s="165"/>
      <c r="N222" s="166"/>
      <c r="O222" s="166"/>
      <c r="P222" s="166"/>
      <c r="Q222" s="166"/>
      <c r="R222" s="166"/>
      <c r="S222" s="166"/>
      <c r="T222" s="167"/>
      <c r="AT222" s="161" t="s">
        <v>156</v>
      </c>
      <c r="AU222" s="161" t="s">
        <v>86</v>
      </c>
      <c r="AV222" s="13" t="s">
        <v>86</v>
      </c>
      <c r="AW222" s="13" t="s">
        <v>32</v>
      </c>
      <c r="AX222" s="13" t="s">
        <v>76</v>
      </c>
      <c r="AY222" s="161" t="s">
        <v>124</v>
      </c>
    </row>
    <row r="223" spans="1:65" s="13" customFormat="1">
      <c r="B223" s="159"/>
      <c r="D223" s="160" t="s">
        <v>156</v>
      </c>
      <c r="E223" s="161" t="s">
        <v>1</v>
      </c>
      <c r="F223" s="162" t="s">
        <v>344</v>
      </c>
      <c r="H223" s="163">
        <v>63.3</v>
      </c>
      <c r="I223" s="164"/>
      <c r="L223" s="159"/>
      <c r="M223" s="165"/>
      <c r="N223" s="166"/>
      <c r="O223" s="166"/>
      <c r="P223" s="166"/>
      <c r="Q223" s="166"/>
      <c r="R223" s="166"/>
      <c r="S223" s="166"/>
      <c r="T223" s="167"/>
      <c r="AT223" s="161" t="s">
        <v>156</v>
      </c>
      <c r="AU223" s="161" t="s">
        <v>86</v>
      </c>
      <c r="AV223" s="13" t="s">
        <v>86</v>
      </c>
      <c r="AW223" s="13" t="s">
        <v>32</v>
      </c>
      <c r="AX223" s="13" t="s">
        <v>76</v>
      </c>
      <c r="AY223" s="161" t="s">
        <v>124</v>
      </c>
    </row>
    <row r="224" spans="1:65" s="14" customFormat="1">
      <c r="B224" s="173"/>
      <c r="D224" s="160" t="s">
        <v>156</v>
      </c>
      <c r="E224" s="174" t="s">
        <v>1</v>
      </c>
      <c r="F224" s="175" t="s">
        <v>200</v>
      </c>
      <c r="H224" s="176">
        <v>600.28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156</v>
      </c>
      <c r="AU224" s="174" t="s">
        <v>86</v>
      </c>
      <c r="AV224" s="14" t="s">
        <v>141</v>
      </c>
      <c r="AW224" s="14" t="s">
        <v>32</v>
      </c>
      <c r="AX224" s="14" t="s">
        <v>84</v>
      </c>
      <c r="AY224" s="174" t="s">
        <v>124</v>
      </c>
    </row>
    <row r="225" spans="1:65" s="2" customFormat="1" ht="24.2" customHeight="1">
      <c r="A225" s="32"/>
      <c r="B225" s="144"/>
      <c r="C225" s="145" t="s">
        <v>345</v>
      </c>
      <c r="D225" s="145" t="s">
        <v>127</v>
      </c>
      <c r="E225" s="146" t="s">
        <v>346</v>
      </c>
      <c r="F225" s="147" t="s">
        <v>347</v>
      </c>
      <c r="G225" s="148" t="s">
        <v>183</v>
      </c>
      <c r="H225" s="149">
        <v>544.79999999999995</v>
      </c>
      <c r="I225" s="150"/>
      <c r="J225" s="151">
        <f>ROUND(I225*H225,2)</f>
        <v>0</v>
      </c>
      <c r="K225" s="152"/>
      <c r="L225" s="33"/>
      <c r="M225" s="153" t="s">
        <v>1</v>
      </c>
      <c r="N225" s="154" t="s">
        <v>41</v>
      </c>
      <c r="O225" s="58"/>
      <c r="P225" s="155">
        <f>O225*H225</f>
        <v>0</v>
      </c>
      <c r="Q225" s="155">
        <v>8.4250000000000005E-2</v>
      </c>
      <c r="R225" s="155">
        <f>Q225*H225</f>
        <v>45.8994</v>
      </c>
      <c r="S225" s="155">
        <v>0</v>
      </c>
      <c r="T225" s="15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7" t="s">
        <v>141</v>
      </c>
      <c r="AT225" s="157" t="s">
        <v>127</v>
      </c>
      <c r="AU225" s="157" t="s">
        <v>86</v>
      </c>
      <c r="AY225" s="17" t="s">
        <v>124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7" t="s">
        <v>84</v>
      </c>
      <c r="BK225" s="158">
        <f>ROUND(I225*H225,2)</f>
        <v>0</v>
      </c>
      <c r="BL225" s="17" t="s">
        <v>141</v>
      </c>
      <c r="BM225" s="157" t="s">
        <v>348</v>
      </c>
    </row>
    <row r="226" spans="1:65" s="13" customFormat="1">
      <c r="B226" s="159"/>
      <c r="D226" s="160" t="s">
        <v>156</v>
      </c>
      <c r="E226" s="161" t="s">
        <v>1</v>
      </c>
      <c r="F226" s="162" t="s">
        <v>349</v>
      </c>
      <c r="H226" s="163">
        <v>536.98</v>
      </c>
      <c r="I226" s="164"/>
      <c r="L226" s="159"/>
      <c r="M226" s="165"/>
      <c r="N226" s="166"/>
      <c r="O226" s="166"/>
      <c r="P226" s="166"/>
      <c r="Q226" s="166"/>
      <c r="R226" s="166"/>
      <c r="S226" s="166"/>
      <c r="T226" s="167"/>
      <c r="AT226" s="161" t="s">
        <v>156</v>
      </c>
      <c r="AU226" s="161" t="s">
        <v>86</v>
      </c>
      <c r="AV226" s="13" t="s">
        <v>86</v>
      </c>
      <c r="AW226" s="13" t="s">
        <v>32</v>
      </c>
      <c r="AX226" s="13" t="s">
        <v>76</v>
      </c>
      <c r="AY226" s="161" t="s">
        <v>124</v>
      </c>
    </row>
    <row r="227" spans="1:65" s="13" customFormat="1">
      <c r="B227" s="159"/>
      <c r="D227" s="160" t="s">
        <v>156</v>
      </c>
      <c r="E227" s="161" t="s">
        <v>1</v>
      </c>
      <c r="F227" s="162" t="s">
        <v>350</v>
      </c>
      <c r="H227" s="163">
        <v>7.82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156</v>
      </c>
      <c r="AU227" s="161" t="s">
        <v>86</v>
      </c>
      <c r="AV227" s="13" t="s">
        <v>86</v>
      </c>
      <c r="AW227" s="13" t="s">
        <v>32</v>
      </c>
      <c r="AX227" s="13" t="s">
        <v>76</v>
      </c>
      <c r="AY227" s="161" t="s">
        <v>124</v>
      </c>
    </row>
    <row r="228" spans="1:65" s="14" customFormat="1">
      <c r="B228" s="173"/>
      <c r="D228" s="160" t="s">
        <v>156</v>
      </c>
      <c r="E228" s="174" t="s">
        <v>1</v>
      </c>
      <c r="F228" s="175" t="s">
        <v>200</v>
      </c>
      <c r="H228" s="176">
        <v>544.79999999999995</v>
      </c>
      <c r="I228" s="177"/>
      <c r="L228" s="173"/>
      <c r="M228" s="178"/>
      <c r="N228" s="179"/>
      <c r="O228" s="179"/>
      <c r="P228" s="179"/>
      <c r="Q228" s="179"/>
      <c r="R228" s="179"/>
      <c r="S228" s="179"/>
      <c r="T228" s="180"/>
      <c r="AT228" s="174" t="s">
        <v>156</v>
      </c>
      <c r="AU228" s="174" t="s">
        <v>86</v>
      </c>
      <c r="AV228" s="14" t="s">
        <v>141</v>
      </c>
      <c r="AW228" s="14" t="s">
        <v>32</v>
      </c>
      <c r="AX228" s="14" t="s">
        <v>84</v>
      </c>
      <c r="AY228" s="174" t="s">
        <v>124</v>
      </c>
    </row>
    <row r="229" spans="1:65" s="2" customFormat="1" ht="21.75" customHeight="1">
      <c r="A229" s="32"/>
      <c r="B229" s="144"/>
      <c r="C229" s="188" t="s">
        <v>351</v>
      </c>
      <c r="D229" s="188" t="s">
        <v>283</v>
      </c>
      <c r="E229" s="189" t="s">
        <v>352</v>
      </c>
      <c r="F229" s="190" t="s">
        <v>780</v>
      </c>
      <c r="G229" s="191" t="s">
        <v>183</v>
      </c>
      <c r="H229" s="192">
        <v>545.67999999999995</v>
      </c>
      <c r="I229" s="193"/>
      <c r="J229" s="194">
        <f>ROUND(I229*H229,2)</f>
        <v>0</v>
      </c>
      <c r="K229" s="195"/>
      <c r="L229" s="196"/>
      <c r="M229" s="197" t="s">
        <v>1</v>
      </c>
      <c r="N229" s="198" t="s">
        <v>41</v>
      </c>
      <c r="O229" s="58"/>
      <c r="P229" s="155">
        <f>O229*H229</f>
        <v>0</v>
      </c>
      <c r="Q229" s="155">
        <v>0.13</v>
      </c>
      <c r="R229" s="155">
        <f>Q229*H229</f>
        <v>70.938400000000001</v>
      </c>
      <c r="S229" s="155">
        <v>0</v>
      </c>
      <c r="T229" s="156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7" t="s">
        <v>160</v>
      </c>
      <c r="AT229" s="157" t="s">
        <v>283</v>
      </c>
      <c r="AU229" s="157" t="s">
        <v>86</v>
      </c>
      <c r="AY229" s="17" t="s">
        <v>124</v>
      </c>
      <c r="BE229" s="158">
        <f>IF(N229="základní",J229,0)</f>
        <v>0</v>
      </c>
      <c r="BF229" s="158">
        <f>IF(N229="snížená",J229,0)</f>
        <v>0</v>
      </c>
      <c r="BG229" s="158">
        <f>IF(N229="zákl. přenesená",J229,0)</f>
        <v>0</v>
      </c>
      <c r="BH229" s="158">
        <f>IF(N229="sníž. přenesená",J229,0)</f>
        <v>0</v>
      </c>
      <c r="BI229" s="158">
        <f>IF(N229="nulová",J229,0)</f>
        <v>0</v>
      </c>
      <c r="BJ229" s="17" t="s">
        <v>84</v>
      </c>
      <c r="BK229" s="158">
        <f>ROUND(I229*H229,2)</f>
        <v>0</v>
      </c>
      <c r="BL229" s="17" t="s">
        <v>141</v>
      </c>
      <c r="BM229" s="157" t="s">
        <v>353</v>
      </c>
    </row>
    <row r="230" spans="1:65" s="2" customFormat="1" ht="19.5">
      <c r="A230" s="32"/>
      <c r="B230" s="33"/>
      <c r="C230" s="32"/>
      <c r="D230" s="160" t="s">
        <v>354</v>
      </c>
      <c r="E230" s="32"/>
      <c r="F230" s="199" t="s">
        <v>355</v>
      </c>
      <c r="G230" s="32"/>
      <c r="H230" s="32"/>
      <c r="I230" s="200"/>
      <c r="J230" s="32"/>
      <c r="K230" s="32"/>
      <c r="L230" s="33"/>
      <c r="M230" s="201"/>
      <c r="N230" s="202"/>
      <c r="O230" s="58"/>
      <c r="P230" s="58"/>
      <c r="Q230" s="58"/>
      <c r="R230" s="58"/>
      <c r="S230" s="58"/>
      <c r="T230" s="59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7" t="s">
        <v>354</v>
      </c>
      <c r="AU230" s="17" t="s">
        <v>86</v>
      </c>
    </row>
    <row r="231" spans="1:65" s="13" customFormat="1">
      <c r="B231" s="159"/>
      <c r="D231" s="160" t="s">
        <v>156</v>
      </c>
      <c r="E231" s="161" t="s">
        <v>1</v>
      </c>
      <c r="F231" s="162" t="s">
        <v>356</v>
      </c>
      <c r="H231" s="163">
        <v>545.67999999999995</v>
      </c>
      <c r="I231" s="164"/>
      <c r="L231" s="159"/>
      <c r="M231" s="165"/>
      <c r="N231" s="166"/>
      <c r="O231" s="166"/>
      <c r="P231" s="166"/>
      <c r="Q231" s="166"/>
      <c r="R231" s="166"/>
      <c r="S231" s="166"/>
      <c r="T231" s="167"/>
      <c r="AT231" s="161" t="s">
        <v>156</v>
      </c>
      <c r="AU231" s="161" t="s">
        <v>86</v>
      </c>
      <c r="AV231" s="13" t="s">
        <v>86</v>
      </c>
      <c r="AW231" s="13" t="s">
        <v>32</v>
      </c>
      <c r="AX231" s="13" t="s">
        <v>84</v>
      </c>
      <c r="AY231" s="161" t="s">
        <v>124</v>
      </c>
    </row>
    <row r="232" spans="1:65" s="2" customFormat="1" ht="24.2" customHeight="1">
      <c r="A232" s="32"/>
      <c r="B232" s="144"/>
      <c r="C232" s="188" t="s">
        <v>357</v>
      </c>
      <c r="D232" s="188" t="s">
        <v>283</v>
      </c>
      <c r="E232" s="189" t="s">
        <v>358</v>
      </c>
      <c r="F232" s="190" t="s">
        <v>359</v>
      </c>
      <c r="G232" s="191" t="s">
        <v>183</v>
      </c>
      <c r="H232" s="192">
        <v>2.1</v>
      </c>
      <c r="I232" s="193"/>
      <c r="J232" s="194">
        <f>ROUND(I232*H232,2)</f>
        <v>0</v>
      </c>
      <c r="K232" s="195"/>
      <c r="L232" s="196"/>
      <c r="M232" s="197" t="s">
        <v>1</v>
      </c>
      <c r="N232" s="198" t="s">
        <v>41</v>
      </c>
      <c r="O232" s="58"/>
      <c r="P232" s="155">
        <f>O232*H232</f>
        <v>0</v>
      </c>
      <c r="Q232" s="155">
        <v>0.13100000000000001</v>
      </c>
      <c r="R232" s="155">
        <f>Q232*H232</f>
        <v>0.27510000000000001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160</v>
      </c>
      <c r="AT232" s="157" t="s">
        <v>283</v>
      </c>
      <c r="AU232" s="157" t="s">
        <v>86</v>
      </c>
      <c r="AY232" s="17" t="s">
        <v>124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84</v>
      </c>
      <c r="BK232" s="158">
        <f>ROUND(I232*H232,2)</f>
        <v>0</v>
      </c>
      <c r="BL232" s="17" t="s">
        <v>141</v>
      </c>
      <c r="BM232" s="157" t="s">
        <v>360</v>
      </c>
    </row>
    <row r="233" spans="1:65" s="13" customFormat="1">
      <c r="B233" s="159"/>
      <c r="D233" s="160" t="s">
        <v>156</v>
      </c>
      <c r="E233" s="161" t="s">
        <v>1</v>
      </c>
      <c r="F233" s="162" t="s">
        <v>361</v>
      </c>
      <c r="H233" s="163">
        <v>2.1</v>
      </c>
      <c r="I233" s="164"/>
      <c r="L233" s="159"/>
      <c r="M233" s="165"/>
      <c r="N233" s="166"/>
      <c r="O233" s="166"/>
      <c r="P233" s="166"/>
      <c r="Q233" s="166"/>
      <c r="R233" s="166"/>
      <c r="S233" s="166"/>
      <c r="T233" s="167"/>
      <c r="AT233" s="161" t="s">
        <v>156</v>
      </c>
      <c r="AU233" s="161" t="s">
        <v>86</v>
      </c>
      <c r="AV233" s="13" t="s">
        <v>86</v>
      </c>
      <c r="AW233" s="13" t="s">
        <v>32</v>
      </c>
      <c r="AX233" s="13" t="s">
        <v>84</v>
      </c>
      <c r="AY233" s="161" t="s">
        <v>124</v>
      </c>
    </row>
    <row r="234" spans="1:65" s="2" customFormat="1" ht="24.2" customHeight="1">
      <c r="A234" s="32"/>
      <c r="B234" s="144"/>
      <c r="C234" s="145" t="s">
        <v>362</v>
      </c>
      <c r="D234" s="145" t="s">
        <v>127</v>
      </c>
      <c r="E234" s="146" t="s">
        <v>363</v>
      </c>
      <c r="F234" s="147" t="s">
        <v>364</v>
      </c>
      <c r="G234" s="148" t="s">
        <v>183</v>
      </c>
      <c r="H234" s="149">
        <v>63.3</v>
      </c>
      <c r="I234" s="150"/>
      <c r="J234" s="151">
        <f>ROUND(I234*H234,2)</f>
        <v>0</v>
      </c>
      <c r="K234" s="152"/>
      <c r="L234" s="33"/>
      <c r="M234" s="153" t="s">
        <v>1</v>
      </c>
      <c r="N234" s="154" t="s">
        <v>41</v>
      </c>
      <c r="O234" s="58"/>
      <c r="P234" s="155">
        <f>O234*H234</f>
        <v>0</v>
      </c>
      <c r="Q234" s="155">
        <v>0.10362</v>
      </c>
      <c r="R234" s="155">
        <f>Q234*H234</f>
        <v>6.5591460000000001</v>
      </c>
      <c r="S234" s="155">
        <v>0</v>
      </c>
      <c r="T234" s="156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7" t="s">
        <v>141</v>
      </c>
      <c r="AT234" s="157" t="s">
        <v>127</v>
      </c>
      <c r="AU234" s="157" t="s">
        <v>86</v>
      </c>
      <c r="AY234" s="17" t="s">
        <v>124</v>
      </c>
      <c r="BE234" s="158">
        <f>IF(N234="základní",J234,0)</f>
        <v>0</v>
      </c>
      <c r="BF234" s="158">
        <f>IF(N234="snížená",J234,0)</f>
        <v>0</v>
      </c>
      <c r="BG234" s="158">
        <f>IF(N234="zákl. přenesená",J234,0)</f>
        <v>0</v>
      </c>
      <c r="BH234" s="158">
        <f>IF(N234="sníž. přenesená",J234,0)</f>
        <v>0</v>
      </c>
      <c r="BI234" s="158">
        <f>IF(N234="nulová",J234,0)</f>
        <v>0</v>
      </c>
      <c r="BJ234" s="17" t="s">
        <v>84</v>
      </c>
      <c r="BK234" s="158">
        <f>ROUND(I234*H234,2)</f>
        <v>0</v>
      </c>
      <c r="BL234" s="17" t="s">
        <v>141</v>
      </c>
      <c r="BM234" s="157" t="s">
        <v>365</v>
      </c>
    </row>
    <row r="235" spans="1:65" s="13" customFormat="1">
      <c r="B235" s="159"/>
      <c r="D235" s="160" t="s">
        <v>156</v>
      </c>
      <c r="E235" s="161" t="s">
        <v>1</v>
      </c>
      <c r="F235" s="162" t="s">
        <v>366</v>
      </c>
      <c r="H235" s="163">
        <v>63.3</v>
      </c>
      <c r="I235" s="164"/>
      <c r="L235" s="159"/>
      <c r="M235" s="165"/>
      <c r="N235" s="166"/>
      <c r="O235" s="166"/>
      <c r="P235" s="166"/>
      <c r="Q235" s="166"/>
      <c r="R235" s="166"/>
      <c r="S235" s="166"/>
      <c r="T235" s="167"/>
      <c r="AT235" s="161" t="s">
        <v>156</v>
      </c>
      <c r="AU235" s="161" t="s">
        <v>86</v>
      </c>
      <c r="AV235" s="13" t="s">
        <v>86</v>
      </c>
      <c r="AW235" s="13" t="s">
        <v>32</v>
      </c>
      <c r="AX235" s="13" t="s">
        <v>84</v>
      </c>
      <c r="AY235" s="161" t="s">
        <v>124</v>
      </c>
    </row>
    <row r="236" spans="1:65" s="2" customFormat="1" ht="24.2" customHeight="1">
      <c r="A236" s="32"/>
      <c r="B236" s="144"/>
      <c r="C236" s="188" t="s">
        <v>367</v>
      </c>
      <c r="D236" s="188" t="s">
        <v>283</v>
      </c>
      <c r="E236" s="189" t="s">
        <v>368</v>
      </c>
      <c r="F236" s="190" t="s">
        <v>781</v>
      </c>
      <c r="G236" s="191" t="s">
        <v>183</v>
      </c>
      <c r="H236" s="192">
        <v>62.137</v>
      </c>
      <c r="I236" s="193"/>
      <c r="J236" s="194">
        <f>ROUND(I236*H236,2)</f>
        <v>0</v>
      </c>
      <c r="K236" s="195"/>
      <c r="L236" s="196"/>
      <c r="M236" s="197" t="s">
        <v>1</v>
      </c>
      <c r="N236" s="198" t="s">
        <v>41</v>
      </c>
      <c r="O236" s="58"/>
      <c r="P236" s="155">
        <f>O236*H236</f>
        <v>0</v>
      </c>
      <c r="Q236" s="155">
        <v>0.17599999999999999</v>
      </c>
      <c r="R236" s="155">
        <f>Q236*H236</f>
        <v>10.936112</v>
      </c>
      <c r="S236" s="155">
        <v>0</v>
      </c>
      <c r="T236" s="15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7" t="s">
        <v>160</v>
      </c>
      <c r="AT236" s="157" t="s">
        <v>283</v>
      </c>
      <c r="AU236" s="157" t="s">
        <v>86</v>
      </c>
      <c r="AY236" s="17" t="s">
        <v>124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7" t="s">
        <v>84</v>
      </c>
      <c r="BK236" s="158">
        <f>ROUND(I236*H236,2)</f>
        <v>0</v>
      </c>
      <c r="BL236" s="17" t="s">
        <v>141</v>
      </c>
      <c r="BM236" s="157" t="s">
        <v>369</v>
      </c>
    </row>
    <row r="237" spans="1:65" s="2" customFormat="1" ht="19.5">
      <c r="A237" s="32"/>
      <c r="B237" s="33"/>
      <c r="C237" s="32"/>
      <c r="D237" s="160" t="s">
        <v>354</v>
      </c>
      <c r="E237" s="32"/>
      <c r="F237" s="199" t="s">
        <v>355</v>
      </c>
      <c r="G237" s="32"/>
      <c r="H237" s="32"/>
      <c r="I237" s="200"/>
      <c r="J237" s="32"/>
      <c r="K237" s="32"/>
      <c r="L237" s="33"/>
      <c r="M237" s="201"/>
      <c r="N237" s="202"/>
      <c r="O237" s="58"/>
      <c r="P237" s="58"/>
      <c r="Q237" s="58"/>
      <c r="R237" s="58"/>
      <c r="S237" s="58"/>
      <c r="T237" s="5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354</v>
      </c>
      <c r="AU237" s="17" t="s">
        <v>86</v>
      </c>
    </row>
    <row r="238" spans="1:65" s="13" customFormat="1">
      <c r="B238" s="159"/>
      <c r="D238" s="160" t="s">
        <v>156</v>
      </c>
      <c r="E238" s="161" t="s">
        <v>1</v>
      </c>
      <c r="F238" s="162" t="s">
        <v>370</v>
      </c>
      <c r="H238" s="163">
        <v>56.488</v>
      </c>
      <c r="I238" s="164"/>
      <c r="L238" s="159"/>
      <c r="M238" s="165"/>
      <c r="N238" s="166"/>
      <c r="O238" s="166"/>
      <c r="P238" s="166"/>
      <c r="Q238" s="166"/>
      <c r="R238" s="166"/>
      <c r="S238" s="166"/>
      <c r="T238" s="167"/>
      <c r="AT238" s="161" t="s">
        <v>156</v>
      </c>
      <c r="AU238" s="161" t="s">
        <v>86</v>
      </c>
      <c r="AV238" s="13" t="s">
        <v>86</v>
      </c>
      <c r="AW238" s="13" t="s">
        <v>32</v>
      </c>
      <c r="AX238" s="13" t="s">
        <v>84</v>
      </c>
      <c r="AY238" s="161" t="s">
        <v>124</v>
      </c>
    </row>
    <row r="239" spans="1:65" s="13" customFormat="1">
      <c r="B239" s="159"/>
      <c r="D239" s="160" t="s">
        <v>156</v>
      </c>
      <c r="F239" s="162" t="s">
        <v>371</v>
      </c>
      <c r="H239" s="163">
        <v>62.137</v>
      </c>
      <c r="I239" s="164"/>
      <c r="L239" s="159"/>
      <c r="M239" s="165"/>
      <c r="N239" s="166"/>
      <c r="O239" s="166"/>
      <c r="P239" s="166"/>
      <c r="Q239" s="166"/>
      <c r="R239" s="166"/>
      <c r="S239" s="166"/>
      <c r="T239" s="167"/>
      <c r="AT239" s="161" t="s">
        <v>156</v>
      </c>
      <c r="AU239" s="161" t="s">
        <v>86</v>
      </c>
      <c r="AV239" s="13" t="s">
        <v>86</v>
      </c>
      <c r="AW239" s="13" t="s">
        <v>3</v>
      </c>
      <c r="AX239" s="13" t="s">
        <v>84</v>
      </c>
      <c r="AY239" s="161" t="s">
        <v>124</v>
      </c>
    </row>
    <row r="240" spans="1:65" s="2" customFormat="1" ht="24.2" customHeight="1">
      <c r="A240" s="32"/>
      <c r="B240" s="144"/>
      <c r="C240" s="188" t="s">
        <v>372</v>
      </c>
      <c r="D240" s="188" t="s">
        <v>283</v>
      </c>
      <c r="E240" s="189" t="s">
        <v>373</v>
      </c>
      <c r="F240" s="190" t="s">
        <v>374</v>
      </c>
      <c r="G240" s="191" t="s">
        <v>183</v>
      </c>
      <c r="H240" s="192">
        <v>9.1479999999999997</v>
      </c>
      <c r="I240" s="193"/>
      <c r="J240" s="194">
        <f>ROUND(I240*H240,2)</f>
        <v>0</v>
      </c>
      <c r="K240" s="195"/>
      <c r="L240" s="196"/>
      <c r="M240" s="197" t="s">
        <v>1</v>
      </c>
      <c r="N240" s="198" t="s">
        <v>41</v>
      </c>
      <c r="O240" s="58"/>
      <c r="P240" s="155">
        <f>O240*H240</f>
        <v>0</v>
      </c>
      <c r="Q240" s="155">
        <v>0.17599999999999999</v>
      </c>
      <c r="R240" s="155">
        <f>Q240*H240</f>
        <v>1.6100479999999999</v>
      </c>
      <c r="S240" s="155">
        <v>0</v>
      </c>
      <c r="T240" s="156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7" t="s">
        <v>160</v>
      </c>
      <c r="AT240" s="157" t="s">
        <v>283</v>
      </c>
      <c r="AU240" s="157" t="s">
        <v>86</v>
      </c>
      <c r="AY240" s="17" t="s">
        <v>124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7" t="s">
        <v>84</v>
      </c>
      <c r="BK240" s="158">
        <f>ROUND(I240*H240,2)</f>
        <v>0</v>
      </c>
      <c r="BL240" s="17" t="s">
        <v>141</v>
      </c>
      <c r="BM240" s="157" t="s">
        <v>375</v>
      </c>
    </row>
    <row r="241" spans="1:65" s="2" customFormat="1" ht="19.5">
      <c r="A241" s="32"/>
      <c r="B241" s="33"/>
      <c r="C241" s="32"/>
      <c r="D241" s="160" t="s">
        <v>354</v>
      </c>
      <c r="E241" s="32"/>
      <c r="F241" s="199" t="s">
        <v>355</v>
      </c>
      <c r="G241" s="32"/>
      <c r="H241" s="32"/>
      <c r="I241" s="200"/>
      <c r="J241" s="32"/>
      <c r="K241" s="32"/>
      <c r="L241" s="33"/>
      <c r="M241" s="201"/>
      <c r="N241" s="202"/>
      <c r="O241" s="58"/>
      <c r="P241" s="58"/>
      <c r="Q241" s="58"/>
      <c r="R241" s="58"/>
      <c r="S241" s="58"/>
      <c r="T241" s="5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7" t="s">
        <v>354</v>
      </c>
      <c r="AU241" s="17" t="s">
        <v>86</v>
      </c>
    </row>
    <row r="242" spans="1:65" s="13" customFormat="1">
      <c r="B242" s="159"/>
      <c r="D242" s="160" t="s">
        <v>156</v>
      </c>
      <c r="E242" s="161" t="s">
        <v>1</v>
      </c>
      <c r="F242" s="162" t="s">
        <v>376</v>
      </c>
      <c r="H242" s="163">
        <v>8.3160000000000007</v>
      </c>
      <c r="I242" s="164"/>
      <c r="L242" s="159"/>
      <c r="M242" s="165"/>
      <c r="N242" s="166"/>
      <c r="O242" s="166"/>
      <c r="P242" s="166"/>
      <c r="Q242" s="166"/>
      <c r="R242" s="166"/>
      <c r="S242" s="166"/>
      <c r="T242" s="167"/>
      <c r="AT242" s="161" t="s">
        <v>156</v>
      </c>
      <c r="AU242" s="161" t="s">
        <v>86</v>
      </c>
      <c r="AV242" s="13" t="s">
        <v>86</v>
      </c>
      <c r="AW242" s="13" t="s">
        <v>32</v>
      </c>
      <c r="AX242" s="13" t="s">
        <v>84</v>
      </c>
      <c r="AY242" s="161" t="s">
        <v>124</v>
      </c>
    </row>
    <row r="243" spans="1:65" s="13" customFormat="1">
      <c r="B243" s="159"/>
      <c r="D243" s="160" t="s">
        <v>156</v>
      </c>
      <c r="F243" s="162" t="s">
        <v>377</v>
      </c>
      <c r="H243" s="163">
        <v>9.1479999999999997</v>
      </c>
      <c r="I243" s="164"/>
      <c r="L243" s="159"/>
      <c r="M243" s="165"/>
      <c r="N243" s="166"/>
      <c r="O243" s="166"/>
      <c r="P243" s="166"/>
      <c r="Q243" s="166"/>
      <c r="R243" s="166"/>
      <c r="S243" s="166"/>
      <c r="T243" s="167"/>
      <c r="AT243" s="161" t="s">
        <v>156</v>
      </c>
      <c r="AU243" s="161" t="s">
        <v>86</v>
      </c>
      <c r="AV243" s="13" t="s">
        <v>86</v>
      </c>
      <c r="AW243" s="13" t="s">
        <v>3</v>
      </c>
      <c r="AX243" s="13" t="s">
        <v>84</v>
      </c>
      <c r="AY243" s="161" t="s">
        <v>124</v>
      </c>
    </row>
    <row r="244" spans="1:65" s="12" customFormat="1" ht="22.9" customHeight="1">
      <c r="B244" s="131"/>
      <c r="D244" s="132" t="s">
        <v>75</v>
      </c>
      <c r="E244" s="142" t="s">
        <v>160</v>
      </c>
      <c r="F244" s="142" t="s">
        <v>378</v>
      </c>
      <c r="I244" s="134"/>
      <c r="J244" s="143">
        <f>BK244</f>
        <v>0</v>
      </c>
      <c r="L244" s="131"/>
      <c r="M244" s="136"/>
      <c r="N244" s="137"/>
      <c r="O244" s="137"/>
      <c r="P244" s="138">
        <f>SUM(P245:P260)</f>
        <v>0</v>
      </c>
      <c r="Q244" s="137"/>
      <c r="R244" s="138">
        <f>SUM(R245:R260)</f>
        <v>5.80528596</v>
      </c>
      <c r="S244" s="137"/>
      <c r="T244" s="139">
        <f>SUM(T245:T260)</f>
        <v>0</v>
      </c>
      <c r="AR244" s="132" t="s">
        <v>84</v>
      </c>
      <c r="AT244" s="140" t="s">
        <v>75</v>
      </c>
      <c r="AU244" s="140" t="s">
        <v>84</v>
      </c>
      <c r="AY244" s="132" t="s">
        <v>124</v>
      </c>
      <c r="BK244" s="141">
        <f>SUM(BK245:BK260)</f>
        <v>0</v>
      </c>
    </row>
    <row r="245" spans="1:65" s="2" customFormat="1" ht="21.75" customHeight="1">
      <c r="A245" s="32"/>
      <c r="B245" s="144"/>
      <c r="C245" s="145" t="s">
        <v>379</v>
      </c>
      <c r="D245" s="145" t="s">
        <v>127</v>
      </c>
      <c r="E245" s="146" t="s">
        <v>380</v>
      </c>
      <c r="F245" s="147" t="s">
        <v>381</v>
      </c>
      <c r="G245" s="148" t="s">
        <v>215</v>
      </c>
      <c r="H245" s="149">
        <v>38.799999999999997</v>
      </c>
      <c r="I245" s="150"/>
      <c r="J245" s="151">
        <f>ROUND(I245*H245,2)</f>
        <v>0</v>
      </c>
      <c r="K245" s="152"/>
      <c r="L245" s="33"/>
      <c r="M245" s="153" t="s">
        <v>1</v>
      </c>
      <c r="N245" s="154" t="s">
        <v>41</v>
      </c>
      <c r="O245" s="58"/>
      <c r="P245" s="155">
        <f>O245*H245</f>
        <v>0</v>
      </c>
      <c r="Q245" s="155">
        <v>1.0000000000000001E-5</v>
      </c>
      <c r="R245" s="155">
        <f>Q245*H245</f>
        <v>3.88E-4</v>
      </c>
      <c r="S245" s="155">
        <v>0</v>
      </c>
      <c r="T245" s="15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7" t="s">
        <v>141</v>
      </c>
      <c r="AT245" s="157" t="s">
        <v>127</v>
      </c>
      <c r="AU245" s="157" t="s">
        <v>86</v>
      </c>
      <c r="AY245" s="17" t="s">
        <v>124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7" t="s">
        <v>84</v>
      </c>
      <c r="BK245" s="158">
        <f>ROUND(I245*H245,2)</f>
        <v>0</v>
      </c>
      <c r="BL245" s="17" t="s">
        <v>141</v>
      </c>
      <c r="BM245" s="157" t="s">
        <v>382</v>
      </c>
    </row>
    <row r="246" spans="1:65" s="15" customFormat="1">
      <c r="B246" s="181"/>
      <c r="D246" s="160" t="s">
        <v>156</v>
      </c>
      <c r="E246" s="182" t="s">
        <v>1</v>
      </c>
      <c r="F246" s="183" t="s">
        <v>383</v>
      </c>
      <c r="H246" s="182" t="s">
        <v>1</v>
      </c>
      <c r="I246" s="184"/>
      <c r="L246" s="181"/>
      <c r="M246" s="185"/>
      <c r="N246" s="186"/>
      <c r="O246" s="186"/>
      <c r="P246" s="186"/>
      <c r="Q246" s="186"/>
      <c r="R246" s="186"/>
      <c r="S246" s="186"/>
      <c r="T246" s="187"/>
      <c r="AT246" s="182" t="s">
        <v>156</v>
      </c>
      <c r="AU246" s="182" t="s">
        <v>86</v>
      </c>
      <c r="AV246" s="15" t="s">
        <v>84</v>
      </c>
      <c r="AW246" s="15" t="s">
        <v>32</v>
      </c>
      <c r="AX246" s="15" t="s">
        <v>76</v>
      </c>
      <c r="AY246" s="182" t="s">
        <v>124</v>
      </c>
    </row>
    <row r="247" spans="1:65" s="13" customFormat="1">
      <c r="B247" s="159"/>
      <c r="D247" s="160" t="s">
        <v>156</v>
      </c>
      <c r="E247" s="161" t="s">
        <v>1</v>
      </c>
      <c r="F247" s="162" t="s">
        <v>384</v>
      </c>
      <c r="H247" s="163">
        <v>38.799999999999997</v>
      </c>
      <c r="I247" s="164"/>
      <c r="L247" s="159"/>
      <c r="M247" s="165"/>
      <c r="N247" s="166"/>
      <c r="O247" s="166"/>
      <c r="P247" s="166"/>
      <c r="Q247" s="166"/>
      <c r="R247" s="166"/>
      <c r="S247" s="166"/>
      <c r="T247" s="167"/>
      <c r="AT247" s="161" t="s">
        <v>156</v>
      </c>
      <c r="AU247" s="161" t="s">
        <v>86</v>
      </c>
      <c r="AV247" s="13" t="s">
        <v>86</v>
      </c>
      <c r="AW247" s="13" t="s">
        <v>32</v>
      </c>
      <c r="AX247" s="13" t="s">
        <v>76</v>
      </c>
      <c r="AY247" s="161" t="s">
        <v>124</v>
      </c>
    </row>
    <row r="248" spans="1:65" s="14" customFormat="1">
      <c r="B248" s="173"/>
      <c r="D248" s="160" t="s">
        <v>156</v>
      </c>
      <c r="E248" s="174" t="s">
        <v>1</v>
      </c>
      <c r="F248" s="175" t="s">
        <v>200</v>
      </c>
      <c r="H248" s="176">
        <v>38.799999999999997</v>
      </c>
      <c r="I248" s="177"/>
      <c r="L248" s="173"/>
      <c r="M248" s="178"/>
      <c r="N248" s="179"/>
      <c r="O248" s="179"/>
      <c r="P248" s="179"/>
      <c r="Q248" s="179"/>
      <c r="R248" s="179"/>
      <c r="S248" s="179"/>
      <c r="T248" s="180"/>
      <c r="AT248" s="174" t="s">
        <v>156</v>
      </c>
      <c r="AU248" s="174" t="s">
        <v>86</v>
      </c>
      <c r="AV248" s="14" t="s">
        <v>141</v>
      </c>
      <c r="AW248" s="14" t="s">
        <v>32</v>
      </c>
      <c r="AX248" s="14" t="s">
        <v>84</v>
      </c>
      <c r="AY248" s="174" t="s">
        <v>124</v>
      </c>
    </row>
    <row r="249" spans="1:65" s="2" customFormat="1" ht="16.5" customHeight="1">
      <c r="A249" s="32"/>
      <c r="B249" s="144"/>
      <c r="C249" s="188" t="s">
        <v>385</v>
      </c>
      <c r="D249" s="188" t="s">
        <v>283</v>
      </c>
      <c r="E249" s="189" t="s">
        <v>386</v>
      </c>
      <c r="F249" s="190" t="s">
        <v>387</v>
      </c>
      <c r="G249" s="191" t="s">
        <v>215</v>
      </c>
      <c r="H249" s="192">
        <v>39.963999999999999</v>
      </c>
      <c r="I249" s="193"/>
      <c r="J249" s="194">
        <f>ROUND(I249*H249,2)</f>
        <v>0</v>
      </c>
      <c r="K249" s="195"/>
      <c r="L249" s="196"/>
      <c r="M249" s="197" t="s">
        <v>1</v>
      </c>
      <c r="N249" s="198" t="s">
        <v>41</v>
      </c>
      <c r="O249" s="58"/>
      <c r="P249" s="155">
        <f>O249*H249</f>
        <v>0</v>
      </c>
      <c r="Q249" s="155">
        <v>8.3899999999999999E-3</v>
      </c>
      <c r="R249" s="155">
        <f>Q249*H249</f>
        <v>0.33529796000000001</v>
      </c>
      <c r="S249" s="155">
        <v>0</v>
      </c>
      <c r="T249" s="15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160</v>
      </c>
      <c r="AT249" s="157" t="s">
        <v>283</v>
      </c>
      <c r="AU249" s="157" t="s">
        <v>86</v>
      </c>
      <c r="AY249" s="17" t="s">
        <v>124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7" t="s">
        <v>84</v>
      </c>
      <c r="BK249" s="158">
        <f>ROUND(I249*H249,2)</f>
        <v>0</v>
      </c>
      <c r="BL249" s="17" t="s">
        <v>141</v>
      </c>
      <c r="BM249" s="157" t="s">
        <v>388</v>
      </c>
    </row>
    <row r="250" spans="1:65" s="13" customFormat="1">
      <c r="B250" s="159"/>
      <c r="D250" s="160" t="s">
        <v>156</v>
      </c>
      <c r="E250" s="161" t="s">
        <v>1</v>
      </c>
      <c r="F250" s="162" t="s">
        <v>389</v>
      </c>
      <c r="H250" s="163">
        <v>39.963999999999999</v>
      </c>
      <c r="I250" s="164"/>
      <c r="L250" s="159"/>
      <c r="M250" s="165"/>
      <c r="N250" s="166"/>
      <c r="O250" s="166"/>
      <c r="P250" s="166"/>
      <c r="Q250" s="166"/>
      <c r="R250" s="166"/>
      <c r="S250" s="166"/>
      <c r="T250" s="167"/>
      <c r="AT250" s="161" t="s">
        <v>156</v>
      </c>
      <c r="AU250" s="161" t="s">
        <v>86</v>
      </c>
      <c r="AV250" s="13" t="s">
        <v>86</v>
      </c>
      <c r="AW250" s="13" t="s">
        <v>32</v>
      </c>
      <c r="AX250" s="13" t="s">
        <v>76</v>
      </c>
      <c r="AY250" s="161" t="s">
        <v>124</v>
      </c>
    </row>
    <row r="251" spans="1:65" s="14" customFormat="1">
      <c r="B251" s="173"/>
      <c r="D251" s="160" t="s">
        <v>156</v>
      </c>
      <c r="E251" s="174" t="s">
        <v>1</v>
      </c>
      <c r="F251" s="175" t="s">
        <v>200</v>
      </c>
      <c r="H251" s="176">
        <v>39.963999999999999</v>
      </c>
      <c r="I251" s="177"/>
      <c r="L251" s="173"/>
      <c r="M251" s="178"/>
      <c r="N251" s="179"/>
      <c r="O251" s="179"/>
      <c r="P251" s="179"/>
      <c r="Q251" s="179"/>
      <c r="R251" s="179"/>
      <c r="S251" s="179"/>
      <c r="T251" s="180"/>
      <c r="AT251" s="174" t="s">
        <v>156</v>
      </c>
      <c r="AU251" s="174" t="s">
        <v>86</v>
      </c>
      <c r="AV251" s="14" t="s">
        <v>141</v>
      </c>
      <c r="AW251" s="14" t="s">
        <v>32</v>
      </c>
      <c r="AX251" s="14" t="s">
        <v>84</v>
      </c>
      <c r="AY251" s="174" t="s">
        <v>124</v>
      </c>
    </row>
    <row r="252" spans="1:65" s="2" customFormat="1" ht="24.2" customHeight="1">
      <c r="A252" s="32"/>
      <c r="B252" s="144"/>
      <c r="C252" s="145" t="s">
        <v>390</v>
      </c>
      <c r="D252" s="145" t="s">
        <v>127</v>
      </c>
      <c r="E252" s="146" t="s">
        <v>391</v>
      </c>
      <c r="F252" s="147" t="s">
        <v>392</v>
      </c>
      <c r="G252" s="148" t="s">
        <v>393</v>
      </c>
      <c r="H252" s="149">
        <v>6</v>
      </c>
      <c r="I252" s="150"/>
      <c r="J252" s="151">
        <f>ROUND(I252*H252,2)</f>
        <v>0</v>
      </c>
      <c r="K252" s="152"/>
      <c r="L252" s="33"/>
      <c r="M252" s="153" t="s">
        <v>1</v>
      </c>
      <c r="N252" s="154" t="s">
        <v>41</v>
      </c>
      <c r="O252" s="58"/>
      <c r="P252" s="155">
        <f>O252*H252</f>
        <v>0</v>
      </c>
      <c r="Q252" s="155">
        <v>0.42368</v>
      </c>
      <c r="R252" s="155">
        <f>Q252*H252</f>
        <v>2.5420799999999999</v>
      </c>
      <c r="S252" s="155">
        <v>0</v>
      </c>
      <c r="T252" s="156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7" t="s">
        <v>141</v>
      </c>
      <c r="AT252" s="157" t="s">
        <v>127</v>
      </c>
      <c r="AU252" s="157" t="s">
        <v>86</v>
      </c>
      <c r="AY252" s="17" t="s">
        <v>124</v>
      </c>
      <c r="BE252" s="158">
        <f>IF(N252="základní",J252,0)</f>
        <v>0</v>
      </c>
      <c r="BF252" s="158">
        <f>IF(N252="snížená",J252,0)</f>
        <v>0</v>
      </c>
      <c r="BG252" s="158">
        <f>IF(N252="zákl. přenesená",J252,0)</f>
        <v>0</v>
      </c>
      <c r="BH252" s="158">
        <f>IF(N252="sníž. přenesená",J252,0)</f>
        <v>0</v>
      </c>
      <c r="BI252" s="158">
        <f>IF(N252="nulová",J252,0)</f>
        <v>0</v>
      </c>
      <c r="BJ252" s="17" t="s">
        <v>84</v>
      </c>
      <c r="BK252" s="158">
        <f>ROUND(I252*H252,2)</f>
        <v>0</v>
      </c>
      <c r="BL252" s="17" t="s">
        <v>141</v>
      </c>
      <c r="BM252" s="157" t="s">
        <v>394</v>
      </c>
    </row>
    <row r="253" spans="1:65" s="13" customFormat="1">
      <c r="B253" s="159"/>
      <c r="D253" s="160" t="s">
        <v>156</v>
      </c>
      <c r="E253" s="161" t="s">
        <v>1</v>
      </c>
      <c r="F253" s="162" t="s">
        <v>395</v>
      </c>
      <c r="H253" s="163">
        <v>6</v>
      </c>
      <c r="I253" s="164"/>
      <c r="L253" s="159"/>
      <c r="M253" s="165"/>
      <c r="N253" s="166"/>
      <c r="O253" s="166"/>
      <c r="P253" s="166"/>
      <c r="Q253" s="166"/>
      <c r="R253" s="166"/>
      <c r="S253" s="166"/>
      <c r="T253" s="167"/>
      <c r="AT253" s="161" t="s">
        <v>156</v>
      </c>
      <c r="AU253" s="161" t="s">
        <v>86</v>
      </c>
      <c r="AV253" s="13" t="s">
        <v>86</v>
      </c>
      <c r="AW253" s="13" t="s">
        <v>32</v>
      </c>
      <c r="AX253" s="13" t="s">
        <v>76</v>
      </c>
      <c r="AY253" s="161" t="s">
        <v>124</v>
      </c>
    </row>
    <row r="254" spans="1:65" s="14" customFormat="1">
      <c r="B254" s="173"/>
      <c r="D254" s="160" t="s">
        <v>156</v>
      </c>
      <c r="E254" s="174" t="s">
        <v>1</v>
      </c>
      <c r="F254" s="175" t="s">
        <v>200</v>
      </c>
      <c r="H254" s="176">
        <v>6</v>
      </c>
      <c r="I254" s="177"/>
      <c r="L254" s="173"/>
      <c r="M254" s="178"/>
      <c r="N254" s="179"/>
      <c r="O254" s="179"/>
      <c r="P254" s="179"/>
      <c r="Q254" s="179"/>
      <c r="R254" s="179"/>
      <c r="S254" s="179"/>
      <c r="T254" s="180"/>
      <c r="AT254" s="174" t="s">
        <v>156</v>
      </c>
      <c r="AU254" s="174" t="s">
        <v>86</v>
      </c>
      <c r="AV254" s="14" t="s">
        <v>141</v>
      </c>
      <c r="AW254" s="14" t="s">
        <v>32</v>
      </c>
      <c r="AX254" s="14" t="s">
        <v>84</v>
      </c>
      <c r="AY254" s="174" t="s">
        <v>124</v>
      </c>
    </row>
    <row r="255" spans="1:65" s="2" customFormat="1" ht="24.2" customHeight="1">
      <c r="A255" s="32"/>
      <c r="B255" s="144"/>
      <c r="C255" s="145" t="s">
        <v>396</v>
      </c>
      <c r="D255" s="145" t="s">
        <v>127</v>
      </c>
      <c r="E255" s="146" t="s">
        <v>397</v>
      </c>
      <c r="F255" s="147" t="s">
        <v>398</v>
      </c>
      <c r="G255" s="148" t="s">
        <v>393</v>
      </c>
      <c r="H255" s="149">
        <v>4</v>
      </c>
      <c r="I255" s="150"/>
      <c r="J255" s="151">
        <f>ROUND(I255*H255,2)</f>
        <v>0</v>
      </c>
      <c r="K255" s="152"/>
      <c r="L255" s="33"/>
      <c r="M255" s="153" t="s">
        <v>1</v>
      </c>
      <c r="N255" s="154" t="s">
        <v>41</v>
      </c>
      <c r="O255" s="58"/>
      <c r="P255" s="155">
        <f>O255*H255</f>
        <v>0</v>
      </c>
      <c r="Q255" s="155">
        <v>0.42080000000000001</v>
      </c>
      <c r="R255" s="155">
        <f>Q255*H255</f>
        <v>1.6832</v>
      </c>
      <c r="S255" s="155">
        <v>0</v>
      </c>
      <c r="T255" s="15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7" t="s">
        <v>141</v>
      </c>
      <c r="AT255" s="157" t="s">
        <v>127</v>
      </c>
      <c r="AU255" s="157" t="s">
        <v>86</v>
      </c>
      <c r="AY255" s="17" t="s">
        <v>124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7" t="s">
        <v>84</v>
      </c>
      <c r="BK255" s="158">
        <f>ROUND(I255*H255,2)</f>
        <v>0</v>
      </c>
      <c r="BL255" s="17" t="s">
        <v>141</v>
      </c>
      <c r="BM255" s="157" t="s">
        <v>399</v>
      </c>
    </row>
    <row r="256" spans="1:65" s="13" customFormat="1">
      <c r="B256" s="159"/>
      <c r="D256" s="160" t="s">
        <v>156</v>
      </c>
      <c r="E256" s="161" t="s">
        <v>1</v>
      </c>
      <c r="F256" s="162" t="s">
        <v>400</v>
      </c>
      <c r="H256" s="163">
        <v>4</v>
      </c>
      <c r="I256" s="164"/>
      <c r="L256" s="159"/>
      <c r="M256" s="165"/>
      <c r="N256" s="166"/>
      <c r="O256" s="166"/>
      <c r="P256" s="166"/>
      <c r="Q256" s="166"/>
      <c r="R256" s="166"/>
      <c r="S256" s="166"/>
      <c r="T256" s="167"/>
      <c r="AT256" s="161" t="s">
        <v>156</v>
      </c>
      <c r="AU256" s="161" t="s">
        <v>86</v>
      </c>
      <c r="AV256" s="13" t="s">
        <v>86</v>
      </c>
      <c r="AW256" s="13" t="s">
        <v>32</v>
      </c>
      <c r="AX256" s="13" t="s">
        <v>76</v>
      </c>
      <c r="AY256" s="161" t="s">
        <v>124</v>
      </c>
    </row>
    <row r="257" spans="1:65" s="14" customFormat="1">
      <c r="B257" s="173"/>
      <c r="D257" s="160" t="s">
        <v>156</v>
      </c>
      <c r="E257" s="174" t="s">
        <v>1</v>
      </c>
      <c r="F257" s="175" t="s">
        <v>200</v>
      </c>
      <c r="H257" s="176">
        <v>4</v>
      </c>
      <c r="I257" s="177"/>
      <c r="L257" s="173"/>
      <c r="M257" s="178"/>
      <c r="N257" s="179"/>
      <c r="O257" s="179"/>
      <c r="P257" s="179"/>
      <c r="Q257" s="179"/>
      <c r="R257" s="179"/>
      <c r="S257" s="179"/>
      <c r="T257" s="180"/>
      <c r="AT257" s="174" t="s">
        <v>156</v>
      </c>
      <c r="AU257" s="174" t="s">
        <v>86</v>
      </c>
      <c r="AV257" s="14" t="s">
        <v>141</v>
      </c>
      <c r="AW257" s="14" t="s">
        <v>32</v>
      </c>
      <c r="AX257" s="14" t="s">
        <v>84</v>
      </c>
      <c r="AY257" s="174" t="s">
        <v>124</v>
      </c>
    </row>
    <row r="258" spans="1:65" s="2" customFormat="1" ht="33" customHeight="1">
      <c r="A258" s="32"/>
      <c r="B258" s="144"/>
      <c r="C258" s="145" t="s">
        <v>401</v>
      </c>
      <c r="D258" s="145" t="s">
        <v>127</v>
      </c>
      <c r="E258" s="146" t="s">
        <v>402</v>
      </c>
      <c r="F258" s="147" t="s">
        <v>403</v>
      </c>
      <c r="G258" s="148" t="s">
        <v>393</v>
      </c>
      <c r="H258" s="149">
        <v>4</v>
      </c>
      <c r="I258" s="150"/>
      <c r="J258" s="151">
        <f>ROUND(I258*H258,2)</f>
        <v>0</v>
      </c>
      <c r="K258" s="152"/>
      <c r="L258" s="33"/>
      <c r="M258" s="153" t="s">
        <v>1</v>
      </c>
      <c r="N258" s="154" t="s">
        <v>41</v>
      </c>
      <c r="O258" s="58"/>
      <c r="P258" s="155">
        <f>O258*H258</f>
        <v>0</v>
      </c>
      <c r="Q258" s="155">
        <v>0.31108000000000002</v>
      </c>
      <c r="R258" s="155">
        <f>Q258*H258</f>
        <v>1.2443200000000001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141</v>
      </c>
      <c r="AT258" s="157" t="s">
        <v>127</v>
      </c>
      <c r="AU258" s="157" t="s">
        <v>86</v>
      </c>
      <c r="AY258" s="17" t="s">
        <v>124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84</v>
      </c>
      <c r="BK258" s="158">
        <f>ROUND(I258*H258,2)</f>
        <v>0</v>
      </c>
      <c r="BL258" s="17" t="s">
        <v>141</v>
      </c>
      <c r="BM258" s="157" t="s">
        <v>404</v>
      </c>
    </row>
    <row r="259" spans="1:65" s="13" customFormat="1">
      <c r="B259" s="159"/>
      <c r="D259" s="160" t="s">
        <v>156</v>
      </c>
      <c r="E259" s="161" t="s">
        <v>1</v>
      </c>
      <c r="F259" s="162" t="s">
        <v>400</v>
      </c>
      <c r="H259" s="163">
        <v>4</v>
      </c>
      <c r="I259" s="164"/>
      <c r="L259" s="159"/>
      <c r="M259" s="165"/>
      <c r="N259" s="166"/>
      <c r="O259" s="166"/>
      <c r="P259" s="166"/>
      <c r="Q259" s="166"/>
      <c r="R259" s="166"/>
      <c r="S259" s="166"/>
      <c r="T259" s="167"/>
      <c r="AT259" s="161" t="s">
        <v>156</v>
      </c>
      <c r="AU259" s="161" t="s">
        <v>86</v>
      </c>
      <c r="AV259" s="13" t="s">
        <v>86</v>
      </c>
      <c r="AW259" s="13" t="s">
        <v>32</v>
      </c>
      <c r="AX259" s="13" t="s">
        <v>76</v>
      </c>
      <c r="AY259" s="161" t="s">
        <v>124</v>
      </c>
    </row>
    <row r="260" spans="1:65" s="14" customFormat="1">
      <c r="B260" s="173"/>
      <c r="D260" s="160" t="s">
        <v>156</v>
      </c>
      <c r="E260" s="174" t="s">
        <v>1</v>
      </c>
      <c r="F260" s="175" t="s">
        <v>200</v>
      </c>
      <c r="H260" s="176">
        <v>4</v>
      </c>
      <c r="I260" s="177"/>
      <c r="L260" s="173"/>
      <c r="M260" s="178"/>
      <c r="N260" s="179"/>
      <c r="O260" s="179"/>
      <c r="P260" s="179"/>
      <c r="Q260" s="179"/>
      <c r="R260" s="179"/>
      <c r="S260" s="179"/>
      <c r="T260" s="180"/>
      <c r="AT260" s="174" t="s">
        <v>156</v>
      </c>
      <c r="AU260" s="174" t="s">
        <v>86</v>
      </c>
      <c r="AV260" s="14" t="s">
        <v>141</v>
      </c>
      <c r="AW260" s="14" t="s">
        <v>32</v>
      </c>
      <c r="AX260" s="14" t="s">
        <v>84</v>
      </c>
      <c r="AY260" s="174" t="s">
        <v>124</v>
      </c>
    </row>
    <row r="261" spans="1:65" s="12" customFormat="1" ht="22.9" customHeight="1">
      <c r="B261" s="131"/>
      <c r="D261" s="132" t="s">
        <v>75</v>
      </c>
      <c r="E261" s="142" t="s">
        <v>164</v>
      </c>
      <c r="F261" s="142" t="s">
        <v>405</v>
      </c>
      <c r="I261" s="134"/>
      <c r="J261" s="143">
        <f>BK261</f>
        <v>0</v>
      </c>
      <c r="L261" s="131"/>
      <c r="M261" s="136"/>
      <c r="N261" s="137"/>
      <c r="O261" s="137"/>
      <c r="P261" s="138">
        <f>SUM(P262:P291)</f>
        <v>0</v>
      </c>
      <c r="Q261" s="137"/>
      <c r="R261" s="138">
        <f>SUM(R262:R291)</f>
        <v>45.881371999999999</v>
      </c>
      <c r="S261" s="137"/>
      <c r="T261" s="139">
        <f>SUM(T262:T291)</f>
        <v>0.76</v>
      </c>
      <c r="AR261" s="132" t="s">
        <v>84</v>
      </c>
      <c r="AT261" s="140" t="s">
        <v>75</v>
      </c>
      <c r="AU261" s="140" t="s">
        <v>84</v>
      </c>
      <c r="AY261" s="132" t="s">
        <v>124</v>
      </c>
      <c r="BK261" s="141">
        <f>SUM(BK262:BK291)</f>
        <v>0</v>
      </c>
    </row>
    <row r="262" spans="1:65" s="2" customFormat="1" ht="37.9" customHeight="1">
      <c r="A262" s="32"/>
      <c r="B262" s="144"/>
      <c r="C262" s="145" t="s">
        <v>406</v>
      </c>
      <c r="D262" s="145" t="s">
        <v>127</v>
      </c>
      <c r="E262" s="146" t="s">
        <v>407</v>
      </c>
      <c r="F262" s="147" t="s">
        <v>408</v>
      </c>
      <c r="G262" s="148" t="s">
        <v>215</v>
      </c>
      <c r="H262" s="149">
        <v>27.8</v>
      </c>
      <c r="I262" s="150"/>
      <c r="J262" s="151">
        <f>ROUND(I262*H262,2)</f>
        <v>0</v>
      </c>
      <c r="K262" s="152"/>
      <c r="L262" s="33"/>
      <c r="M262" s="153" t="s">
        <v>1</v>
      </c>
      <c r="N262" s="154" t="s">
        <v>41</v>
      </c>
      <c r="O262" s="58"/>
      <c r="P262" s="155">
        <f>O262*H262</f>
        <v>0</v>
      </c>
      <c r="Q262" s="155">
        <v>8.0879999999999994E-2</v>
      </c>
      <c r="R262" s="155">
        <f>Q262*H262</f>
        <v>2.2484639999999998</v>
      </c>
      <c r="S262" s="155">
        <v>0</v>
      </c>
      <c r="T262" s="156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141</v>
      </c>
      <c r="AT262" s="157" t="s">
        <v>127</v>
      </c>
      <c r="AU262" s="157" t="s">
        <v>86</v>
      </c>
      <c r="AY262" s="17" t="s">
        <v>124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7" t="s">
        <v>84</v>
      </c>
      <c r="BK262" s="158">
        <f>ROUND(I262*H262,2)</f>
        <v>0</v>
      </c>
      <c r="BL262" s="17" t="s">
        <v>141</v>
      </c>
      <c r="BM262" s="157" t="s">
        <v>409</v>
      </c>
    </row>
    <row r="263" spans="1:65" s="13" customFormat="1">
      <c r="B263" s="159"/>
      <c r="D263" s="160" t="s">
        <v>156</v>
      </c>
      <c r="E263" s="161" t="s">
        <v>1</v>
      </c>
      <c r="F263" s="162" t="s">
        <v>410</v>
      </c>
      <c r="H263" s="163">
        <v>27.8</v>
      </c>
      <c r="I263" s="164"/>
      <c r="L263" s="159"/>
      <c r="M263" s="165"/>
      <c r="N263" s="166"/>
      <c r="O263" s="166"/>
      <c r="P263" s="166"/>
      <c r="Q263" s="166"/>
      <c r="R263" s="166"/>
      <c r="S263" s="166"/>
      <c r="T263" s="167"/>
      <c r="AT263" s="161" t="s">
        <v>156</v>
      </c>
      <c r="AU263" s="161" t="s">
        <v>86</v>
      </c>
      <c r="AV263" s="13" t="s">
        <v>86</v>
      </c>
      <c r="AW263" s="13" t="s">
        <v>32</v>
      </c>
      <c r="AX263" s="13" t="s">
        <v>84</v>
      </c>
      <c r="AY263" s="161" t="s">
        <v>124</v>
      </c>
    </row>
    <row r="264" spans="1:65" s="2" customFormat="1" ht="16.5" customHeight="1">
      <c r="A264" s="32"/>
      <c r="B264" s="144"/>
      <c r="C264" s="188" t="s">
        <v>411</v>
      </c>
      <c r="D264" s="188" t="s">
        <v>283</v>
      </c>
      <c r="E264" s="189" t="s">
        <v>412</v>
      </c>
      <c r="F264" s="190" t="s">
        <v>413</v>
      </c>
      <c r="G264" s="191" t="s">
        <v>215</v>
      </c>
      <c r="H264" s="192">
        <v>29.19</v>
      </c>
      <c r="I264" s="193"/>
      <c r="J264" s="194">
        <f>ROUND(I264*H264,2)</f>
        <v>0</v>
      </c>
      <c r="K264" s="195"/>
      <c r="L264" s="196"/>
      <c r="M264" s="197" t="s">
        <v>1</v>
      </c>
      <c r="N264" s="198" t="s">
        <v>41</v>
      </c>
      <c r="O264" s="58"/>
      <c r="P264" s="155">
        <f>O264*H264</f>
        <v>0</v>
      </c>
      <c r="Q264" s="155">
        <v>4.5999999999999999E-2</v>
      </c>
      <c r="R264" s="155">
        <f>Q264*H264</f>
        <v>1.34274</v>
      </c>
      <c r="S264" s="155">
        <v>0</v>
      </c>
      <c r="T264" s="156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160</v>
      </c>
      <c r="AT264" s="157" t="s">
        <v>283</v>
      </c>
      <c r="AU264" s="157" t="s">
        <v>86</v>
      </c>
      <c r="AY264" s="17" t="s">
        <v>124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7" t="s">
        <v>84</v>
      </c>
      <c r="BK264" s="158">
        <f>ROUND(I264*H264,2)</f>
        <v>0</v>
      </c>
      <c r="BL264" s="17" t="s">
        <v>141</v>
      </c>
      <c r="BM264" s="157" t="s">
        <v>414</v>
      </c>
    </row>
    <row r="265" spans="1:65" s="13" customFormat="1">
      <c r="B265" s="159"/>
      <c r="D265" s="160" t="s">
        <v>156</v>
      </c>
      <c r="E265" s="161" t="s">
        <v>1</v>
      </c>
      <c r="F265" s="162" t="s">
        <v>415</v>
      </c>
      <c r="H265" s="163">
        <v>29.19</v>
      </c>
      <c r="I265" s="164"/>
      <c r="L265" s="159"/>
      <c r="M265" s="165"/>
      <c r="N265" s="166"/>
      <c r="O265" s="166"/>
      <c r="P265" s="166"/>
      <c r="Q265" s="166"/>
      <c r="R265" s="166"/>
      <c r="S265" s="166"/>
      <c r="T265" s="167"/>
      <c r="AT265" s="161" t="s">
        <v>156</v>
      </c>
      <c r="AU265" s="161" t="s">
        <v>86</v>
      </c>
      <c r="AV265" s="13" t="s">
        <v>86</v>
      </c>
      <c r="AW265" s="13" t="s">
        <v>32</v>
      </c>
      <c r="AX265" s="13" t="s">
        <v>84</v>
      </c>
      <c r="AY265" s="161" t="s">
        <v>124</v>
      </c>
    </row>
    <row r="266" spans="1:65" s="2" customFormat="1" ht="37.9" customHeight="1">
      <c r="A266" s="32"/>
      <c r="B266" s="144"/>
      <c r="C266" s="145" t="s">
        <v>416</v>
      </c>
      <c r="D266" s="145" t="s">
        <v>127</v>
      </c>
      <c r="E266" s="146" t="s">
        <v>417</v>
      </c>
      <c r="F266" s="147" t="s">
        <v>418</v>
      </c>
      <c r="G266" s="148" t="s">
        <v>215</v>
      </c>
      <c r="H266" s="149">
        <v>220.57</v>
      </c>
      <c r="I266" s="150"/>
      <c r="J266" s="151">
        <f>ROUND(I266*H266,2)</f>
        <v>0</v>
      </c>
      <c r="K266" s="152"/>
      <c r="L266" s="33"/>
      <c r="M266" s="153" t="s">
        <v>1</v>
      </c>
      <c r="N266" s="154" t="s">
        <v>41</v>
      </c>
      <c r="O266" s="58"/>
      <c r="P266" s="155">
        <f>O266*H266</f>
        <v>0</v>
      </c>
      <c r="Q266" s="155">
        <v>0.1295</v>
      </c>
      <c r="R266" s="155">
        <f>Q266*H266</f>
        <v>28.563815000000002</v>
      </c>
      <c r="S266" s="155">
        <v>0</v>
      </c>
      <c r="T266" s="156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7" t="s">
        <v>141</v>
      </c>
      <c r="AT266" s="157" t="s">
        <v>127</v>
      </c>
      <c r="AU266" s="157" t="s">
        <v>86</v>
      </c>
      <c r="AY266" s="17" t="s">
        <v>124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7" t="s">
        <v>84</v>
      </c>
      <c r="BK266" s="158">
        <f>ROUND(I266*H266,2)</f>
        <v>0</v>
      </c>
      <c r="BL266" s="17" t="s">
        <v>141</v>
      </c>
      <c r="BM266" s="157" t="s">
        <v>419</v>
      </c>
    </row>
    <row r="267" spans="1:65" s="13" customFormat="1">
      <c r="B267" s="159"/>
      <c r="D267" s="160" t="s">
        <v>156</v>
      </c>
      <c r="E267" s="161" t="s">
        <v>1</v>
      </c>
      <c r="F267" s="162" t="s">
        <v>420</v>
      </c>
      <c r="H267" s="163">
        <v>220.57</v>
      </c>
      <c r="I267" s="164"/>
      <c r="L267" s="159"/>
      <c r="M267" s="165"/>
      <c r="N267" s="166"/>
      <c r="O267" s="166"/>
      <c r="P267" s="166"/>
      <c r="Q267" s="166"/>
      <c r="R267" s="166"/>
      <c r="S267" s="166"/>
      <c r="T267" s="167"/>
      <c r="AT267" s="161" t="s">
        <v>156</v>
      </c>
      <c r="AU267" s="161" t="s">
        <v>86</v>
      </c>
      <c r="AV267" s="13" t="s">
        <v>86</v>
      </c>
      <c r="AW267" s="13" t="s">
        <v>32</v>
      </c>
      <c r="AX267" s="13" t="s">
        <v>84</v>
      </c>
      <c r="AY267" s="161" t="s">
        <v>124</v>
      </c>
    </row>
    <row r="268" spans="1:65" s="2" customFormat="1" ht="16.5" customHeight="1">
      <c r="A268" s="32"/>
      <c r="B268" s="144"/>
      <c r="C268" s="188" t="s">
        <v>421</v>
      </c>
      <c r="D268" s="188" t="s">
        <v>283</v>
      </c>
      <c r="E268" s="189" t="s">
        <v>422</v>
      </c>
      <c r="F268" s="190" t="s">
        <v>423</v>
      </c>
      <c r="G268" s="191" t="s">
        <v>215</v>
      </c>
      <c r="H268" s="192">
        <v>8.7989999999999995</v>
      </c>
      <c r="I268" s="193"/>
      <c r="J268" s="194">
        <f>ROUND(I268*H268,2)</f>
        <v>0</v>
      </c>
      <c r="K268" s="195"/>
      <c r="L268" s="196"/>
      <c r="M268" s="197" t="s">
        <v>1</v>
      </c>
      <c r="N268" s="198" t="s">
        <v>41</v>
      </c>
      <c r="O268" s="58"/>
      <c r="P268" s="155">
        <f>O268*H268</f>
        <v>0</v>
      </c>
      <c r="Q268" s="155">
        <v>4.4999999999999998E-2</v>
      </c>
      <c r="R268" s="155">
        <f>Q268*H268</f>
        <v>0.39595499999999995</v>
      </c>
      <c r="S268" s="155">
        <v>0</v>
      </c>
      <c r="T268" s="15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160</v>
      </c>
      <c r="AT268" s="157" t="s">
        <v>283</v>
      </c>
      <c r="AU268" s="157" t="s">
        <v>86</v>
      </c>
      <c r="AY268" s="17" t="s">
        <v>124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7" t="s">
        <v>84</v>
      </c>
      <c r="BK268" s="158">
        <f>ROUND(I268*H268,2)</f>
        <v>0</v>
      </c>
      <c r="BL268" s="17" t="s">
        <v>141</v>
      </c>
      <c r="BM268" s="157" t="s">
        <v>424</v>
      </c>
    </row>
    <row r="269" spans="1:65" s="13" customFormat="1">
      <c r="B269" s="159"/>
      <c r="D269" s="160" t="s">
        <v>156</v>
      </c>
      <c r="E269" s="161" t="s">
        <v>1</v>
      </c>
      <c r="F269" s="162" t="s">
        <v>425</v>
      </c>
      <c r="H269" s="163">
        <v>8.7989999999999995</v>
      </c>
      <c r="I269" s="164"/>
      <c r="L269" s="159"/>
      <c r="M269" s="165"/>
      <c r="N269" s="166"/>
      <c r="O269" s="166"/>
      <c r="P269" s="166"/>
      <c r="Q269" s="166"/>
      <c r="R269" s="166"/>
      <c r="S269" s="166"/>
      <c r="T269" s="167"/>
      <c r="AT269" s="161" t="s">
        <v>156</v>
      </c>
      <c r="AU269" s="161" t="s">
        <v>86</v>
      </c>
      <c r="AV269" s="13" t="s">
        <v>86</v>
      </c>
      <c r="AW269" s="13" t="s">
        <v>32</v>
      </c>
      <c r="AX269" s="13" t="s">
        <v>84</v>
      </c>
      <c r="AY269" s="161" t="s">
        <v>124</v>
      </c>
    </row>
    <row r="270" spans="1:65" s="2" customFormat="1" ht="21.75" customHeight="1">
      <c r="A270" s="32"/>
      <c r="B270" s="144"/>
      <c r="C270" s="188" t="s">
        <v>426</v>
      </c>
      <c r="D270" s="188" t="s">
        <v>283</v>
      </c>
      <c r="E270" s="189" t="s">
        <v>427</v>
      </c>
      <c r="F270" s="190" t="s">
        <v>428</v>
      </c>
      <c r="G270" s="191" t="s">
        <v>215</v>
      </c>
      <c r="H270" s="192">
        <v>216.434</v>
      </c>
      <c r="I270" s="193"/>
      <c r="J270" s="194">
        <f>ROUND(I270*H270,2)</f>
        <v>0</v>
      </c>
      <c r="K270" s="195"/>
      <c r="L270" s="196"/>
      <c r="M270" s="197" t="s">
        <v>1</v>
      </c>
      <c r="N270" s="198" t="s">
        <v>41</v>
      </c>
      <c r="O270" s="58"/>
      <c r="P270" s="155">
        <f>O270*H270</f>
        <v>0</v>
      </c>
      <c r="Q270" s="155">
        <v>2.4E-2</v>
      </c>
      <c r="R270" s="155">
        <f>Q270*H270</f>
        <v>5.1944160000000004</v>
      </c>
      <c r="S270" s="155">
        <v>0</v>
      </c>
      <c r="T270" s="156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7" t="s">
        <v>160</v>
      </c>
      <c r="AT270" s="157" t="s">
        <v>283</v>
      </c>
      <c r="AU270" s="157" t="s">
        <v>86</v>
      </c>
      <c r="AY270" s="17" t="s">
        <v>124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7" t="s">
        <v>84</v>
      </c>
      <c r="BK270" s="158">
        <f>ROUND(I270*H270,2)</f>
        <v>0</v>
      </c>
      <c r="BL270" s="17" t="s">
        <v>141</v>
      </c>
      <c r="BM270" s="157" t="s">
        <v>429</v>
      </c>
    </row>
    <row r="271" spans="1:65" s="13" customFormat="1">
      <c r="B271" s="159"/>
      <c r="D271" s="160" t="s">
        <v>156</v>
      </c>
      <c r="E271" s="161" t="s">
        <v>1</v>
      </c>
      <c r="F271" s="162" t="s">
        <v>430</v>
      </c>
      <c r="H271" s="163">
        <v>216.434</v>
      </c>
      <c r="I271" s="164"/>
      <c r="L271" s="159"/>
      <c r="M271" s="165"/>
      <c r="N271" s="166"/>
      <c r="O271" s="166"/>
      <c r="P271" s="166"/>
      <c r="Q271" s="166"/>
      <c r="R271" s="166"/>
      <c r="S271" s="166"/>
      <c r="T271" s="167"/>
      <c r="AT271" s="161" t="s">
        <v>156</v>
      </c>
      <c r="AU271" s="161" t="s">
        <v>86</v>
      </c>
      <c r="AV271" s="13" t="s">
        <v>86</v>
      </c>
      <c r="AW271" s="13" t="s">
        <v>32</v>
      </c>
      <c r="AX271" s="13" t="s">
        <v>84</v>
      </c>
      <c r="AY271" s="161" t="s">
        <v>124</v>
      </c>
    </row>
    <row r="272" spans="1:65" s="2" customFormat="1" ht="24.2" customHeight="1">
      <c r="A272" s="32"/>
      <c r="B272" s="144"/>
      <c r="C272" s="145" t="s">
        <v>431</v>
      </c>
      <c r="D272" s="145" t="s">
        <v>127</v>
      </c>
      <c r="E272" s="146" t="s">
        <v>432</v>
      </c>
      <c r="F272" s="147" t="s">
        <v>433</v>
      </c>
      <c r="G272" s="148" t="s">
        <v>215</v>
      </c>
      <c r="H272" s="149">
        <v>4</v>
      </c>
      <c r="I272" s="150"/>
      <c r="J272" s="151">
        <f>ROUND(I272*H272,2)</f>
        <v>0</v>
      </c>
      <c r="K272" s="152"/>
      <c r="L272" s="33"/>
      <c r="M272" s="153" t="s">
        <v>1</v>
      </c>
      <c r="N272" s="154" t="s">
        <v>41</v>
      </c>
      <c r="O272" s="58"/>
      <c r="P272" s="155">
        <f>O272*H272</f>
        <v>0</v>
      </c>
      <c r="Q272" s="155">
        <v>0.16849</v>
      </c>
      <c r="R272" s="155">
        <f>Q272*H272</f>
        <v>0.67396</v>
      </c>
      <c r="S272" s="155">
        <v>0</v>
      </c>
      <c r="T272" s="156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7" t="s">
        <v>141</v>
      </c>
      <c r="AT272" s="157" t="s">
        <v>127</v>
      </c>
      <c r="AU272" s="157" t="s">
        <v>86</v>
      </c>
      <c r="AY272" s="17" t="s">
        <v>124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7" t="s">
        <v>84</v>
      </c>
      <c r="BK272" s="158">
        <f>ROUND(I272*H272,2)</f>
        <v>0</v>
      </c>
      <c r="BL272" s="17" t="s">
        <v>141</v>
      </c>
      <c r="BM272" s="157" t="s">
        <v>434</v>
      </c>
    </row>
    <row r="273" spans="1:65" s="13" customFormat="1">
      <c r="B273" s="159"/>
      <c r="D273" s="160" t="s">
        <v>156</v>
      </c>
      <c r="E273" s="161" t="s">
        <v>1</v>
      </c>
      <c r="F273" s="162" t="s">
        <v>435</v>
      </c>
      <c r="H273" s="163">
        <v>4</v>
      </c>
      <c r="I273" s="164"/>
      <c r="L273" s="159"/>
      <c r="M273" s="165"/>
      <c r="N273" s="166"/>
      <c r="O273" s="166"/>
      <c r="P273" s="166"/>
      <c r="Q273" s="166"/>
      <c r="R273" s="166"/>
      <c r="S273" s="166"/>
      <c r="T273" s="167"/>
      <c r="AT273" s="161" t="s">
        <v>156</v>
      </c>
      <c r="AU273" s="161" t="s">
        <v>86</v>
      </c>
      <c r="AV273" s="13" t="s">
        <v>86</v>
      </c>
      <c r="AW273" s="13" t="s">
        <v>32</v>
      </c>
      <c r="AX273" s="13" t="s">
        <v>76</v>
      </c>
      <c r="AY273" s="161" t="s">
        <v>124</v>
      </c>
    </row>
    <row r="274" spans="1:65" s="14" customFormat="1">
      <c r="B274" s="173"/>
      <c r="D274" s="160" t="s">
        <v>156</v>
      </c>
      <c r="E274" s="174" t="s">
        <v>1</v>
      </c>
      <c r="F274" s="175" t="s">
        <v>200</v>
      </c>
      <c r="H274" s="176">
        <v>4</v>
      </c>
      <c r="I274" s="177"/>
      <c r="L274" s="173"/>
      <c r="M274" s="178"/>
      <c r="N274" s="179"/>
      <c r="O274" s="179"/>
      <c r="P274" s="179"/>
      <c r="Q274" s="179"/>
      <c r="R274" s="179"/>
      <c r="S274" s="179"/>
      <c r="T274" s="180"/>
      <c r="AT274" s="174" t="s">
        <v>156</v>
      </c>
      <c r="AU274" s="174" t="s">
        <v>86</v>
      </c>
      <c r="AV274" s="14" t="s">
        <v>141</v>
      </c>
      <c r="AW274" s="14" t="s">
        <v>32</v>
      </c>
      <c r="AX274" s="14" t="s">
        <v>84</v>
      </c>
      <c r="AY274" s="174" t="s">
        <v>124</v>
      </c>
    </row>
    <row r="275" spans="1:65" s="2" customFormat="1" ht="16.5" customHeight="1">
      <c r="A275" s="32"/>
      <c r="B275" s="144"/>
      <c r="C275" s="188" t="s">
        <v>436</v>
      </c>
      <c r="D275" s="188" t="s">
        <v>283</v>
      </c>
      <c r="E275" s="189" t="s">
        <v>437</v>
      </c>
      <c r="F275" s="190" t="s">
        <v>438</v>
      </c>
      <c r="G275" s="191" t="s">
        <v>215</v>
      </c>
      <c r="H275" s="192">
        <v>4</v>
      </c>
      <c r="I275" s="193"/>
      <c r="J275" s="194">
        <f>ROUND(I275*H275,2)</f>
        <v>0</v>
      </c>
      <c r="K275" s="195"/>
      <c r="L275" s="196"/>
      <c r="M275" s="197" t="s">
        <v>1</v>
      </c>
      <c r="N275" s="198" t="s">
        <v>41</v>
      </c>
      <c r="O275" s="58"/>
      <c r="P275" s="155">
        <f>O275*H275</f>
        <v>0</v>
      </c>
      <c r="Q275" s="155">
        <v>5.7000000000000002E-2</v>
      </c>
      <c r="R275" s="155">
        <f>Q275*H275</f>
        <v>0.22800000000000001</v>
      </c>
      <c r="S275" s="155">
        <v>0</v>
      </c>
      <c r="T275" s="156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7" t="s">
        <v>160</v>
      </c>
      <c r="AT275" s="157" t="s">
        <v>283</v>
      </c>
      <c r="AU275" s="157" t="s">
        <v>86</v>
      </c>
      <c r="AY275" s="17" t="s">
        <v>124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7" t="s">
        <v>84</v>
      </c>
      <c r="BK275" s="158">
        <f>ROUND(I275*H275,2)</f>
        <v>0</v>
      </c>
      <c r="BL275" s="17" t="s">
        <v>141</v>
      </c>
      <c r="BM275" s="157" t="s">
        <v>439</v>
      </c>
    </row>
    <row r="276" spans="1:65" s="2" customFormat="1" ht="19.5">
      <c r="A276" s="32"/>
      <c r="B276" s="33"/>
      <c r="C276" s="32"/>
      <c r="D276" s="160" t="s">
        <v>354</v>
      </c>
      <c r="E276" s="32"/>
      <c r="F276" s="199" t="s">
        <v>440</v>
      </c>
      <c r="G276" s="32"/>
      <c r="H276" s="32"/>
      <c r="I276" s="200"/>
      <c r="J276" s="32"/>
      <c r="K276" s="32"/>
      <c r="L276" s="33"/>
      <c r="M276" s="201"/>
      <c r="N276" s="202"/>
      <c r="O276" s="58"/>
      <c r="P276" s="58"/>
      <c r="Q276" s="58"/>
      <c r="R276" s="58"/>
      <c r="S276" s="58"/>
      <c r="T276" s="59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T276" s="17" t="s">
        <v>354</v>
      </c>
      <c r="AU276" s="17" t="s">
        <v>86</v>
      </c>
    </row>
    <row r="277" spans="1:65" s="13" customFormat="1">
      <c r="B277" s="159"/>
      <c r="D277" s="160" t="s">
        <v>156</v>
      </c>
      <c r="E277" s="161" t="s">
        <v>1</v>
      </c>
      <c r="F277" s="162" t="s">
        <v>435</v>
      </c>
      <c r="H277" s="163">
        <v>4</v>
      </c>
      <c r="I277" s="164"/>
      <c r="L277" s="159"/>
      <c r="M277" s="165"/>
      <c r="N277" s="166"/>
      <c r="O277" s="166"/>
      <c r="P277" s="166"/>
      <c r="Q277" s="166"/>
      <c r="R277" s="166"/>
      <c r="S277" s="166"/>
      <c r="T277" s="167"/>
      <c r="AT277" s="161" t="s">
        <v>156</v>
      </c>
      <c r="AU277" s="161" t="s">
        <v>86</v>
      </c>
      <c r="AV277" s="13" t="s">
        <v>86</v>
      </c>
      <c r="AW277" s="13" t="s">
        <v>32</v>
      </c>
      <c r="AX277" s="13" t="s">
        <v>84</v>
      </c>
      <c r="AY277" s="161" t="s">
        <v>124</v>
      </c>
    </row>
    <row r="278" spans="1:65" s="2" customFormat="1" ht="33" customHeight="1">
      <c r="A278" s="32"/>
      <c r="B278" s="144"/>
      <c r="C278" s="145" t="s">
        <v>441</v>
      </c>
      <c r="D278" s="145" t="s">
        <v>127</v>
      </c>
      <c r="E278" s="146" t="s">
        <v>442</v>
      </c>
      <c r="F278" s="147" t="s">
        <v>443</v>
      </c>
      <c r="G278" s="148" t="s">
        <v>215</v>
      </c>
      <c r="H278" s="149">
        <v>27.8</v>
      </c>
      <c r="I278" s="150"/>
      <c r="J278" s="151">
        <f>ROUND(I278*H278,2)</f>
        <v>0</v>
      </c>
      <c r="K278" s="152"/>
      <c r="L278" s="33"/>
      <c r="M278" s="153" t="s">
        <v>1</v>
      </c>
      <c r="N278" s="154" t="s">
        <v>41</v>
      </c>
      <c r="O278" s="58"/>
      <c r="P278" s="155">
        <f>O278*H278</f>
        <v>0</v>
      </c>
      <c r="Q278" s="155">
        <v>0.16849</v>
      </c>
      <c r="R278" s="155">
        <f>Q278*H278</f>
        <v>4.6840220000000006</v>
      </c>
      <c r="S278" s="155">
        <v>0</v>
      </c>
      <c r="T278" s="156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7" t="s">
        <v>141</v>
      </c>
      <c r="AT278" s="157" t="s">
        <v>127</v>
      </c>
      <c r="AU278" s="157" t="s">
        <v>86</v>
      </c>
      <c r="AY278" s="17" t="s">
        <v>124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7" t="s">
        <v>84</v>
      </c>
      <c r="BK278" s="158">
        <f>ROUND(I278*H278,2)</f>
        <v>0</v>
      </c>
      <c r="BL278" s="17" t="s">
        <v>141</v>
      </c>
      <c r="BM278" s="157" t="s">
        <v>444</v>
      </c>
    </row>
    <row r="279" spans="1:65" s="13" customFormat="1">
      <c r="B279" s="159"/>
      <c r="D279" s="160" t="s">
        <v>156</v>
      </c>
      <c r="E279" s="161" t="s">
        <v>1</v>
      </c>
      <c r="F279" s="162" t="s">
        <v>445</v>
      </c>
      <c r="H279" s="163">
        <v>7.8</v>
      </c>
      <c r="I279" s="164"/>
      <c r="L279" s="159"/>
      <c r="M279" s="165"/>
      <c r="N279" s="166"/>
      <c r="O279" s="166"/>
      <c r="P279" s="166"/>
      <c r="Q279" s="166"/>
      <c r="R279" s="166"/>
      <c r="S279" s="166"/>
      <c r="T279" s="167"/>
      <c r="AT279" s="161" t="s">
        <v>156</v>
      </c>
      <c r="AU279" s="161" t="s">
        <v>86</v>
      </c>
      <c r="AV279" s="13" t="s">
        <v>86</v>
      </c>
      <c r="AW279" s="13" t="s">
        <v>32</v>
      </c>
      <c r="AX279" s="13" t="s">
        <v>76</v>
      </c>
      <c r="AY279" s="161" t="s">
        <v>124</v>
      </c>
    </row>
    <row r="280" spans="1:65" s="13" customFormat="1">
      <c r="B280" s="159"/>
      <c r="D280" s="160" t="s">
        <v>156</v>
      </c>
      <c r="E280" s="161" t="s">
        <v>1</v>
      </c>
      <c r="F280" s="162" t="s">
        <v>219</v>
      </c>
      <c r="H280" s="163">
        <v>20</v>
      </c>
      <c r="I280" s="164"/>
      <c r="L280" s="159"/>
      <c r="M280" s="165"/>
      <c r="N280" s="166"/>
      <c r="O280" s="166"/>
      <c r="P280" s="166"/>
      <c r="Q280" s="166"/>
      <c r="R280" s="166"/>
      <c r="S280" s="166"/>
      <c r="T280" s="167"/>
      <c r="AT280" s="161" t="s">
        <v>156</v>
      </c>
      <c r="AU280" s="161" t="s">
        <v>86</v>
      </c>
      <c r="AV280" s="13" t="s">
        <v>86</v>
      </c>
      <c r="AW280" s="13" t="s">
        <v>32</v>
      </c>
      <c r="AX280" s="13" t="s">
        <v>76</v>
      </c>
      <c r="AY280" s="161" t="s">
        <v>124</v>
      </c>
    </row>
    <row r="281" spans="1:65" s="14" customFormat="1">
      <c r="B281" s="173"/>
      <c r="D281" s="160" t="s">
        <v>156</v>
      </c>
      <c r="E281" s="174" t="s">
        <v>1</v>
      </c>
      <c r="F281" s="175" t="s">
        <v>200</v>
      </c>
      <c r="H281" s="176">
        <v>27.8</v>
      </c>
      <c r="I281" s="177"/>
      <c r="L281" s="173"/>
      <c r="M281" s="178"/>
      <c r="N281" s="179"/>
      <c r="O281" s="179"/>
      <c r="P281" s="179"/>
      <c r="Q281" s="179"/>
      <c r="R281" s="179"/>
      <c r="S281" s="179"/>
      <c r="T281" s="180"/>
      <c r="AT281" s="174" t="s">
        <v>156</v>
      </c>
      <c r="AU281" s="174" t="s">
        <v>86</v>
      </c>
      <c r="AV281" s="14" t="s">
        <v>141</v>
      </c>
      <c r="AW281" s="14" t="s">
        <v>32</v>
      </c>
      <c r="AX281" s="14" t="s">
        <v>84</v>
      </c>
      <c r="AY281" s="174" t="s">
        <v>124</v>
      </c>
    </row>
    <row r="282" spans="1:65" s="2" customFormat="1" ht="16.5" customHeight="1">
      <c r="A282" s="32"/>
      <c r="B282" s="144"/>
      <c r="C282" s="188" t="s">
        <v>446</v>
      </c>
      <c r="D282" s="188" t="s">
        <v>283</v>
      </c>
      <c r="E282" s="189" t="s">
        <v>447</v>
      </c>
      <c r="F282" s="190" t="s">
        <v>448</v>
      </c>
      <c r="G282" s="191" t="s">
        <v>215</v>
      </c>
      <c r="H282" s="192">
        <v>20.399999999999999</v>
      </c>
      <c r="I282" s="193"/>
      <c r="J282" s="194">
        <f>ROUND(I282*H282,2)</f>
        <v>0</v>
      </c>
      <c r="K282" s="195"/>
      <c r="L282" s="196"/>
      <c r="M282" s="197" t="s">
        <v>1</v>
      </c>
      <c r="N282" s="198" t="s">
        <v>41</v>
      </c>
      <c r="O282" s="58"/>
      <c r="P282" s="155">
        <f>O282*H282</f>
        <v>0</v>
      </c>
      <c r="Q282" s="155">
        <v>0.125</v>
      </c>
      <c r="R282" s="155">
        <f>Q282*H282</f>
        <v>2.5499999999999998</v>
      </c>
      <c r="S282" s="155">
        <v>0</v>
      </c>
      <c r="T282" s="156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7" t="s">
        <v>160</v>
      </c>
      <c r="AT282" s="157" t="s">
        <v>283</v>
      </c>
      <c r="AU282" s="157" t="s">
        <v>86</v>
      </c>
      <c r="AY282" s="17" t="s">
        <v>124</v>
      </c>
      <c r="BE282" s="158">
        <f>IF(N282="základní",J282,0)</f>
        <v>0</v>
      </c>
      <c r="BF282" s="158">
        <f>IF(N282="snížená",J282,0)</f>
        <v>0</v>
      </c>
      <c r="BG282" s="158">
        <f>IF(N282="zákl. přenesená",J282,0)</f>
        <v>0</v>
      </c>
      <c r="BH282" s="158">
        <f>IF(N282="sníž. přenesená",J282,0)</f>
        <v>0</v>
      </c>
      <c r="BI282" s="158">
        <f>IF(N282="nulová",J282,0)</f>
        <v>0</v>
      </c>
      <c r="BJ282" s="17" t="s">
        <v>84</v>
      </c>
      <c r="BK282" s="158">
        <f>ROUND(I282*H282,2)</f>
        <v>0</v>
      </c>
      <c r="BL282" s="17" t="s">
        <v>141</v>
      </c>
      <c r="BM282" s="157" t="s">
        <v>449</v>
      </c>
    </row>
    <row r="283" spans="1:65" s="2" customFormat="1" ht="19.5">
      <c r="A283" s="32"/>
      <c r="B283" s="33"/>
      <c r="C283" s="32"/>
      <c r="D283" s="160" t="s">
        <v>354</v>
      </c>
      <c r="E283" s="32"/>
      <c r="F283" s="199" t="s">
        <v>450</v>
      </c>
      <c r="G283" s="32"/>
      <c r="H283" s="32"/>
      <c r="I283" s="200"/>
      <c r="J283" s="32"/>
      <c r="K283" s="32"/>
      <c r="L283" s="33"/>
      <c r="M283" s="201"/>
      <c r="N283" s="202"/>
      <c r="O283" s="58"/>
      <c r="P283" s="58"/>
      <c r="Q283" s="58"/>
      <c r="R283" s="58"/>
      <c r="S283" s="58"/>
      <c r="T283" s="59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7" t="s">
        <v>354</v>
      </c>
      <c r="AU283" s="17" t="s">
        <v>86</v>
      </c>
    </row>
    <row r="284" spans="1:65" s="13" customFormat="1">
      <c r="B284" s="159"/>
      <c r="D284" s="160" t="s">
        <v>156</v>
      </c>
      <c r="E284" s="161" t="s">
        <v>1</v>
      </c>
      <c r="F284" s="162" t="s">
        <v>451</v>
      </c>
      <c r="H284" s="163">
        <v>20.399999999999999</v>
      </c>
      <c r="I284" s="164"/>
      <c r="L284" s="159"/>
      <c r="M284" s="165"/>
      <c r="N284" s="166"/>
      <c r="O284" s="166"/>
      <c r="P284" s="166"/>
      <c r="Q284" s="166"/>
      <c r="R284" s="166"/>
      <c r="S284" s="166"/>
      <c r="T284" s="167"/>
      <c r="AT284" s="161" t="s">
        <v>156</v>
      </c>
      <c r="AU284" s="161" t="s">
        <v>86</v>
      </c>
      <c r="AV284" s="13" t="s">
        <v>86</v>
      </c>
      <c r="AW284" s="13" t="s">
        <v>32</v>
      </c>
      <c r="AX284" s="13" t="s">
        <v>84</v>
      </c>
      <c r="AY284" s="161" t="s">
        <v>124</v>
      </c>
    </row>
    <row r="285" spans="1:65" s="2" customFormat="1" ht="16.5" customHeight="1">
      <c r="A285" s="32"/>
      <c r="B285" s="144"/>
      <c r="C285" s="145" t="s">
        <v>452</v>
      </c>
      <c r="D285" s="145" t="s">
        <v>127</v>
      </c>
      <c r="E285" s="146" t="s">
        <v>453</v>
      </c>
      <c r="F285" s="147" t="s">
        <v>454</v>
      </c>
      <c r="G285" s="148" t="s">
        <v>393</v>
      </c>
      <c r="H285" s="149">
        <v>2</v>
      </c>
      <c r="I285" s="150"/>
      <c r="J285" s="151">
        <f>ROUND(I285*H285,2)</f>
        <v>0</v>
      </c>
      <c r="K285" s="152"/>
      <c r="L285" s="33"/>
      <c r="M285" s="153" t="s">
        <v>1</v>
      </c>
      <c r="N285" s="154" t="s">
        <v>41</v>
      </c>
      <c r="O285" s="58"/>
      <c r="P285" s="155">
        <f>O285*H285</f>
        <v>0</v>
      </c>
      <c r="Q285" s="155">
        <v>0</v>
      </c>
      <c r="R285" s="155">
        <f>Q285*H285</f>
        <v>0</v>
      </c>
      <c r="S285" s="155">
        <v>0.38</v>
      </c>
      <c r="T285" s="156">
        <f>S285*H285</f>
        <v>0.76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7" t="s">
        <v>141</v>
      </c>
      <c r="AT285" s="157" t="s">
        <v>127</v>
      </c>
      <c r="AU285" s="157" t="s">
        <v>86</v>
      </c>
      <c r="AY285" s="17" t="s">
        <v>124</v>
      </c>
      <c r="BE285" s="158">
        <f>IF(N285="základní",J285,0)</f>
        <v>0</v>
      </c>
      <c r="BF285" s="158">
        <f>IF(N285="snížená",J285,0)</f>
        <v>0</v>
      </c>
      <c r="BG285" s="158">
        <f>IF(N285="zákl. přenesená",J285,0)</f>
        <v>0</v>
      </c>
      <c r="BH285" s="158">
        <f>IF(N285="sníž. přenesená",J285,0)</f>
        <v>0</v>
      </c>
      <c r="BI285" s="158">
        <f>IF(N285="nulová",J285,0)</f>
        <v>0</v>
      </c>
      <c r="BJ285" s="17" t="s">
        <v>84</v>
      </c>
      <c r="BK285" s="158">
        <f>ROUND(I285*H285,2)</f>
        <v>0</v>
      </c>
      <c r="BL285" s="17" t="s">
        <v>141</v>
      </c>
      <c r="BM285" s="157" t="s">
        <v>455</v>
      </c>
    </row>
    <row r="286" spans="1:65" s="2" customFormat="1" ht="21.75" customHeight="1">
      <c r="A286" s="32"/>
      <c r="B286" s="144"/>
      <c r="C286" s="145" t="s">
        <v>456</v>
      </c>
      <c r="D286" s="145" t="s">
        <v>127</v>
      </c>
      <c r="E286" s="146" t="s">
        <v>457</v>
      </c>
      <c r="F286" s="147" t="s">
        <v>458</v>
      </c>
      <c r="G286" s="148" t="s">
        <v>215</v>
      </c>
      <c r="H286" s="149">
        <v>37.200000000000003</v>
      </c>
      <c r="I286" s="150"/>
      <c r="J286" s="151">
        <f>ROUND(I286*H286,2)</f>
        <v>0</v>
      </c>
      <c r="K286" s="152"/>
      <c r="L286" s="33"/>
      <c r="M286" s="153" t="s">
        <v>1</v>
      </c>
      <c r="N286" s="154" t="s">
        <v>41</v>
      </c>
      <c r="O286" s="58"/>
      <c r="P286" s="155">
        <f>O286*H286</f>
        <v>0</v>
      </c>
      <c r="Q286" s="155">
        <v>0</v>
      </c>
      <c r="R286" s="155">
        <f>Q286*H286</f>
        <v>0</v>
      </c>
      <c r="S286" s="155">
        <v>0</v>
      </c>
      <c r="T286" s="156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7" t="s">
        <v>141</v>
      </c>
      <c r="AT286" s="157" t="s">
        <v>127</v>
      </c>
      <c r="AU286" s="157" t="s">
        <v>86</v>
      </c>
      <c r="AY286" s="17" t="s">
        <v>124</v>
      </c>
      <c r="BE286" s="158">
        <f>IF(N286="základní",J286,0)</f>
        <v>0</v>
      </c>
      <c r="BF286" s="158">
        <f>IF(N286="snížená",J286,0)</f>
        <v>0</v>
      </c>
      <c r="BG286" s="158">
        <f>IF(N286="zákl. přenesená",J286,0)</f>
        <v>0</v>
      </c>
      <c r="BH286" s="158">
        <f>IF(N286="sníž. přenesená",J286,0)</f>
        <v>0</v>
      </c>
      <c r="BI286" s="158">
        <f>IF(N286="nulová",J286,0)</f>
        <v>0</v>
      </c>
      <c r="BJ286" s="17" t="s">
        <v>84</v>
      </c>
      <c r="BK286" s="158">
        <f>ROUND(I286*H286,2)</f>
        <v>0</v>
      </c>
      <c r="BL286" s="17" t="s">
        <v>141</v>
      </c>
      <c r="BM286" s="157" t="s">
        <v>459</v>
      </c>
    </row>
    <row r="287" spans="1:65" s="13" customFormat="1">
      <c r="B287" s="159"/>
      <c r="D287" s="160" t="s">
        <v>156</v>
      </c>
      <c r="E287" s="161" t="s">
        <v>1</v>
      </c>
      <c r="F287" s="162" t="s">
        <v>460</v>
      </c>
      <c r="H287" s="163">
        <v>37.200000000000003</v>
      </c>
      <c r="I287" s="164"/>
      <c r="L287" s="159"/>
      <c r="M287" s="165"/>
      <c r="N287" s="166"/>
      <c r="O287" s="166"/>
      <c r="P287" s="166"/>
      <c r="Q287" s="166"/>
      <c r="R287" s="166"/>
      <c r="S287" s="166"/>
      <c r="T287" s="167"/>
      <c r="AT287" s="161" t="s">
        <v>156</v>
      </c>
      <c r="AU287" s="161" t="s">
        <v>86</v>
      </c>
      <c r="AV287" s="13" t="s">
        <v>86</v>
      </c>
      <c r="AW287" s="13" t="s">
        <v>32</v>
      </c>
      <c r="AX287" s="13" t="s">
        <v>84</v>
      </c>
      <c r="AY287" s="161" t="s">
        <v>124</v>
      </c>
    </row>
    <row r="288" spans="1:65" s="2" customFormat="1" ht="37.9" customHeight="1">
      <c r="A288" s="32"/>
      <c r="B288" s="144"/>
      <c r="C288" s="145" t="s">
        <v>461</v>
      </c>
      <c r="D288" s="145" t="s">
        <v>127</v>
      </c>
      <c r="E288" s="146" t="s">
        <v>462</v>
      </c>
      <c r="F288" s="147" t="s">
        <v>463</v>
      </c>
      <c r="G288" s="148" t="s">
        <v>183</v>
      </c>
      <c r="H288" s="149">
        <v>320.50799999999998</v>
      </c>
      <c r="I288" s="150"/>
      <c r="J288" s="151">
        <f>ROUND(I288*H288,2)</f>
        <v>0</v>
      </c>
      <c r="K288" s="152"/>
      <c r="L288" s="33"/>
      <c r="M288" s="153" t="s">
        <v>1</v>
      </c>
      <c r="N288" s="154" t="s">
        <v>41</v>
      </c>
      <c r="O288" s="58"/>
      <c r="P288" s="155">
        <f>O288*H288</f>
        <v>0</v>
      </c>
      <c r="Q288" s="155">
        <v>0</v>
      </c>
      <c r="R288" s="155">
        <f>Q288*H288</f>
        <v>0</v>
      </c>
      <c r="S288" s="155">
        <v>0</v>
      </c>
      <c r="T288" s="156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7" t="s">
        <v>141</v>
      </c>
      <c r="AT288" s="157" t="s">
        <v>127</v>
      </c>
      <c r="AU288" s="157" t="s">
        <v>86</v>
      </c>
      <c r="AY288" s="17" t="s">
        <v>124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7" t="s">
        <v>84</v>
      </c>
      <c r="BK288" s="158">
        <f>ROUND(I288*H288,2)</f>
        <v>0</v>
      </c>
      <c r="BL288" s="17" t="s">
        <v>141</v>
      </c>
      <c r="BM288" s="157" t="s">
        <v>464</v>
      </c>
    </row>
    <row r="289" spans="1:65" s="13" customFormat="1">
      <c r="B289" s="159"/>
      <c r="D289" s="160" t="s">
        <v>156</v>
      </c>
      <c r="E289" s="161" t="s">
        <v>1</v>
      </c>
      <c r="F289" s="162" t="s">
        <v>465</v>
      </c>
      <c r="H289" s="163">
        <v>15.507999999999999</v>
      </c>
      <c r="I289" s="164"/>
      <c r="L289" s="159"/>
      <c r="M289" s="165"/>
      <c r="N289" s="166"/>
      <c r="O289" s="166"/>
      <c r="P289" s="166"/>
      <c r="Q289" s="166"/>
      <c r="R289" s="166"/>
      <c r="S289" s="166"/>
      <c r="T289" s="167"/>
      <c r="AT289" s="161" t="s">
        <v>156</v>
      </c>
      <c r="AU289" s="161" t="s">
        <v>86</v>
      </c>
      <c r="AV289" s="13" t="s">
        <v>86</v>
      </c>
      <c r="AW289" s="13" t="s">
        <v>32</v>
      </c>
      <c r="AX289" s="13" t="s">
        <v>76</v>
      </c>
      <c r="AY289" s="161" t="s">
        <v>124</v>
      </c>
    </row>
    <row r="290" spans="1:65" s="13" customFormat="1">
      <c r="B290" s="159"/>
      <c r="D290" s="160" t="s">
        <v>156</v>
      </c>
      <c r="E290" s="161" t="s">
        <v>1</v>
      </c>
      <c r="F290" s="162" t="s">
        <v>466</v>
      </c>
      <c r="H290" s="163">
        <v>305</v>
      </c>
      <c r="I290" s="164"/>
      <c r="L290" s="159"/>
      <c r="M290" s="165"/>
      <c r="N290" s="166"/>
      <c r="O290" s="166"/>
      <c r="P290" s="166"/>
      <c r="Q290" s="166"/>
      <c r="R290" s="166"/>
      <c r="S290" s="166"/>
      <c r="T290" s="167"/>
      <c r="AT290" s="161" t="s">
        <v>156</v>
      </c>
      <c r="AU290" s="161" t="s">
        <v>86</v>
      </c>
      <c r="AV290" s="13" t="s">
        <v>86</v>
      </c>
      <c r="AW290" s="13" t="s">
        <v>32</v>
      </c>
      <c r="AX290" s="13" t="s">
        <v>76</v>
      </c>
      <c r="AY290" s="161" t="s">
        <v>124</v>
      </c>
    </row>
    <row r="291" spans="1:65" s="14" customFormat="1">
      <c r="B291" s="173"/>
      <c r="D291" s="160" t="s">
        <v>156</v>
      </c>
      <c r="E291" s="174" t="s">
        <v>1</v>
      </c>
      <c r="F291" s="175" t="s">
        <v>200</v>
      </c>
      <c r="H291" s="176">
        <v>320.50799999999998</v>
      </c>
      <c r="I291" s="177"/>
      <c r="L291" s="173"/>
      <c r="M291" s="178"/>
      <c r="N291" s="179"/>
      <c r="O291" s="179"/>
      <c r="P291" s="179"/>
      <c r="Q291" s="179"/>
      <c r="R291" s="179"/>
      <c r="S291" s="179"/>
      <c r="T291" s="180"/>
      <c r="AT291" s="174" t="s">
        <v>156</v>
      </c>
      <c r="AU291" s="174" t="s">
        <v>86</v>
      </c>
      <c r="AV291" s="14" t="s">
        <v>141</v>
      </c>
      <c r="AW291" s="14" t="s">
        <v>32</v>
      </c>
      <c r="AX291" s="14" t="s">
        <v>84</v>
      </c>
      <c r="AY291" s="174" t="s">
        <v>124</v>
      </c>
    </row>
    <row r="292" spans="1:65" s="12" customFormat="1" ht="22.9" customHeight="1">
      <c r="B292" s="131"/>
      <c r="D292" s="132" t="s">
        <v>75</v>
      </c>
      <c r="E292" s="142" t="s">
        <v>467</v>
      </c>
      <c r="F292" s="142" t="s">
        <v>468</v>
      </c>
      <c r="I292" s="134"/>
      <c r="J292" s="143">
        <f>BK292</f>
        <v>0</v>
      </c>
      <c r="L292" s="131"/>
      <c r="M292" s="136"/>
      <c r="N292" s="137"/>
      <c r="O292" s="137"/>
      <c r="P292" s="138">
        <f>SUM(P293:P325)</f>
        <v>0</v>
      </c>
      <c r="Q292" s="137"/>
      <c r="R292" s="138">
        <f>SUM(R293:R325)</f>
        <v>0</v>
      </c>
      <c r="S292" s="137"/>
      <c r="T292" s="139">
        <f>SUM(T293:T325)</f>
        <v>0</v>
      </c>
      <c r="AR292" s="132" t="s">
        <v>84</v>
      </c>
      <c r="AT292" s="140" t="s">
        <v>75</v>
      </c>
      <c r="AU292" s="140" t="s">
        <v>84</v>
      </c>
      <c r="AY292" s="132" t="s">
        <v>124</v>
      </c>
      <c r="BK292" s="141">
        <f>SUM(BK293:BK325)</f>
        <v>0</v>
      </c>
    </row>
    <row r="293" spans="1:65" s="2" customFormat="1" ht="21.75" customHeight="1">
      <c r="A293" s="32"/>
      <c r="B293" s="144"/>
      <c r="C293" s="145" t="s">
        <v>469</v>
      </c>
      <c r="D293" s="145" t="s">
        <v>127</v>
      </c>
      <c r="E293" s="146" t="s">
        <v>470</v>
      </c>
      <c r="F293" s="147" t="s">
        <v>471</v>
      </c>
      <c r="G293" s="148" t="s">
        <v>262</v>
      </c>
      <c r="H293" s="149">
        <v>8.84</v>
      </c>
      <c r="I293" s="150"/>
      <c r="J293" s="151">
        <f>ROUND(I293*H293,2)</f>
        <v>0</v>
      </c>
      <c r="K293" s="152"/>
      <c r="L293" s="33"/>
      <c r="M293" s="153" t="s">
        <v>1</v>
      </c>
      <c r="N293" s="154" t="s">
        <v>41</v>
      </c>
      <c r="O293" s="58"/>
      <c r="P293" s="155">
        <f>O293*H293</f>
        <v>0</v>
      </c>
      <c r="Q293" s="155">
        <v>0</v>
      </c>
      <c r="R293" s="155">
        <f>Q293*H293</f>
        <v>0</v>
      </c>
      <c r="S293" s="155">
        <v>0</v>
      </c>
      <c r="T293" s="156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7" t="s">
        <v>141</v>
      </c>
      <c r="AT293" s="157" t="s">
        <v>127</v>
      </c>
      <c r="AU293" s="157" t="s">
        <v>86</v>
      </c>
      <c r="AY293" s="17" t="s">
        <v>124</v>
      </c>
      <c r="BE293" s="158">
        <f>IF(N293="základní",J293,0)</f>
        <v>0</v>
      </c>
      <c r="BF293" s="158">
        <f>IF(N293="snížená",J293,0)</f>
        <v>0</v>
      </c>
      <c r="BG293" s="158">
        <f>IF(N293="zákl. přenesená",J293,0)</f>
        <v>0</v>
      </c>
      <c r="BH293" s="158">
        <f>IF(N293="sníž. přenesená",J293,0)</f>
        <v>0</v>
      </c>
      <c r="BI293" s="158">
        <f>IF(N293="nulová",J293,0)</f>
        <v>0</v>
      </c>
      <c r="BJ293" s="17" t="s">
        <v>84</v>
      </c>
      <c r="BK293" s="158">
        <f>ROUND(I293*H293,2)</f>
        <v>0</v>
      </c>
      <c r="BL293" s="17" t="s">
        <v>141</v>
      </c>
      <c r="BM293" s="157" t="s">
        <v>472</v>
      </c>
    </row>
    <row r="294" spans="1:65" s="13" customFormat="1" ht="22.5">
      <c r="B294" s="159"/>
      <c r="D294" s="160" t="s">
        <v>156</v>
      </c>
      <c r="E294" s="161" t="s">
        <v>1</v>
      </c>
      <c r="F294" s="162" t="s">
        <v>473</v>
      </c>
      <c r="H294" s="163">
        <v>8.84</v>
      </c>
      <c r="I294" s="164"/>
      <c r="L294" s="159"/>
      <c r="M294" s="165"/>
      <c r="N294" s="166"/>
      <c r="O294" s="166"/>
      <c r="P294" s="166"/>
      <c r="Q294" s="166"/>
      <c r="R294" s="166"/>
      <c r="S294" s="166"/>
      <c r="T294" s="167"/>
      <c r="AT294" s="161" t="s">
        <v>156</v>
      </c>
      <c r="AU294" s="161" t="s">
        <v>86</v>
      </c>
      <c r="AV294" s="13" t="s">
        <v>86</v>
      </c>
      <c r="AW294" s="13" t="s">
        <v>32</v>
      </c>
      <c r="AX294" s="13" t="s">
        <v>84</v>
      </c>
      <c r="AY294" s="161" t="s">
        <v>124</v>
      </c>
    </row>
    <row r="295" spans="1:65" s="2" customFormat="1" ht="24.2" customHeight="1">
      <c r="A295" s="32"/>
      <c r="B295" s="144"/>
      <c r="C295" s="145" t="s">
        <v>474</v>
      </c>
      <c r="D295" s="145" t="s">
        <v>127</v>
      </c>
      <c r="E295" s="146" t="s">
        <v>475</v>
      </c>
      <c r="F295" s="147" t="s">
        <v>476</v>
      </c>
      <c r="G295" s="148" t="s">
        <v>262</v>
      </c>
      <c r="H295" s="149">
        <v>4.42</v>
      </c>
      <c r="I295" s="150"/>
      <c r="J295" s="151">
        <f>ROUND(I295*H295,2)</f>
        <v>0</v>
      </c>
      <c r="K295" s="152"/>
      <c r="L295" s="33"/>
      <c r="M295" s="153" t="s">
        <v>1</v>
      </c>
      <c r="N295" s="154" t="s">
        <v>41</v>
      </c>
      <c r="O295" s="58"/>
      <c r="P295" s="155">
        <f>O295*H295</f>
        <v>0</v>
      </c>
      <c r="Q295" s="155">
        <v>0</v>
      </c>
      <c r="R295" s="155">
        <f>Q295*H295</f>
        <v>0</v>
      </c>
      <c r="S295" s="155">
        <v>0</v>
      </c>
      <c r="T295" s="156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7" t="s">
        <v>141</v>
      </c>
      <c r="AT295" s="157" t="s">
        <v>127</v>
      </c>
      <c r="AU295" s="157" t="s">
        <v>86</v>
      </c>
      <c r="AY295" s="17" t="s">
        <v>124</v>
      </c>
      <c r="BE295" s="158">
        <f>IF(N295="základní",J295,0)</f>
        <v>0</v>
      </c>
      <c r="BF295" s="158">
        <f>IF(N295="snížená",J295,0)</f>
        <v>0</v>
      </c>
      <c r="BG295" s="158">
        <f>IF(N295="zákl. přenesená",J295,0)</f>
        <v>0</v>
      </c>
      <c r="BH295" s="158">
        <f>IF(N295="sníž. přenesená",J295,0)</f>
        <v>0</v>
      </c>
      <c r="BI295" s="158">
        <f>IF(N295="nulová",J295,0)</f>
        <v>0</v>
      </c>
      <c r="BJ295" s="17" t="s">
        <v>84</v>
      </c>
      <c r="BK295" s="158">
        <f>ROUND(I295*H295,2)</f>
        <v>0</v>
      </c>
      <c r="BL295" s="17" t="s">
        <v>141</v>
      </c>
      <c r="BM295" s="157" t="s">
        <v>477</v>
      </c>
    </row>
    <row r="296" spans="1:65" s="13" customFormat="1" ht="22.5">
      <c r="B296" s="159"/>
      <c r="D296" s="160" t="s">
        <v>156</v>
      </c>
      <c r="E296" s="161" t="s">
        <v>1</v>
      </c>
      <c r="F296" s="162" t="s">
        <v>478</v>
      </c>
      <c r="H296" s="163">
        <v>4.42</v>
      </c>
      <c r="I296" s="164"/>
      <c r="L296" s="159"/>
      <c r="M296" s="165"/>
      <c r="N296" s="166"/>
      <c r="O296" s="166"/>
      <c r="P296" s="166"/>
      <c r="Q296" s="166"/>
      <c r="R296" s="166"/>
      <c r="S296" s="166"/>
      <c r="T296" s="167"/>
      <c r="AT296" s="161" t="s">
        <v>156</v>
      </c>
      <c r="AU296" s="161" t="s">
        <v>86</v>
      </c>
      <c r="AV296" s="13" t="s">
        <v>86</v>
      </c>
      <c r="AW296" s="13" t="s">
        <v>32</v>
      </c>
      <c r="AX296" s="13" t="s">
        <v>84</v>
      </c>
      <c r="AY296" s="161" t="s">
        <v>124</v>
      </c>
    </row>
    <row r="297" spans="1:65" s="2" customFormat="1" ht="16.5" customHeight="1">
      <c r="A297" s="32"/>
      <c r="B297" s="144"/>
      <c r="C297" s="145" t="s">
        <v>479</v>
      </c>
      <c r="D297" s="145" t="s">
        <v>127</v>
      </c>
      <c r="E297" s="146" t="s">
        <v>480</v>
      </c>
      <c r="F297" s="147" t="s">
        <v>481</v>
      </c>
      <c r="G297" s="148" t="s">
        <v>262</v>
      </c>
      <c r="H297" s="149">
        <v>377.06700000000001</v>
      </c>
      <c r="I297" s="150"/>
      <c r="J297" s="151">
        <f>ROUND(I297*H297,2)</f>
        <v>0</v>
      </c>
      <c r="K297" s="152"/>
      <c r="L297" s="33"/>
      <c r="M297" s="153" t="s">
        <v>1</v>
      </c>
      <c r="N297" s="154" t="s">
        <v>41</v>
      </c>
      <c r="O297" s="58"/>
      <c r="P297" s="155">
        <f>O297*H297</f>
        <v>0</v>
      </c>
      <c r="Q297" s="155">
        <v>0</v>
      </c>
      <c r="R297" s="155">
        <f>Q297*H297</f>
        <v>0</v>
      </c>
      <c r="S297" s="155">
        <v>0</v>
      </c>
      <c r="T297" s="156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7" t="s">
        <v>141</v>
      </c>
      <c r="AT297" s="157" t="s">
        <v>127</v>
      </c>
      <c r="AU297" s="157" t="s">
        <v>86</v>
      </c>
      <c r="AY297" s="17" t="s">
        <v>124</v>
      </c>
      <c r="BE297" s="158">
        <f>IF(N297="základní",J297,0)</f>
        <v>0</v>
      </c>
      <c r="BF297" s="158">
        <f>IF(N297="snížená",J297,0)</f>
        <v>0</v>
      </c>
      <c r="BG297" s="158">
        <f>IF(N297="zákl. přenesená",J297,0)</f>
        <v>0</v>
      </c>
      <c r="BH297" s="158">
        <f>IF(N297="sníž. přenesená",J297,0)</f>
        <v>0</v>
      </c>
      <c r="BI297" s="158">
        <f>IF(N297="nulová",J297,0)</f>
        <v>0</v>
      </c>
      <c r="BJ297" s="17" t="s">
        <v>84</v>
      </c>
      <c r="BK297" s="158">
        <f>ROUND(I297*H297,2)</f>
        <v>0</v>
      </c>
      <c r="BL297" s="17" t="s">
        <v>141</v>
      </c>
      <c r="BM297" s="157" t="s">
        <v>482</v>
      </c>
    </row>
    <row r="298" spans="1:65" s="13" customFormat="1">
      <c r="B298" s="159"/>
      <c r="D298" s="160" t="s">
        <v>156</v>
      </c>
      <c r="E298" s="161" t="s">
        <v>1</v>
      </c>
      <c r="F298" s="162" t="s">
        <v>483</v>
      </c>
      <c r="H298" s="163">
        <v>35</v>
      </c>
      <c r="I298" s="164"/>
      <c r="L298" s="159"/>
      <c r="M298" s="165"/>
      <c r="N298" s="166"/>
      <c r="O298" s="166"/>
      <c r="P298" s="166"/>
      <c r="Q298" s="166"/>
      <c r="R298" s="166"/>
      <c r="S298" s="166"/>
      <c r="T298" s="167"/>
      <c r="AT298" s="161" t="s">
        <v>156</v>
      </c>
      <c r="AU298" s="161" t="s">
        <v>86</v>
      </c>
      <c r="AV298" s="13" t="s">
        <v>86</v>
      </c>
      <c r="AW298" s="13" t="s">
        <v>32</v>
      </c>
      <c r="AX298" s="13" t="s">
        <v>76</v>
      </c>
      <c r="AY298" s="161" t="s">
        <v>124</v>
      </c>
    </row>
    <row r="299" spans="1:65" s="13" customFormat="1">
      <c r="B299" s="159"/>
      <c r="D299" s="160" t="s">
        <v>156</v>
      </c>
      <c r="E299" s="161" t="s">
        <v>1</v>
      </c>
      <c r="F299" s="162" t="s">
        <v>484</v>
      </c>
      <c r="H299" s="163">
        <v>49</v>
      </c>
      <c r="I299" s="164"/>
      <c r="L299" s="159"/>
      <c r="M299" s="165"/>
      <c r="N299" s="166"/>
      <c r="O299" s="166"/>
      <c r="P299" s="166"/>
      <c r="Q299" s="166"/>
      <c r="R299" s="166"/>
      <c r="S299" s="166"/>
      <c r="T299" s="167"/>
      <c r="AT299" s="161" t="s">
        <v>156</v>
      </c>
      <c r="AU299" s="161" t="s">
        <v>86</v>
      </c>
      <c r="AV299" s="13" t="s">
        <v>86</v>
      </c>
      <c r="AW299" s="13" t="s">
        <v>32</v>
      </c>
      <c r="AX299" s="13" t="s">
        <v>76</v>
      </c>
      <c r="AY299" s="161" t="s">
        <v>124</v>
      </c>
    </row>
    <row r="300" spans="1:65" s="13" customFormat="1">
      <c r="B300" s="159"/>
      <c r="D300" s="160" t="s">
        <v>156</v>
      </c>
      <c r="E300" s="161" t="s">
        <v>1</v>
      </c>
      <c r="F300" s="162" t="s">
        <v>485</v>
      </c>
      <c r="H300" s="163">
        <v>2.319</v>
      </c>
      <c r="I300" s="164"/>
      <c r="L300" s="159"/>
      <c r="M300" s="165"/>
      <c r="N300" s="166"/>
      <c r="O300" s="166"/>
      <c r="P300" s="166"/>
      <c r="Q300" s="166"/>
      <c r="R300" s="166"/>
      <c r="S300" s="166"/>
      <c r="T300" s="167"/>
      <c r="AT300" s="161" t="s">
        <v>156</v>
      </c>
      <c r="AU300" s="161" t="s">
        <v>86</v>
      </c>
      <c r="AV300" s="13" t="s">
        <v>86</v>
      </c>
      <c r="AW300" s="13" t="s">
        <v>32</v>
      </c>
      <c r="AX300" s="13" t="s">
        <v>76</v>
      </c>
      <c r="AY300" s="161" t="s">
        <v>124</v>
      </c>
    </row>
    <row r="301" spans="1:65" s="13" customFormat="1">
      <c r="B301" s="159"/>
      <c r="D301" s="160" t="s">
        <v>156</v>
      </c>
      <c r="E301" s="161" t="s">
        <v>1</v>
      </c>
      <c r="F301" s="162" t="s">
        <v>486</v>
      </c>
      <c r="H301" s="163">
        <v>21.12</v>
      </c>
      <c r="I301" s="164"/>
      <c r="L301" s="159"/>
      <c r="M301" s="165"/>
      <c r="N301" s="166"/>
      <c r="O301" s="166"/>
      <c r="P301" s="166"/>
      <c r="Q301" s="166"/>
      <c r="R301" s="166"/>
      <c r="S301" s="166"/>
      <c r="T301" s="167"/>
      <c r="AT301" s="161" t="s">
        <v>156</v>
      </c>
      <c r="AU301" s="161" t="s">
        <v>86</v>
      </c>
      <c r="AV301" s="13" t="s">
        <v>86</v>
      </c>
      <c r="AW301" s="13" t="s">
        <v>32</v>
      </c>
      <c r="AX301" s="13" t="s">
        <v>76</v>
      </c>
      <c r="AY301" s="161" t="s">
        <v>124</v>
      </c>
    </row>
    <row r="302" spans="1:65" s="13" customFormat="1">
      <c r="B302" s="159"/>
      <c r="D302" s="160" t="s">
        <v>156</v>
      </c>
      <c r="E302" s="161" t="s">
        <v>1</v>
      </c>
      <c r="F302" s="162" t="s">
        <v>487</v>
      </c>
      <c r="H302" s="163">
        <v>3.95</v>
      </c>
      <c r="I302" s="164"/>
      <c r="L302" s="159"/>
      <c r="M302" s="165"/>
      <c r="N302" s="166"/>
      <c r="O302" s="166"/>
      <c r="P302" s="166"/>
      <c r="Q302" s="166"/>
      <c r="R302" s="166"/>
      <c r="S302" s="166"/>
      <c r="T302" s="167"/>
      <c r="AT302" s="161" t="s">
        <v>156</v>
      </c>
      <c r="AU302" s="161" t="s">
        <v>86</v>
      </c>
      <c r="AV302" s="13" t="s">
        <v>86</v>
      </c>
      <c r="AW302" s="13" t="s">
        <v>32</v>
      </c>
      <c r="AX302" s="13" t="s">
        <v>76</v>
      </c>
      <c r="AY302" s="161" t="s">
        <v>124</v>
      </c>
    </row>
    <row r="303" spans="1:65" s="13" customFormat="1">
      <c r="B303" s="159"/>
      <c r="D303" s="160" t="s">
        <v>156</v>
      </c>
      <c r="E303" s="161" t="s">
        <v>1</v>
      </c>
      <c r="F303" s="162" t="s">
        <v>488</v>
      </c>
      <c r="H303" s="163">
        <v>4.0389999999999997</v>
      </c>
      <c r="I303" s="164"/>
      <c r="L303" s="159"/>
      <c r="M303" s="165"/>
      <c r="N303" s="166"/>
      <c r="O303" s="166"/>
      <c r="P303" s="166"/>
      <c r="Q303" s="166"/>
      <c r="R303" s="166"/>
      <c r="S303" s="166"/>
      <c r="T303" s="167"/>
      <c r="AT303" s="161" t="s">
        <v>156</v>
      </c>
      <c r="AU303" s="161" t="s">
        <v>86</v>
      </c>
      <c r="AV303" s="13" t="s">
        <v>86</v>
      </c>
      <c r="AW303" s="13" t="s">
        <v>32</v>
      </c>
      <c r="AX303" s="13" t="s">
        <v>76</v>
      </c>
      <c r="AY303" s="161" t="s">
        <v>124</v>
      </c>
    </row>
    <row r="304" spans="1:65" s="13" customFormat="1">
      <c r="B304" s="159"/>
      <c r="D304" s="160" t="s">
        <v>156</v>
      </c>
      <c r="E304" s="161" t="s">
        <v>1</v>
      </c>
      <c r="F304" s="162" t="s">
        <v>489</v>
      </c>
      <c r="H304" s="163">
        <v>175.45</v>
      </c>
      <c r="I304" s="164"/>
      <c r="L304" s="159"/>
      <c r="M304" s="165"/>
      <c r="N304" s="166"/>
      <c r="O304" s="166"/>
      <c r="P304" s="166"/>
      <c r="Q304" s="166"/>
      <c r="R304" s="166"/>
      <c r="S304" s="166"/>
      <c r="T304" s="167"/>
      <c r="AT304" s="161" t="s">
        <v>156</v>
      </c>
      <c r="AU304" s="161" t="s">
        <v>86</v>
      </c>
      <c r="AV304" s="13" t="s">
        <v>86</v>
      </c>
      <c r="AW304" s="13" t="s">
        <v>32</v>
      </c>
      <c r="AX304" s="13" t="s">
        <v>76</v>
      </c>
      <c r="AY304" s="161" t="s">
        <v>124</v>
      </c>
    </row>
    <row r="305" spans="1:65" s="13" customFormat="1">
      <c r="B305" s="159"/>
      <c r="D305" s="160" t="s">
        <v>156</v>
      </c>
      <c r="E305" s="161" t="s">
        <v>1</v>
      </c>
      <c r="F305" s="162" t="s">
        <v>490</v>
      </c>
      <c r="H305" s="163">
        <v>86.188999999999993</v>
      </c>
      <c r="I305" s="164"/>
      <c r="L305" s="159"/>
      <c r="M305" s="165"/>
      <c r="N305" s="166"/>
      <c r="O305" s="166"/>
      <c r="P305" s="166"/>
      <c r="Q305" s="166"/>
      <c r="R305" s="166"/>
      <c r="S305" s="166"/>
      <c r="T305" s="167"/>
      <c r="AT305" s="161" t="s">
        <v>156</v>
      </c>
      <c r="AU305" s="161" t="s">
        <v>86</v>
      </c>
      <c r="AV305" s="13" t="s">
        <v>86</v>
      </c>
      <c r="AW305" s="13" t="s">
        <v>32</v>
      </c>
      <c r="AX305" s="13" t="s">
        <v>76</v>
      </c>
      <c r="AY305" s="161" t="s">
        <v>124</v>
      </c>
    </row>
    <row r="306" spans="1:65" s="14" customFormat="1">
      <c r="B306" s="173"/>
      <c r="D306" s="160" t="s">
        <v>156</v>
      </c>
      <c r="E306" s="174" t="s">
        <v>1</v>
      </c>
      <c r="F306" s="175" t="s">
        <v>200</v>
      </c>
      <c r="H306" s="176">
        <v>377.06700000000001</v>
      </c>
      <c r="I306" s="177"/>
      <c r="L306" s="173"/>
      <c r="M306" s="178"/>
      <c r="N306" s="179"/>
      <c r="O306" s="179"/>
      <c r="P306" s="179"/>
      <c r="Q306" s="179"/>
      <c r="R306" s="179"/>
      <c r="S306" s="179"/>
      <c r="T306" s="180"/>
      <c r="AT306" s="174" t="s">
        <v>156</v>
      </c>
      <c r="AU306" s="174" t="s">
        <v>86</v>
      </c>
      <c r="AV306" s="14" t="s">
        <v>141</v>
      </c>
      <c r="AW306" s="14" t="s">
        <v>32</v>
      </c>
      <c r="AX306" s="14" t="s">
        <v>84</v>
      </c>
      <c r="AY306" s="174" t="s">
        <v>124</v>
      </c>
    </row>
    <row r="307" spans="1:65" s="2" customFormat="1" ht="24.2" customHeight="1">
      <c r="A307" s="32"/>
      <c r="B307" s="144"/>
      <c r="C307" s="145" t="s">
        <v>491</v>
      </c>
      <c r="D307" s="145" t="s">
        <v>127</v>
      </c>
      <c r="E307" s="146" t="s">
        <v>492</v>
      </c>
      <c r="F307" s="147" t="s">
        <v>493</v>
      </c>
      <c r="G307" s="148" t="s">
        <v>262</v>
      </c>
      <c r="H307" s="149">
        <v>4102.9380000000001</v>
      </c>
      <c r="I307" s="150"/>
      <c r="J307" s="151">
        <f>ROUND(I307*H307,2)</f>
        <v>0</v>
      </c>
      <c r="K307" s="152"/>
      <c r="L307" s="33"/>
      <c r="M307" s="153" t="s">
        <v>1</v>
      </c>
      <c r="N307" s="154" t="s">
        <v>41</v>
      </c>
      <c r="O307" s="58"/>
      <c r="P307" s="155">
        <f>O307*H307</f>
        <v>0</v>
      </c>
      <c r="Q307" s="155">
        <v>0</v>
      </c>
      <c r="R307" s="155">
        <f>Q307*H307</f>
        <v>0</v>
      </c>
      <c r="S307" s="155">
        <v>0</v>
      </c>
      <c r="T307" s="156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7" t="s">
        <v>141</v>
      </c>
      <c r="AT307" s="157" t="s">
        <v>127</v>
      </c>
      <c r="AU307" s="157" t="s">
        <v>86</v>
      </c>
      <c r="AY307" s="17" t="s">
        <v>124</v>
      </c>
      <c r="BE307" s="158">
        <f>IF(N307="základní",J307,0)</f>
        <v>0</v>
      </c>
      <c r="BF307" s="158">
        <f>IF(N307="snížená",J307,0)</f>
        <v>0</v>
      </c>
      <c r="BG307" s="158">
        <f>IF(N307="zákl. přenesená",J307,0)</f>
        <v>0</v>
      </c>
      <c r="BH307" s="158">
        <f>IF(N307="sníž. přenesená",J307,0)</f>
        <v>0</v>
      </c>
      <c r="BI307" s="158">
        <f>IF(N307="nulová",J307,0)</f>
        <v>0</v>
      </c>
      <c r="BJ307" s="17" t="s">
        <v>84</v>
      </c>
      <c r="BK307" s="158">
        <f>ROUND(I307*H307,2)</f>
        <v>0</v>
      </c>
      <c r="BL307" s="17" t="s">
        <v>141</v>
      </c>
      <c r="BM307" s="157" t="s">
        <v>494</v>
      </c>
    </row>
    <row r="308" spans="1:65" s="15" customFormat="1">
      <c r="B308" s="181"/>
      <c r="D308" s="160" t="s">
        <v>156</v>
      </c>
      <c r="E308" s="182" t="s">
        <v>1</v>
      </c>
      <c r="F308" s="183" t="s">
        <v>251</v>
      </c>
      <c r="H308" s="182" t="s">
        <v>1</v>
      </c>
      <c r="I308" s="184"/>
      <c r="L308" s="181"/>
      <c r="M308" s="185"/>
      <c r="N308" s="186"/>
      <c r="O308" s="186"/>
      <c r="P308" s="186"/>
      <c r="Q308" s="186"/>
      <c r="R308" s="186"/>
      <c r="S308" s="186"/>
      <c r="T308" s="187"/>
      <c r="AT308" s="182" t="s">
        <v>156</v>
      </c>
      <c r="AU308" s="182" t="s">
        <v>86</v>
      </c>
      <c r="AV308" s="15" t="s">
        <v>84</v>
      </c>
      <c r="AW308" s="15" t="s">
        <v>32</v>
      </c>
      <c r="AX308" s="15" t="s">
        <v>76</v>
      </c>
      <c r="AY308" s="182" t="s">
        <v>124</v>
      </c>
    </row>
    <row r="309" spans="1:65" s="13" customFormat="1">
      <c r="B309" s="159"/>
      <c r="D309" s="160" t="s">
        <v>156</v>
      </c>
      <c r="E309" s="161" t="s">
        <v>1</v>
      </c>
      <c r="F309" s="162" t="s">
        <v>495</v>
      </c>
      <c r="H309" s="163">
        <v>32.466000000000001</v>
      </c>
      <c r="I309" s="164"/>
      <c r="L309" s="159"/>
      <c r="M309" s="165"/>
      <c r="N309" s="166"/>
      <c r="O309" s="166"/>
      <c r="P309" s="166"/>
      <c r="Q309" s="166"/>
      <c r="R309" s="166"/>
      <c r="S309" s="166"/>
      <c r="T309" s="167"/>
      <c r="AT309" s="161" t="s">
        <v>156</v>
      </c>
      <c r="AU309" s="161" t="s">
        <v>86</v>
      </c>
      <c r="AV309" s="13" t="s">
        <v>86</v>
      </c>
      <c r="AW309" s="13" t="s">
        <v>32</v>
      </c>
      <c r="AX309" s="13" t="s">
        <v>76</v>
      </c>
      <c r="AY309" s="161" t="s">
        <v>124</v>
      </c>
    </row>
    <row r="310" spans="1:65" s="13" customFormat="1">
      <c r="B310" s="159"/>
      <c r="D310" s="160" t="s">
        <v>156</v>
      </c>
      <c r="E310" s="161" t="s">
        <v>1</v>
      </c>
      <c r="F310" s="162" t="s">
        <v>496</v>
      </c>
      <c r="H310" s="163">
        <v>295.68</v>
      </c>
      <c r="I310" s="164"/>
      <c r="L310" s="159"/>
      <c r="M310" s="165"/>
      <c r="N310" s="166"/>
      <c r="O310" s="166"/>
      <c r="P310" s="166"/>
      <c r="Q310" s="166"/>
      <c r="R310" s="166"/>
      <c r="S310" s="166"/>
      <c r="T310" s="167"/>
      <c r="AT310" s="161" t="s">
        <v>156</v>
      </c>
      <c r="AU310" s="161" t="s">
        <v>86</v>
      </c>
      <c r="AV310" s="13" t="s">
        <v>86</v>
      </c>
      <c r="AW310" s="13" t="s">
        <v>32</v>
      </c>
      <c r="AX310" s="13" t="s">
        <v>76</v>
      </c>
      <c r="AY310" s="161" t="s">
        <v>124</v>
      </c>
    </row>
    <row r="311" spans="1:65" s="13" customFormat="1">
      <c r="B311" s="159"/>
      <c r="D311" s="160" t="s">
        <v>156</v>
      </c>
      <c r="E311" s="161" t="s">
        <v>1</v>
      </c>
      <c r="F311" s="162" t="s">
        <v>497</v>
      </c>
      <c r="H311" s="163">
        <v>55.3</v>
      </c>
      <c r="I311" s="164"/>
      <c r="L311" s="159"/>
      <c r="M311" s="165"/>
      <c r="N311" s="166"/>
      <c r="O311" s="166"/>
      <c r="P311" s="166"/>
      <c r="Q311" s="166"/>
      <c r="R311" s="166"/>
      <c r="S311" s="166"/>
      <c r="T311" s="167"/>
      <c r="AT311" s="161" t="s">
        <v>156</v>
      </c>
      <c r="AU311" s="161" t="s">
        <v>86</v>
      </c>
      <c r="AV311" s="13" t="s">
        <v>86</v>
      </c>
      <c r="AW311" s="13" t="s">
        <v>32</v>
      </c>
      <c r="AX311" s="13" t="s">
        <v>76</v>
      </c>
      <c r="AY311" s="161" t="s">
        <v>124</v>
      </c>
    </row>
    <row r="312" spans="1:65" s="13" customFormat="1">
      <c r="B312" s="159"/>
      <c r="D312" s="160" t="s">
        <v>156</v>
      </c>
      <c r="E312" s="161" t="s">
        <v>1</v>
      </c>
      <c r="F312" s="162" t="s">
        <v>498</v>
      </c>
      <c r="H312" s="163">
        <v>56.545999999999999</v>
      </c>
      <c r="I312" s="164"/>
      <c r="L312" s="159"/>
      <c r="M312" s="165"/>
      <c r="N312" s="166"/>
      <c r="O312" s="166"/>
      <c r="P312" s="166"/>
      <c r="Q312" s="166"/>
      <c r="R312" s="166"/>
      <c r="S312" s="166"/>
      <c r="T312" s="167"/>
      <c r="AT312" s="161" t="s">
        <v>156</v>
      </c>
      <c r="AU312" s="161" t="s">
        <v>86</v>
      </c>
      <c r="AV312" s="13" t="s">
        <v>86</v>
      </c>
      <c r="AW312" s="13" t="s">
        <v>32</v>
      </c>
      <c r="AX312" s="13" t="s">
        <v>76</v>
      </c>
      <c r="AY312" s="161" t="s">
        <v>124</v>
      </c>
    </row>
    <row r="313" spans="1:65" s="13" customFormat="1">
      <c r="B313" s="159"/>
      <c r="D313" s="160" t="s">
        <v>156</v>
      </c>
      <c r="E313" s="161" t="s">
        <v>1</v>
      </c>
      <c r="F313" s="162" t="s">
        <v>499</v>
      </c>
      <c r="H313" s="163">
        <v>2456.3000000000002</v>
      </c>
      <c r="I313" s="164"/>
      <c r="L313" s="159"/>
      <c r="M313" s="165"/>
      <c r="N313" s="166"/>
      <c r="O313" s="166"/>
      <c r="P313" s="166"/>
      <c r="Q313" s="166"/>
      <c r="R313" s="166"/>
      <c r="S313" s="166"/>
      <c r="T313" s="167"/>
      <c r="AT313" s="161" t="s">
        <v>156</v>
      </c>
      <c r="AU313" s="161" t="s">
        <v>86</v>
      </c>
      <c r="AV313" s="13" t="s">
        <v>86</v>
      </c>
      <c r="AW313" s="13" t="s">
        <v>32</v>
      </c>
      <c r="AX313" s="13" t="s">
        <v>76</v>
      </c>
      <c r="AY313" s="161" t="s">
        <v>124</v>
      </c>
    </row>
    <row r="314" spans="1:65" s="13" customFormat="1">
      <c r="B314" s="159"/>
      <c r="D314" s="160" t="s">
        <v>156</v>
      </c>
      <c r="E314" s="161" t="s">
        <v>1</v>
      </c>
      <c r="F314" s="162" t="s">
        <v>500</v>
      </c>
      <c r="H314" s="163">
        <v>1206.646</v>
      </c>
      <c r="I314" s="164"/>
      <c r="L314" s="159"/>
      <c r="M314" s="165"/>
      <c r="N314" s="166"/>
      <c r="O314" s="166"/>
      <c r="P314" s="166"/>
      <c r="Q314" s="166"/>
      <c r="R314" s="166"/>
      <c r="S314" s="166"/>
      <c r="T314" s="167"/>
      <c r="AT314" s="161" t="s">
        <v>156</v>
      </c>
      <c r="AU314" s="161" t="s">
        <v>86</v>
      </c>
      <c r="AV314" s="13" t="s">
        <v>86</v>
      </c>
      <c r="AW314" s="13" t="s">
        <v>32</v>
      </c>
      <c r="AX314" s="13" t="s">
        <v>76</v>
      </c>
      <c r="AY314" s="161" t="s">
        <v>124</v>
      </c>
    </row>
    <row r="315" spans="1:65" s="14" customFormat="1">
      <c r="B315" s="173"/>
      <c r="D315" s="160" t="s">
        <v>156</v>
      </c>
      <c r="E315" s="174" t="s">
        <v>1</v>
      </c>
      <c r="F315" s="175" t="s">
        <v>200</v>
      </c>
      <c r="H315" s="176">
        <v>4102.9380000000001</v>
      </c>
      <c r="I315" s="177"/>
      <c r="L315" s="173"/>
      <c r="M315" s="178"/>
      <c r="N315" s="179"/>
      <c r="O315" s="179"/>
      <c r="P315" s="179"/>
      <c r="Q315" s="179"/>
      <c r="R315" s="179"/>
      <c r="S315" s="179"/>
      <c r="T315" s="180"/>
      <c r="AT315" s="174" t="s">
        <v>156</v>
      </c>
      <c r="AU315" s="174" t="s">
        <v>86</v>
      </c>
      <c r="AV315" s="14" t="s">
        <v>141</v>
      </c>
      <c r="AW315" s="14" t="s">
        <v>32</v>
      </c>
      <c r="AX315" s="14" t="s">
        <v>84</v>
      </c>
      <c r="AY315" s="174" t="s">
        <v>124</v>
      </c>
    </row>
    <row r="316" spans="1:65" s="2" customFormat="1" ht="33" customHeight="1">
      <c r="A316" s="32"/>
      <c r="B316" s="144"/>
      <c r="C316" s="145" t="s">
        <v>501</v>
      </c>
      <c r="D316" s="145" t="s">
        <v>127</v>
      </c>
      <c r="E316" s="146" t="s">
        <v>502</v>
      </c>
      <c r="F316" s="147" t="s">
        <v>503</v>
      </c>
      <c r="G316" s="148" t="s">
        <v>262</v>
      </c>
      <c r="H316" s="149">
        <v>31.428000000000001</v>
      </c>
      <c r="I316" s="150"/>
      <c r="J316" s="151">
        <f>ROUND(I316*H316,2)</f>
        <v>0</v>
      </c>
      <c r="K316" s="152"/>
      <c r="L316" s="33"/>
      <c r="M316" s="153" t="s">
        <v>1</v>
      </c>
      <c r="N316" s="154" t="s">
        <v>41</v>
      </c>
      <c r="O316" s="58"/>
      <c r="P316" s="155">
        <f>O316*H316</f>
        <v>0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7" t="s">
        <v>141</v>
      </c>
      <c r="AT316" s="157" t="s">
        <v>127</v>
      </c>
      <c r="AU316" s="157" t="s">
        <v>86</v>
      </c>
      <c r="AY316" s="17" t="s">
        <v>124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7" t="s">
        <v>84</v>
      </c>
      <c r="BK316" s="158">
        <f>ROUND(I316*H316,2)</f>
        <v>0</v>
      </c>
      <c r="BL316" s="17" t="s">
        <v>141</v>
      </c>
      <c r="BM316" s="157" t="s">
        <v>504</v>
      </c>
    </row>
    <row r="317" spans="1:65" s="13" customFormat="1">
      <c r="B317" s="159"/>
      <c r="D317" s="160" t="s">
        <v>156</v>
      </c>
      <c r="E317" s="161" t="s">
        <v>1</v>
      </c>
      <c r="F317" s="162" t="s">
        <v>485</v>
      </c>
      <c r="H317" s="163">
        <v>2.319</v>
      </c>
      <c r="I317" s="164"/>
      <c r="L317" s="159"/>
      <c r="M317" s="165"/>
      <c r="N317" s="166"/>
      <c r="O317" s="166"/>
      <c r="P317" s="166"/>
      <c r="Q317" s="166"/>
      <c r="R317" s="166"/>
      <c r="S317" s="166"/>
      <c r="T317" s="167"/>
      <c r="AT317" s="161" t="s">
        <v>156</v>
      </c>
      <c r="AU317" s="161" t="s">
        <v>86</v>
      </c>
      <c r="AV317" s="13" t="s">
        <v>86</v>
      </c>
      <c r="AW317" s="13" t="s">
        <v>32</v>
      </c>
      <c r="AX317" s="13" t="s">
        <v>76</v>
      </c>
      <c r="AY317" s="161" t="s">
        <v>124</v>
      </c>
    </row>
    <row r="318" spans="1:65" s="13" customFormat="1">
      <c r="B318" s="159"/>
      <c r="D318" s="160" t="s">
        <v>156</v>
      </c>
      <c r="E318" s="161" t="s">
        <v>1</v>
      </c>
      <c r="F318" s="162" t="s">
        <v>486</v>
      </c>
      <c r="H318" s="163">
        <v>21.12</v>
      </c>
      <c r="I318" s="164"/>
      <c r="L318" s="159"/>
      <c r="M318" s="165"/>
      <c r="N318" s="166"/>
      <c r="O318" s="166"/>
      <c r="P318" s="166"/>
      <c r="Q318" s="166"/>
      <c r="R318" s="166"/>
      <c r="S318" s="166"/>
      <c r="T318" s="167"/>
      <c r="AT318" s="161" t="s">
        <v>156</v>
      </c>
      <c r="AU318" s="161" t="s">
        <v>86</v>
      </c>
      <c r="AV318" s="13" t="s">
        <v>86</v>
      </c>
      <c r="AW318" s="13" t="s">
        <v>32</v>
      </c>
      <c r="AX318" s="13" t="s">
        <v>76</v>
      </c>
      <c r="AY318" s="161" t="s">
        <v>124</v>
      </c>
    </row>
    <row r="319" spans="1:65" s="13" customFormat="1">
      <c r="B319" s="159"/>
      <c r="D319" s="160" t="s">
        <v>156</v>
      </c>
      <c r="E319" s="161" t="s">
        <v>1</v>
      </c>
      <c r="F319" s="162" t="s">
        <v>487</v>
      </c>
      <c r="H319" s="163">
        <v>3.95</v>
      </c>
      <c r="I319" s="164"/>
      <c r="L319" s="159"/>
      <c r="M319" s="165"/>
      <c r="N319" s="166"/>
      <c r="O319" s="166"/>
      <c r="P319" s="166"/>
      <c r="Q319" s="166"/>
      <c r="R319" s="166"/>
      <c r="S319" s="166"/>
      <c r="T319" s="167"/>
      <c r="AT319" s="161" t="s">
        <v>156</v>
      </c>
      <c r="AU319" s="161" t="s">
        <v>86</v>
      </c>
      <c r="AV319" s="13" t="s">
        <v>86</v>
      </c>
      <c r="AW319" s="13" t="s">
        <v>32</v>
      </c>
      <c r="AX319" s="13" t="s">
        <v>76</v>
      </c>
      <c r="AY319" s="161" t="s">
        <v>124</v>
      </c>
    </row>
    <row r="320" spans="1:65" s="13" customFormat="1">
      <c r="B320" s="159"/>
      <c r="D320" s="160" t="s">
        <v>156</v>
      </c>
      <c r="E320" s="161" t="s">
        <v>1</v>
      </c>
      <c r="F320" s="162" t="s">
        <v>488</v>
      </c>
      <c r="H320" s="163">
        <v>4.0389999999999997</v>
      </c>
      <c r="I320" s="164"/>
      <c r="L320" s="159"/>
      <c r="M320" s="165"/>
      <c r="N320" s="166"/>
      <c r="O320" s="166"/>
      <c r="P320" s="166"/>
      <c r="Q320" s="166"/>
      <c r="R320" s="166"/>
      <c r="S320" s="166"/>
      <c r="T320" s="167"/>
      <c r="AT320" s="161" t="s">
        <v>156</v>
      </c>
      <c r="AU320" s="161" t="s">
        <v>86</v>
      </c>
      <c r="AV320" s="13" t="s">
        <v>86</v>
      </c>
      <c r="AW320" s="13" t="s">
        <v>32</v>
      </c>
      <c r="AX320" s="13" t="s">
        <v>76</v>
      </c>
      <c r="AY320" s="161" t="s">
        <v>124</v>
      </c>
    </row>
    <row r="321" spans="1:65" s="14" customFormat="1">
      <c r="B321" s="173"/>
      <c r="D321" s="160" t="s">
        <v>156</v>
      </c>
      <c r="E321" s="174" t="s">
        <v>1</v>
      </c>
      <c r="F321" s="175" t="s">
        <v>200</v>
      </c>
      <c r="H321" s="176">
        <v>31.427999999999997</v>
      </c>
      <c r="I321" s="177"/>
      <c r="L321" s="173"/>
      <c r="M321" s="178"/>
      <c r="N321" s="179"/>
      <c r="O321" s="179"/>
      <c r="P321" s="179"/>
      <c r="Q321" s="179"/>
      <c r="R321" s="179"/>
      <c r="S321" s="179"/>
      <c r="T321" s="180"/>
      <c r="AT321" s="174" t="s">
        <v>156</v>
      </c>
      <c r="AU321" s="174" t="s">
        <v>86</v>
      </c>
      <c r="AV321" s="14" t="s">
        <v>141</v>
      </c>
      <c r="AW321" s="14" t="s">
        <v>32</v>
      </c>
      <c r="AX321" s="14" t="s">
        <v>84</v>
      </c>
      <c r="AY321" s="174" t="s">
        <v>124</v>
      </c>
    </row>
    <row r="322" spans="1:65" s="2" customFormat="1" ht="33" customHeight="1">
      <c r="A322" s="32"/>
      <c r="B322" s="144"/>
      <c r="C322" s="145" t="s">
        <v>505</v>
      </c>
      <c r="D322" s="145" t="s">
        <v>127</v>
      </c>
      <c r="E322" s="146" t="s">
        <v>506</v>
      </c>
      <c r="F322" s="147" t="s">
        <v>507</v>
      </c>
      <c r="G322" s="148" t="s">
        <v>262</v>
      </c>
      <c r="H322" s="149">
        <v>86.188999999999993</v>
      </c>
      <c r="I322" s="150"/>
      <c r="J322" s="151">
        <f>ROUND(I322*H322,2)</f>
        <v>0</v>
      </c>
      <c r="K322" s="152"/>
      <c r="L322" s="33"/>
      <c r="M322" s="153" t="s">
        <v>1</v>
      </c>
      <c r="N322" s="154" t="s">
        <v>41</v>
      </c>
      <c r="O322" s="58"/>
      <c r="P322" s="155">
        <f>O322*H322</f>
        <v>0</v>
      </c>
      <c r="Q322" s="155">
        <v>0</v>
      </c>
      <c r="R322" s="155">
        <f>Q322*H322</f>
        <v>0</v>
      </c>
      <c r="S322" s="155">
        <v>0</v>
      </c>
      <c r="T322" s="156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57" t="s">
        <v>141</v>
      </c>
      <c r="AT322" s="157" t="s">
        <v>127</v>
      </c>
      <c r="AU322" s="157" t="s">
        <v>86</v>
      </c>
      <c r="AY322" s="17" t="s">
        <v>124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7" t="s">
        <v>84</v>
      </c>
      <c r="BK322" s="158">
        <f>ROUND(I322*H322,2)</f>
        <v>0</v>
      </c>
      <c r="BL322" s="17" t="s">
        <v>141</v>
      </c>
      <c r="BM322" s="157" t="s">
        <v>508</v>
      </c>
    </row>
    <row r="323" spans="1:65" s="13" customFormat="1">
      <c r="B323" s="159"/>
      <c r="D323" s="160" t="s">
        <v>156</v>
      </c>
      <c r="E323" s="161" t="s">
        <v>1</v>
      </c>
      <c r="F323" s="162" t="s">
        <v>490</v>
      </c>
      <c r="H323" s="163">
        <v>86.188999999999993</v>
      </c>
      <c r="I323" s="164"/>
      <c r="L323" s="159"/>
      <c r="M323" s="165"/>
      <c r="N323" s="166"/>
      <c r="O323" s="166"/>
      <c r="P323" s="166"/>
      <c r="Q323" s="166"/>
      <c r="R323" s="166"/>
      <c r="S323" s="166"/>
      <c r="T323" s="167"/>
      <c r="AT323" s="161" t="s">
        <v>156</v>
      </c>
      <c r="AU323" s="161" t="s">
        <v>86</v>
      </c>
      <c r="AV323" s="13" t="s">
        <v>86</v>
      </c>
      <c r="AW323" s="13" t="s">
        <v>32</v>
      </c>
      <c r="AX323" s="13" t="s">
        <v>84</v>
      </c>
      <c r="AY323" s="161" t="s">
        <v>124</v>
      </c>
    </row>
    <row r="324" spans="1:65" s="2" customFormat="1" ht="24.2" customHeight="1">
      <c r="A324" s="32"/>
      <c r="B324" s="144"/>
      <c r="C324" s="145" t="s">
        <v>509</v>
      </c>
      <c r="D324" s="145" t="s">
        <v>127</v>
      </c>
      <c r="E324" s="146" t="s">
        <v>510</v>
      </c>
      <c r="F324" s="147" t="s">
        <v>511</v>
      </c>
      <c r="G324" s="148" t="s">
        <v>262</v>
      </c>
      <c r="H324" s="149">
        <v>175.45</v>
      </c>
      <c r="I324" s="150"/>
      <c r="J324" s="151">
        <f>ROUND(I324*H324,2)</f>
        <v>0</v>
      </c>
      <c r="K324" s="152"/>
      <c r="L324" s="33"/>
      <c r="M324" s="153" t="s">
        <v>1</v>
      </c>
      <c r="N324" s="154" t="s">
        <v>41</v>
      </c>
      <c r="O324" s="58"/>
      <c r="P324" s="155">
        <f>O324*H324</f>
        <v>0</v>
      </c>
      <c r="Q324" s="155">
        <v>0</v>
      </c>
      <c r="R324" s="155">
        <f>Q324*H324</f>
        <v>0</v>
      </c>
      <c r="S324" s="155">
        <v>0</v>
      </c>
      <c r="T324" s="156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57" t="s">
        <v>141</v>
      </c>
      <c r="AT324" s="157" t="s">
        <v>127</v>
      </c>
      <c r="AU324" s="157" t="s">
        <v>86</v>
      </c>
      <c r="AY324" s="17" t="s">
        <v>124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7" t="s">
        <v>84</v>
      </c>
      <c r="BK324" s="158">
        <f>ROUND(I324*H324,2)</f>
        <v>0</v>
      </c>
      <c r="BL324" s="17" t="s">
        <v>141</v>
      </c>
      <c r="BM324" s="157" t="s">
        <v>512</v>
      </c>
    </row>
    <row r="325" spans="1:65" s="13" customFormat="1">
      <c r="B325" s="159"/>
      <c r="D325" s="160" t="s">
        <v>156</v>
      </c>
      <c r="E325" s="161" t="s">
        <v>1</v>
      </c>
      <c r="F325" s="162" t="s">
        <v>489</v>
      </c>
      <c r="H325" s="163">
        <v>175.45</v>
      </c>
      <c r="I325" s="164"/>
      <c r="L325" s="159"/>
      <c r="M325" s="165"/>
      <c r="N325" s="166"/>
      <c r="O325" s="166"/>
      <c r="P325" s="166"/>
      <c r="Q325" s="166"/>
      <c r="R325" s="166"/>
      <c r="S325" s="166"/>
      <c r="T325" s="167"/>
      <c r="AT325" s="161" t="s">
        <v>156</v>
      </c>
      <c r="AU325" s="161" t="s">
        <v>86</v>
      </c>
      <c r="AV325" s="13" t="s">
        <v>86</v>
      </c>
      <c r="AW325" s="13" t="s">
        <v>32</v>
      </c>
      <c r="AX325" s="13" t="s">
        <v>84</v>
      </c>
      <c r="AY325" s="161" t="s">
        <v>124</v>
      </c>
    </row>
    <row r="326" spans="1:65" s="12" customFormat="1" ht="22.9" customHeight="1">
      <c r="B326" s="131"/>
      <c r="D326" s="132" t="s">
        <v>75</v>
      </c>
      <c r="E326" s="142" t="s">
        <v>513</v>
      </c>
      <c r="F326" s="142" t="s">
        <v>514</v>
      </c>
      <c r="I326" s="134"/>
      <c r="J326" s="143">
        <f>BK326</f>
        <v>0</v>
      </c>
      <c r="L326" s="131"/>
      <c r="M326" s="136"/>
      <c r="N326" s="137"/>
      <c r="O326" s="137"/>
      <c r="P326" s="138">
        <f>P327</f>
        <v>0</v>
      </c>
      <c r="Q326" s="137"/>
      <c r="R326" s="138">
        <f>R327</f>
        <v>0</v>
      </c>
      <c r="S326" s="137"/>
      <c r="T326" s="139">
        <f>T327</f>
        <v>0</v>
      </c>
      <c r="AR326" s="132" t="s">
        <v>84</v>
      </c>
      <c r="AT326" s="140" t="s">
        <v>75</v>
      </c>
      <c r="AU326" s="140" t="s">
        <v>84</v>
      </c>
      <c r="AY326" s="132" t="s">
        <v>124</v>
      </c>
      <c r="BK326" s="141">
        <f>BK327</f>
        <v>0</v>
      </c>
    </row>
    <row r="327" spans="1:65" s="2" customFormat="1" ht="24.2" customHeight="1">
      <c r="A327" s="32"/>
      <c r="B327" s="144"/>
      <c r="C327" s="145" t="s">
        <v>515</v>
      </c>
      <c r="D327" s="145" t="s">
        <v>127</v>
      </c>
      <c r="E327" s="146" t="s">
        <v>516</v>
      </c>
      <c r="F327" s="147" t="s">
        <v>517</v>
      </c>
      <c r="G327" s="148" t="s">
        <v>262</v>
      </c>
      <c r="H327" s="149">
        <v>206.482</v>
      </c>
      <c r="I327" s="150"/>
      <c r="J327" s="151">
        <f>ROUND(I327*H327,2)</f>
        <v>0</v>
      </c>
      <c r="K327" s="152"/>
      <c r="L327" s="33"/>
      <c r="M327" s="153" t="s">
        <v>1</v>
      </c>
      <c r="N327" s="154" t="s">
        <v>41</v>
      </c>
      <c r="O327" s="58"/>
      <c r="P327" s="155">
        <f>O327*H327</f>
        <v>0</v>
      </c>
      <c r="Q327" s="155">
        <v>0</v>
      </c>
      <c r="R327" s="155">
        <f>Q327*H327</f>
        <v>0</v>
      </c>
      <c r="S327" s="155">
        <v>0</v>
      </c>
      <c r="T327" s="156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57" t="s">
        <v>141</v>
      </c>
      <c r="AT327" s="157" t="s">
        <v>127</v>
      </c>
      <c r="AU327" s="157" t="s">
        <v>86</v>
      </c>
      <c r="AY327" s="17" t="s">
        <v>124</v>
      </c>
      <c r="BE327" s="158">
        <f>IF(N327="základní",J327,0)</f>
        <v>0</v>
      </c>
      <c r="BF327" s="158">
        <f>IF(N327="snížená",J327,0)</f>
        <v>0</v>
      </c>
      <c r="BG327" s="158">
        <f>IF(N327="zákl. přenesená",J327,0)</f>
        <v>0</v>
      </c>
      <c r="BH327" s="158">
        <f>IF(N327="sníž. přenesená",J327,0)</f>
        <v>0</v>
      </c>
      <c r="BI327" s="158">
        <f>IF(N327="nulová",J327,0)</f>
        <v>0</v>
      </c>
      <c r="BJ327" s="17" t="s">
        <v>84</v>
      </c>
      <c r="BK327" s="158">
        <f>ROUND(I327*H327,2)</f>
        <v>0</v>
      </c>
      <c r="BL327" s="17" t="s">
        <v>141</v>
      </c>
      <c r="BM327" s="157" t="s">
        <v>518</v>
      </c>
    </row>
    <row r="328" spans="1:65" s="12" customFormat="1" ht="25.9" customHeight="1">
      <c r="B328" s="131"/>
      <c r="D328" s="132" t="s">
        <v>75</v>
      </c>
      <c r="E328" s="133" t="s">
        <v>519</v>
      </c>
      <c r="F328" s="133" t="s">
        <v>520</v>
      </c>
      <c r="I328" s="134"/>
      <c r="J328" s="135">
        <f>BK328</f>
        <v>0</v>
      </c>
      <c r="L328" s="131"/>
      <c r="M328" s="136"/>
      <c r="N328" s="137"/>
      <c r="O328" s="137"/>
      <c r="P328" s="138">
        <f>P329</f>
        <v>0</v>
      </c>
      <c r="Q328" s="137"/>
      <c r="R328" s="138">
        <f>R329</f>
        <v>2.9783399999999998E-2</v>
      </c>
      <c r="S328" s="137"/>
      <c r="T328" s="139">
        <f>T329</f>
        <v>0</v>
      </c>
      <c r="AR328" s="132" t="s">
        <v>86</v>
      </c>
      <c r="AT328" s="140" t="s">
        <v>75</v>
      </c>
      <c r="AU328" s="140" t="s">
        <v>76</v>
      </c>
      <c r="AY328" s="132" t="s">
        <v>124</v>
      </c>
      <c r="BK328" s="141">
        <f>BK329</f>
        <v>0</v>
      </c>
    </row>
    <row r="329" spans="1:65" s="12" customFormat="1" ht="22.9" customHeight="1">
      <c r="B329" s="131"/>
      <c r="D329" s="132" t="s">
        <v>75</v>
      </c>
      <c r="E329" s="142" t="s">
        <v>521</v>
      </c>
      <c r="F329" s="142" t="s">
        <v>522</v>
      </c>
      <c r="I329" s="134"/>
      <c r="J329" s="143">
        <f>BK329</f>
        <v>0</v>
      </c>
      <c r="L329" s="131"/>
      <c r="M329" s="136"/>
      <c r="N329" s="137"/>
      <c r="O329" s="137"/>
      <c r="P329" s="138">
        <f>SUM(P330:P335)</f>
        <v>0</v>
      </c>
      <c r="Q329" s="137"/>
      <c r="R329" s="138">
        <f>SUM(R330:R335)</f>
        <v>2.9783399999999998E-2</v>
      </c>
      <c r="S329" s="137"/>
      <c r="T329" s="139">
        <f>SUM(T330:T335)</f>
        <v>0</v>
      </c>
      <c r="AR329" s="132" t="s">
        <v>86</v>
      </c>
      <c r="AT329" s="140" t="s">
        <v>75</v>
      </c>
      <c r="AU329" s="140" t="s">
        <v>84</v>
      </c>
      <c r="AY329" s="132" t="s">
        <v>124</v>
      </c>
      <c r="BK329" s="141">
        <f>SUM(BK330:BK335)</f>
        <v>0</v>
      </c>
    </row>
    <row r="330" spans="1:65" s="2" customFormat="1" ht="24.2" customHeight="1">
      <c r="A330" s="32"/>
      <c r="B330" s="144"/>
      <c r="C330" s="145" t="s">
        <v>523</v>
      </c>
      <c r="D330" s="145" t="s">
        <v>127</v>
      </c>
      <c r="E330" s="146" t="s">
        <v>524</v>
      </c>
      <c r="F330" s="147" t="s">
        <v>525</v>
      </c>
      <c r="G330" s="148" t="s">
        <v>183</v>
      </c>
      <c r="H330" s="149">
        <v>34.155000000000001</v>
      </c>
      <c r="I330" s="150"/>
      <c r="J330" s="151">
        <f>ROUND(I330*H330,2)</f>
        <v>0</v>
      </c>
      <c r="K330" s="152"/>
      <c r="L330" s="33"/>
      <c r="M330" s="153" t="s">
        <v>1</v>
      </c>
      <c r="N330" s="154" t="s">
        <v>41</v>
      </c>
      <c r="O330" s="58"/>
      <c r="P330" s="155">
        <f>O330*H330</f>
        <v>0</v>
      </c>
      <c r="Q330" s="155">
        <v>8.0000000000000007E-5</v>
      </c>
      <c r="R330" s="155">
        <f>Q330*H330</f>
        <v>2.7324000000000003E-3</v>
      </c>
      <c r="S330" s="155">
        <v>0</v>
      </c>
      <c r="T330" s="156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7" t="s">
        <v>259</v>
      </c>
      <c r="AT330" s="157" t="s">
        <v>127</v>
      </c>
      <c r="AU330" s="157" t="s">
        <v>86</v>
      </c>
      <c r="AY330" s="17" t="s">
        <v>124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7" t="s">
        <v>84</v>
      </c>
      <c r="BK330" s="158">
        <f>ROUND(I330*H330,2)</f>
        <v>0</v>
      </c>
      <c r="BL330" s="17" t="s">
        <v>259</v>
      </c>
      <c r="BM330" s="157" t="s">
        <v>526</v>
      </c>
    </row>
    <row r="331" spans="1:65" s="13" customFormat="1">
      <c r="B331" s="159"/>
      <c r="D331" s="160" t="s">
        <v>156</v>
      </c>
      <c r="E331" s="161" t="s">
        <v>1</v>
      </c>
      <c r="F331" s="162" t="s">
        <v>527</v>
      </c>
      <c r="H331" s="163">
        <v>34.155000000000001</v>
      </c>
      <c r="I331" s="164"/>
      <c r="L331" s="159"/>
      <c r="M331" s="165"/>
      <c r="N331" s="166"/>
      <c r="O331" s="166"/>
      <c r="P331" s="166"/>
      <c r="Q331" s="166"/>
      <c r="R331" s="166"/>
      <c r="S331" s="166"/>
      <c r="T331" s="167"/>
      <c r="AT331" s="161" t="s">
        <v>156</v>
      </c>
      <c r="AU331" s="161" t="s">
        <v>86</v>
      </c>
      <c r="AV331" s="13" t="s">
        <v>86</v>
      </c>
      <c r="AW331" s="13" t="s">
        <v>32</v>
      </c>
      <c r="AX331" s="13" t="s">
        <v>84</v>
      </c>
      <c r="AY331" s="161" t="s">
        <v>124</v>
      </c>
    </row>
    <row r="332" spans="1:65" s="2" customFormat="1" ht="16.5" customHeight="1">
      <c r="A332" s="32"/>
      <c r="B332" s="144"/>
      <c r="C332" s="188" t="s">
        <v>528</v>
      </c>
      <c r="D332" s="188" t="s">
        <v>283</v>
      </c>
      <c r="E332" s="189" t="s">
        <v>529</v>
      </c>
      <c r="F332" s="190" t="s">
        <v>530</v>
      </c>
      <c r="G332" s="191" t="s">
        <v>183</v>
      </c>
      <c r="H332" s="192">
        <v>45.085000000000001</v>
      </c>
      <c r="I332" s="193"/>
      <c r="J332" s="194">
        <f>ROUND(I332*H332,2)</f>
        <v>0</v>
      </c>
      <c r="K332" s="195"/>
      <c r="L332" s="196"/>
      <c r="M332" s="197" t="s">
        <v>1</v>
      </c>
      <c r="N332" s="198" t="s">
        <v>41</v>
      </c>
      <c r="O332" s="58"/>
      <c r="P332" s="155">
        <f>O332*H332</f>
        <v>0</v>
      </c>
      <c r="Q332" s="155">
        <v>5.9999999999999995E-4</v>
      </c>
      <c r="R332" s="155">
        <f>Q332*H332</f>
        <v>2.7050999999999999E-2</v>
      </c>
      <c r="S332" s="155">
        <v>0</v>
      </c>
      <c r="T332" s="156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57" t="s">
        <v>339</v>
      </c>
      <c r="AT332" s="157" t="s">
        <v>283</v>
      </c>
      <c r="AU332" s="157" t="s">
        <v>86</v>
      </c>
      <c r="AY332" s="17" t="s">
        <v>124</v>
      </c>
      <c r="BE332" s="158">
        <f>IF(N332="základní",J332,0)</f>
        <v>0</v>
      </c>
      <c r="BF332" s="158">
        <f>IF(N332="snížená",J332,0)</f>
        <v>0</v>
      </c>
      <c r="BG332" s="158">
        <f>IF(N332="zákl. přenesená",J332,0)</f>
        <v>0</v>
      </c>
      <c r="BH332" s="158">
        <f>IF(N332="sníž. přenesená",J332,0)</f>
        <v>0</v>
      </c>
      <c r="BI332" s="158">
        <f>IF(N332="nulová",J332,0)</f>
        <v>0</v>
      </c>
      <c r="BJ332" s="17" t="s">
        <v>84</v>
      </c>
      <c r="BK332" s="158">
        <f>ROUND(I332*H332,2)</f>
        <v>0</v>
      </c>
      <c r="BL332" s="17" t="s">
        <v>259</v>
      </c>
      <c r="BM332" s="157" t="s">
        <v>531</v>
      </c>
    </row>
    <row r="333" spans="1:65" s="13" customFormat="1">
      <c r="B333" s="159"/>
      <c r="D333" s="160" t="s">
        <v>156</v>
      </c>
      <c r="E333" s="161" t="s">
        <v>1</v>
      </c>
      <c r="F333" s="162" t="s">
        <v>532</v>
      </c>
      <c r="H333" s="163">
        <v>37.570999999999998</v>
      </c>
      <c r="I333" s="164"/>
      <c r="L333" s="159"/>
      <c r="M333" s="165"/>
      <c r="N333" s="166"/>
      <c r="O333" s="166"/>
      <c r="P333" s="166"/>
      <c r="Q333" s="166"/>
      <c r="R333" s="166"/>
      <c r="S333" s="166"/>
      <c r="T333" s="167"/>
      <c r="AT333" s="161" t="s">
        <v>156</v>
      </c>
      <c r="AU333" s="161" t="s">
        <v>86</v>
      </c>
      <c r="AV333" s="13" t="s">
        <v>86</v>
      </c>
      <c r="AW333" s="13" t="s">
        <v>32</v>
      </c>
      <c r="AX333" s="13" t="s">
        <v>84</v>
      </c>
      <c r="AY333" s="161" t="s">
        <v>124</v>
      </c>
    </row>
    <row r="334" spans="1:65" s="13" customFormat="1">
      <c r="B334" s="159"/>
      <c r="D334" s="160" t="s">
        <v>156</v>
      </c>
      <c r="F334" s="162" t="s">
        <v>533</v>
      </c>
      <c r="H334" s="163">
        <v>45.085000000000001</v>
      </c>
      <c r="I334" s="164"/>
      <c r="L334" s="159"/>
      <c r="M334" s="165"/>
      <c r="N334" s="166"/>
      <c r="O334" s="166"/>
      <c r="P334" s="166"/>
      <c r="Q334" s="166"/>
      <c r="R334" s="166"/>
      <c r="S334" s="166"/>
      <c r="T334" s="167"/>
      <c r="AT334" s="161" t="s">
        <v>156</v>
      </c>
      <c r="AU334" s="161" t="s">
        <v>86</v>
      </c>
      <c r="AV334" s="13" t="s">
        <v>86</v>
      </c>
      <c r="AW334" s="13" t="s">
        <v>3</v>
      </c>
      <c r="AX334" s="13" t="s">
        <v>84</v>
      </c>
      <c r="AY334" s="161" t="s">
        <v>124</v>
      </c>
    </row>
    <row r="335" spans="1:65" s="2" customFormat="1" ht="24.2" customHeight="1">
      <c r="A335" s="32"/>
      <c r="B335" s="144"/>
      <c r="C335" s="145" t="s">
        <v>534</v>
      </c>
      <c r="D335" s="145" t="s">
        <v>127</v>
      </c>
      <c r="E335" s="146" t="s">
        <v>535</v>
      </c>
      <c r="F335" s="147" t="s">
        <v>536</v>
      </c>
      <c r="G335" s="148" t="s">
        <v>262</v>
      </c>
      <c r="H335" s="149">
        <v>0.03</v>
      </c>
      <c r="I335" s="150"/>
      <c r="J335" s="151">
        <f>ROUND(I335*H335,2)</f>
        <v>0</v>
      </c>
      <c r="K335" s="152"/>
      <c r="L335" s="33"/>
      <c r="M335" s="168" t="s">
        <v>1</v>
      </c>
      <c r="N335" s="169" t="s">
        <v>41</v>
      </c>
      <c r="O335" s="170"/>
      <c r="P335" s="171">
        <f>O335*H335</f>
        <v>0</v>
      </c>
      <c r="Q335" s="171">
        <v>0</v>
      </c>
      <c r="R335" s="171">
        <f>Q335*H335</f>
        <v>0</v>
      </c>
      <c r="S335" s="171">
        <v>0</v>
      </c>
      <c r="T335" s="172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7" t="s">
        <v>259</v>
      </c>
      <c r="AT335" s="157" t="s">
        <v>127</v>
      </c>
      <c r="AU335" s="157" t="s">
        <v>86</v>
      </c>
      <c r="AY335" s="17" t="s">
        <v>124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7" t="s">
        <v>84</v>
      </c>
      <c r="BK335" s="158">
        <f>ROUND(I335*H335,2)</f>
        <v>0</v>
      </c>
      <c r="BL335" s="17" t="s">
        <v>259</v>
      </c>
      <c r="BM335" s="157" t="s">
        <v>537</v>
      </c>
    </row>
    <row r="336" spans="1:65" s="2" customFormat="1" ht="6.95" customHeight="1">
      <c r="A336" s="32"/>
      <c r="B336" s="47"/>
      <c r="C336" s="48"/>
      <c r="D336" s="48"/>
      <c r="E336" s="48"/>
      <c r="F336" s="48"/>
      <c r="G336" s="48"/>
      <c r="H336" s="48"/>
      <c r="I336" s="48"/>
      <c r="J336" s="48"/>
      <c r="K336" s="48"/>
      <c r="L336" s="33"/>
      <c r="M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</row>
  </sheetData>
  <autoFilter ref="C124:K335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16"/>
  <sheetViews>
    <sheetView showGridLines="0" tabSelected="1" topLeftCell="A139" workbookViewId="0">
      <selection activeCell="X127" sqref="X1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>
      <c r="B4" s="20"/>
      <c r="D4" s="21" t="s">
        <v>95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4" t="str">
        <f>'Rekapitulace stavby'!K6</f>
        <v>Chodník a veřejné osvětlení v ul. Smetanova</v>
      </c>
      <c r="F7" s="245"/>
      <c r="G7" s="245"/>
      <c r="H7" s="245"/>
      <c r="L7" s="20"/>
    </row>
    <row r="8" spans="1:46" s="2" customFormat="1" ht="12" customHeight="1">
      <c r="A8" s="32"/>
      <c r="B8" s="33"/>
      <c r="C8" s="32"/>
      <c r="D8" s="27" t="s">
        <v>96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6" t="s">
        <v>538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98</v>
      </c>
      <c r="G12" s="32"/>
      <c r="H12" s="32"/>
      <c r="I12" s="27" t="s">
        <v>22</v>
      </c>
      <c r="J12" s="55" t="str">
        <f>'Rekapitulace stavby'!AN8</f>
        <v>6. 5. 2019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539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6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540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540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39" t="s">
        <v>1</v>
      </c>
      <c r="F27" s="239"/>
      <c r="G27" s="239"/>
      <c r="H27" s="23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98" t="s">
        <v>40</v>
      </c>
      <c r="E33" s="27" t="s">
        <v>41</v>
      </c>
      <c r="F33" s="99">
        <f>ROUND((SUM(BE120:BE215)),  2)</f>
        <v>0</v>
      </c>
      <c r="G33" s="32"/>
      <c r="H33" s="32"/>
      <c r="I33" s="100">
        <v>0.21</v>
      </c>
      <c r="J33" s="99">
        <f>ROUND(((SUM(BE120:BE215))*I33),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99">
        <f>ROUND((SUM(BF120:BF215)),  2)</f>
        <v>0</v>
      </c>
      <c r="G34" s="32"/>
      <c r="H34" s="32"/>
      <c r="I34" s="100">
        <v>0.15</v>
      </c>
      <c r="J34" s="99">
        <f>ROUND(((SUM(BF120:BF215))*I34),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99">
        <f>ROUND((SUM(BG120:BG215)),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99">
        <f>ROUND((SUM(BH120:BH215)),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99">
        <f>ROUND((SUM(BI120:BI215)),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hidden="1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hidden="1" customHeight="1">
      <c r="A82" s="32"/>
      <c r="B82" s="33"/>
      <c r="C82" s="21" t="s">
        <v>99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hidden="1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hidden="1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hidden="1" customHeight="1">
      <c r="A85" s="32"/>
      <c r="B85" s="33"/>
      <c r="C85" s="32"/>
      <c r="D85" s="32"/>
      <c r="E85" s="244" t="str">
        <f>E7</f>
        <v>Chodník a veřejné osvětlení v ul. Smetanova</v>
      </c>
      <c r="F85" s="245"/>
      <c r="G85" s="245"/>
      <c r="H85" s="24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hidden="1" customHeight="1">
      <c r="A86" s="32"/>
      <c r="B86" s="33"/>
      <c r="C86" s="27" t="s">
        <v>96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hidden="1" customHeight="1">
      <c r="A87" s="32"/>
      <c r="B87" s="33"/>
      <c r="C87" s="32"/>
      <c r="D87" s="32"/>
      <c r="E87" s="216" t="str">
        <f>E9</f>
        <v>SO401 - Veřejné osvětlení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hidden="1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hidden="1" customHeight="1">
      <c r="A89" s="32"/>
      <c r="B89" s="33"/>
      <c r="C89" s="27" t="s">
        <v>20</v>
      </c>
      <c r="D89" s="32"/>
      <c r="E89" s="32"/>
      <c r="F89" s="25" t="str">
        <f>F12</f>
        <v>ul.Smetanova</v>
      </c>
      <c r="G89" s="32"/>
      <c r="H89" s="32"/>
      <c r="I89" s="27" t="s">
        <v>22</v>
      </c>
      <c r="J89" s="55" t="str">
        <f>IF(J12="","",J12)</f>
        <v>6. 5. 2019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hidden="1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hidden="1" customHeight="1">
      <c r="A91" s="32"/>
      <c r="B91" s="33"/>
      <c r="C91" s="27" t="s">
        <v>24</v>
      </c>
      <c r="D91" s="32"/>
      <c r="E91" s="32"/>
      <c r="F91" s="25" t="str">
        <f>E15</f>
        <v>Město Přelouč</v>
      </c>
      <c r="G91" s="32"/>
      <c r="H91" s="32"/>
      <c r="I91" s="27" t="s">
        <v>30</v>
      </c>
      <c r="J91" s="30" t="str">
        <f>E21</f>
        <v>Ing.Srba T.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hidden="1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Ing.Srba T.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hidden="1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hidden="1" customHeight="1">
      <c r="A94" s="32"/>
      <c r="B94" s="33"/>
      <c r="C94" s="109" t="s">
        <v>100</v>
      </c>
      <c r="D94" s="101"/>
      <c r="E94" s="101"/>
      <c r="F94" s="101"/>
      <c r="G94" s="101"/>
      <c r="H94" s="101"/>
      <c r="I94" s="101"/>
      <c r="J94" s="110" t="s">
        <v>101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hidden="1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hidden="1" customHeight="1">
      <c r="A96" s="32"/>
      <c r="B96" s="33"/>
      <c r="C96" s="111" t="s">
        <v>102</v>
      </c>
      <c r="D96" s="32"/>
      <c r="E96" s="32"/>
      <c r="F96" s="32"/>
      <c r="G96" s="32"/>
      <c r="H96" s="32"/>
      <c r="I96" s="32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103</v>
      </c>
    </row>
    <row r="97" spans="1:31" s="9" customFormat="1" ht="24.95" hidden="1" customHeight="1">
      <c r="B97" s="112"/>
      <c r="D97" s="113" t="s">
        <v>541</v>
      </c>
      <c r="E97" s="114"/>
      <c r="F97" s="114"/>
      <c r="G97" s="114"/>
      <c r="H97" s="114"/>
      <c r="I97" s="114"/>
      <c r="J97" s="115">
        <f>J121</f>
        <v>0</v>
      </c>
      <c r="L97" s="112"/>
    </row>
    <row r="98" spans="1:31" s="9" customFormat="1" ht="24.95" hidden="1" customHeight="1">
      <c r="B98" s="112"/>
      <c r="D98" s="113" t="s">
        <v>542</v>
      </c>
      <c r="E98" s="114"/>
      <c r="F98" s="114"/>
      <c r="G98" s="114"/>
      <c r="H98" s="114"/>
      <c r="I98" s="114"/>
      <c r="J98" s="115">
        <f>J162</f>
        <v>0</v>
      </c>
      <c r="L98" s="112"/>
    </row>
    <row r="99" spans="1:31" s="9" customFormat="1" ht="24.95" hidden="1" customHeight="1">
      <c r="B99" s="112"/>
      <c r="D99" s="113" t="s">
        <v>543</v>
      </c>
      <c r="E99" s="114"/>
      <c r="F99" s="114"/>
      <c r="G99" s="114"/>
      <c r="H99" s="114"/>
      <c r="I99" s="114"/>
      <c r="J99" s="115">
        <f>J192</f>
        <v>0</v>
      </c>
      <c r="L99" s="112"/>
    </row>
    <row r="100" spans="1:31" s="9" customFormat="1" ht="24.95" hidden="1" customHeight="1">
      <c r="B100" s="112"/>
      <c r="D100" s="113" t="s">
        <v>544</v>
      </c>
      <c r="E100" s="114"/>
      <c r="F100" s="114"/>
      <c r="G100" s="114"/>
      <c r="H100" s="114"/>
      <c r="I100" s="114"/>
      <c r="J100" s="115">
        <f>J208</f>
        <v>0</v>
      </c>
      <c r="L100" s="112"/>
    </row>
    <row r="101" spans="1:31" s="2" customFormat="1" ht="21.75" hidden="1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5" hidden="1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hidden="1"/>
    <row r="104" spans="1:31" hidden="1"/>
    <row r="105" spans="1:31" hidden="1"/>
    <row r="106" spans="1:31" s="2" customFormat="1" ht="6.95" customHeight="1">
      <c r="A106" s="32"/>
      <c r="B106" s="49"/>
      <c r="C106" s="50"/>
      <c r="D106" s="50"/>
      <c r="E106" s="50"/>
      <c r="F106" s="50"/>
      <c r="G106" s="50"/>
      <c r="H106" s="50"/>
      <c r="I106" s="50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5" customHeight="1">
      <c r="A107" s="32"/>
      <c r="B107" s="33"/>
      <c r="C107" s="21" t="s">
        <v>108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44" t="str">
        <f>E7</f>
        <v>Chodník a veřejné osvětlení v ul. Smetanova</v>
      </c>
      <c r="F110" s="245"/>
      <c r="G110" s="245"/>
      <c r="H110" s="245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96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16" t="str">
        <f>E9</f>
        <v>SO401 - Veřejné osvětlení</v>
      </c>
      <c r="F112" s="243"/>
      <c r="G112" s="243"/>
      <c r="H112" s="243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2"/>
      <c r="E114" s="32"/>
      <c r="F114" s="25" t="str">
        <f>F12</f>
        <v>ul.Smetanova</v>
      </c>
      <c r="G114" s="32"/>
      <c r="H114" s="32"/>
      <c r="I114" s="27" t="s">
        <v>22</v>
      </c>
      <c r="J114" s="55" t="str">
        <f>IF(J12="","",J12)</f>
        <v>6. 5. 2019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24</v>
      </c>
      <c r="D116" s="32"/>
      <c r="E116" s="32"/>
      <c r="F116" s="25" t="str">
        <f>E15</f>
        <v>Město Přelouč</v>
      </c>
      <c r="G116" s="32"/>
      <c r="H116" s="32"/>
      <c r="I116" s="27" t="s">
        <v>30</v>
      </c>
      <c r="J116" s="30" t="str">
        <f>E21</f>
        <v>Ing.Srba T.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28</v>
      </c>
      <c r="D117" s="32"/>
      <c r="E117" s="32"/>
      <c r="F117" s="25" t="str">
        <f>IF(E18="","",E18)</f>
        <v>Vyplň údaj</v>
      </c>
      <c r="G117" s="32"/>
      <c r="H117" s="32"/>
      <c r="I117" s="27" t="s">
        <v>33</v>
      </c>
      <c r="J117" s="30" t="str">
        <f>E24</f>
        <v>Ing.Srba T.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20"/>
      <c r="B119" s="121"/>
      <c r="C119" s="122" t="s">
        <v>109</v>
      </c>
      <c r="D119" s="123" t="s">
        <v>61</v>
      </c>
      <c r="E119" s="123" t="s">
        <v>57</v>
      </c>
      <c r="F119" s="123" t="s">
        <v>58</v>
      </c>
      <c r="G119" s="123" t="s">
        <v>110</v>
      </c>
      <c r="H119" s="123" t="s">
        <v>111</v>
      </c>
      <c r="I119" s="123" t="s">
        <v>112</v>
      </c>
      <c r="J119" s="124" t="s">
        <v>101</v>
      </c>
      <c r="K119" s="125" t="s">
        <v>113</v>
      </c>
      <c r="L119" s="126"/>
      <c r="M119" s="62" t="s">
        <v>1</v>
      </c>
      <c r="N119" s="63" t="s">
        <v>40</v>
      </c>
      <c r="O119" s="63" t="s">
        <v>114</v>
      </c>
      <c r="P119" s="63" t="s">
        <v>115</v>
      </c>
      <c r="Q119" s="63" t="s">
        <v>116</v>
      </c>
      <c r="R119" s="63" t="s">
        <v>117</v>
      </c>
      <c r="S119" s="63" t="s">
        <v>118</v>
      </c>
      <c r="T119" s="64" t="s">
        <v>119</v>
      </c>
      <c r="U119" s="120"/>
      <c r="V119" s="120"/>
      <c r="W119" s="120"/>
      <c r="X119" s="120"/>
      <c r="Y119" s="120"/>
      <c r="Z119" s="120"/>
      <c r="AA119" s="120"/>
      <c r="AB119" s="120"/>
      <c r="AC119" s="120"/>
      <c r="AD119" s="120"/>
      <c r="AE119" s="120"/>
    </row>
    <row r="120" spans="1:65" s="2" customFormat="1" ht="22.9" customHeight="1">
      <c r="A120" s="32"/>
      <c r="B120" s="33"/>
      <c r="C120" s="69" t="s">
        <v>120</v>
      </c>
      <c r="D120" s="32"/>
      <c r="E120" s="32"/>
      <c r="F120" s="32"/>
      <c r="G120" s="32"/>
      <c r="H120" s="32"/>
      <c r="I120" s="32"/>
      <c r="J120" s="127">
        <f>BK120</f>
        <v>0</v>
      </c>
      <c r="K120" s="32"/>
      <c r="L120" s="33"/>
      <c r="M120" s="65"/>
      <c r="N120" s="56"/>
      <c r="O120" s="66"/>
      <c r="P120" s="128">
        <f>P121+P162+P192+P208</f>
        <v>0</v>
      </c>
      <c r="Q120" s="66"/>
      <c r="R120" s="128">
        <f>R121+R162+R192+R208</f>
        <v>0</v>
      </c>
      <c r="S120" s="66"/>
      <c r="T120" s="129">
        <f>T121+T162+T192+T208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75</v>
      </c>
      <c r="AU120" s="17" t="s">
        <v>103</v>
      </c>
      <c r="BK120" s="130">
        <f>BK121+BK162+BK192+BK208</f>
        <v>0</v>
      </c>
    </row>
    <row r="121" spans="1:65" s="12" customFormat="1" ht="25.9" customHeight="1">
      <c r="B121" s="131"/>
      <c r="D121" s="132" t="s">
        <v>75</v>
      </c>
      <c r="E121" s="133" t="s">
        <v>545</v>
      </c>
      <c r="F121" s="133" t="s">
        <v>546</v>
      </c>
      <c r="I121" s="134"/>
      <c r="J121" s="135">
        <f>BK121</f>
        <v>0</v>
      </c>
      <c r="L121" s="131"/>
      <c r="M121" s="136"/>
      <c r="N121" s="137"/>
      <c r="O121" s="137"/>
      <c r="P121" s="138">
        <f>SUM(P122:P161)</f>
        <v>0</v>
      </c>
      <c r="Q121" s="137"/>
      <c r="R121" s="138">
        <f>SUM(R122:R161)</f>
        <v>0</v>
      </c>
      <c r="S121" s="137"/>
      <c r="T121" s="139">
        <f>SUM(T122:T161)</f>
        <v>0</v>
      </c>
      <c r="AR121" s="132" t="s">
        <v>84</v>
      </c>
      <c r="AT121" s="140" t="s">
        <v>75</v>
      </c>
      <c r="AU121" s="140" t="s">
        <v>76</v>
      </c>
      <c r="AY121" s="132" t="s">
        <v>124</v>
      </c>
      <c r="BK121" s="141">
        <f>SUM(BK122:BK161)</f>
        <v>0</v>
      </c>
    </row>
    <row r="122" spans="1:65" s="2" customFormat="1" ht="16.5" customHeight="1">
      <c r="A122" s="32"/>
      <c r="B122" s="144"/>
      <c r="C122" s="145" t="s">
        <v>84</v>
      </c>
      <c r="D122" s="145" t="s">
        <v>127</v>
      </c>
      <c r="E122" s="146" t="s">
        <v>547</v>
      </c>
      <c r="F122" s="147" t="s">
        <v>548</v>
      </c>
      <c r="G122" s="148" t="s">
        <v>393</v>
      </c>
      <c r="H122" s="149">
        <v>10</v>
      </c>
      <c r="I122" s="150"/>
      <c r="J122" s="151">
        <f>ROUND(I122*H122,2)</f>
        <v>0</v>
      </c>
      <c r="K122" s="152"/>
      <c r="L122" s="33"/>
      <c r="M122" s="153" t="s">
        <v>1</v>
      </c>
      <c r="N122" s="154" t="s">
        <v>41</v>
      </c>
      <c r="O122" s="58"/>
      <c r="P122" s="155">
        <f>O122*H122</f>
        <v>0</v>
      </c>
      <c r="Q122" s="155">
        <v>0</v>
      </c>
      <c r="R122" s="155">
        <f>Q122*H122</f>
        <v>0</v>
      </c>
      <c r="S122" s="155">
        <v>0</v>
      </c>
      <c r="T122" s="15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7" t="s">
        <v>141</v>
      </c>
      <c r="AT122" s="157" t="s">
        <v>127</v>
      </c>
      <c r="AU122" s="157" t="s">
        <v>84</v>
      </c>
      <c r="AY122" s="17" t="s">
        <v>124</v>
      </c>
      <c r="BE122" s="158">
        <f>IF(N122="základní",J122,0)</f>
        <v>0</v>
      </c>
      <c r="BF122" s="158">
        <f>IF(N122="snížená",J122,0)</f>
        <v>0</v>
      </c>
      <c r="BG122" s="158">
        <f>IF(N122="zákl. přenesená",J122,0)</f>
        <v>0</v>
      </c>
      <c r="BH122" s="158">
        <f>IF(N122="sníž. přenesená",J122,0)</f>
        <v>0</v>
      </c>
      <c r="BI122" s="158">
        <f>IF(N122="nulová",J122,0)</f>
        <v>0</v>
      </c>
      <c r="BJ122" s="17" t="s">
        <v>84</v>
      </c>
      <c r="BK122" s="158">
        <f>ROUND(I122*H122,2)</f>
        <v>0</v>
      </c>
      <c r="BL122" s="17" t="s">
        <v>141</v>
      </c>
      <c r="BM122" s="157" t="s">
        <v>86</v>
      </c>
    </row>
    <row r="123" spans="1:65" s="2" customFormat="1" ht="27.75" customHeight="1">
      <c r="A123" s="203"/>
      <c r="B123" s="144"/>
      <c r="C123" s="145"/>
      <c r="D123" s="145"/>
      <c r="E123" s="146"/>
      <c r="F123" s="199" t="s">
        <v>782</v>
      </c>
      <c r="G123" s="148"/>
      <c r="H123" s="149"/>
      <c r="I123" s="150"/>
      <c r="J123" s="151"/>
      <c r="K123" s="152"/>
      <c r="L123" s="33"/>
      <c r="M123" s="153"/>
      <c r="N123" s="154"/>
      <c r="O123" s="58"/>
      <c r="P123" s="155"/>
      <c r="Q123" s="155"/>
      <c r="R123" s="155"/>
      <c r="S123" s="155"/>
      <c r="T123" s="156"/>
      <c r="U123" s="203"/>
      <c r="V123" s="203"/>
      <c r="W123" s="203"/>
      <c r="X123" s="203"/>
      <c r="Y123" s="203"/>
      <c r="Z123" s="203"/>
      <c r="AA123" s="203"/>
      <c r="AB123" s="203"/>
      <c r="AC123" s="203"/>
      <c r="AD123" s="203"/>
      <c r="AE123" s="203"/>
      <c r="AR123" s="157"/>
      <c r="AT123" s="157"/>
      <c r="AU123" s="157"/>
      <c r="AY123" s="17"/>
      <c r="BE123" s="158"/>
      <c r="BF123" s="158"/>
      <c r="BG123" s="158"/>
      <c r="BH123" s="158"/>
      <c r="BI123" s="158"/>
      <c r="BJ123" s="17"/>
      <c r="BK123" s="158"/>
      <c r="BL123" s="17"/>
      <c r="BM123" s="157"/>
    </row>
    <row r="124" spans="1:65" s="2" customFormat="1" ht="24.2" customHeight="1">
      <c r="A124" s="32"/>
      <c r="B124" s="144"/>
      <c r="C124" s="145" t="s">
        <v>86</v>
      </c>
      <c r="D124" s="145" t="s">
        <v>127</v>
      </c>
      <c r="E124" s="146" t="s">
        <v>549</v>
      </c>
      <c r="F124" s="147" t="s">
        <v>550</v>
      </c>
      <c r="G124" s="148" t="s">
        <v>551</v>
      </c>
      <c r="H124" s="149">
        <v>4</v>
      </c>
      <c r="I124" s="150"/>
      <c r="J124" s="151">
        <f>ROUND(I124*H124,2)</f>
        <v>0</v>
      </c>
      <c r="K124" s="152"/>
      <c r="L124" s="33"/>
      <c r="M124" s="153" t="s">
        <v>1</v>
      </c>
      <c r="N124" s="154" t="s">
        <v>41</v>
      </c>
      <c r="O124" s="58"/>
      <c r="P124" s="155">
        <f>O124*H124</f>
        <v>0</v>
      </c>
      <c r="Q124" s="155">
        <v>0</v>
      </c>
      <c r="R124" s="155">
        <f>Q124*H124</f>
        <v>0</v>
      </c>
      <c r="S124" s="155">
        <v>0</v>
      </c>
      <c r="T124" s="15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141</v>
      </c>
      <c r="AT124" s="157" t="s">
        <v>127</v>
      </c>
      <c r="AU124" s="157" t="s">
        <v>84</v>
      </c>
      <c r="AY124" s="17" t="s">
        <v>124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7" t="s">
        <v>84</v>
      </c>
      <c r="BK124" s="158">
        <f>ROUND(I124*H124,2)</f>
        <v>0</v>
      </c>
      <c r="BL124" s="17" t="s">
        <v>141</v>
      </c>
      <c r="BM124" s="157" t="s">
        <v>141</v>
      </c>
    </row>
    <row r="125" spans="1:65" s="2" customFormat="1" ht="19.5">
      <c r="A125" s="32"/>
      <c r="B125" s="33"/>
      <c r="C125" s="32"/>
      <c r="D125" s="160" t="s">
        <v>354</v>
      </c>
      <c r="E125" s="32"/>
      <c r="F125" s="199" t="s">
        <v>552</v>
      </c>
      <c r="G125" s="32"/>
      <c r="H125" s="32"/>
      <c r="I125" s="200"/>
      <c r="J125" s="32"/>
      <c r="K125" s="32"/>
      <c r="L125" s="33"/>
      <c r="M125" s="201"/>
      <c r="N125" s="202"/>
      <c r="O125" s="58"/>
      <c r="P125" s="58"/>
      <c r="Q125" s="58"/>
      <c r="R125" s="58"/>
      <c r="S125" s="58"/>
      <c r="T125" s="59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354</v>
      </c>
      <c r="AU125" s="17" t="s">
        <v>84</v>
      </c>
    </row>
    <row r="126" spans="1:65" s="2" customFormat="1" ht="16.5" customHeight="1">
      <c r="A126" s="32"/>
      <c r="B126" s="144"/>
      <c r="C126" s="145" t="s">
        <v>138</v>
      </c>
      <c r="D126" s="145" t="s">
        <v>127</v>
      </c>
      <c r="E126" s="146" t="s">
        <v>553</v>
      </c>
      <c r="F126" s="147" t="s">
        <v>554</v>
      </c>
      <c r="G126" s="148" t="s">
        <v>393</v>
      </c>
      <c r="H126" s="149">
        <v>10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41</v>
      </c>
      <c r="O126" s="58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141</v>
      </c>
      <c r="AT126" s="157" t="s">
        <v>127</v>
      </c>
      <c r="AU126" s="157" t="s">
        <v>84</v>
      </c>
      <c r="AY126" s="17" t="s">
        <v>124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84</v>
      </c>
      <c r="BK126" s="158">
        <f>ROUND(I126*H126,2)</f>
        <v>0</v>
      </c>
      <c r="BL126" s="17" t="s">
        <v>141</v>
      </c>
      <c r="BM126" s="157" t="s">
        <v>148</v>
      </c>
    </row>
    <row r="127" spans="1:65" s="2" customFormat="1" ht="16.5" customHeight="1">
      <c r="A127" s="32"/>
      <c r="B127" s="144"/>
      <c r="C127" s="145" t="s">
        <v>141</v>
      </c>
      <c r="D127" s="145" t="s">
        <v>127</v>
      </c>
      <c r="E127" s="146" t="s">
        <v>555</v>
      </c>
      <c r="F127" s="147" t="s">
        <v>556</v>
      </c>
      <c r="G127" s="148" t="s">
        <v>551</v>
      </c>
      <c r="H127" s="149">
        <v>6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41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141</v>
      </c>
      <c r="AT127" s="157" t="s">
        <v>127</v>
      </c>
      <c r="AU127" s="157" t="s">
        <v>84</v>
      </c>
      <c r="AY127" s="17" t="s">
        <v>124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84</v>
      </c>
      <c r="BK127" s="158">
        <f>ROUND(I127*H127,2)</f>
        <v>0</v>
      </c>
      <c r="BL127" s="17" t="s">
        <v>141</v>
      </c>
      <c r="BM127" s="157" t="s">
        <v>160</v>
      </c>
    </row>
    <row r="128" spans="1:65" s="2" customFormat="1" ht="19.5">
      <c r="A128" s="32"/>
      <c r="B128" s="33"/>
      <c r="C128" s="32"/>
      <c r="D128" s="160" t="s">
        <v>354</v>
      </c>
      <c r="E128" s="32"/>
      <c r="F128" s="199" t="s">
        <v>557</v>
      </c>
      <c r="G128" s="32"/>
      <c r="H128" s="32"/>
      <c r="I128" s="200"/>
      <c r="J128" s="32"/>
      <c r="K128" s="32"/>
      <c r="L128" s="33"/>
      <c r="M128" s="201"/>
      <c r="N128" s="202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354</v>
      </c>
      <c r="AU128" s="17" t="s">
        <v>84</v>
      </c>
    </row>
    <row r="129" spans="1:65" s="2" customFormat="1" ht="16.5" customHeight="1">
      <c r="A129" s="32"/>
      <c r="B129" s="144"/>
      <c r="C129" s="145" t="s">
        <v>123</v>
      </c>
      <c r="D129" s="145" t="s">
        <v>127</v>
      </c>
      <c r="E129" s="146" t="s">
        <v>558</v>
      </c>
      <c r="F129" s="147" t="s">
        <v>559</v>
      </c>
      <c r="G129" s="148" t="s">
        <v>551</v>
      </c>
      <c r="H129" s="149">
        <v>4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41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141</v>
      </c>
      <c r="AT129" s="157" t="s">
        <v>127</v>
      </c>
      <c r="AU129" s="157" t="s">
        <v>84</v>
      </c>
      <c r="AY129" s="17" t="s">
        <v>124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84</v>
      </c>
      <c r="BK129" s="158">
        <f>ROUND(I129*H129,2)</f>
        <v>0</v>
      </c>
      <c r="BL129" s="17" t="s">
        <v>141</v>
      </c>
      <c r="BM129" s="157" t="s">
        <v>224</v>
      </c>
    </row>
    <row r="130" spans="1:65" s="2" customFormat="1" ht="19.5">
      <c r="A130" s="32"/>
      <c r="B130" s="33"/>
      <c r="C130" s="32"/>
      <c r="D130" s="160" t="s">
        <v>354</v>
      </c>
      <c r="E130" s="32"/>
      <c r="F130" s="199" t="s">
        <v>557</v>
      </c>
      <c r="G130" s="32"/>
      <c r="H130" s="32"/>
      <c r="I130" s="200"/>
      <c r="J130" s="32"/>
      <c r="K130" s="32"/>
      <c r="L130" s="33"/>
      <c r="M130" s="201"/>
      <c r="N130" s="202"/>
      <c r="O130" s="58"/>
      <c r="P130" s="58"/>
      <c r="Q130" s="58"/>
      <c r="R130" s="58"/>
      <c r="S130" s="58"/>
      <c r="T130" s="59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354</v>
      </c>
      <c r="AU130" s="17" t="s">
        <v>84</v>
      </c>
    </row>
    <row r="131" spans="1:65" s="2" customFormat="1" ht="24.2" customHeight="1">
      <c r="A131" s="32"/>
      <c r="B131" s="144"/>
      <c r="C131" s="145" t="s">
        <v>148</v>
      </c>
      <c r="D131" s="145" t="s">
        <v>127</v>
      </c>
      <c r="E131" s="146" t="s">
        <v>560</v>
      </c>
      <c r="F131" s="147" t="s">
        <v>561</v>
      </c>
      <c r="G131" s="148" t="s">
        <v>393</v>
      </c>
      <c r="H131" s="149">
        <v>4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41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141</v>
      </c>
      <c r="AT131" s="157" t="s">
        <v>127</v>
      </c>
      <c r="AU131" s="157" t="s">
        <v>84</v>
      </c>
      <c r="AY131" s="17" t="s">
        <v>124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84</v>
      </c>
      <c r="BK131" s="158">
        <f>ROUND(I131*H131,2)</f>
        <v>0</v>
      </c>
      <c r="BL131" s="17" t="s">
        <v>141</v>
      </c>
      <c r="BM131" s="157" t="s">
        <v>238</v>
      </c>
    </row>
    <row r="132" spans="1:65" s="2" customFormat="1" ht="24.2" customHeight="1">
      <c r="A132" s="32"/>
      <c r="B132" s="144"/>
      <c r="C132" s="145" t="s">
        <v>152</v>
      </c>
      <c r="D132" s="145" t="s">
        <v>127</v>
      </c>
      <c r="E132" s="146" t="s">
        <v>562</v>
      </c>
      <c r="F132" s="147" t="s">
        <v>563</v>
      </c>
      <c r="G132" s="148" t="s">
        <v>551</v>
      </c>
      <c r="H132" s="149">
        <v>4</v>
      </c>
      <c r="I132" s="150"/>
      <c r="J132" s="151">
        <f>ROUND(I132*H132,2)</f>
        <v>0</v>
      </c>
      <c r="K132" s="152"/>
      <c r="L132" s="33"/>
      <c r="M132" s="153" t="s">
        <v>1</v>
      </c>
      <c r="N132" s="154" t="s">
        <v>41</v>
      </c>
      <c r="O132" s="58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7" t="s">
        <v>141</v>
      </c>
      <c r="AT132" s="157" t="s">
        <v>127</v>
      </c>
      <c r="AU132" s="157" t="s">
        <v>84</v>
      </c>
      <c r="AY132" s="17" t="s">
        <v>124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7" t="s">
        <v>84</v>
      </c>
      <c r="BK132" s="158">
        <f>ROUND(I132*H132,2)</f>
        <v>0</v>
      </c>
      <c r="BL132" s="17" t="s">
        <v>141</v>
      </c>
      <c r="BM132" s="157" t="s">
        <v>247</v>
      </c>
    </row>
    <row r="133" spans="1:65" s="2" customFormat="1" ht="19.5">
      <c r="A133" s="32"/>
      <c r="B133" s="33"/>
      <c r="C133" s="32"/>
      <c r="D133" s="160" t="s">
        <v>354</v>
      </c>
      <c r="E133" s="32"/>
      <c r="F133" s="199" t="s">
        <v>564</v>
      </c>
      <c r="G133" s="32"/>
      <c r="H133" s="32"/>
      <c r="I133" s="200"/>
      <c r="J133" s="32"/>
      <c r="K133" s="32"/>
      <c r="L133" s="33"/>
      <c r="M133" s="201"/>
      <c r="N133" s="202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354</v>
      </c>
      <c r="AU133" s="17" t="s">
        <v>84</v>
      </c>
    </row>
    <row r="134" spans="1:65" s="2" customFormat="1" ht="16.5" customHeight="1">
      <c r="A134" s="32"/>
      <c r="B134" s="144"/>
      <c r="C134" s="145" t="s">
        <v>160</v>
      </c>
      <c r="D134" s="145" t="s">
        <v>127</v>
      </c>
      <c r="E134" s="146" t="s">
        <v>565</v>
      </c>
      <c r="F134" s="147" t="s">
        <v>566</v>
      </c>
      <c r="G134" s="148" t="s">
        <v>393</v>
      </c>
      <c r="H134" s="149">
        <v>14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41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141</v>
      </c>
      <c r="AT134" s="157" t="s">
        <v>127</v>
      </c>
      <c r="AU134" s="157" t="s">
        <v>84</v>
      </c>
      <c r="AY134" s="17" t="s">
        <v>124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84</v>
      </c>
      <c r="BK134" s="158">
        <f>ROUND(I134*H134,2)</f>
        <v>0</v>
      </c>
      <c r="BL134" s="17" t="s">
        <v>141</v>
      </c>
      <c r="BM134" s="157" t="s">
        <v>259</v>
      </c>
    </row>
    <row r="135" spans="1:65" s="2" customFormat="1" ht="24.2" customHeight="1">
      <c r="A135" s="32"/>
      <c r="B135" s="144"/>
      <c r="C135" s="145" t="s">
        <v>164</v>
      </c>
      <c r="D135" s="145" t="s">
        <v>127</v>
      </c>
      <c r="E135" s="146" t="s">
        <v>567</v>
      </c>
      <c r="F135" s="147" t="s">
        <v>568</v>
      </c>
      <c r="G135" s="148" t="s">
        <v>393</v>
      </c>
      <c r="H135" s="149">
        <v>11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41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141</v>
      </c>
      <c r="AT135" s="157" t="s">
        <v>127</v>
      </c>
      <c r="AU135" s="157" t="s">
        <v>84</v>
      </c>
      <c r="AY135" s="17" t="s">
        <v>124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84</v>
      </c>
      <c r="BK135" s="158">
        <f>ROUND(I135*H135,2)</f>
        <v>0</v>
      </c>
      <c r="BL135" s="17" t="s">
        <v>141</v>
      </c>
      <c r="BM135" s="157" t="s">
        <v>273</v>
      </c>
    </row>
    <row r="136" spans="1:65" s="2" customFormat="1" ht="19.5">
      <c r="A136" s="32"/>
      <c r="B136" s="33"/>
      <c r="C136" s="32"/>
      <c r="D136" s="160" t="s">
        <v>354</v>
      </c>
      <c r="E136" s="32"/>
      <c r="F136" s="199" t="s">
        <v>569</v>
      </c>
      <c r="G136" s="32"/>
      <c r="H136" s="32"/>
      <c r="I136" s="200"/>
      <c r="J136" s="32"/>
      <c r="K136" s="32"/>
      <c r="L136" s="33"/>
      <c r="M136" s="201"/>
      <c r="N136" s="202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354</v>
      </c>
      <c r="AU136" s="17" t="s">
        <v>84</v>
      </c>
    </row>
    <row r="137" spans="1:65" s="2" customFormat="1" ht="24.2" customHeight="1">
      <c r="A137" s="32"/>
      <c r="B137" s="144"/>
      <c r="C137" s="145" t="s">
        <v>224</v>
      </c>
      <c r="D137" s="145" t="s">
        <v>127</v>
      </c>
      <c r="E137" s="146" t="s">
        <v>570</v>
      </c>
      <c r="F137" s="147" t="s">
        <v>571</v>
      </c>
      <c r="G137" s="148" t="s">
        <v>393</v>
      </c>
      <c r="H137" s="149">
        <v>3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41</v>
      </c>
      <c r="O137" s="58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141</v>
      </c>
      <c r="AT137" s="157" t="s">
        <v>127</v>
      </c>
      <c r="AU137" s="157" t="s">
        <v>84</v>
      </c>
      <c r="AY137" s="17" t="s">
        <v>124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84</v>
      </c>
      <c r="BK137" s="158">
        <f>ROUND(I137*H137,2)</f>
        <v>0</v>
      </c>
      <c r="BL137" s="17" t="s">
        <v>141</v>
      </c>
      <c r="BM137" s="157" t="s">
        <v>282</v>
      </c>
    </row>
    <row r="138" spans="1:65" s="2" customFormat="1" ht="19.5">
      <c r="A138" s="32"/>
      <c r="B138" s="33"/>
      <c r="C138" s="32"/>
      <c r="D138" s="160" t="s">
        <v>354</v>
      </c>
      <c r="E138" s="32"/>
      <c r="F138" s="199" t="s">
        <v>569</v>
      </c>
      <c r="G138" s="32"/>
      <c r="H138" s="32"/>
      <c r="I138" s="200"/>
      <c r="J138" s="32"/>
      <c r="K138" s="32"/>
      <c r="L138" s="33"/>
      <c r="M138" s="201"/>
      <c r="N138" s="202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354</v>
      </c>
      <c r="AU138" s="17" t="s">
        <v>84</v>
      </c>
    </row>
    <row r="139" spans="1:65" s="2" customFormat="1" ht="16.5" customHeight="1">
      <c r="A139" s="32"/>
      <c r="B139" s="144"/>
      <c r="C139" s="145" t="s">
        <v>231</v>
      </c>
      <c r="D139" s="145" t="s">
        <v>127</v>
      </c>
      <c r="E139" s="146" t="s">
        <v>572</v>
      </c>
      <c r="F139" s="147" t="s">
        <v>573</v>
      </c>
      <c r="G139" s="148" t="s">
        <v>393</v>
      </c>
      <c r="H139" s="149">
        <v>10</v>
      </c>
      <c r="I139" s="150"/>
      <c r="J139" s="151">
        <f>ROUND(I139*H139,2)</f>
        <v>0</v>
      </c>
      <c r="K139" s="152"/>
      <c r="L139" s="33"/>
      <c r="M139" s="153" t="s">
        <v>1</v>
      </c>
      <c r="N139" s="154" t="s">
        <v>41</v>
      </c>
      <c r="O139" s="58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7" t="s">
        <v>141</v>
      </c>
      <c r="AT139" s="157" t="s">
        <v>127</v>
      </c>
      <c r="AU139" s="157" t="s">
        <v>84</v>
      </c>
      <c r="AY139" s="17" t="s">
        <v>124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7" t="s">
        <v>84</v>
      </c>
      <c r="BK139" s="158">
        <f>ROUND(I139*H139,2)</f>
        <v>0</v>
      </c>
      <c r="BL139" s="17" t="s">
        <v>141</v>
      </c>
      <c r="BM139" s="157" t="s">
        <v>291</v>
      </c>
    </row>
    <row r="140" spans="1:65" s="2" customFormat="1" ht="21.75" customHeight="1">
      <c r="A140" s="32"/>
      <c r="B140" s="144"/>
      <c r="C140" s="145" t="s">
        <v>238</v>
      </c>
      <c r="D140" s="145" t="s">
        <v>127</v>
      </c>
      <c r="E140" s="146" t="s">
        <v>574</v>
      </c>
      <c r="F140" s="147" t="s">
        <v>575</v>
      </c>
      <c r="G140" s="148" t="s">
        <v>393</v>
      </c>
      <c r="H140" s="149">
        <v>10</v>
      </c>
      <c r="I140" s="150"/>
      <c r="J140" s="151">
        <f>ROUND(I140*H140,2)</f>
        <v>0</v>
      </c>
      <c r="K140" s="152"/>
      <c r="L140" s="33"/>
      <c r="M140" s="153" t="s">
        <v>1</v>
      </c>
      <c r="N140" s="154" t="s">
        <v>41</v>
      </c>
      <c r="O140" s="58"/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7" t="s">
        <v>141</v>
      </c>
      <c r="AT140" s="157" t="s">
        <v>127</v>
      </c>
      <c r="AU140" s="157" t="s">
        <v>84</v>
      </c>
      <c r="AY140" s="17" t="s">
        <v>124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7" t="s">
        <v>84</v>
      </c>
      <c r="BK140" s="158">
        <f>ROUND(I140*H140,2)</f>
        <v>0</v>
      </c>
      <c r="BL140" s="17" t="s">
        <v>141</v>
      </c>
      <c r="BM140" s="157" t="s">
        <v>301</v>
      </c>
    </row>
    <row r="141" spans="1:65" s="2" customFormat="1" ht="19.5">
      <c r="A141" s="32"/>
      <c r="B141" s="33"/>
      <c r="C141" s="32"/>
      <c r="D141" s="160" t="s">
        <v>354</v>
      </c>
      <c r="E141" s="32"/>
      <c r="F141" s="199" t="s">
        <v>569</v>
      </c>
      <c r="G141" s="32"/>
      <c r="H141" s="32"/>
      <c r="I141" s="200"/>
      <c r="J141" s="32"/>
      <c r="K141" s="32"/>
      <c r="L141" s="33"/>
      <c r="M141" s="201"/>
      <c r="N141" s="202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354</v>
      </c>
      <c r="AU141" s="17" t="s">
        <v>84</v>
      </c>
    </row>
    <row r="142" spans="1:65" s="2" customFormat="1" ht="21.75" customHeight="1">
      <c r="A142" s="32"/>
      <c r="B142" s="144"/>
      <c r="C142" s="145" t="s">
        <v>242</v>
      </c>
      <c r="D142" s="145" t="s">
        <v>127</v>
      </c>
      <c r="E142" s="146" t="s">
        <v>576</v>
      </c>
      <c r="F142" s="147" t="s">
        <v>577</v>
      </c>
      <c r="G142" s="148" t="s">
        <v>215</v>
      </c>
      <c r="H142" s="149">
        <v>100</v>
      </c>
      <c r="I142" s="150"/>
      <c r="J142" s="151">
        <f t="shared" ref="J142:J149" si="0">ROUND(I142*H142,2)</f>
        <v>0</v>
      </c>
      <c r="K142" s="152"/>
      <c r="L142" s="33"/>
      <c r="M142" s="153" t="s">
        <v>1</v>
      </c>
      <c r="N142" s="154" t="s">
        <v>41</v>
      </c>
      <c r="O142" s="58"/>
      <c r="P142" s="155">
        <f t="shared" ref="P142:P149" si="1">O142*H142</f>
        <v>0</v>
      </c>
      <c r="Q142" s="155">
        <v>0</v>
      </c>
      <c r="R142" s="155">
        <f t="shared" ref="R142:R149" si="2">Q142*H142</f>
        <v>0</v>
      </c>
      <c r="S142" s="155">
        <v>0</v>
      </c>
      <c r="T142" s="156">
        <f t="shared" ref="T142:T149" si="3"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141</v>
      </c>
      <c r="AT142" s="157" t="s">
        <v>127</v>
      </c>
      <c r="AU142" s="157" t="s">
        <v>84</v>
      </c>
      <c r="AY142" s="17" t="s">
        <v>124</v>
      </c>
      <c r="BE142" s="158">
        <f t="shared" ref="BE142:BE149" si="4">IF(N142="základní",J142,0)</f>
        <v>0</v>
      </c>
      <c r="BF142" s="158">
        <f t="shared" ref="BF142:BF149" si="5">IF(N142="snížená",J142,0)</f>
        <v>0</v>
      </c>
      <c r="BG142" s="158">
        <f t="shared" ref="BG142:BG149" si="6">IF(N142="zákl. přenesená",J142,0)</f>
        <v>0</v>
      </c>
      <c r="BH142" s="158">
        <f t="shared" ref="BH142:BH149" si="7">IF(N142="sníž. přenesená",J142,0)</f>
        <v>0</v>
      </c>
      <c r="BI142" s="158">
        <f t="shared" ref="BI142:BI149" si="8">IF(N142="nulová",J142,0)</f>
        <v>0</v>
      </c>
      <c r="BJ142" s="17" t="s">
        <v>84</v>
      </c>
      <c r="BK142" s="158">
        <f t="shared" ref="BK142:BK149" si="9">ROUND(I142*H142,2)</f>
        <v>0</v>
      </c>
      <c r="BL142" s="17" t="s">
        <v>141</v>
      </c>
      <c r="BM142" s="157" t="s">
        <v>310</v>
      </c>
    </row>
    <row r="143" spans="1:65" s="2" customFormat="1" ht="24.2" customHeight="1">
      <c r="A143" s="32"/>
      <c r="B143" s="144"/>
      <c r="C143" s="145" t="s">
        <v>247</v>
      </c>
      <c r="D143" s="145" t="s">
        <v>127</v>
      </c>
      <c r="E143" s="146" t="s">
        <v>578</v>
      </c>
      <c r="F143" s="147" t="s">
        <v>579</v>
      </c>
      <c r="G143" s="148" t="s">
        <v>215</v>
      </c>
      <c r="H143" s="149">
        <v>550</v>
      </c>
      <c r="I143" s="150"/>
      <c r="J143" s="151">
        <f t="shared" si="0"/>
        <v>0</v>
      </c>
      <c r="K143" s="152"/>
      <c r="L143" s="33"/>
      <c r="M143" s="153" t="s">
        <v>1</v>
      </c>
      <c r="N143" s="154" t="s">
        <v>41</v>
      </c>
      <c r="O143" s="58"/>
      <c r="P143" s="155">
        <f t="shared" si="1"/>
        <v>0</v>
      </c>
      <c r="Q143" s="155">
        <v>0</v>
      </c>
      <c r="R143" s="155">
        <f t="shared" si="2"/>
        <v>0</v>
      </c>
      <c r="S143" s="155">
        <v>0</v>
      </c>
      <c r="T143" s="156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7" t="s">
        <v>141</v>
      </c>
      <c r="AT143" s="157" t="s">
        <v>127</v>
      </c>
      <c r="AU143" s="157" t="s">
        <v>84</v>
      </c>
      <c r="AY143" s="17" t="s">
        <v>124</v>
      </c>
      <c r="BE143" s="158">
        <f t="shared" si="4"/>
        <v>0</v>
      </c>
      <c r="BF143" s="158">
        <f t="shared" si="5"/>
        <v>0</v>
      </c>
      <c r="BG143" s="158">
        <f t="shared" si="6"/>
        <v>0</v>
      </c>
      <c r="BH143" s="158">
        <f t="shared" si="7"/>
        <v>0</v>
      </c>
      <c r="BI143" s="158">
        <f t="shared" si="8"/>
        <v>0</v>
      </c>
      <c r="BJ143" s="17" t="s">
        <v>84</v>
      </c>
      <c r="BK143" s="158">
        <f t="shared" si="9"/>
        <v>0</v>
      </c>
      <c r="BL143" s="17" t="s">
        <v>141</v>
      </c>
      <c r="BM143" s="157" t="s">
        <v>319</v>
      </c>
    </row>
    <row r="144" spans="1:65" s="2" customFormat="1" ht="24.2" customHeight="1">
      <c r="A144" s="32"/>
      <c r="B144" s="144"/>
      <c r="C144" s="145" t="s">
        <v>8</v>
      </c>
      <c r="D144" s="145" t="s">
        <v>127</v>
      </c>
      <c r="E144" s="146" t="s">
        <v>580</v>
      </c>
      <c r="F144" s="147" t="s">
        <v>581</v>
      </c>
      <c r="G144" s="148" t="s">
        <v>215</v>
      </c>
      <c r="H144" s="149">
        <v>550</v>
      </c>
      <c r="I144" s="150"/>
      <c r="J144" s="151">
        <f t="shared" si="0"/>
        <v>0</v>
      </c>
      <c r="K144" s="152"/>
      <c r="L144" s="33"/>
      <c r="M144" s="153" t="s">
        <v>1</v>
      </c>
      <c r="N144" s="154" t="s">
        <v>41</v>
      </c>
      <c r="O144" s="58"/>
      <c r="P144" s="155">
        <f t="shared" si="1"/>
        <v>0</v>
      </c>
      <c r="Q144" s="155">
        <v>0</v>
      </c>
      <c r="R144" s="155">
        <f t="shared" si="2"/>
        <v>0</v>
      </c>
      <c r="S144" s="155">
        <v>0</v>
      </c>
      <c r="T144" s="156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7" t="s">
        <v>141</v>
      </c>
      <c r="AT144" s="157" t="s">
        <v>127</v>
      </c>
      <c r="AU144" s="157" t="s">
        <v>84</v>
      </c>
      <c r="AY144" s="17" t="s">
        <v>124</v>
      </c>
      <c r="BE144" s="158">
        <f t="shared" si="4"/>
        <v>0</v>
      </c>
      <c r="BF144" s="158">
        <f t="shared" si="5"/>
        <v>0</v>
      </c>
      <c r="BG144" s="158">
        <f t="shared" si="6"/>
        <v>0</v>
      </c>
      <c r="BH144" s="158">
        <f t="shared" si="7"/>
        <v>0</v>
      </c>
      <c r="BI144" s="158">
        <f t="shared" si="8"/>
        <v>0</v>
      </c>
      <c r="BJ144" s="17" t="s">
        <v>84</v>
      </c>
      <c r="BK144" s="158">
        <f t="shared" si="9"/>
        <v>0</v>
      </c>
      <c r="BL144" s="17" t="s">
        <v>141</v>
      </c>
      <c r="BM144" s="157" t="s">
        <v>329</v>
      </c>
    </row>
    <row r="145" spans="1:65" s="2" customFormat="1" ht="24.2" customHeight="1">
      <c r="A145" s="32"/>
      <c r="B145" s="144"/>
      <c r="C145" s="145" t="s">
        <v>259</v>
      </c>
      <c r="D145" s="145" t="s">
        <v>127</v>
      </c>
      <c r="E145" s="146" t="s">
        <v>582</v>
      </c>
      <c r="F145" s="147" t="s">
        <v>583</v>
      </c>
      <c r="G145" s="148" t="s">
        <v>393</v>
      </c>
      <c r="H145" s="149">
        <v>60</v>
      </c>
      <c r="I145" s="150"/>
      <c r="J145" s="151">
        <f t="shared" si="0"/>
        <v>0</v>
      </c>
      <c r="K145" s="152"/>
      <c r="L145" s="33"/>
      <c r="M145" s="153" t="s">
        <v>1</v>
      </c>
      <c r="N145" s="154" t="s">
        <v>41</v>
      </c>
      <c r="O145" s="58"/>
      <c r="P145" s="155">
        <f t="shared" si="1"/>
        <v>0</v>
      </c>
      <c r="Q145" s="155">
        <v>0</v>
      </c>
      <c r="R145" s="155">
        <f t="shared" si="2"/>
        <v>0</v>
      </c>
      <c r="S145" s="155">
        <v>0</v>
      </c>
      <c r="T145" s="156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141</v>
      </c>
      <c r="AT145" s="157" t="s">
        <v>127</v>
      </c>
      <c r="AU145" s="157" t="s">
        <v>84</v>
      </c>
      <c r="AY145" s="17" t="s">
        <v>124</v>
      </c>
      <c r="BE145" s="158">
        <f t="shared" si="4"/>
        <v>0</v>
      </c>
      <c r="BF145" s="158">
        <f t="shared" si="5"/>
        <v>0</v>
      </c>
      <c r="BG145" s="158">
        <f t="shared" si="6"/>
        <v>0</v>
      </c>
      <c r="BH145" s="158">
        <f t="shared" si="7"/>
        <v>0</v>
      </c>
      <c r="BI145" s="158">
        <f t="shared" si="8"/>
        <v>0</v>
      </c>
      <c r="BJ145" s="17" t="s">
        <v>84</v>
      </c>
      <c r="BK145" s="158">
        <f t="shared" si="9"/>
        <v>0</v>
      </c>
      <c r="BL145" s="17" t="s">
        <v>141</v>
      </c>
      <c r="BM145" s="157" t="s">
        <v>339</v>
      </c>
    </row>
    <row r="146" spans="1:65" s="2" customFormat="1" ht="24.2" customHeight="1">
      <c r="A146" s="32"/>
      <c r="B146" s="144"/>
      <c r="C146" s="145" t="s">
        <v>268</v>
      </c>
      <c r="D146" s="145" t="s">
        <v>127</v>
      </c>
      <c r="E146" s="146" t="s">
        <v>584</v>
      </c>
      <c r="F146" s="147" t="s">
        <v>585</v>
      </c>
      <c r="G146" s="148" t="s">
        <v>393</v>
      </c>
      <c r="H146" s="149">
        <v>14</v>
      </c>
      <c r="I146" s="150"/>
      <c r="J146" s="151">
        <f t="shared" si="0"/>
        <v>0</v>
      </c>
      <c r="K146" s="152"/>
      <c r="L146" s="33"/>
      <c r="M146" s="153" t="s">
        <v>1</v>
      </c>
      <c r="N146" s="154" t="s">
        <v>41</v>
      </c>
      <c r="O146" s="58"/>
      <c r="P146" s="155">
        <f t="shared" si="1"/>
        <v>0</v>
      </c>
      <c r="Q146" s="155">
        <v>0</v>
      </c>
      <c r="R146" s="155">
        <f t="shared" si="2"/>
        <v>0</v>
      </c>
      <c r="S146" s="155">
        <v>0</v>
      </c>
      <c r="T146" s="156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141</v>
      </c>
      <c r="AT146" s="157" t="s">
        <v>127</v>
      </c>
      <c r="AU146" s="157" t="s">
        <v>84</v>
      </c>
      <c r="AY146" s="17" t="s">
        <v>124</v>
      </c>
      <c r="BE146" s="158">
        <f t="shared" si="4"/>
        <v>0</v>
      </c>
      <c r="BF146" s="158">
        <f t="shared" si="5"/>
        <v>0</v>
      </c>
      <c r="BG146" s="158">
        <f t="shared" si="6"/>
        <v>0</v>
      </c>
      <c r="BH146" s="158">
        <f t="shared" si="7"/>
        <v>0</v>
      </c>
      <c r="BI146" s="158">
        <f t="shared" si="8"/>
        <v>0</v>
      </c>
      <c r="BJ146" s="17" t="s">
        <v>84</v>
      </c>
      <c r="BK146" s="158">
        <f t="shared" si="9"/>
        <v>0</v>
      </c>
      <c r="BL146" s="17" t="s">
        <v>141</v>
      </c>
      <c r="BM146" s="157" t="s">
        <v>351</v>
      </c>
    </row>
    <row r="147" spans="1:65" s="2" customFormat="1" ht="16.5" customHeight="1">
      <c r="A147" s="32"/>
      <c r="B147" s="144"/>
      <c r="C147" s="145" t="s">
        <v>273</v>
      </c>
      <c r="D147" s="145" t="s">
        <v>127</v>
      </c>
      <c r="E147" s="146" t="s">
        <v>586</v>
      </c>
      <c r="F147" s="147" t="s">
        <v>587</v>
      </c>
      <c r="G147" s="148" t="s">
        <v>393</v>
      </c>
      <c r="H147" s="149">
        <v>74</v>
      </c>
      <c r="I147" s="150"/>
      <c r="J147" s="151">
        <f t="shared" si="0"/>
        <v>0</v>
      </c>
      <c r="K147" s="152"/>
      <c r="L147" s="33"/>
      <c r="M147" s="153" t="s">
        <v>1</v>
      </c>
      <c r="N147" s="154" t="s">
        <v>41</v>
      </c>
      <c r="O147" s="58"/>
      <c r="P147" s="155">
        <f t="shared" si="1"/>
        <v>0</v>
      </c>
      <c r="Q147" s="155">
        <v>0</v>
      </c>
      <c r="R147" s="155">
        <f t="shared" si="2"/>
        <v>0</v>
      </c>
      <c r="S147" s="155">
        <v>0</v>
      </c>
      <c r="T147" s="156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141</v>
      </c>
      <c r="AT147" s="157" t="s">
        <v>127</v>
      </c>
      <c r="AU147" s="157" t="s">
        <v>84</v>
      </c>
      <c r="AY147" s="17" t="s">
        <v>124</v>
      </c>
      <c r="BE147" s="158">
        <f t="shared" si="4"/>
        <v>0</v>
      </c>
      <c r="BF147" s="158">
        <f t="shared" si="5"/>
        <v>0</v>
      </c>
      <c r="BG147" s="158">
        <f t="shared" si="6"/>
        <v>0</v>
      </c>
      <c r="BH147" s="158">
        <f t="shared" si="7"/>
        <v>0</v>
      </c>
      <c r="BI147" s="158">
        <f t="shared" si="8"/>
        <v>0</v>
      </c>
      <c r="BJ147" s="17" t="s">
        <v>84</v>
      </c>
      <c r="BK147" s="158">
        <f t="shared" si="9"/>
        <v>0</v>
      </c>
      <c r="BL147" s="17" t="s">
        <v>141</v>
      </c>
      <c r="BM147" s="157" t="s">
        <v>362</v>
      </c>
    </row>
    <row r="148" spans="1:65" s="2" customFormat="1" ht="16.5" customHeight="1">
      <c r="A148" s="32"/>
      <c r="B148" s="144"/>
      <c r="C148" s="145" t="s">
        <v>277</v>
      </c>
      <c r="D148" s="145" t="s">
        <v>127</v>
      </c>
      <c r="E148" s="146" t="s">
        <v>588</v>
      </c>
      <c r="F148" s="147" t="s">
        <v>589</v>
      </c>
      <c r="G148" s="148" t="s">
        <v>393</v>
      </c>
      <c r="H148" s="149">
        <v>10</v>
      </c>
      <c r="I148" s="150"/>
      <c r="J148" s="151">
        <f t="shared" si="0"/>
        <v>0</v>
      </c>
      <c r="K148" s="152"/>
      <c r="L148" s="33"/>
      <c r="M148" s="153" t="s">
        <v>1</v>
      </c>
      <c r="N148" s="154" t="s">
        <v>41</v>
      </c>
      <c r="O148" s="58"/>
      <c r="P148" s="155">
        <f t="shared" si="1"/>
        <v>0</v>
      </c>
      <c r="Q148" s="155">
        <v>0</v>
      </c>
      <c r="R148" s="155">
        <f t="shared" si="2"/>
        <v>0</v>
      </c>
      <c r="S148" s="155">
        <v>0</v>
      </c>
      <c r="T148" s="156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141</v>
      </c>
      <c r="AT148" s="157" t="s">
        <v>127</v>
      </c>
      <c r="AU148" s="157" t="s">
        <v>84</v>
      </c>
      <c r="AY148" s="17" t="s">
        <v>124</v>
      </c>
      <c r="BE148" s="158">
        <f t="shared" si="4"/>
        <v>0</v>
      </c>
      <c r="BF148" s="158">
        <f t="shared" si="5"/>
        <v>0</v>
      </c>
      <c r="BG148" s="158">
        <f t="shared" si="6"/>
        <v>0</v>
      </c>
      <c r="BH148" s="158">
        <f t="shared" si="7"/>
        <v>0</v>
      </c>
      <c r="BI148" s="158">
        <f t="shared" si="8"/>
        <v>0</v>
      </c>
      <c r="BJ148" s="17" t="s">
        <v>84</v>
      </c>
      <c r="BK148" s="158">
        <f t="shared" si="9"/>
        <v>0</v>
      </c>
      <c r="BL148" s="17" t="s">
        <v>141</v>
      </c>
      <c r="BM148" s="157" t="s">
        <v>372</v>
      </c>
    </row>
    <row r="149" spans="1:65" s="2" customFormat="1" ht="16.5" customHeight="1">
      <c r="A149" s="32"/>
      <c r="B149" s="144"/>
      <c r="C149" s="145" t="s">
        <v>282</v>
      </c>
      <c r="D149" s="145" t="s">
        <v>127</v>
      </c>
      <c r="E149" s="146" t="s">
        <v>590</v>
      </c>
      <c r="F149" s="147" t="s">
        <v>591</v>
      </c>
      <c r="G149" s="148" t="s">
        <v>393</v>
      </c>
      <c r="H149" s="149">
        <v>10</v>
      </c>
      <c r="I149" s="150"/>
      <c r="J149" s="151">
        <f t="shared" si="0"/>
        <v>0</v>
      </c>
      <c r="K149" s="152"/>
      <c r="L149" s="33"/>
      <c r="M149" s="153" t="s">
        <v>1</v>
      </c>
      <c r="N149" s="154" t="s">
        <v>41</v>
      </c>
      <c r="O149" s="58"/>
      <c r="P149" s="155">
        <f t="shared" si="1"/>
        <v>0</v>
      </c>
      <c r="Q149" s="155">
        <v>0</v>
      </c>
      <c r="R149" s="155">
        <f t="shared" si="2"/>
        <v>0</v>
      </c>
      <c r="S149" s="155">
        <v>0</v>
      </c>
      <c r="T149" s="156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7" t="s">
        <v>141</v>
      </c>
      <c r="AT149" s="157" t="s">
        <v>127</v>
      </c>
      <c r="AU149" s="157" t="s">
        <v>84</v>
      </c>
      <c r="AY149" s="17" t="s">
        <v>124</v>
      </c>
      <c r="BE149" s="158">
        <f t="shared" si="4"/>
        <v>0</v>
      </c>
      <c r="BF149" s="158">
        <f t="shared" si="5"/>
        <v>0</v>
      </c>
      <c r="BG149" s="158">
        <f t="shared" si="6"/>
        <v>0</v>
      </c>
      <c r="BH149" s="158">
        <f t="shared" si="7"/>
        <v>0</v>
      </c>
      <c r="BI149" s="158">
        <f t="shared" si="8"/>
        <v>0</v>
      </c>
      <c r="BJ149" s="17" t="s">
        <v>84</v>
      </c>
      <c r="BK149" s="158">
        <f t="shared" si="9"/>
        <v>0</v>
      </c>
      <c r="BL149" s="17" t="s">
        <v>141</v>
      </c>
      <c r="BM149" s="157" t="s">
        <v>385</v>
      </c>
    </row>
    <row r="150" spans="1:65" s="2" customFormat="1" ht="19.5">
      <c r="A150" s="32"/>
      <c r="B150" s="33"/>
      <c r="C150" s="32"/>
      <c r="D150" s="160" t="s">
        <v>354</v>
      </c>
      <c r="E150" s="32"/>
      <c r="F150" s="199" t="s">
        <v>592</v>
      </c>
      <c r="G150" s="32"/>
      <c r="H150" s="32"/>
      <c r="I150" s="200"/>
      <c r="J150" s="32"/>
      <c r="K150" s="32"/>
      <c r="L150" s="33"/>
      <c r="M150" s="201"/>
      <c r="N150" s="202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354</v>
      </c>
      <c r="AU150" s="17" t="s">
        <v>84</v>
      </c>
    </row>
    <row r="151" spans="1:65" s="2" customFormat="1" ht="16.5" customHeight="1">
      <c r="A151" s="32"/>
      <c r="B151" s="144"/>
      <c r="C151" s="145" t="s">
        <v>7</v>
      </c>
      <c r="D151" s="145" t="s">
        <v>127</v>
      </c>
      <c r="E151" s="146" t="s">
        <v>593</v>
      </c>
      <c r="F151" s="147" t="s">
        <v>594</v>
      </c>
      <c r="G151" s="148" t="s">
        <v>393</v>
      </c>
      <c r="H151" s="149">
        <v>10</v>
      </c>
      <c r="I151" s="150"/>
      <c r="J151" s="151">
        <f t="shared" ref="J151:J161" si="10">ROUND(I151*H151,2)</f>
        <v>0</v>
      </c>
      <c r="K151" s="152"/>
      <c r="L151" s="33"/>
      <c r="M151" s="153" t="s">
        <v>1</v>
      </c>
      <c r="N151" s="154" t="s">
        <v>41</v>
      </c>
      <c r="O151" s="58"/>
      <c r="P151" s="155">
        <f t="shared" ref="P151:P161" si="11">O151*H151</f>
        <v>0</v>
      </c>
      <c r="Q151" s="155">
        <v>0</v>
      </c>
      <c r="R151" s="155">
        <f t="shared" ref="R151:R161" si="12">Q151*H151</f>
        <v>0</v>
      </c>
      <c r="S151" s="155">
        <v>0</v>
      </c>
      <c r="T151" s="156">
        <f t="shared" ref="T151:T161" si="13"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141</v>
      </c>
      <c r="AT151" s="157" t="s">
        <v>127</v>
      </c>
      <c r="AU151" s="157" t="s">
        <v>84</v>
      </c>
      <c r="AY151" s="17" t="s">
        <v>124</v>
      </c>
      <c r="BE151" s="158">
        <f t="shared" ref="BE151:BE161" si="14">IF(N151="základní",J151,0)</f>
        <v>0</v>
      </c>
      <c r="BF151" s="158">
        <f t="shared" ref="BF151:BF161" si="15">IF(N151="snížená",J151,0)</f>
        <v>0</v>
      </c>
      <c r="BG151" s="158">
        <f t="shared" ref="BG151:BG161" si="16">IF(N151="zákl. přenesená",J151,0)</f>
        <v>0</v>
      </c>
      <c r="BH151" s="158">
        <f t="shared" ref="BH151:BH161" si="17">IF(N151="sníž. přenesená",J151,0)</f>
        <v>0</v>
      </c>
      <c r="BI151" s="158">
        <f t="shared" ref="BI151:BI161" si="18">IF(N151="nulová",J151,0)</f>
        <v>0</v>
      </c>
      <c r="BJ151" s="17" t="s">
        <v>84</v>
      </c>
      <c r="BK151" s="158">
        <f t="shared" ref="BK151:BK161" si="19">ROUND(I151*H151,2)</f>
        <v>0</v>
      </c>
      <c r="BL151" s="17" t="s">
        <v>141</v>
      </c>
      <c r="BM151" s="157" t="s">
        <v>396</v>
      </c>
    </row>
    <row r="152" spans="1:65" s="2" customFormat="1" ht="16.5" customHeight="1">
      <c r="A152" s="32"/>
      <c r="B152" s="144"/>
      <c r="C152" s="145" t="s">
        <v>291</v>
      </c>
      <c r="D152" s="145" t="s">
        <v>127</v>
      </c>
      <c r="E152" s="146" t="s">
        <v>595</v>
      </c>
      <c r="F152" s="147" t="s">
        <v>596</v>
      </c>
      <c r="G152" s="148" t="s">
        <v>215</v>
      </c>
      <c r="H152" s="149">
        <v>5</v>
      </c>
      <c r="I152" s="150"/>
      <c r="J152" s="151">
        <f t="shared" si="10"/>
        <v>0</v>
      </c>
      <c r="K152" s="152"/>
      <c r="L152" s="33"/>
      <c r="M152" s="153" t="s">
        <v>1</v>
      </c>
      <c r="N152" s="154" t="s">
        <v>41</v>
      </c>
      <c r="O152" s="58"/>
      <c r="P152" s="155">
        <f t="shared" si="11"/>
        <v>0</v>
      </c>
      <c r="Q152" s="155">
        <v>0</v>
      </c>
      <c r="R152" s="155">
        <f t="shared" si="12"/>
        <v>0</v>
      </c>
      <c r="S152" s="155">
        <v>0</v>
      </c>
      <c r="T152" s="156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7" t="s">
        <v>141</v>
      </c>
      <c r="AT152" s="157" t="s">
        <v>127</v>
      </c>
      <c r="AU152" s="157" t="s">
        <v>84</v>
      </c>
      <c r="AY152" s="17" t="s">
        <v>124</v>
      </c>
      <c r="BE152" s="158">
        <f t="shared" si="14"/>
        <v>0</v>
      </c>
      <c r="BF152" s="158">
        <f t="shared" si="15"/>
        <v>0</v>
      </c>
      <c r="BG152" s="158">
        <f t="shared" si="16"/>
        <v>0</v>
      </c>
      <c r="BH152" s="158">
        <f t="shared" si="17"/>
        <v>0</v>
      </c>
      <c r="BI152" s="158">
        <f t="shared" si="18"/>
        <v>0</v>
      </c>
      <c r="BJ152" s="17" t="s">
        <v>84</v>
      </c>
      <c r="BK152" s="158">
        <f t="shared" si="19"/>
        <v>0</v>
      </c>
      <c r="BL152" s="17" t="s">
        <v>141</v>
      </c>
      <c r="BM152" s="157" t="s">
        <v>406</v>
      </c>
    </row>
    <row r="153" spans="1:65" s="2" customFormat="1" ht="16.5" customHeight="1">
      <c r="A153" s="32"/>
      <c r="B153" s="144"/>
      <c r="C153" s="145" t="s">
        <v>297</v>
      </c>
      <c r="D153" s="145" t="s">
        <v>127</v>
      </c>
      <c r="E153" s="146" t="s">
        <v>597</v>
      </c>
      <c r="F153" s="147" t="s">
        <v>598</v>
      </c>
      <c r="G153" s="148" t="s">
        <v>393</v>
      </c>
      <c r="H153" s="149">
        <v>10</v>
      </c>
      <c r="I153" s="150"/>
      <c r="J153" s="151">
        <f t="shared" si="10"/>
        <v>0</v>
      </c>
      <c r="K153" s="152"/>
      <c r="L153" s="33"/>
      <c r="M153" s="153" t="s">
        <v>1</v>
      </c>
      <c r="N153" s="154" t="s">
        <v>41</v>
      </c>
      <c r="O153" s="58"/>
      <c r="P153" s="155">
        <f t="shared" si="11"/>
        <v>0</v>
      </c>
      <c r="Q153" s="155">
        <v>0</v>
      </c>
      <c r="R153" s="155">
        <f t="shared" si="12"/>
        <v>0</v>
      </c>
      <c r="S153" s="155">
        <v>0</v>
      </c>
      <c r="T153" s="156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141</v>
      </c>
      <c r="AT153" s="157" t="s">
        <v>127</v>
      </c>
      <c r="AU153" s="157" t="s">
        <v>84</v>
      </c>
      <c r="AY153" s="17" t="s">
        <v>124</v>
      </c>
      <c r="BE153" s="158">
        <f t="shared" si="14"/>
        <v>0</v>
      </c>
      <c r="BF153" s="158">
        <f t="shared" si="15"/>
        <v>0</v>
      </c>
      <c r="BG153" s="158">
        <f t="shared" si="16"/>
        <v>0</v>
      </c>
      <c r="BH153" s="158">
        <f t="shared" si="17"/>
        <v>0</v>
      </c>
      <c r="BI153" s="158">
        <f t="shared" si="18"/>
        <v>0</v>
      </c>
      <c r="BJ153" s="17" t="s">
        <v>84</v>
      </c>
      <c r="BK153" s="158">
        <f t="shared" si="19"/>
        <v>0</v>
      </c>
      <c r="BL153" s="17" t="s">
        <v>141</v>
      </c>
      <c r="BM153" s="157" t="s">
        <v>416</v>
      </c>
    </row>
    <row r="154" spans="1:65" s="2" customFormat="1" ht="21.75" customHeight="1">
      <c r="A154" s="32"/>
      <c r="B154" s="144"/>
      <c r="C154" s="145" t="s">
        <v>301</v>
      </c>
      <c r="D154" s="145" t="s">
        <v>127</v>
      </c>
      <c r="E154" s="146" t="s">
        <v>599</v>
      </c>
      <c r="F154" s="147" t="s">
        <v>600</v>
      </c>
      <c r="G154" s="148" t="s">
        <v>393</v>
      </c>
      <c r="H154" s="149">
        <v>26</v>
      </c>
      <c r="I154" s="150"/>
      <c r="J154" s="151">
        <f t="shared" si="10"/>
        <v>0</v>
      </c>
      <c r="K154" s="152"/>
      <c r="L154" s="33"/>
      <c r="M154" s="153" t="s">
        <v>1</v>
      </c>
      <c r="N154" s="154" t="s">
        <v>41</v>
      </c>
      <c r="O154" s="58"/>
      <c r="P154" s="155">
        <f t="shared" si="11"/>
        <v>0</v>
      </c>
      <c r="Q154" s="155">
        <v>0</v>
      </c>
      <c r="R154" s="155">
        <f t="shared" si="12"/>
        <v>0</v>
      </c>
      <c r="S154" s="155">
        <v>0</v>
      </c>
      <c r="T154" s="156">
        <f t="shared" si="1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7" t="s">
        <v>141</v>
      </c>
      <c r="AT154" s="157" t="s">
        <v>127</v>
      </c>
      <c r="AU154" s="157" t="s">
        <v>84</v>
      </c>
      <c r="AY154" s="17" t="s">
        <v>124</v>
      </c>
      <c r="BE154" s="158">
        <f t="shared" si="14"/>
        <v>0</v>
      </c>
      <c r="BF154" s="158">
        <f t="shared" si="15"/>
        <v>0</v>
      </c>
      <c r="BG154" s="158">
        <f t="shared" si="16"/>
        <v>0</v>
      </c>
      <c r="BH154" s="158">
        <f t="shared" si="17"/>
        <v>0</v>
      </c>
      <c r="BI154" s="158">
        <f t="shared" si="18"/>
        <v>0</v>
      </c>
      <c r="BJ154" s="17" t="s">
        <v>84</v>
      </c>
      <c r="BK154" s="158">
        <f t="shared" si="19"/>
        <v>0</v>
      </c>
      <c r="BL154" s="17" t="s">
        <v>141</v>
      </c>
      <c r="BM154" s="157" t="s">
        <v>426</v>
      </c>
    </row>
    <row r="155" spans="1:65" s="2" customFormat="1" ht="16.5" customHeight="1">
      <c r="A155" s="32"/>
      <c r="B155" s="144"/>
      <c r="C155" s="145" t="s">
        <v>305</v>
      </c>
      <c r="D155" s="145" t="s">
        <v>127</v>
      </c>
      <c r="E155" s="146" t="s">
        <v>601</v>
      </c>
      <c r="F155" s="147" t="s">
        <v>602</v>
      </c>
      <c r="G155" s="148" t="s">
        <v>393</v>
      </c>
      <c r="H155" s="149">
        <v>70</v>
      </c>
      <c r="I155" s="150"/>
      <c r="J155" s="151">
        <f t="shared" si="10"/>
        <v>0</v>
      </c>
      <c r="K155" s="152"/>
      <c r="L155" s="33"/>
      <c r="M155" s="153" t="s">
        <v>1</v>
      </c>
      <c r="N155" s="154" t="s">
        <v>41</v>
      </c>
      <c r="O155" s="58"/>
      <c r="P155" s="155">
        <f t="shared" si="11"/>
        <v>0</v>
      </c>
      <c r="Q155" s="155">
        <v>0</v>
      </c>
      <c r="R155" s="155">
        <f t="shared" si="12"/>
        <v>0</v>
      </c>
      <c r="S155" s="155">
        <v>0</v>
      </c>
      <c r="T155" s="156">
        <f t="shared" si="1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7" t="s">
        <v>141</v>
      </c>
      <c r="AT155" s="157" t="s">
        <v>127</v>
      </c>
      <c r="AU155" s="157" t="s">
        <v>84</v>
      </c>
      <c r="AY155" s="17" t="s">
        <v>124</v>
      </c>
      <c r="BE155" s="158">
        <f t="shared" si="14"/>
        <v>0</v>
      </c>
      <c r="BF155" s="158">
        <f t="shared" si="15"/>
        <v>0</v>
      </c>
      <c r="BG155" s="158">
        <f t="shared" si="16"/>
        <v>0</v>
      </c>
      <c r="BH155" s="158">
        <f t="shared" si="17"/>
        <v>0</v>
      </c>
      <c r="BI155" s="158">
        <f t="shared" si="18"/>
        <v>0</v>
      </c>
      <c r="BJ155" s="17" t="s">
        <v>84</v>
      </c>
      <c r="BK155" s="158">
        <f t="shared" si="19"/>
        <v>0</v>
      </c>
      <c r="BL155" s="17" t="s">
        <v>141</v>
      </c>
      <c r="BM155" s="157" t="s">
        <v>436</v>
      </c>
    </row>
    <row r="156" spans="1:65" s="2" customFormat="1" ht="16.5" customHeight="1">
      <c r="A156" s="32"/>
      <c r="B156" s="144"/>
      <c r="C156" s="145" t="s">
        <v>310</v>
      </c>
      <c r="D156" s="145" t="s">
        <v>127</v>
      </c>
      <c r="E156" s="146" t="s">
        <v>603</v>
      </c>
      <c r="F156" s="147" t="s">
        <v>604</v>
      </c>
      <c r="G156" s="148" t="s">
        <v>393</v>
      </c>
      <c r="H156" s="149">
        <v>116</v>
      </c>
      <c r="I156" s="150"/>
      <c r="J156" s="151">
        <f t="shared" si="10"/>
        <v>0</v>
      </c>
      <c r="K156" s="152"/>
      <c r="L156" s="33"/>
      <c r="M156" s="153" t="s">
        <v>1</v>
      </c>
      <c r="N156" s="154" t="s">
        <v>41</v>
      </c>
      <c r="O156" s="58"/>
      <c r="P156" s="155">
        <f t="shared" si="11"/>
        <v>0</v>
      </c>
      <c r="Q156" s="155">
        <v>0</v>
      </c>
      <c r="R156" s="155">
        <f t="shared" si="12"/>
        <v>0</v>
      </c>
      <c r="S156" s="155">
        <v>0</v>
      </c>
      <c r="T156" s="156">
        <f t="shared" si="1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141</v>
      </c>
      <c r="AT156" s="157" t="s">
        <v>127</v>
      </c>
      <c r="AU156" s="157" t="s">
        <v>84</v>
      </c>
      <c r="AY156" s="17" t="s">
        <v>124</v>
      </c>
      <c r="BE156" s="158">
        <f t="shared" si="14"/>
        <v>0</v>
      </c>
      <c r="BF156" s="158">
        <f t="shared" si="15"/>
        <v>0</v>
      </c>
      <c r="BG156" s="158">
        <f t="shared" si="16"/>
        <v>0</v>
      </c>
      <c r="BH156" s="158">
        <f t="shared" si="17"/>
        <v>0</v>
      </c>
      <c r="BI156" s="158">
        <f t="shared" si="18"/>
        <v>0</v>
      </c>
      <c r="BJ156" s="17" t="s">
        <v>84</v>
      </c>
      <c r="BK156" s="158">
        <f t="shared" si="19"/>
        <v>0</v>
      </c>
      <c r="BL156" s="17" t="s">
        <v>141</v>
      </c>
      <c r="BM156" s="157" t="s">
        <v>446</v>
      </c>
    </row>
    <row r="157" spans="1:65" s="2" customFormat="1" ht="24.2" customHeight="1">
      <c r="A157" s="32"/>
      <c r="B157" s="144"/>
      <c r="C157" s="145" t="s">
        <v>315</v>
      </c>
      <c r="D157" s="145" t="s">
        <v>127</v>
      </c>
      <c r="E157" s="146" t="s">
        <v>605</v>
      </c>
      <c r="F157" s="147" t="s">
        <v>606</v>
      </c>
      <c r="G157" s="148" t="s">
        <v>393</v>
      </c>
      <c r="H157" s="149">
        <v>10</v>
      </c>
      <c r="I157" s="150"/>
      <c r="J157" s="151">
        <f t="shared" si="10"/>
        <v>0</v>
      </c>
      <c r="K157" s="152"/>
      <c r="L157" s="33"/>
      <c r="M157" s="153" t="s">
        <v>1</v>
      </c>
      <c r="N157" s="154" t="s">
        <v>41</v>
      </c>
      <c r="O157" s="58"/>
      <c r="P157" s="155">
        <f t="shared" si="11"/>
        <v>0</v>
      </c>
      <c r="Q157" s="155">
        <v>0</v>
      </c>
      <c r="R157" s="155">
        <f t="shared" si="12"/>
        <v>0</v>
      </c>
      <c r="S157" s="155">
        <v>0</v>
      </c>
      <c r="T157" s="156">
        <f t="shared" si="1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7" t="s">
        <v>141</v>
      </c>
      <c r="AT157" s="157" t="s">
        <v>127</v>
      </c>
      <c r="AU157" s="157" t="s">
        <v>84</v>
      </c>
      <c r="AY157" s="17" t="s">
        <v>124</v>
      </c>
      <c r="BE157" s="158">
        <f t="shared" si="14"/>
        <v>0</v>
      </c>
      <c r="BF157" s="158">
        <f t="shared" si="15"/>
        <v>0</v>
      </c>
      <c r="BG157" s="158">
        <f t="shared" si="16"/>
        <v>0</v>
      </c>
      <c r="BH157" s="158">
        <f t="shared" si="17"/>
        <v>0</v>
      </c>
      <c r="BI157" s="158">
        <f t="shared" si="18"/>
        <v>0</v>
      </c>
      <c r="BJ157" s="17" t="s">
        <v>84</v>
      </c>
      <c r="BK157" s="158">
        <f t="shared" si="19"/>
        <v>0</v>
      </c>
      <c r="BL157" s="17" t="s">
        <v>141</v>
      </c>
      <c r="BM157" s="157" t="s">
        <v>456</v>
      </c>
    </row>
    <row r="158" spans="1:65" s="2" customFormat="1" ht="24.2" customHeight="1">
      <c r="A158" s="32"/>
      <c r="B158" s="144"/>
      <c r="C158" s="145" t="s">
        <v>319</v>
      </c>
      <c r="D158" s="145" t="s">
        <v>127</v>
      </c>
      <c r="E158" s="146" t="s">
        <v>607</v>
      </c>
      <c r="F158" s="147" t="s">
        <v>608</v>
      </c>
      <c r="G158" s="148" t="s">
        <v>215</v>
      </c>
      <c r="H158" s="149">
        <v>10</v>
      </c>
      <c r="I158" s="150"/>
      <c r="J158" s="151">
        <f t="shared" si="10"/>
        <v>0</v>
      </c>
      <c r="K158" s="152"/>
      <c r="L158" s="33"/>
      <c r="M158" s="153" t="s">
        <v>1</v>
      </c>
      <c r="N158" s="154" t="s">
        <v>41</v>
      </c>
      <c r="O158" s="58"/>
      <c r="P158" s="155">
        <f t="shared" si="11"/>
        <v>0</v>
      </c>
      <c r="Q158" s="155">
        <v>0</v>
      </c>
      <c r="R158" s="155">
        <f t="shared" si="12"/>
        <v>0</v>
      </c>
      <c r="S158" s="155">
        <v>0</v>
      </c>
      <c r="T158" s="156">
        <f t="shared" si="1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141</v>
      </c>
      <c r="AT158" s="157" t="s">
        <v>127</v>
      </c>
      <c r="AU158" s="157" t="s">
        <v>84</v>
      </c>
      <c r="AY158" s="17" t="s">
        <v>124</v>
      </c>
      <c r="BE158" s="158">
        <f t="shared" si="14"/>
        <v>0</v>
      </c>
      <c r="BF158" s="158">
        <f t="shared" si="15"/>
        <v>0</v>
      </c>
      <c r="BG158" s="158">
        <f t="shared" si="16"/>
        <v>0</v>
      </c>
      <c r="BH158" s="158">
        <f t="shared" si="17"/>
        <v>0</v>
      </c>
      <c r="BI158" s="158">
        <f t="shared" si="18"/>
        <v>0</v>
      </c>
      <c r="BJ158" s="17" t="s">
        <v>84</v>
      </c>
      <c r="BK158" s="158">
        <f t="shared" si="19"/>
        <v>0</v>
      </c>
      <c r="BL158" s="17" t="s">
        <v>141</v>
      </c>
      <c r="BM158" s="157" t="s">
        <v>469</v>
      </c>
    </row>
    <row r="159" spans="1:65" s="2" customFormat="1" ht="24.2" customHeight="1">
      <c r="A159" s="32"/>
      <c r="B159" s="144"/>
      <c r="C159" s="145" t="s">
        <v>323</v>
      </c>
      <c r="D159" s="145" t="s">
        <v>127</v>
      </c>
      <c r="E159" s="146" t="s">
        <v>609</v>
      </c>
      <c r="F159" s="147" t="s">
        <v>610</v>
      </c>
      <c r="G159" s="148" t="s">
        <v>551</v>
      </c>
      <c r="H159" s="149">
        <v>6</v>
      </c>
      <c r="I159" s="150"/>
      <c r="J159" s="151">
        <f t="shared" si="10"/>
        <v>0</v>
      </c>
      <c r="K159" s="152"/>
      <c r="L159" s="33"/>
      <c r="M159" s="153" t="s">
        <v>1</v>
      </c>
      <c r="N159" s="154" t="s">
        <v>41</v>
      </c>
      <c r="O159" s="58"/>
      <c r="P159" s="155">
        <f t="shared" si="11"/>
        <v>0</v>
      </c>
      <c r="Q159" s="155">
        <v>0</v>
      </c>
      <c r="R159" s="155">
        <f t="shared" si="12"/>
        <v>0</v>
      </c>
      <c r="S159" s="155">
        <v>0</v>
      </c>
      <c r="T159" s="156">
        <f t="shared" si="1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141</v>
      </c>
      <c r="AT159" s="157" t="s">
        <v>127</v>
      </c>
      <c r="AU159" s="157" t="s">
        <v>84</v>
      </c>
      <c r="AY159" s="17" t="s">
        <v>124</v>
      </c>
      <c r="BE159" s="158">
        <f t="shared" si="14"/>
        <v>0</v>
      </c>
      <c r="BF159" s="158">
        <f t="shared" si="15"/>
        <v>0</v>
      </c>
      <c r="BG159" s="158">
        <f t="shared" si="16"/>
        <v>0</v>
      </c>
      <c r="BH159" s="158">
        <f t="shared" si="17"/>
        <v>0</v>
      </c>
      <c r="BI159" s="158">
        <f t="shared" si="18"/>
        <v>0</v>
      </c>
      <c r="BJ159" s="17" t="s">
        <v>84</v>
      </c>
      <c r="BK159" s="158">
        <f t="shared" si="19"/>
        <v>0</v>
      </c>
      <c r="BL159" s="17" t="s">
        <v>141</v>
      </c>
      <c r="BM159" s="157" t="s">
        <v>479</v>
      </c>
    </row>
    <row r="160" spans="1:65" s="2" customFormat="1" ht="21.75" customHeight="1">
      <c r="A160" s="32"/>
      <c r="B160" s="144"/>
      <c r="C160" s="145" t="s">
        <v>329</v>
      </c>
      <c r="D160" s="145" t="s">
        <v>127</v>
      </c>
      <c r="E160" s="146" t="s">
        <v>611</v>
      </c>
      <c r="F160" s="147" t="s">
        <v>612</v>
      </c>
      <c r="G160" s="148" t="s">
        <v>551</v>
      </c>
      <c r="H160" s="149">
        <v>2</v>
      </c>
      <c r="I160" s="150"/>
      <c r="J160" s="151">
        <f t="shared" si="10"/>
        <v>0</v>
      </c>
      <c r="K160" s="152"/>
      <c r="L160" s="33"/>
      <c r="M160" s="153" t="s">
        <v>1</v>
      </c>
      <c r="N160" s="154" t="s">
        <v>41</v>
      </c>
      <c r="O160" s="58"/>
      <c r="P160" s="155">
        <f t="shared" si="11"/>
        <v>0</v>
      </c>
      <c r="Q160" s="155">
        <v>0</v>
      </c>
      <c r="R160" s="155">
        <f t="shared" si="12"/>
        <v>0</v>
      </c>
      <c r="S160" s="155">
        <v>0</v>
      </c>
      <c r="T160" s="156">
        <f t="shared" si="1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7" t="s">
        <v>141</v>
      </c>
      <c r="AT160" s="157" t="s">
        <v>127</v>
      </c>
      <c r="AU160" s="157" t="s">
        <v>84</v>
      </c>
      <c r="AY160" s="17" t="s">
        <v>124</v>
      </c>
      <c r="BE160" s="158">
        <f t="shared" si="14"/>
        <v>0</v>
      </c>
      <c r="BF160" s="158">
        <f t="shared" si="15"/>
        <v>0</v>
      </c>
      <c r="BG160" s="158">
        <f t="shared" si="16"/>
        <v>0</v>
      </c>
      <c r="BH160" s="158">
        <f t="shared" si="17"/>
        <v>0</v>
      </c>
      <c r="BI160" s="158">
        <f t="shared" si="18"/>
        <v>0</v>
      </c>
      <c r="BJ160" s="17" t="s">
        <v>84</v>
      </c>
      <c r="BK160" s="158">
        <f t="shared" si="19"/>
        <v>0</v>
      </c>
      <c r="BL160" s="17" t="s">
        <v>141</v>
      </c>
      <c r="BM160" s="157" t="s">
        <v>501</v>
      </c>
    </row>
    <row r="161" spans="1:65" s="2" customFormat="1" ht="16.5" customHeight="1">
      <c r="A161" s="32"/>
      <c r="B161" s="144"/>
      <c r="C161" s="145" t="s">
        <v>334</v>
      </c>
      <c r="D161" s="145" t="s">
        <v>127</v>
      </c>
      <c r="E161" s="146" t="s">
        <v>613</v>
      </c>
      <c r="F161" s="147" t="s">
        <v>614</v>
      </c>
      <c r="G161" s="148" t="s">
        <v>551</v>
      </c>
      <c r="H161" s="149">
        <v>7</v>
      </c>
      <c r="I161" s="150"/>
      <c r="J161" s="151">
        <f t="shared" si="10"/>
        <v>0</v>
      </c>
      <c r="K161" s="152"/>
      <c r="L161" s="33"/>
      <c r="M161" s="153" t="s">
        <v>1</v>
      </c>
      <c r="N161" s="154" t="s">
        <v>41</v>
      </c>
      <c r="O161" s="58"/>
      <c r="P161" s="155">
        <f t="shared" si="11"/>
        <v>0</v>
      </c>
      <c r="Q161" s="155">
        <v>0</v>
      </c>
      <c r="R161" s="155">
        <f t="shared" si="12"/>
        <v>0</v>
      </c>
      <c r="S161" s="155">
        <v>0</v>
      </c>
      <c r="T161" s="156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7" t="s">
        <v>141</v>
      </c>
      <c r="AT161" s="157" t="s">
        <v>127</v>
      </c>
      <c r="AU161" s="157" t="s">
        <v>84</v>
      </c>
      <c r="AY161" s="17" t="s">
        <v>124</v>
      </c>
      <c r="BE161" s="158">
        <f t="shared" si="14"/>
        <v>0</v>
      </c>
      <c r="BF161" s="158">
        <f t="shared" si="15"/>
        <v>0</v>
      </c>
      <c r="BG161" s="158">
        <f t="shared" si="16"/>
        <v>0</v>
      </c>
      <c r="BH161" s="158">
        <f t="shared" si="17"/>
        <v>0</v>
      </c>
      <c r="BI161" s="158">
        <f t="shared" si="18"/>
        <v>0</v>
      </c>
      <c r="BJ161" s="17" t="s">
        <v>84</v>
      </c>
      <c r="BK161" s="158">
        <f t="shared" si="19"/>
        <v>0</v>
      </c>
      <c r="BL161" s="17" t="s">
        <v>141</v>
      </c>
      <c r="BM161" s="157" t="s">
        <v>509</v>
      </c>
    </row>
    <row r="162" spans="1:65" s="12" customFormat="1" ht="25.9" customHeight="1">
      <c r="B162" s="131"/>
      <c r="D162" s="132" t="s">
        <v>75</v>
      </c>
      <c r="E162" s="133" t="s">
        <v>615</v>
      </c>
      <c r="F162" s="133" t="s">
        <v>616</v>
      </c>
      <c r="I162" s="134"/>
      <c r="J162" s="135">
        <f>BK162</f>
        <v>0</v>
      </c>
      <c r="L162" s="131"/>
      <c r="M162" s="136"/>
      <c r="N162" s="137"/>
      <c r="O162" s="137"/>
      <c r="P162" s="138">
        <f>SUM(P163:P191)</f>
        <v>0</v>
      </c>
      <c r="Q162" s="137"/>
      <c r="R162" s="138">
        <f>SUM(R163:R191)</f>
        <v>0</v>
      </c>
      <c r="S162" s="137"/>
      <c r="T162" s="139">
        <f>SUM(T163:T191)</f>
        <v>0</v>
      </c>
      <c r="AR162" s="132" t="s">
        <v>84</v>
      </c>
      <c r="AT162" s="140" t="s">
        <v>75</v>
      </c>
      <c r="AU162" s="140" t="s">
        <v>76</v>
      </c>
      <c r="AY162" s="132" t="s">
        <v>124</v>
      </c>
      <c r="BK162" s="141">
        <f>SUM(BK163:BK191)</f>
        <v>0</v>
      </c>
    </row>
    <row r="163" spans="1:65" s="2" customFormat="1" ht="21.75" customHeight="1">
      <c r="A163" s="32"/>
      <c r="B163" s="144"/>
      <c r="C163" s="145" t="s">
        <v>339</v>
      </c>
      <c r="D163" s="145" t="s">
        <v>127</v>
      </c>
      <c r="E163" s="146" t="s">
        <v>617</v>
      </c>
      <c r="F163" s="147" t="s">
        <v>618</v>
      </c>
      <c r="G163" s="148" t="s">
        <v>215</v>
      </c>
      <c r="H163" s="149">
        <v>205</v>
      </c>
      <c r="I163" s="150"/>
      <c r="J163" s="151">
        <f t="shared" ref="J163:J191" si="20">ROUND(I163*H163,2)</f>
        <v>0</v>
      </c>
      <c r="K163" s="152"/>
      <c r="L163" s="33"/>
      <c r="M163" s="153" t="s">
        <v>1</v>
      </c>
      <c r="N163" s="154" t="s">
        <v>41</v>
      </c>
      <c r="O163" s="58"/>
      <c r="P163" s="155">
        <f t="shared" ref="P163:P191" si="21">O163*H163</f>
        <v>0</v>
      </c>
      <c r="Q163" s="155">
        <v>0</v>
      </c>
      <c r="R163" s="155">
        <f t="shared" ref="R163:R191" si="22">Q163*H163</f>
        <v>0</v>
      </c>
      <c r="S163" s="155">
        <v>0</v>
      </c>
      <c r="T163" s="156">
        <f t="shared" ref="T163:T191" si="23"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7" t="s">
        <v>141</v>
      </c>
      <c r="AT163" s="157" t="s">
        <v>127</v>
      </c>
      <c r="AU163" s="157" t="s">
        <v>84</v>
      </c>
      <c r="AY163" s="17" t="s">
        <v>124</v>
      </c>
      <c r="BE163" s="158">
        <f t="shared" ref="BE163:BE191" si="24">IF(N163="základní",J163,0)</f>
        <v>0</v>
      </c>
      <c r="BF163" s="158">
        <f t="shared" ref="BF163:BF191" si="25">IF(N163="snížená",J163,0)</f>
        <v>0</v>
      </c>
      <c r="BG163" s="158">
        <f t="shared" ref="BG163:BG191" si="26">IF(N163="zákl. přenesená",J163,0)</f>
        <v>0</v>
      </c>
      <c r="BH163" s="158">
        <f t="shared" ref="BH163:BH191" si="27">IF(N163="sníž. přenesená",J163,0)</f>
        <v>0</v>
      </c>
      <c r="BI163" s="158">
        <f t="shared" ref="BI163:BI191" si="28">IF(N163="nulová",J163,0)</f>
        <v>0</v>
      </c>
      <c r="BJ163" s="17" t="s">
        <v>84</v>
      </c>
      <c r="BK163" s="158">
        <f t="shared" ref="BK163:BK191" si="29">ROUND(I163*H163,2)</f>
        <v>0</v>
      </c>
      <c r="BL163" s="17" t="s">
        <v>141</v>
      </c>
      <c r="BM163" s="157" t="s">
        <v>523</v>
      </c>
    </row>
    <row r="164" spans="1:65" s="2" customFormat="1" ht="21.75" customHeight="1">
      <c r="A164" s="32"/>
      <c r="B164" s="144"/>
      <c r="C164" s="145" t="s">
        <v>345</v>
      </c>
      <c r="D164" s="145" t="s">
        <v>127</v>
      </c>
      <c r="E164" s="146" t="s">
        <v>619</v>
      </c>
      <c r="F164" s="147" t="s">
        <v>620</v>
      </c>
      <c r="G164" s="148" t="s">
        <v>215</v>
      </c>
      <c r="H164" s="149">
        <v>205</v>
      </c>
      <c r="I164" s="150"/>
      <c r="J164" s="151">
        <f t="shared" si="20"/>
        <v>0</v>
      </c>
      <c r="K164" s="152"/>
      <c r="L164" s="33"/>
      <c r="M164" s="153" t="s">
        <v>1</v>
      </c>
      <c r="N164" s="154" t="s">
        <v>41</v>
      </c>
      <c r="O164" s="58"/>
      <c r="P164" s="155">
        <f t="shared" si="21"/>
        <v>0</v>
      </c>
      <c r="Q164" s="155">
        <v>0</v>
      </c>
      <c r="R164" s="155">
        <f t="shared" si="22"/>
        <v>0</v>
      </c>
      <c r="S164" s="155">
        <v>0</v>
      </c>
      <c r="T164" s="156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7" t="s">
        <v>141</v>
      </c>
      <c r="AT164" s="157" t="s">
        <v>127</v>
      </c>
      <c r="AU164" s="157" t="s">
        <v>84</v>
      </c>
      <c r="AY164" s="17" t="s">
        <v>124</v>
      </c>
      <c r="BE164" s="158">
        <f t="shared" si="24"/>
        <v>0</v>
      </c>
      <c r="BF164" s="158">
        <f t="shared" si="25"/>
        <v>0</v>
      </c>
      <c r="BG164" s="158">
        <f t="shared" si="26"/>
        <v>0</v>
      </c>
      <c r="BH164" s="158">
        <f t="shared" si="27"/>
        <v>0</v>
      </c>
      <c r="BI164" s="158">
        <f t="shared" si="28"/>
        <v>0</v>
      </c>
      <c r="BJ164" s="17" t="s">
        <v>84</v>
      </c>
      <c r="BK164" s="158">
        <f t="shared" si="29"/>
        <v>0</v>
      </c>
      <c r="BL164" s="17" t="s">
        <v>141</v>
      </c>
      <c r="BM164" s="157" t="s">
        <v>534</v>
      </c>
    </row>
    <row r="165" spans="1:65" s="2" customFormat="1" ht="16.5" customHeight="1">
      <c r="A165" s="32"/>
      <c r="B165" s="144"/>
      <c r="C165" s="145" t="s">
        <v>351</v>
      </c>
      <c r="D165" s="145" t="s">
        <v>127</v>
      </c>
      <c r="E165" s="146" t="s">
        <v>621</v>
      </c>
      <c r="F165" s="147" t="s">
        <v>622</v>
      </c>
      <c r="G165" s="148" t="s">
        <v>215</v>
      </c>
      <c r="H165" s="149">
        <v>20</v>
      </c>
      <c r="I165" s="150"/>
      <c r="J165" s="151">
        <f t="shared" si="20"/>
        <v>0</v>
      </c>
      <c r="K165" s="152"/>
      <c r="L165" s="33"/>
      <c r="M165" s="153" t="s">
        <v>1</v>
      </c>
      <c r="N165" s="154" t="s">
        <v>41</v>
      </c>
      <c r="O165" s="58"/>
      <c r="P165" s="155">
        <f t="shared" si="21"/>
        <v>0</v>
      </c>
      <c r="Q165" s="155">
        <v>0</v>
      </c>
      <c r="R165" s="155">
        <f t="shared" si="22"/>
        <v>0</v>
      </c>
      <c r="S165" s="155">
        <v>0</v>
      </c>
      <c r="T165" s="156">
        <f t="shared" si="2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7" t="s">
        <v>141</v>
      </c>
      <c r="AT165" s="157" t="s">
        <v>127</v>
      </c>
      <c r="AU165" s="157" t="s">
        <v>84</v>
      </c>
      <c r="AY165" s="17" t="s">
        <v>124</v>
      </c>
      <c r="BE165" s="158">
        <f t="shared" si="24"/>
        <v>0</v>
      </c>
      <c r="BF165" s="158">
        <f t="shared" si="25"/>
        <v>0</v>
      </c>
      <c r="BG165" s="158">
        <f t="shared" si="26"/>
        <v>0</v>
      </c>
      <c r="BH165" s="158">
        <f t="shared" si="27"/>
        <v>0</v>
      </c>
      <c r="BI165" s="158">
        <f t="shared" si="28"/>
        <v>0</v>
      </c>
      <c r="BJ165" s="17" t="s">
        <v>84</v>
      </c>
      <c r="BK165" s="158">
        <f t="shared" si="29"/>
        <v>0</v>
      </c>
      <c r="BL165" s="17" t="s">
        <v>141</v>
      </c>
      <c r="BM165" s="157" t="s">
        <v>623</v>
      </c>
    </row>
    <row r="166" spans="1:65" s="2" customFormat="1" ht="21.75" customHeight="1">
      <c r="A166" s="32"/>
      <c r="B166" s="144"/>
      <c r="C166" s="145" t="s">
        <v>357</v>
      </c>
      <c r="D166" s="145" t="s">
        <v>127</v>
      </c>
      <c r="E166" s="146" t="s">
        <v>624</v>
      </c>
      <c r="F166" s="147" t="s">
        <v>625</v>
      </c>
      <c r="G166" s="148" t="s">
        <v>215</v>
      </c>
      <c r="H166" s="149">
        <v>20</v>
      </c>
      <c r="I166" s="150"/>
      <c r="J166" s="151">
        <f t="shared" si="20"/>
        <v>0</v>
      </c>
      <c r="K166" s="152"/>
      <c r="L166" s="33"/>
      <c r="M166" s="153" t="s">
        <v>1</v>
      </c>
      <c r="N166" s="154" t="s">
        <v>41</v>
      </c>
      <c r="O166" s="58"/>
      <c r="P166" s="155">
        <f t="shared" si="21"/>
        <v>0</v>
      </c>
      <c r="Q166" s="155">
        <v>0</v>
      </c>
      <c r="R166" s="155">
        <f t="shared" si="22"/>
        <v>0</v>
      </c>
      <c r="S166" s="155">
        <v>0</v>
      </c>
      <c r="T166" s="156">
        <f t="shared" si="2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141</v>
      </c>
      <c r="AT166" s="157" t="s">
        <v>127</v>
      </c>
      <c r="AU166" s="157" t="s">
        <v>84</v>
      </c>
      <c r="AY166" s="17" t="s">
        <v>124</v>
      </c>
      <c r="BE166" s="158">
        <f t="shared" si="24"/>
        <v>0</v>
      </c>
      <c r="BF166" s="158">
        <f t="shared" si="25"/>
        <v>0</v>
      </c>
      <c r="BG166" s="158">
        <f t="shared" si="26"/>
        <v>0</v>
      </c>
      <c r="BH166" s="158">
        <f t="shared" si="27"/>
        <v>0</v>
      </c>
      <c r="BI166" s="158">
        <f t="shared" si="28"/>
        <v>0</v>
      </c>
      <c r="BJ166" s="17" t="s">
        <v>84</v>
      </c>
      <c r="BK166" s="158">
        <f t="shared" si="29"/>
        <v>0</v>
      </c>
      <c r="BL166" s="17" t="s">
        <v>141</v>
      </c>
      <c r="BM166" s="157" t="s">
        <v>626</v>
      </c>
    </row>
    <row r="167" spans="1:65" s="2" customFormat="1" ht="21.75" customHeight="1">
      <c r="A167" s="32"/>
      <c r="B167" s="144"/>
      <c r="C167" s="145" t="s">
        <v>362</v>
      </c>
      <c r="D167" s="145" t="s">
        <v>127</v>
      </c>
      <c r="E167" s="146" t="s">
        <v>627</v>
      </c>
      <c r="F167" s="147" t="s">
        <v>628</v>
      </c>
      <c r="G167" s="148" t="s">
        <v>215</v>
      </c>
      <c r="H167" s="149">
        <v>130</v>
      </c>
      <c r="I167" s="150"/>
      <c r="J167" s="151">
        <f t="shared" si="20"/>
        <v>0</v>
      </c>
      <c r="K167" s="152"/>
      <c r="L167" s="33"/>
      <c r="M167" s="153" t="s">
        <v>1</v>
      </c>
      <c r="N167" s="154" t="s">
        <v>41</v>
      </c>
      <c r="O167" s="58"/>
      <c r="P167" s="155">
        <f t="shared" si="21"/>
        <v>0</v>
      </c>
      <c r="Q167" s="155">
        <v>0</v>
      </c>
      <c r="R167" s="155">
        <f t="shared" si="22"/>
        <v>0</v>
      </c>
      <c r="S167" s="155">
        <v>0</v>
      </c>
      <c r="T167" s="156">
        <f t="shared" si="2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141</v>
      </c>
      <c r="AT167" s="157" t="s">
        <v>127</v>
      </c>
      <c r="AU167" s="157" t="s">
        <v>84</v>
      </c>
      <c r="AY167" s="17" t="s">
        <v>124</v>
      </c>
      <c r="BE167" s="158">
        <f t="shared" si="24"/>
        <v>0</v>
      </c>
      <c r="BF167" s="158">
        <f t="shared" si="25"/>
        <v>0</v>
      </c>
      <c r="BG167" s="158">
        <f t="shared" si="26"/>
        <v>0</v>
      </c>
      <c r="BH167" s="158">
        <f t="shared" si="27"/>
        <v>0</v>
      </c>
      <c r="BI167" s="158">
        <f t="shared" si="28"/>
        <v>0</v>
      </c>
      <c r="BJ167" s="17" t="s">
        <v>84</v>
      </c>
      <c r="BK167" s="158">
        <f t="shared" si="29"/>
        <v>0</v>
      </c>
      <c r="BL167" s="17" t="s">
        <v>141</v>
      </c>
      <c r="BM167" s="157" t="s">
        <v>629</v>
      </c>
    </row>
    <row r="168" spans="1:65" s="2" customFormat="1" ht="16.5" customHeight="1">
      <c r="A168" s="32"/>
      <c r="B168" s="144"/>
      <c r="C168" s="145" t="s">
        <v>367</v>
      </c>
      <c r="D168" s="145" t="s">
        <v>127</v>
      </c>
      <c r="E168" s="146" t="s">
        <v>630</v>
      </c>
      <c r="F168" s="147" t="s">
        <v>631</v>
      </c>
      <c r="G168" s="148" t="s">
        <v>215</v>
      </c>
      <c r="H168" s="149">
        <v>130</v>
      </c>
      <c r="I168" s="150"/>
      <c r="J168" s="151">
        <f t="shared" si="20"/>
        <v>0</v>
      </c>
      <c r="K168" s="152"/>
      <c r="L168" s="33"/>
      <c r="M168" s="153" t="s">
        <v>1</v>
      </c>
      <c r="N168" s="154" t="s">
        <v>41</v>
      </c>
      <c r="O168" s="58"/>
      <c r="P168" s="155">
        <f t="shared" si="21"/>
        <v>0</v>
      </c>
      <c r="Q168" s="155">
        <v>0</v>
      </c>
      <c r="R168" s="155">
        <f t="shared" si="22"/>
        <v>0</v>
      </c>
      <c r="S168" s="155">
        <v>0</v>
      </c>
      <c r="T168" s="156">
        <f t="shared" si="2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141</v>
      </c>
      <c r="AT168" s="157" t="s">
        <v>127</v>
      </c>
      <c r="AU168" s="157" t="s">
        <v>84</v>
      </c>
      <c r="AY168" s="17" t="s">
        <v>124</v>
      </c>
      <c r="BE168" s="158">
        <f t="shared" si="24"/>
        <v>0</v>
      </c>
      <c r="BF168" s="158">
        <f t="shared" si="25"/>
        <v>0</v>
      </c>
      <c r="BG168" s="158">
        <f t="shared" si="26"/>
        <v>0</v>
      </c>
      <c r="BH168" s="158">
        <f t="shared" si="27"/>
        <v>0</v>
      </c>
      <c r="BI168" s="158">
        <f t="shared" si="28"/>
        <v>0</v>
      </c>
      <c r="BJ168" s="17" t="s">
        <v>84</v>
      </c>
      <c r="BK168" s="158">
        <f t="shared" si="29"/>
        <v>0</v>
      </c>
      <c r="BL168" s="17" t="s">
        <v>141</v>
      </c>
      <c r="BM168" s="157" t="s">
        <v>632</v>
      </c>
    </row>
    <row r="169" spans="1:65" s="2" customFormat="1" ht="24.2" customHeight="1">
      <c r="A169" s="32"/>
      <c r="B169" s="144"/>
      <c r="C169" s="145" t="s">
        <v>372</v>
      </c>
      <c r="D169" s="145" t="s">
        <v>127</v>
      </c>
      <c r="E169" s="146" t="s">
        <v>633</v>
      </c>
      <c r="F169" s="147" t="s">
        <v>634</v>
      </c>
      <c r="G169" s="148" t="s">
        <v>635</v>
      </c>
      <c r="H169" s="149">
        <v>0.4</v>
      </c>
      <c r="I169" s="150"/>
      <c r="J169" s="151">
        <f t="shared" si="20"/>
        <v>0</v>
      </c>
      <c r="K169" s="152"/>
      <c r="L169" s="33"/>
      <c r="M169" s="153" t="s">
        <v>1</v>
      </c>
      <c r="N169" s="154" t="s">
        <v>41</v>
      </c>
      <c r="O169" s="58"/>
      <c r="P169" s="155">
        <f t="shared" si="21"/>
        <v>0</v>
      </c>
      <c r="Q169" s="155">
        <v>0</v>
      </c>
      <c r="R169" s="155">
        <f t="shared" si="22"/>
        <v>0</v>
      </c>
      <c r="S169" s="155">
        <v>0</v>
      </c>
      <c r="T169" s="156">
        <f t="shared" si="2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7" t="s">
        <v>141</v>
      </c>
      <c r="AT169" s="157" t="s">
        <v>127</v>
      </c>
      <c r="AU169" s="157" t="s">
        <v>84</v>
      </c>
      <c r="AY169" s="17" t="s">
        <v>124</v>
      </c>
      <c r="BE169" s="158">
        <f t="shared" si="24"/>
        <v>0</v>
      </c>
      <c r="BF169" s="158">
        <f t="shared" si="25"/>
        <v>0</v>
      </c>
      <c r="BG169" s="158">
        <f t="shared" si="26"/>
        <v>0</v>
      </c>
      <c r="BH169" s="158">
        <f t="shared" si="27"/>
        <v>0</v>
      </c>
      <c r="BI169" s="158">
        <f t="shared" si="28"/>
        <v>0</v>
      </c>
      <c r="BJ169" s="17" t="s">
        <v>84</v>
      </c>
      <c r="BK169" s="158">
        <f t="shared" si="29"/>
        <v>0</v>
      </c>
      <c r="BL169" s="17" t="s">
        <v>141</v>
      </c>
      <c r="BM169" s="157" t="s">
        <v>636</v>
      </c>
    </row>
    <row r="170" spans="1:65" s="2" customFormat="1" ht="24.2" customHeight="1">
      <c r="A170" s="32"/>
      <c r="B170" s="144"/>
      <c r="C170" s="145" t="s">
        <v>379</v>
      </c>
      <c r="D170" s="145" t="s">
        <v>127</v>
      </c>
      <c r="E170" s="146" t="s">
        <v>637</v>
      </c>
      <c r="F170" s="147" t="s">
        <v>638</v>
      </c>
      <c r="G170" s="148" t="s">
        <v>215</v>
      </c>
      <c r="H170" s="149">
        <v>355</v>
      </c>
      <c r="I170" s="150"/>
      <c r="J170" s="151">
        <f t="shared" si="20"/>
        <v>0</v>
      </c>
      <c r="K170" s="152"/>
      <c r="L170" s="33"/>
      <c r="M170" s="153" t="s">
        <v>1</v>
      </c>
      <c r="N170" s="154" t="s">
        <v>41</v>
      </c>
      <c r="O170" s="58"/>
      <c r="P170" s="155">
        <f t="shared" si="21"/>
        <v>0</v>
      </c>
      <c r="Q170" s="155">
        <v>0</v>
      </c>
      <c r="R170" s="155">
        <f t="shared" si="22"/>
        <v>0</v>
      </c>
      <c r="S170" s="155">
        <v>0</v>
      </c>
      <c r="T170" s="156">
        <f t="shared" si="2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141</v>
      </c>
      <c r="AT170" s="157" t="s">
        <v>127</v>
      </c>
      <c r="AU170" s="157" t="s">
        <v>84</v>
      </c>
      <c r="AY170" s="17" t="s">
        <v>124</v>
      </c>
      <c r="BE170" s="158">
        <f t="shared" si="24"/>
        <v>0</v>
      </c>
      <c r="BF170" s="158">
        <f t="shared" si="25"/>
        <v>0</v>
      </c>
      <c r="BG170" s="158">
        <f t="shared" si="26"/>
        <v>0</v>
      </c>
      <c r="BH170" s="158">
        <f t="shared" si="27"/>
        <v>0</v>
      </c>
      <c r="BI170" s="158">
        <f t="shared" si="28"/>
        <v>0</v>
      </c>
      <c r="BJ170" s="17" t="s">
        <v>84</v>
      </c>
      <c r="BK170" s="158">
        <f t="shared" si="29"/>
        <v>0</v>
      </c>
      <c r="BL170" s="17" t="s">
        <v>141</v>
      </c>
      <c r="BM170" s="157" t="s">
        <v>639</v>
      </c>
    </row>
    <row r="171" spans="1:65" s="2" customFormat="1" ht="16.5" customHeight="1">
      <c r="A171" s="32"/>
      <c r="B171" s="144"/>
      <c r="C171" s="145" t="s">
        <v>385</v>
      </c>
      <c r="D171" s="145" t="s">
        <v>127</v>
      </c>
      <c r="E171" s="146" t="s">
        <v>640</v>
      </c>
      <c r="F171" s="147" t="s">
        <v>641</v>
      </c>
      <c r="G171" s="148" t="s">
        <v>642</v>
      </c>
      <c r="H171" s="149">
        <v>37</v>
      </c>
      <c r="I171" s="150"/>
      <c r="J171" s="151">
        <f t="shared" si="20"/>
        <v>0</v>
      </c>
      <c r="K171" s="152"/>
      <c r="L171" s="33"/>
      <c r="M171" s="153" t="s">
        <v>1</v>
      </c>
      <c r="N171" s="154" t="s">
        <v>41</v>
      </c>
      <c r="O171" s="58"/>
      <c r="P171" s="155">
        <f t="shared" si="21"/>
        <v>0</v>
      </c>
      <c r="Q171" s="155">
        <v>0</v>
      </c>
      <c r="R171" s="155">
        <f t="shared" si="22"/>
        <v>0</v>
      </c>
      <c r="S171" s="155">
        <v>0</v>
      </c>
      <c r="T171" s="156">
        <f t="shared" si="2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7" t="s">
        <v>141</v>
      </c>
      <c r="AT171" s="157" t="s">
        <v>127</v>
      </c>
      <c r="AU171" s="157" t="s">
        <v>84</v>
      </c>
      <c r="AY171" s="17" t="s">
        <v>124</v>
      </c>
      <c r="BE171" s="158">
        <f t="shared" si="24"/>
        <v>0</v>
      </c>
      <c r="BF171" s="158">
        <f t="shared" si="25"/>
        <v>0</v>
      </c>
      <c r="BG171" s="158">
        <f t="shared" si="26"/>
        <v>0</v>
      </c>
      <c r="BH171" s="158">
        <f t="shared" si="27"/>
        <v>0</v>
      </c>
      <c r="BI171" s="158">
        <f t="shared" si="28"/>
        <v>0</v>
      </c>
      <c r="BJ171" s="17" t="s">
        <v>84</v>
      </c>
      <c r="BK171" s="158">
        <f t="shared" si="29"/>
        <v>0</v>
      </c>
      <c r="BL171" s="17" t="s">
        <v>141</v>
      </c>
      <c r="BM171" s="157" t="s">
        <v>643</v>
      </c>
    </row>
    <row r="172" spans="1:65" s="2" customFormat="1" ht="16.5" customHeight="1">
      <c r="A172" s="32"/>
      <c r="B172" s="144"/>
      <c r="C172" s="145" t="s">
        <v>390</v>
      </c>
      <c r="D172" s="145" t="s">
        <v>127</v>
      </c>
      <c r="E172" s="146" t="s">
        <v>644</v>
      </c>
      <c r="F172" s="147" t="s">
        <v>645</v>
      </c>
      <c r="G172" s="148" t="s">
        <v>188</v>
      </c>
      <c r="H172" s="149">
        <v>18</v>
      </c>
      <c r="I172" s="150"/>
      <c r="J172" s="151">
        <f t="shared" si="20"/>
        <v>0</v>
      </c>
      <c r="K172" s="152"/>
      <c r="L172" s="33"/>
      <c r="M172" s="153" t="s">
        <v>1</v>
      </c>
      <c r="N172" s="154" t="s">
        <v>41</v>
      </c>
      <c r="O172" s="58"/>
      <c r="P172" s="155">
        <f t="shared" si="21"/>
        <v>0</v>
      </c>
      <c r="Q172" s="155">
        <v>0</v>
      </c>
      <c r="R172" s="155">
        <f t="shared" si="22"/>
        <v>0</v>
      </c>
      <c r="S172" s="155">
        <v>0</v>
      </c>
      <c r="T172" s="156">
        <f t="shared" si="2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7" t="s">
        <v>141</v>
      </c>
      <c r="AT172" s="157" t="s">
        <v>127</v>
      </c>
      <c r="AU172" s="157" t="s">
        <v>84</v>
      </c>
      <c r="AY172" s="17" t="s">
        <v>124</v>
      </c>
      <c r="BE172" s="158">
        <f t="shared" si="24"/>
        <v>0</v>
      </c>
      <c r="BF172" s="158">
        <f t="shared" si="25"/>
        <v>0</v>
      </c>
      <c r="BG172" s="158">
        <f t="shared" si="26"/>
        <v>0</v>
      </c>
      <c r="BH172" s="158">
        <f t="shared" si="27"/>
        <v>0</v>
      </c>
      <c r="BI172" s="158">
        <f t="shared" si="28"/>
        <v>0</v>
      </c>
      <c r="BJ172" s="17" t="s">
        <v>84</v>
      </c>
      <c r="BK172" s="158">
        <f t="shared" si="29"/>
        <v>0</v>
      </c>
      <c r="BL172" s="17" t="s">
        <v>141</v>
      </c>
      <c r="BM172" s="157" t="s">
        <v>646</v>
      </c>
    </row>
    <row r="173" spans="1:65" s="2" customFormat="1" ht="16.5" customHeight="1">
      <c r="A173" s="32"/>
      <c r="B173" s="144"/>
      <c r="C173" s="145" t="s">
        <v>396</v>
      </c>
      <c r="D173" s="145" t="s">
        <v>127</v>
      </c>
      <c r="E173" s="146" t="s">
        <v>647</v>
      </c>
      <c r="F173" s="147" t="s">
        <v>648</v>
      </c>
      <c r="G173" s="148" t="s">
        <v>215</v>
      </c>
      <c r="H173" s="149">
        <v>30</v>
      </c>
      <c r="I173" s="150"/>
      <c r="J173" s="151">
        <f t="shared" si="20"/>
        <v>0</v>
      </c>
      <c r="K173" s="152"/>
      <c r="L173" s="33"/>
      <c r="M173" s="153" t="s">
        <v>1</v>
      </c>
      <c r="N173" s="154" t="s">
        <v>41</v>
      </c>
      <c r="O173" s="58"/>
      <c r="P173" s="155">
        <f t="shared" si="21"/>
        <v>0</v>
      </c>
      <c r="Q173" s="155">
        <v>0</v>
      </c>
      <c r="R173" s="155">
        <f t="shared" si="22"/>
        <v>0</v>
      </c>
      <c r="S173" s="155">
        <v>0</v>
      </c>
      <c r="T173" s="156">
        <f t="shared" si="2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7" t="s">
        <v>141</v>
      </c>
      <c r="AT173" s="157" t="s">
        <v>127</v>
      </c>
      <c r="AU173" s="157" t="s">
        <v>84</v>
      </c>
      <c r="AY173" s="17" t="s">
        <v>124</v>
      </c>
      <c r="BE173" s="158">
        <f t="shared" si="24"/>
        <v>0</v>
      </c>
      <c r="BF173" s="158">
        <f t="shared" si="25"/>
        <v>0</v>
      </c>
      <c r="BG173" s="158">
        <f t="shared" si="26"/>
        <v>0</v>
      </c>
      <c r="BH173" s="158">
        <f t="shared" si="27"/>
        <v>0</v>
      </c>
      <c r="BI173" s="158">
        <f t="shared" si="28"/>
        <v>0</v>
      </c>
      <c r="BJ173" s="17" t="s">
        <v>84</v>
      </c>
      <c r="BK173" s="158">
        <f t="shared" si="29"/>
        <v>0</v>
      </c>
      <c r="BL173" s="17" t="s">
        <v>141</v>
      </c>
      <c r="BM173" s="157" t="s">
        <v>649</v>
      </c>
    </row>
    <row r="174" spans="1:65" s="2" customFormat="1" ht="21.75" customHeight="1">
      <c r="A174" s="32"/>
      <c r="B174" s="144"/>
      <c r="C174" s="145" t="s">
        <v>401</v>
      </c>
      <c r="D174" s="145" t="s">
        <v>127</v>
      </c>
      <c r="E174" s="146" t="s">
        <v>650</v>
      </c>
      <c r="F174" s="147" t="s">
        <v>651</v>
      </c>
      <c r="G174" s="148" t="s">
        <v>188</v>
      </c>
      <c r="H174" s="149">
        <v>10</v>
      </c>
      <c r="I174" s="150"/>
      <c r="J174" s="151">
        <f t="shared" si="20"/>
        <v>0</v>
      </c>
      <c r="K174" s="152"/>
      <c r="L174" s="33"/>
      <c r="M174" s="153" t="s">
        <v>1</v>
      </c>
      <c r="N174" s="154" t="s">
        <v>41</v>
      </c>
      <c r="O174" s="58"/>
      <c r="P174" s="155">
        <f t="shared" si="21"/>
        <v>0</v>
      </c>
      <c r="Q174" s="155">
        <v>0</v>
      </c>
      <c r="R174" s="155">
        <f t="shared" si="22"/>
        <v>0</v>
      </c>
      <c r="S174" s="155">
        <v>0</v>
      </c>
      <c r="T174" s="156">
        <f t="shared" si="2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7" t="s">
        <v>141</v>
      </c>
      <c r="AT174" s="157" t="s">
        <v>127</v>
      </c>
      <c r="AU174" s="157" t="s">
        <v>84</v>
      </c>
      <c r="AY174" s="17" t="s">
        <v>124</v>
      </c>
      <c r="BE174" s="158">
        <f t="shared" si="24"/>
        <v>0</v>
      </c>
      <c r="BF174" s="158">
        <f t="shared" si="25"/>
        <v>0</v>
      </c>
      <c r="BG174" s="158">
        <f t="shared" si="26"/>
        <v>0</v>
      </c>
      <c r="BH174" s="158">
        <f t="shared" si="27"/>
        <v>0</v>
      </c>
      <c r="BI174" s="158">
        <f t="shared" si="28"/>
        <v>0</v>
      </c>
      <c r="BJ174" s="17" t="s">
        <v>84</v>
      </c>
      <c r="BK174" s="158">
        <f t="shared" si="29"/>
        <v>0</v>
      </c>
      <c r="BL174" s="17" t="s">
        <v>141</v>
      </c>
      <c r="BM174" s="157" t="s">
        <v>652</v>
      </c>
    </row>
    <row r="175" spans="1:65" s="2" customFormat="1" ht="24.2" customHeight="1">
      <c r="A175" s="32"/>
      <c r="B175" s="144"/>
      <c r="C175" s="145" t="s">
        <v>406</v>
      </c>
      <c r="D175" s="145" t="s">
        <v>127</v>
      </c>
      <c r="E175" s="146" t="s">
        <v>653</v>
      </c>
      <c r="F175" s="147" t="s">
        <v>654</v>
      </c>
      <c r="G175" s="148" t="s">
        <v>393</v>
      </c>
      <c r="H175" s="149">
        <v>10</v>
      </c>
      <c r="I175" s="150"/>
      <c r="J175" s="151">
        <f t="shared" si="20"/>
        <v>0</v>
      </c>
      <c r="K175" s="152"/>
      <c r="L175" s="33"/>
      <c r="M175" s="153" t="s">
        <v>1</v>
      </c>
      <c r="N175" s="154" t="s">
        <v>41</v>
      </c>
      <c r="O175" s="58"/>
      <c r="P175" s="155">
        <f t="shared" si="21"/>
        <v>0</v>
      </c>
      <c r="Q175" s="155">
        <v>0</v>
      </c>
      <c r="R175" s="155">
        <f t="shared" si="22"/>
        <v>0</v>
      </c>
      <c r="S175" s="155">
        <v>0</v>
      </c>
      <c r="T175" s="156">
        <f t="shared" si="2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141</v>
      </c>
      <c r="AT175" s="157" t="s">
        <v>127</v>
      </c>
      <c r="AU175" s="157" t="s">
        <v>84</v>
      </c>
      <c r="AY175" s="17" t="s">
        <v>124</v>
      </c>
      <c r="BE175" s="158">
        <f t="shared" si="24"/>
        <v>0</v>
      </c>
      <c r="BF175" s="158">
        <f t="shared" si="25"/>
        <v>0</v>
      </c>
      <c r="BG175" s="158">
        <f t="shared" si="26"/>
        <v>0</v>
      </c>
      <c r="BH175" s="158">
        <f t="shared" si="27"/>
        <v>0</v>
      </c>
      <c r="BI175" s="158">
        <f t="shared" si="28"/>
        <v>0</v>
      </c>
      <c r="BJ175" s="17" t="s">
        <v>84</v>
      </c>
      <c r="BK175" s="158">
        <f t="shared" si="29"/>
        <v>0</v>
      </c>
      <c r="BL175" s="17" t="s">
        <v>141</v>
      </c>
      <c r="BM175" s="157" t="s">
        <v>655</v>
      </c>
    </row>
    <row r="176" spans="1:65" s="2" customFormat="1" ht="16.5" customHeight="1">
      <c r="A176" s="32"/>
      <c r="B176" s="144"/>
      <c r="C176" s="145" t="s">
        <v>411</v>
      </c>
      <c r="D176" s="145" t="s">
        <v>127</v>
      </c>
      <c r="E176" s="146" t="s">
        <v>656</v>
      </c>
      <c r="F176" s="147" t="s">
        <v>657</v>
      </c>
      <c r="G176" s="148" t="s">
        <v>393</v>
      </c>
      <c r="H176" s="149">
        <v>10</v>
      </c>
      <c r="I176" s="150"/>
      <c r="J176" s="151">
        <f t="shared" si="20"/>
        <v>0</v>
      </c>
      <c r="K176" s="152"/>
      <c r="L176" s="33"/>
      <c r="M176" s="153" t="s">
        <v>1</v>
      </c>
      <c r="N176" s="154" t="s">
        <v>41</v>
      </c>
      <c r="O176" s="58"/>
      <c r="P176" s="155">
        <f t="shared" si="21"/>
        <v>0</v>
      </c>
      <c r="Q176" s="155">
        <v>0</v>
      </c>
      <c r="R176" s="155">
        <f t="shared" si="22"/>
        <v>0</v>
      </c>
      <c r="S176" s="155">
        <v>0</v>
      </c>
      <c r="T176" s="156">
        <f t="shared" si="2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7" t="s">
        <v>141</v>
      </c>
      <c r="AT176" s="157" t="s">
        <v>127</v>
      </c>
      <c r="AU176" s="157" t="s">
        <v>84</v>
      </c>
      <c r="AY176" s="17" t="s">
        <v>124</v>
      </c>
      <c r="BE176" s="158">
        <f t="shared" si="24"/>
        <v>0</v>
      </c>
      <c r="BF176" s="158">
        <f t="shared" si="25"/>
        <v>0</v>
      </c>
      <c r="BG176" s="158">
        <f t="shared" si="26"/>
        <v>0</v>
      </c>
      <c r="BH176" s="158">
        <f t="shared" si="27"/>
        <v>0</v>
      </c>
      <c r="BI176" s="158">
        <f t="shared" si="28"/>
        <v>0</v>
      </c>
      <c r="BJ176" s="17" t="s">
        <v>84</v>
      </c>
      <c r="BK176" s="158">
        <f t="shared" si="29"/>
        <v>0</v>
      </c>
      <c r="BL176" s="17" t="s">
        <v>141</v>
      </c>
      <c r="BM176" s="157" t="s">
        <v>658</v>
      </c>
    </row>
    <row r="177" spans="1:65" s="2" customFormat="1" ht="16.5" customHeight="1">
      <c r="A177" s="32"/>
      <c r="B177" s="144"/>
      <c r="C177" s="145" t="s">
        <v>416</v>
      </c>
      <c r="D177" s="145" t="s">
        <v>127</v>
      </c>
      <c r="E177" s="146" t="s">
        <v>659</v>
      </c>
      <c r="F177" s="147" t="s">
        <v>660</v>
      </c>
      <c r="G177" s="148" t="s">
        <v>215</v>
      </c>
      <c r="H177" s="149">
        <v>20</v>
      </c>
      <c r="I177" s="150"/>
      <c r="J177" s="151">
        <f t="shared" si="20"/>
        <v>0</v>
      </c>
      <c r="K177" s="152"/>
      <c r="L177" s="33"/>
      <c r="M177" s="153" t="s">
        <v>1</v>
      </c>
      <c r="N177" s="154" t="s">
        <v>41</v>
      </c>
      <c r="O177" s="58"/>
      <c r="P177" s="155">
        <f t="shared" si="21"/>
        <v>0</v>
      </c>
      <c r="Q177" s="155">
        <v>0</v>
      </c>
      <c r="R177" s="155">
        <f t="shared" si="22"/>
        <v>0</v>
      </c>
      <c r="S177" s="155">
        <v>0</v>
      </c>
      <c r="T177" s="156">
        <f t="shared" si="2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7" t="s">
        <v>141</v>
      </c>
      <c r="AT177" s="157" t="s">
        <v>127</v>
      </c>
      <c r="AU177" s="157" t="s">
        <v>84</v>
      </c>
      <c r="AY177" s="17" t="s">
        <v>124</v>
      </c>
      <c r="BE177" s="158">
        <f t="shared" si="24"/>
        <v>0</v>
      </c>
      <c r="BF177" s="158">
        <f t="shared" si="25"/>
        <v>0</v>
      </c>
      <c r="BG177" s="158">
        <f t="shared" si="26"/>
        <v>0</v>
      </c>
      <c r="BH177" s="158">
        <f t="shared" si="27"/>
        <v>0</v>
      </c>
      <c r="BI177" s="158">
        <f t="shared" si="28"/>
        <v>0</v>
      </c>
      <c r="BJ177" s="17" t="s">
        <v>84</v>
      </c>
      <c r="BK177" s="158">
        <f t="shared" si="29"/>
        <v>0</v>
      </c>
      <c r="BL177" s="17" t="s">
        <v>141</v>
      </c>
      <c r="BM177" s="157" t="s">
        <v>661</v>
      </c>
    </row>
    <row r="178" spans="1:65" s="2" customFormat="1" ht="16.5" customHeight="1">
      <c r="A178" s="32"/>
      <c r="B178" s="144"/>
      <c r="C178" s="145" t="s">
        <v>421</v>
      </c>
      <c r="D178" s="145" t="s">
        <v>127</v>
      </c>
      <c r="E178" s="146" t="s">
        <v>662</v>
      </c>
      <c r="F178" s="147" t="s">
        <v>663</v>
      </c>
      <c r="G178" s="148" t="s">
        <v>215</v>
      </c>
      <c r="H178" s="149">
        <v>220</v>
      </c>
      <c r="I178" s="150"/>
      <c r="J178" s="151">
        <f t="shared" si="20"/>
        <v>0</v>
      </c>
      <c r="K178" s="152"/>
      <c r="L178" s="33"/>
      <c r="M178" s="153" t="s">
        <v>1</v>
      </c>
      <c r="N178" s="154" t="s">
        <v>41</v>
      </c>
      <c r="O178" s="58"/>
      <c r="P178" s="155">
        <f t="shared" si="21"/>
        <v>0</v>
      </c>
      <c r="Q178" s="155">
        <v>0</v>
      </c>
      <c r="R178" s="155">
        <f t="shared" si="22"/>
        <v>0</v>
      </c>
      <c r="S178" s="155">
        <v>0</v>
      </c>
      <c r="T178" s="156">
        <f t="shared" si="2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7" t="s">
        <v>141</v>
      </c>
      <c r="AT178" s="157" t="s">
        <v>127</v>
      </c>
      <c r="AU178" s="157" t="s">
        <v>84</v>
      </c>
      <c r="AY178" s="17" t="s">
        <v>124</v>
      </c>
      <c r="BE178" s="158">
        <f t="shared" si="24"/>
        <v>0</v>
      </c>
      <c r="BF178" s="158">
        <f t="shared" si="25"/>
        <v>0</v>
      </c>
      <c r="BG178" s="158">
        <f t="shared" si="26"/>
        <v>0</v>
      </c>
      <c r="BH178" s="158">
        <f t="shared" si="27"/>
        <v>0</v>
      </c>
      <c r="BI178" s="158">
        <f t="shared" si="28"/>
        <v>0</v>
      </c>
      <c r="BJ178" s="17" t="s">
        <v>84</v>
      </c>
      <c r="BK178" s="158">
        <f t="shared" si="29"/>
        <v>0</v>
      </c>
      <c r="BL178" s="17" t="s">
        <v>141</v>
      </c>
      <c r="BM178" s="157" t="s">
        <v>664</v>
      </c>
    </row>
    <row r="179" spans="1:65" s="2" customFormat="1" ht="16.5" customHeight="1">
      <c r="A179" s="32"/>
      <c r="B179" s="144"/>
      <c r="C179" s="145" t="s">
        <v>426</v>
      </c>
      <c r="D179" s="145" t="s">
        <v>127</v>
      </c>
      <c r="E179" s="146" t="s">
        <v>665</v>
      </c>
      <c r="F179" s="147" t="s">
        <v>666</v>
      </c>
      <c r="G179" s="148" t="s">
        <v>215</v>
      </c>
      <c r="H179" s="149">
        <v>220</v>
      </c>
      <c r="I179" s="150"/>
      <c r="J179" s="151">
        <f t="shared" si="20"/>
        <v>0</v>
      </c>
      <c r="K179" s="152"/>
      <c r="L179" s="33"/>
      <c r="M179" s="153" t="s">
        <v>1</v>
      </c>
      <c r="N179" s="154" t="s">
        <v>41</v>
      </c>
      <c r="O179" s="58"/>
      <c r="P179" s="155">
        <f t="shared" si="21"/>
        <v>0</v>
      </c>
      <c r="Q179" s="155">
        <v>0</v>
      </c>
      <c r="R179" s="155">
        <f t="shared" si="22"/>
        <v>0</v>
      </c>
      <c r="S179" s="155">
        <v>0</v>
      </c>
      <c r="T179" s="156">
        <f t="shared" si="2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7" t="s">
        <v>141</v>
      </c>
      <c r="AT179" s="157" t="s">
        <v>127</v>
      </c>
      <c r="AU179" s="157" t="s">
        <v>84</v>
      </c>
      <c r="AY179" s="17" t="s">
        <v>124</v>
      </c>
      <c r="BE179" s="158">
        <f t="shared" si="24"/>
        <v>0</v>
      </c>
      <c r="BF179" s="158">
        <f t="shared" si="25"/>
        <v>0</v>
      </c>
      <c r="BG179" s="158">
        <f t="shared" si="26"/>
        <v>0</v>
      </c>
      <c r="BH179" s="158">
        <f t="shared" si="27"/>
        <v>0</v>
      </c>
      <c r="BI179" s="158">
        <f t="shared" si="28"/>
        <v>0</v>
      </c>
      <c r="BJ179" s="17" t="s">
        <v>84</v>
      </c>
      <c r="BK179" s="158">
        <f t="shared" si="29"/>
        <v>0</v>
      </c>
      <c r="BL179" s="17" t="s">
        <v>141</v>
      </c>
      <c r="BM179" s="157" t="s">
        <v>667</v>
      </c>
    </row>
    <row r="180" spans="1:65" s="2" customFormat="1" ht="16.5" customHeight="1">
      <c r="A180" s="32"/>
      <c r="B180" s="144"/>
      <c r="C180" s="145" t="s">
        <v>431</v>
      </c>
      <c r="D180" s="145" t="s">
        <v>127</v>
      </c>
      <c r="E180" s="146" t="s">
        <v>668</v>
      </c>
      <c r="F180" s="147" t="s">
        <v>669</v>
      </c>
      <c r="G180" s="148" t="s">
        <v>215</v>
      </c>
      <c r="H180" s="149">
        <v>380</v>
      </c>
      <c r="I180" s="150"/>
      <c r="J180" s="151">
        <f t="shared" si="20"/>
        <v>0</v>
      </c>
      <c r="K180" s="152"/>
      <c r="L180" s="33"/>
      <c r="M180" s="153" t="s">
        <v>1</v>
      </c>
      <c r="N180" s="154" t="s">
        <v>41</v>
      </c>
      <c r="O180" s="58"/>
      <c r="P180" s="155">
        <f t="shared" si="21"/>
        <v>0</v>
      </c>
      <c r="Q180" s="155">
        <v>0</v>
      </c>
      <c r="R180" s="155">
        <f t="shared" si="22"/>
        <v>0</v>
      </c>
      <c r="S180" s="155">
        <v>0</v>
      </c>
      <c r="T180" s="156">
        <f t="shared" si="2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7" t="s">
        <v>141</v>
      </c>
      <c r="AT180" s="157" t="s">
        <v>127</v>
      </c>
      <c r="AU180" s="157" t="s">
        <v>84</v>
      </c>
      <c r="AY180" s="17" t="s">
        <v>124</v>
      </c>
      <c r="BE180" s="158">
        <f t="shared" si="24"/>
        <v>0</v>
      </c>
      <c r="BF180" s="158">
        <f t="shared" si="25"/>
        <v>0</v>
      </c>
      <c r="BG180" s="158">
        <f t="shared" si="26"/>
        <v>0</v>
      </c>
      <c r="BH180" s="158">
        <f t="shared" si="27"/>
        <v>0</v>
      </c>
      <c r="BI180" s="158">
        <f t="shared" si="28"/>
        <v>0</v>
      </c>
      <c r="BJ180" s="17" t="s">
        <v>84</v>
      </c>
      <c r="BK180" s="158">
        <f t="shared" si="29"/>
        <v>0</v>
      </c>
      <c r="BL180" s="17" t="s">
        <v>141</v>
      </c>
      <c r="BM180" s="157" t="s">
        <v>670</v>
      </c>
    </row>
    <row r="181" spans="1:65" s="2" customFormat="1" ht="16.5" customHeight="1">
      <c r="A181" s="32"/>
      <c r="B181" s="144"/>
      <c r="C181" s="145" t="s">
        <v>436</v>
      </c>
      <c r="D181" s="145" t="s">
        <v>127</v>
      </c>
      <c r="E181" s="146" t="s">
        <v>671</v>
      </c>
      <c r="F181" s="147" t="s">
        <v>672</v>
      </c>
      <c r="G181" s="148" t="s">
        <v>188</v>
      </c>
      <c r="H181" s="149">
        <v>15</v>
      </c>
      <c r="I181" s="150"/>
      <c r="J181" s="151">
        <f t="shared" si="20"/>
        <v>0</v>
      </c>
      <c r="K181" s="152"/>
      <c r="L181" s="33"/>
      <c r="M181" s="153" t="s">
        <v>1</v>
      </c>
      <c r="N181" s="154" t="s">
        <v>41</v>
      </c>
      <c r="O181" s="58"/>
      <c r="P181" s="155">
        <f t="shared" si="21"/>
        <v>0</v>
      </c>
      <c r="Q181" s="155">
        <v>0</v>
      </c>
      <c r="R181" s="155">
        <f t="shared" si="22"/>
        <v>0</v>
      </c>
      <c r="S181" s="155">
        <v>0</v>
      </c>
      <c r="T181" s="156">
        <f t="shared" si="2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7" t="s">
        <v>141</v>
      </c>
      <c r="AT181" s="157" t="s">
        <v>127</v>
      </c>
      <c r="AU181" s="157" t="s">
        <v>84</v>
      </c>
      <c r="AY181" s="17" t="s">
        <v>124</v>
      </c>
      <c r="BE181" s="158">
        <f t="shared" si="24"/>
        <v>0</v>
      </c>
      <c r="BF181" s="158">
        <f t="shared" si="25"/>
        <v>0</v>
      </c>
      <c r="BG181" s="158">
        <f t="shared" si="26"/>
        <v>0</v>
      </c>
      <c r="BH181" s="158">
        <f t="shared" si="27"/>
        <v>0</v>
      </c>
      <c r="BI181" s="158">
        <f t="shared" si="28"/>
        <v>0</v>
      </c>
      <c r="BJ181" s="17" t="s">
        <v>84</v>
      </c>
      <c r="BK181" s="158">
        <f t="shared" si="29"/>
        <v>0</v>
      </c>
      <c r="BL181" s="17" t="s">
        <v>141</v>
      </c>
      <c r="BM181" s="157" t="s">
        <v>673</v>
      </c>
    </row>
    <row r="182" spans="1:65" s="2" customFormat="1" ht="16.5" customHeight="1">
      <c r="A182" s="32"/>
      <c r="B182" s="144"/>
      <c r="C182" s="145" t="s">
        <v>441</v>
      </c>
      <c r="D182" s="145" t="s">
        <v>127</v>
      </c>
      <c r="E182" s="146" t="s">
        <v>674</v>
      </c>
      <c r="F182" s="147" t="s">
        <v>675</v>
      </c>
      <c r="G182" s="148" t="s">
        <v>183</v>
      </c>
      <c r="H182" s="149">
        <v>40</v>
      </c>
      <c r="I182" s="150"/>
      <c r="J182" s="151">
        <f t="shared" si="20"/>
        <v>0</v>
      </c>
      <c r="K182" s="152"/>
      <c r="L182" s="33"/>
      <c r="M182" s="153" t="s">
        <v>1</v>
      </c>
      <c r="N182" s="154" t="s">
        <v>41</v>
      </c>
      <c r="O182" s="58"/>
      <c r="P182" s="155">
        <f t="shared" si="21"/>
        <v>0</v>
      </c>
      <c r="Q182" s="155">
        <v>0</v>
      </c>
      <c r="R182" s="155">
        <f t="shared" si="22"/>
        <v>0</v>
      </c>
      <c r="S182" s="155">
        <v>0</v>
      </c>
      <c r="T182" s="156">
        <f t="shared" si="2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7" t="s">
        <v>141</v>
      </c>
      <c r="AT182" s="157" t="s">
        <v>127</v>
      </c>
      <c r="AU182" s="157" t="s">
        <v>84</v>
      </c>
      <c r="AY182" s="17" t="s">
        <v>124</v>
      </c>
      <c r="BE182" s="158">
        <f t="shared" si="24"/>
        <v>0</v>
      </c>
      <c r="BF182" s="158">
        <f t="shared" si="25"/>
        <v>0</v>
      </c>
      <c r="BG182" s="158">
        <f t="shared" si="26"/>
        <v>0</v>
      </c>
      <c r="BH182" s="158">
        <f t="shared" si="27"/>
        <v>0</v>
      </c>
      <c r="BI182" s="158">
        <f t="shared" si="28"/>
        <v>0</v>
      </c>
      <c r="BJ182" s="17" t="s">
        <v>84</v>
      </c>
      <c r="BK182" s="158">
        <f t="shared" si="29"/>
        <v>0</v>
      </c>
      <c r="BL182" s="17" t="s">
        <v>141</v>
      </c>
      <c r="BM182" s="157" t="s">
        <v>676</v>
      </c>
    </row>
    <row r="183" spans="1:65" s="2" customFormat="1" ht="16.5" customHeight="1">
      <c r="A183" s="32"/>
      <c r="B183" s="144"/>
      <c r="C183" s="145" t="s">
        <v>446</v>
      </c>
      <c r="D183" s="145" t="s">
        <v>127</v>
      </c>
      <c r="E183" s="146" t="s">
        <v>677</v>
      </c>
      <c r="F183" s="147" t="s">
        <v>678</v>
      </c>
      <c r="G183" s="148" t="s">
        <v>188</v>
      </c>
      <c r="H183" s="149">
        <v>3.5</v>
      </c>
      <c r="I183" s="150"/>
      <c r="J183" s="151">
        <f t="shared" si="20"/>
        <v>0</v>
      </c>
      <c r="K183" s="152"/>
      <c r="L183" s="33"/>
      <c r="M183" s="153" t="s">
        <v>1</v>
      </c>
      <c r="N183" s="154" t="s">
        <v>41</v>
      </c>
      <c r="O183" s="58"/>
      <c r="P183" s="155">
        <f t="shared" si="21"/>
        <v>0</v>
      </c>
      <c r="Q183" s="155">
        <v>0</v>
      </c>
      <c r="R183" s="155">
        <f t="shared" si="22"/>
        <v>0</v>
      </c>
      <c r="S183" s="155">
        <v>0</v>
      </c>
      <c r="T183" s="156">
        <f t="shared" si="2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7" t="s">
        <v>141</v>
      </c>
      <c r="AT183" s="157" t="s">
        <v>127</v>
      </c>
      <c r="AU183" s="157" t="s">
        <v>84</v>
      </c>
      <c r="AY183" s="17" t="s">
        <v>124</v>
      </c>
      <c r="BE183" s="158">
        <f t="shared" si="24"/>
        <v>0</v>
      </c>
      <c r="BF183" s="158">
        <f t="shared" si="25"/>
        <v>0</v>
      </c>
      <c r="BG183" s="158">
        <f t="shared" si="26"/>
        <v>0</v>
      </c>
      <c r="BH183" s="158">
        <f t="shared" si="27"/>
        <v>0</v>
      </c>
      <c r="BI183" s="158">
        <f t="shared" si="28"/>
        <v>0</v>
      </c>
      <c r="BJ183" s="17" t="s">
        <v>84</v>
      </c>
      <c r="BK183" s="158">
        <f t="shared" si="29"/>
        <v>0</v>
      </c>
      <c r="BL183" s="17" t="s">
        <v>141</v>
      </c>
      <c r="BM183" s="157" t="s">
        <v>679</v>
      </c>
    </row>
    <row r="184" spans="1:65" s="2" customFormat="1" ht="21.75" customHeight="1">
      <c r="A184" s="32"/>
      <c r="B184" s="144"/>
      <c r="C184" s="145" t="s">
        <v>452</v>
      </c>
      <c r="D184" s="145" t="s">
        <v>127</v>
      </c>
      <c r="E184" s="146" t="s">
        <v>680</v>
      </c>
      <c r="F184" s="147" t="s">
        <v>681</v>
      </c>
      <c r="G184" s="148" t="s">
        <v>183</v>
      </c>
      <c r="H184" s="149">
        <v>40</v>
      </c>
      <c r="I184" s="150"/>
      <c r="J184" s="151">
        <f t="shared" si="20"/>
        <v>0</v>
      </c>
      <c r="K184" s="152"/>
      <c r="L184" s="33"/>
      <c r="M184" s="153" t="s">
        <v>1</v>
      </c>
      <c r="N184" s="154" t="s">
        <v>41</v>
      </c>
      <c r="O184" s="58"/>
      <c r="P184" s="155">
        <f t="shared" si="21"/>
        <v>0</v>
      </c>
      <c r="Q184" s="155">
        <v>0</v>
      </c>
      <c r="R184" s="155">
        <f t="shared" si="22"/>
        <v>0</v>
      </c>
      <c r="S184" s="155">
        <v>0</v>
      </c>
      <c r="T184" s="156">
        <f t="shared" si="2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7" t="s">
        <v>141</v>
      </c>
      <c r="AT184" s="157" t="s">
        <v>127</v>
      </c>
      <c r="AU184" s="157" t="s">
        <v>84</v>
      </c>
      <c r="AY184" s="17" t="s">
        <v>124</v>
      </c>
      <c r="BE184" s="158">
        <f t="shared" si="24"/>
        <v>0</v>
      </c>
      <c r="BF184" s="158">
        <f t="shared" si="25"/>
        <v>0</v>
      </c>
      <c r="BG184" s="158">
        <f t="shared" si="26"/>
        <v>0</v>
      </c>
      <c r="BH184" s="158">
        <f t="shared" si="27"/>
        <v>0</v>
      </c>
      <c r="BI184" s="158">
        <f t="shared" si="28"/>
        <v>0</v>
      </c>
      <c r="BJ184" s="17" t="s">
        <v>84</v>
      </c>
      <c r="BK184" s="158">
        <f t="shared" si="29"/>
        <v>0</v>
      </c>
      <c r="BL184" s="17" t="s">
        <v>141</v>
      </c>
      <c r="BM184" s="157" t="s">
        <v>682</v>
      </c>
    </row>
    <row r="185" spans="1:65" s="2" customFormat="1" ht="24.2" customHeight="1">
      <c r="A185" s="32"/>
      <c r="B185" s="144"/>
      <c r="C185" s="145" t="s">
        <v>456</v>
      </c>
      <c r="D185" s="145" t="s">
        <v>127</v>
      </c>
      <c r="E185" s="146" t="s">
        <v>683</v>
      </c>
      <c r="F185" s="147" t="s">
        <v>684</v>
      </c>
      <c r="G185" s="148" t="s">
        <v>215</v>
      </c>
      <c r="H185" s="149">
        <v>20</v>
      </c>
      <c r="I185" s="150"/>
      <c r="J185" s="151">
        <f t="shared" si="20"/>
        <v>0</v>
      </c>
      <c r="K185" s="152"/>
      <c r="L185" s="33"/>
      <c r="M185" s="153" t="s">
        <v>1</v>
      </c>
      <c r="N185" s="154" t="s">
        <v>41</v>
      </c>
      <c r="O185" s="58"/>
      <c r="P185" s="155">
        <f t="shared" si="21"/>
        <v>0</v>
      </c>
      <c r="Q185" s="155">
        <v>0</v>
      </c>
      <c r="R185" s="155">
        <f t="shared" si="22"/>
        <v>0</v>
      </c>
      <c r="S185" s="155">
        <v>0</v>
      </c>
      <c r="T185" s="156">
        <f t="shared" si="2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7" t="s">
        <v>141</v>
      </c>
      <c r="AT185" s="157" t="s">
        <v>127</v>
      </c>
      <c r="AU185" s="157" t="s">
        <v>84</v>
      </c>
      <c r="AY185" s="17" t="s">
        <v>124</v>
      </c>
      <c r="BE185" s="158">
        <f t="shared" si="24"/>
        <v>0</v>
      </c>
      <c r="BF185" s="158">
        <f t="shared" si="25"/>
        <v>0</v>
      </c>
      <c r="BG185" s="158">
        <f t="shared" si="26"/>
        <v>0</v>
      </c>
      <c r="BH185" s="158">
        <f t="shared" si="27"/>
        <v>0</v>
      </c>
      <c r="BI185" s="158">
        <f t="shared" si="28"/>
        <v>0</v>
      </c>
      <c r="BJ185" s="17" t="s">
        <v>84</v>
      </c>
      <c r="BK185" s="158">
        <f t="shared" si="29"/>
        <v>0</v>
      </c>
      <c r="BL185" s="17" t="s">
        <v>141</v>
      </c>
      <c r="BM185" s="157" t="s">
        <v>685</v>
      </c>
    </row>
    <row r="186" spans="1:65" s="2" customFormat="1" ht="21.75" customHeight="1">
      <c r="A186" s="32"/>
      <c r="B186" s="144"/>
      <c r="C186" s="145" t="s">
        <v>461</v>
      </c>
      <c r="D186" s="145" t="s">
        <v>127</v>
      </c>
      <c r="E186" s="146" t="s">
        <v>686</v>
      </c>
      <c r="F186" s="147" t="s">
        <v>687</v>
      </c>
      <c r="G186" s="148" t="s">
        <v>188</v>
      </c>
      <c r="H186" s="149">
        <v>37</v>
      </c>
      <c r="I186" s="150"/>
      <c r="J186" s="151">
        <f t="shared" si="20"/>
        <v>0</v>
      </c>
      <c r="K186" s="152"/>
      <c r="L186" s="33"/>
      <c r="M186" s="153" t="s">
        <v>1</v>
      </c>
      <c r="N186" s="154" t="s">
        <v>41</v>
      </c>
      <c r="O186" s="58"/>
      <c r="P186" s="155">
        <f t="shared" si="21"/>
        <v>0</v>
      </c>
      <c r="Q186" s="155">
        <v>0</v>
      </c>
      <c r="R186" s="155">
        <f t="shared" si="22"/>
        <v>0</v>
      </c>
      <c r="S186" s="155">
        <v>0</v>
      </c>
      <c r="T186" s="156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141</v>
      </c>
      <c r="AT186" s="157" t="s">
        <v>127</v>
      </c>
      <c r="AU186" s="157" t="s">
        <v>84</v>
      </c>
      <c r="AY186" s="17" t="s">
        <v>124</v>
      </c>
      <c r="BE186" s="158">
        <f t="shared" si="24"/>
        <v>0</v>
      </c>
      <c r="BF186" s="158">
        <f t="shared" si="25"/>
        <v>0</v>
      </c>
      <c r="BG186" s="158">
        <f t="shared" si="26"/>
        <v>0</v>
      </c>
      <c r="BH186" s="158">
        <f t="shared" si="27"/>
        <v>0</v>
      </c>
      <c r="BI186" s="158">
        <f t="shared" si="28"/>
        <v>0</v>
      </c>
      <c r="BJ186" s="17" t="s">
        <v>84</v>
      </c>
      <c r="BK186" s="158">
        <f t="shared" si="29"/>
        <v>0</v>
      </c>
      <c r="BL186" s="17" t="s">
        <v>141</v>
      </c>
      <c r="BM186" s="157" t="s">
        <v>688</v>
      </c>
    </row>
    <row r="187" spans="1:65" s="2" customFormat="1" ht="24.2" customHeight="1">
      <c r="A187" s="32"/>
      <c r="B187" s="144"/>
      <c r="C187" s="145" t="s">
        <v>469</v>
      </c>
      <c r="D187" s="145" t="s">
        <v>127</v>
      </c>
      <c r="E187" s="146" t="s">
        <v>689</v>
      </c>
      <c r="F187" s="147" t="s">
        <v>690</v>
      </c>
      <c r="G187" s="148" t="s">
        <v>215</v>
      </c>
      <c r="H187" s="149">
        <v>24</v>
      </c>
      <c r="I187" s="150"/>
      <c r="J187" s="151">
        <f t="shared" si="20"/>
        <v>0</v>
      </c>
      <c r="K187" s="152"/>
      <c r="L187" s="33"/>
      <c r="M187" s="153" t="s">
        <v>1</v>
      </c>
      <c r="N187" s="154" t="s">
        <v>41</v>
      </c>
      <c r="O187" s="58"/>
      <c r="P187" s="155">
        <f t="shared" si="21"/>
        <v>0</v>
      </c>
      <c r="Q187" s="155">
        <v>0</v>
      </c>
      <c r="R187" s="155">
        <f t="shared" si="22"/>
        <v>0</v>
      </c>
      <c r="S187" s="155">
        <v>0</v>
      </c>
      <c r="T187" s="156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7" t="s">
        <v>141</v>
      </c>
      <c r="AT187" s="157" t="s">
        <v>127</v>
      </c>
      <c r="AU187" s="157" t="s">
        <v>84</v>
      </c>
      <c r="AY187" s="17" t="s">
        <v>124</v>
      </c>
      <c r="BE187" s="158">
        <f t="shared" si="24"/>
        <v>0</v>
      </c>
      <c r="BF187" s="158">
        <f t="shared" si="25"/>
        <v>0</v>
      </c>
      <c r="BG187" s="158">
        <f t="shared" si="26"/>
        <v>0</v>
      </c>
      <c r="BH187" s="158">
        <f t="shared" si="27"/>
        <v>0</v>
      </c>
      <c r="BI187" s="158">
        <f t="shared" si="28"/>
        <v>0</v>
      </c>
      <c r="BJ187" s="17" t="s">
        <v>84</v>
      </c>
      <c r="BK187" s="158">
        <f t="shared" si="29"/>
        <v>0</v>
      </c>
      <c r="BL187" s="17" t="s">
        <v>141</v>
      </c>
      <c r="BM187" s="157" t="s">
        <v>691</v>
      </c>
    </row>
    <row r="188" spans="1:65" s="2" customFormat="1" ht="33" customHeight="1">
      <c r="A188" s="32"/>
      <c r="B188" s="144"/>
      <c r="C188" s="145" t="s">
        <v>474</v>
      </c>
      <c r="D188" s="145" t="s">
        <v>127</v>
      </c>
      <c r="E188" s="146" t="s">
        <v>692</v>
      </c>
      <c r="F188" s="147" t="s">
        <v>693</v>
      </c>
      <c r="G188" s="148" t="s">
        <v>183</v>
      </c>
      <c r="H188" s="149">
        <v>10</v>
      </c>
      <c r="I188" s="150"/>
      <c r="J188" s="151">
        <f t="shared" si="20"/>
        <v>0</v>
      </c>
      <c r="K188" s="152"/>
      <c r="L188" s="33"/>
      <c r="M188" s="153" t="s">
        <v>1</v>
      </c>
      <c r="N188" s="154" t="s">
        <v>41</v>
      </c>
      <c r="O188" s="58"/>
      <c r="P188" s="155">
        <f t="shared" si="21"/>
        <v>0</v>
      </c>
      <c r="Q188" s="155">
        <v>0</v>
      </c>
      <c r="R188" s="155">
        <f t="shared" si="22"/>
        <v>0</v>
      </c>
      <c r="S188" s="155">
        <v>0</v>
      </c>
      <c r="T188" s="156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141</v>
      </c>
      <c r="AT188" s="157" t="s">
        <v>127</v>
      </c>
      <c r="AU188" s="157" t="s">
        <v>84</v>
      </c>
      <c r="AY188" s="17" t="s">
        <v>124</v>
      </c>
      <c r="BE188" s="158">
        <f t="shared" si="24"/>
        <v>0</v>
      </c>
      <c r="BF188" s="158">
        <f t="shared" si="25"/>
        <v>0</v>
      </c>
      <c r="BG188" s="158">
        <f t="shared" si="26"/>
        <v>0</v>
      </c>
      <c r="BH188" s="158">
        <f t="shared" si="27"/>
        <v>0</v>
      </c>
      <c r="BI188" s="158">
        <f t="shared" si="28"/>
        <v>0</v>
      </c>
      <c r="BJ188" s="17" t="s">
        <v>84</v>
      </c>
      <c r="BK188" s="158">
        <f t="shared" si="29"/>
        <v>0</v>
      </c>
      <c r="BL188" s="17" t="s">
        <v>141</v>
      </c>
      <c r="BM188" s="157" t="s">
        <v>694</v>
      </c>
    </row>
    <row r="189" spans="1:65" s="2" customFormat="1" ht="16.5" customHeight="1">
      <c r="A189" s="32"/>
      <c r="B189" s="144"/>
      <c r="C189" s="145" t="s">
        <v>479</v>
      </c>
      <c r="D189" s="145" t="s">
        <v>127</v>
      </c>
      <c r="E189" s="146" t="s">
        <v>695</v>
      </c>
      <c r="F189" s="147" t="s">
        <v>696</v>
      </c>
      <c r="G189" s="148" t="s">
        <v>183</v>
      </c>
      <c r="H189" s="149">
        <v>10</v>
      </c>
      <c r="I189" s="150"/>
      <c r="J189" s="151">
        <f t="shared" si="20"/>
        <v>0</v>
      </c>
      <c r="K189" s="152"/>
      <c r="L189" s="33"/>
      <c r="M189" s="153" t="s">
        <v>1</v>
      </c>
      <c r="N189" s="154" t="s">
        <v>41</v>
      </c>
      <c r="O189" s="58"/>
      <c r="P189" s="155">
        <f t="shared" si="21"/>
        <v>0</v>
      </c>
      <c r="Q189" s="155">
        <v>0</v>
      </c>
      <c r="R189" s="155">
        <f t="shared" si="22"/>
        <v>0</v>
      </c>
      <c r="S189" s="155">
        <v>0</v>
      </c>
      <c r="T189" s="156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7" t="s">
        <v>141</v>
      </c>
      <c r="AT189" s="157" t="s">
        <v>127</v>
      </c>
      <c r="AU189" s="157" t="s">
        <v>84</v>
      </c>
      <c r="AY189" s="17" t="s">
        <v>124</v>
      </c>
      <c r="BE189" s="158">
        <f t="shared" si="24"/>
        <v>0</v>
      </c>
      <c r="BF189" s="158">
        <f t="shared" si="25"/>
        <v>0</v>
      </c>
      <c r="BG189" s="158">
        <f t="shared" si="26"/>
        <v>0</v>
      </c>
      <c r="BH189" s="158">
        <f t="shared" si="27"/>
        <v>0</v>
      </c>
      <c r="BI189" s="158">
        <f t="shared" si="28"/>
        <v>0</v>
      </c>
      <c r="BJ189" s="17" t="s">
        <v>84</v>
      </c>
      <c r="BK189" s="158">
        <f t="shared" si="29"/>
        <v>0</v>
      </c>
      <c r="BL189" s="17" t="s">
        <v>141</v>
      </c>
      <c r="BM189" s="157" t="s">
        <v>697</v>
      </c>
    </row>
    <row r="190" spans="1:65" s="2" customFormat="1" ht="16.5" customHeight="1">
      <c r="A190" s="32"/>
      <c r="B190" s="144"/>
      <c r="C190" s="145" t="s">
        <v>491</v>
      </c>
      <c r="D190" s="145" t="s">
        <v>127</v>
      </c>
      <c r="E190" s="146" t="s">
        <v>698</v>
      </c>
      <c r="F190" s="147" t="s">
        <v>699</v>
      </c>
      <c r="G190" s="148" t="s">
        <v>183</v>
      </c>
      <c r="H190" s="149">
        <v>75</v>
      </c>
      <c r="I190" s="150"/>
      <c r="J190" s="151">
        <f t="shared" si="20"/>
        <v>0</v>
      </c>
      <c r="K190" s="152"/>
      <c r="L190" s="33"/>
      <c r="M190" s="153" t="s">
        <v>1</v>
      </c>
      <c r="N190" s="154" t="s">
        <v>41</v>
      </c>
      <c r="O190" s="58"/>
      <c r="P190" s="155">
        <f t="shared" si="21"/>
        <v>0</v>
      </c>
      <c r="Q190" s="155">
        <v>0</v>
      </c>
      <c r="R190" s="155">
        <f t="shared" si="22"/>
        <v>0</v>
      </c>
      <c r="S190" s="155">
        <v>0</v>
      </c>
      <c r="T190" s="156">
        <f t="shared" si="2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141</v>
      </c>
      <c r="AT190" s="157" t="s">
        <v>127</v>
      </c>
      <c r="AU190" s="157" t="s">
        <v>84</v>
      </c>
      <c r="AY190" s="17" t="s">
        <v>124</v>
      </c>
      <c r="BE190" s="158">
        <f t="shared" si="24"/>
        <v>0</v>
      </c>
      <c r="BF190" s="158">
        <f t="shared" si="25"/>
        <v>0</v>
      </c>
      <c r="BG190" s="158">
        <f t="shared" si="26"/>
        <v>0</v>
      </c>
      <c r="BH190" s="158">
        <f t="shared" si="27"/>
        <v>0</v>
      </c>
      <c r="BI190" s="158">
        <f t="shared" si="28"/>
        <v>0</v>
      </c>
      <c r="BJ190" s="17" t="s">
        <v>84</v>
      </c>
      <c r="BK190" s="158">
        <f t="shared" si="29"/>
        <v>0</v>
      </c>
      <c r="BL190" s="17" t="s">
        <v>141</v>
      </c>
      <c r="BM190" s="157" t="s">
        <v>700</v>
      </c>
    </row>
    <row r="191" spans="1:65" s="2" customFormat="1" ht="16.5" customHeight="1">
      <c r="A191" s="32"/>
      <c r="B191" s="144"/>
      <c r="C191" s="145" t="s">
        <v>501</v>
      </c>
      <c r="D191" s="145" t="s">
        <v>127</v>
      </c>
      <c r="E191" s="146" t="s">
        <v>701</v>
      </c>
      <c r="F191" s="147" t="s">
        <v>702</v>
      </c>
      <c r="G191" s="148" t="s">
        <v>188</v>
      </c>
      <c r="H191" s="149">
        <v>1.5</v>
      </c>
      <c r="I191" s="150"/>
      <c r="J191" s="151">
        <f t="shared" si="20"/>
        <v>0</v>
      </c>
      <c r="K191" s="152"/>
      <c r="L191" s="33"/>
      <c r="M191" s="153" t="s">
        <v>1</v>
      </c>
      <c r="N191" s="154" t="s">
        <v>41</v>
      </c>
      <c r="O191" s="58"/>
      <c r="P191" s="155">
        <f t="shared" si="21"/>
        <v>0</v>
      </c>
      <c r="Q191" s="155">
        <v>0</v>
      </c>
      <c r="R191" s="155">
        <f t="shared" si="22"/>
        <v>0</v>
      </c>
      <c r="S191" s="155">
        <v>0</v>
      </c>
      <c r="T191" s="156">
        <f t="shared" si="2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7" t="s">
        <v>141</v>
      </c>
      <c r="AT191" s="157" t="s">
        <v>127</v>
      </c>
      <c r="AU191" s="157" t="s">
        <v>84</v>
      </c>
      <c r="AY191" s="17" t="s">
        <v>124</v>
      </c>
      <c r="BE191" s="158">
        <f t="shared" si="24"/>
        <v>0</v>
      </c>
      <c r="BF191" s="158">
        <f t="shared" si="25"/>
        <v>0</v>
      </c>
      <c r="BG191" s="158">
        <f t="shared" si="26"/>
        <v>0</v>
      </c>
      <c r="BH191" s="158">
        <f t="shared" si="27"/>
        <v>0</v>
      </c>
      <c r="BI191" s="158">
        <f t="shared" si="28"/>
        <v>0</v>
      </c>
      <c r="BJ191" s="17" t="s">
        <v>84</v>
      </c>
      <c r="BK191" s="158">
        <f t="shared" si="29"/>
        <v>0</v>
      </c>
      <c r="BL191" s="17" t="s">
        <v>141</v>
      </c>
      <c r="BM191" s="157" t="s">
        <v>703</v>
      </c>
    </row>
    <row r="192" spans="1:65" s="12" customFormat="1" ht="25.9" customHeight="1">
      <c r="B192" s="131"/>
      <c r="D192" s="132" t="s">
        <v>75</v>
      </c>
      <c r="E192" s="133" t="s">
        <v>704</v>
      </c>
      <c r="F192" s="133" t="s">
        <v>82</v>
      </c>
      <c r="I192" s="134"/>
      <c r="J192" s="135">
        <f>BK192</f>
        <v>0</v>
      </c>
      <c r="L192" s="131"/>
      <c r="M192" s="136"/>
      <c r="N192" s="137"/>
      <c r="O192" s="137"/>
      <c r="P192" s="138">
        <f>SUM(P193:P207)</f>
        <v>0</v>
      </c>
      <c r="Q192" s="137"/>
      <c r="R192" s="138">
        <f>SUM(R193:R207)</f>
        <v>0</v>
      </c>
      <c r="S192" s="137"/>
      <c r="T192" s="139">
        <f>SUM(T193:T207)</f>
        <v>0</v>
      </c>
      <c r="AR192" s="132" t="s">
        <v>84</v>
      </c>
      <c r="AT192" s="140" t="s">
        <v>75</v>
      </c>
      <c r="AU192" s="140" t="s">
        <v>76</v>
      </c>
      <c r="AY192" s="132" t="s">
        <v>124</v>
      </c>
      <c r="BK192" s="141">
        <f>SUM(BK193:BK207)</f>
        <v>0</v>
      </c>
    </row>
    <row r="193" spans="1:65" s="2" customFormat="1" ht="24.2" customHeight="1">
      <c r="A193" s="32"/>
      <c r="B193" s="144"/>
      <c r="C193" s="145" t="s">
        <v>505</v>
      </c>
      <c r="D193" s="145" t="s">
        <v>127</v>
      </c>
      <c r="E193" s="146" t="s">
        <v>705</v>
      </c>
      <c r="F193" s="147" t="s">
        <v>706</v>
      </c>
      <c r="G193" s="148" t="s">
        <v>707</v>
      </c>
      <c r="H193" s="149">
        <v>1</v>
      </c>
      <c r="I193" s="150"/>
      <c r="J193" s="151">
        <f t="shared" ref="J193:J207" si="30">ROUND(I193*H193,2)</f>
        <v>0</v>
      </c>
      <c r="K193" s="152"/>
      <c r="L193" s="33"/>
      <c r="M193" s="153" t="s">
        <v>1</v>
      </c>
      <c r="N193" s="154" t="s">
        <v>41</v>
      </c>
      <c r="O193" s="58"/>
      <c r="P193" s="155">
        <f t="shared" ref="P193:P207" si="31">O193*H193</f>
        <v>0</v>
      </c>
      <c r="Q193" s="155">
        <v>0</v>
      </c>
      <c r="R193" s="155">
        <f t="shared" ref="R193:R207" si="32">Q193*H193</f>
        <v>0</v>
      </c>
      <c r="S193" s="155">
        <v>0</v>
      </c>
      <c r="T193" s="156">
        <f t="shared" ref="T193:T207" si="33"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7" t="s">
        <v>141</v>
      </c>
      <c r="AT193" s="157" t="s">
        <v>127</v>
      </c>
      <c r="AU193" s="157" t="s">
        <v>84</v>
      </c>
      <c r="AY193" s="17" t="s">
        <v>124</v>
      </c>
      <c r="BE193" s="158">
        <f t="shared" ref="BE193:BE207" si="34">IF(N193="základní",J193,0)</f>
        <v>0</v>
      </c>
      <c r="BF193" s="158">
        <f t="shared" ref="BF193:BF207" si="35">IF(N193="snížená",J193,0)</f>
        <v>0</v>
      </c>
      <c r="BG193" s="158">
        <f t="shared" ref="BG193:BG207" si="36">IF(N193="zákl. přenesená",J193,0)</f>
        <v>0</v>
      </c>
      <c r="BH193" s="158">
        <f t="shared" ref="BH193:BH207" si="37">IF(N193="sníž. přenesená",J193,0)</f>
        <v>0</v>
      </c>
      <c r="BI193" s="158">
        <f t="shared" ref="BI193:BI207" si="38">IF(N193="nulová",J193,0)</f>
        <v>0</v>
      </c>
      <c r="BJ193" s="17" t="s">
        <v>84</v>
      </c>
      <c r="BK193" s="158">
        <f t="shared" ref="BK193:BK207" si="39">ROUND(I193*H193,2)</f>
        <v>0</v>
      </c>
      <c r="BL193" s="17" t="s">
        <v>141</v>
      </c>
      <c r="BM193" s="157" t="s">
        <v>708</v>
      </c>
    </row>
    <row r="194" spans="1:65" s="2" customFormat="1" ht="16.5" customHeight="1">
      <c r="A194" s="32"/>
      <c r="B194" s="144"/>
      <c r="C194" s="145" t="s">
        <v>509</v>
      </c>
      <c r="D194" s="145" t="s">
        <v>127</v>
      </c>
      <c r="E194" s="146" t="s">
        <v>709</v>
      </c>
      <c r="F194" s="147" t="s">
        <v>710</v>
      </c>
      <c r="G194" s="148" t="s">
        <v>711</v>
      </c>
      <c r="H194" s="149">
        <v>20</v>
      </c>
      <c r="I194" s="150"/>
      <c r="J194" s="151">
        <f t="shared" si="30"/>
        <v>0</v>
      </c>
      <c r="K194" s="152"/>
      <c r="L194" s="33"/>
      <c r="M194" s="153" t="s">
        <v>1</v>
      </c>
      <c r="N194" s="154" t="s">
        <v>41</v>
      </c>
      <c r="O194" s="58"/>
      <c r="P194" s="155">
        <f t="shared" si="31"/>
        <v>0</v>
      </c>
      <c r="Q194" s="155">
        <v>0</v>
      </c>
      <c r="R194" s="155">
        <f t="shared" si="32"/>
        <v>0</v>
      </c>
      <c r="S194" s="155">
        <v>0</v>
      </c>
      <c r="T194" s="156">
        <f t="shared" si="3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7" t="s">
        <v>141</v>
      </c>
      <c r="AT194" s="157" t="s">
        <v>127</v>
      </c>
      <c r="AU194" s="157" t="s">
        <v>84</v>
      </c>
      <c r="AY194" s="17" t="s">
        <v>124</v>
      </c>
      <c r="BE194" s="158">
        <f t="shared" si="34"/>
        <v>0</v>
      </c>
      <c r="BF194" s="158">
        <f t="shared" si="35"/>
        <v>0</v>
      </c>
      <c r="BG194" s="158">
        <f t="shared" si="36"/>
        <v>0</v>
      </c>
      <c r="BH194" s="158">
        <f t="shared" si="37"/>
        <v>0</v>
      </c>
      <c r="BI194" s="158">
        <f t="shared" si="38"/>
        <v>0</v>
      </c>
      <c r="BJ194" s="17" t="s">
        <v>84</v>
      </c>
      <c r="BK194" s="158">
        <f t="shared" si="39"/>
        <v>0</v>
      </c>
      <c r="BL194" s="17" t="s">
        <v>141</v>
      </c>
      <c r="BM194" s="157" t="s">
        <v>712</v>
      </c>
    </row>
    <row r="195" spans="1:65" s="2" customFormat="1" ht="16.5" customHeight="1">
      <c r="A195" s="32"/>
      <c r="B195" s="144"/>
      <c r="C195" s="145" t="s">
        <v>515</v>
      </c>
      <c r="D195" s="145" t="s">
        <v>127</v>
      </c>
      <c r="E195" s="146" t="s">
        <v>713</v>
      </c>
      <c r="F195" s="147" t="s">
        <v>714</v>
      </c>
      <c r="G195" s="148" t="s">
        <v>711</v>
      </c>
      <c r="H195" s="149">
        <v>48</v>
      </c>
      <c r="I195" s="150"/>
      <c r="J195" s="151">
        <f t="shared" si="30"/>
        <v>0</v>
      </c>
      <c r="K195" s="152"/>
      <c r="L195" s="33"/>
      <c r="M195" s="153" t="s">
        <v>1</v>
      </c>
      <c r="N195" s="154" t="s">
        <v>41</v>
      </c>
      <c r="O195" s="58"/>
      <c r="P195" s="155">
        <f t="shared" si="31"/>
        <v>0</v>
      </c>
      <c r="Q195" s="155">
        <v>0</v>
      </c>
      <c r="R195" s="155">
        <f t="shared" si="32"/>
        <v>0</v>
      </c>
      <c r="S195" s="155">
        <v>0</v>
      </c>
      <c r="T195" s="156">
        <f t="shared" si="3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7" t="s">
        <v>141</v>
      </c>
      <c r="AT195" s="157" t="s">
        <v>127</v>
      </c>
      <c r="AU195" s="157" t="s">
        <v>84</v>
      </c>
      <c r="AY195" s="17" t="s">
        <v>124</v>
      </c>
      <c r="BE195" s="158">
        <f t="shared" si="34"/>
        <v>0</v>
      </c>
      <c r="BF195" s="158">
        <f t="shared" si="35"/>
        <v>0</v>
      </c>
      <c r="BG195" s="158">
        <f t="shared" si="36"/>
        <v>0</v>
      </c>
      <c r="BH195" s="158">
        <f t="shared" si="37"/>
        <v>0</v>
      </c>
      <c r="BI195" s="158">
        <f t="shared" si="38"/>
        <v>0</v>
      </c>
      <c r="BJ195" s="17" t="s">
        <v>84</v>
      </c>
      <c r="BK195" s="158">
        <f t="shared" si="39"/>
        <v>0</v>
      </c>
      <c r="BL195" s="17" t="s">
        <v>141</v>
      </c>
      <c r="BM195" s="157" t="s">
        <v>715</v>
      </c>
    </row>
    <row r="196" spans="1:65" s="2" customFormat="1" ht="16.5" customHeight="1">
      <c r="A196" s="32"/>
      <c r="B196" s="144"/>
      <c r="C196" s="145" t="s">
        <v>523</v>
      </c>
      <c r="D196" s="145" t="s">
        <v>127</v>
      </c>
      <c r="E196" s="146" t="s">
        <v>716</v>
      </c>
      <c r="F196" s="147" t="s">
        <v>717</v>
      </c>
      <c r="G196" s="148" t="s">
        <v>711</v>
      </c>
      <c r="H196" s="149">
        <v>20</v>
      </c>
      <c r="I196" s="150"/>
      <c r="J196" s="151">
        <f t="shared" si="30"/>
        <v>0</v>
      </c>
      <c r="K196" s="152"/>
      <c r="L196" s="33"/>
      <c r="M196" s="153" t="s">
        <v>1</v>
      </c>
      <c r="N196" s="154" t="s">
        <v>41</v>
      </c>
      <c r="O196" s="58"/>
      <c r="P196" s="155">
        <f t="shared" si="31"/>
        <v>0</v>
      </c>
      <c r="Q196" s="155">
        <v>0</v>
      </c>
      <c r="R196" s="155">
        <f t="shared" si="32"/>
        <v>0</v>
      </c>
      <c r="S196" s="155">
        <v>0</v>
      </c>
      <c r="T196" s="156">
        <f t="shared" si="3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7" t="s">
        <v>141</v>
      </c>
      <c r="AT196" s="157" t="s">
        <v>127</v>
      </c>
      <c r="AU196" s="157" t="s">
        <v>84</v>
      </c>
      <c r="AY196" s="17" t="s">
        <v>124</v>
      </c>
      <c r="BE196" s="158">
        <f t="shared" si="34"/>
        <v>0</v>
      </c>
      <c r="BF196" s="158">
        <f t="shared" si="35"/>
        <v>0</v>
      </c>
      <c r="BG196" s="158">
        <f t="shared" si="36"/>
        <v>0</v>
      </c>
      <c r="BH196" s="158">
        <f t="shared" si="37"/>
        <v>0</v>
      </c>
      <c r="BI196" s="158">
        <f t="shared" si="38"/>
        <v>0</v>
      </c>
      <c r="BJ196" s="17" t="s">
        <v>84</v>
      </c>
      <c r="BK196" s="158">
        <f t="shared" si="39"/>
        <v>0</v>
      </c>
      <c r="BL196" s="17" t="s">
        <v>141</v>
      </c>
      <c r="BM196" s="157" t="s">
        <v>718</v>
      </c>
    </row>
    <row r="197" spans="1:65" s="2" customFormat="1" ht="16.5" customHeight="1">
      <c r="A197" s="32"/>
      <c r="B197" s="144"/>
      <c r="C197" s="145" t="s">
        <v>528</v>
      </c>
      <c r="D197" s="145" t="s">
        <v>127</v>
      </c>
      <c r="E197" s="146" t="s">
        <v>719</v>
      </c>
      <c r="F197" s="147" t="s">
        <v>720</v>
      </c>
      <c r="G197" s="148" t="s">
        <v>551</v>
      </c>
      <c r="H197" s="149">
        <v>9</v>
      </c>
      <c r="I197" s="150"/>
      <c r="J197" s="151">
        <f t="shared" si="30"/>
        <v>0</v>
      </c>
      <c r="K197" s="152"/>
      <c r="L197" s="33"/>
      <c r="M197" s="153" t="s">
        <v>1</v>
      </c>
      <c r="N197" s="154" t="s">
        <v>41</v>
      </c>
      <c r="O197" s="58"/>
      <c r="P197" s="155">
        <f t="shared" si="31"/>
        <v>0</v>
      </c>
      <c r="Q197" s="155">
        <v>0</v>
      </c>
      <c r="R197" s="155">
        <f t="shared" si="32"/>
        <v>0</v>
      </c>
      <c r="S197" s="155">
        <v>0</v>
      </c>
      <c r="T197" s="156">
        <f t="shared" si="3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141</v>
      </c>
      <c r="AT197" s="157" t="s">
        <v>127</v>
      </c>
      <c r="AU197" s="157" t="s">
        <v>84</v>
      </c>
      <c r="AY197" s="17" t="s">
        <v>124</v>
      </c>
      <c r="BE197" s="158">
        <f t="shared" si="34"/>
        <v>0</v>
      </c>
      <c r="BF197" s="158">
        <f t="shared" si="35"/>
        <v>0</v>
      </c>
      <c r="BG197" s="158">
        <f t="shared" si="36"/>
        <v>0</v>
      </c>
      <c r="BH197" s="158">
        <f t="shared" si="37"/>
        <v>0</v>
      </c>
      <c r="BI197" s="158">
        <f t="shared" si="38"/>
        <v>0</v>
      </c>
      <c r="BJ197" s="17" t="s">
        <v>84</v>
      </c>
      <c r="BK197" s="158">
        <f t="shared" si="39"/>
        <v>0</v>
      </c>
      <c r="BL197" s="17" t="s">
        <v>141</v>
      </c>
      <c r="BM197" s="157" t="s">
        <v>721</v>
      </c>
    </row>
    <row r="198" spans="1:65" s="2" customFormat="1" ht="16.5" customHeight="1">
      <c r="A198" s="32"/>
      <c r="B198" s="144"/>
      <c r="C198" s="145" t="s">
        <v>534</v>
      </c>
      <c r="D198" s="145" t="s">
        <v>127</v>
      </c>
      <c r="E198" s="146" t="s">
        <v>722</v>
      </c>
      <c r="F198" s="147" t="s">
        <v>723</v>
      </c>
      <c r="G198" s="148" t="s">
        <v>711</v>
      </c>
      <c r="H198" s="149">
        <v>2</v>
      </c>
      <c r="I198" s="150"/>
      <c r="J198" s="151">
        <f t="shared" si="30"/>
        <v>0</v>
      </c>
      <c r="K198" s="152"/>
      <c r="L198" s="33"/>
      <c r="M198" s="153" t="s">
        <v>1</v>
      </c>
      <c r="N198" s="154" t="s">
        <v>41</v>
      </c>
      <c r="O198" s="58"/>
      <c r="P198" s="155">
        <f t="shared" si="31"/>
        <v>0</v>
      </c>
      <c r="Q198" s="155">
        <v>0</v>
      </c>
      <c r="R198" s="155">
        <f t="shared" si="32"/>
        <v>0</v>
      </c>
      <c r="S198" s="155">
        <v>0</v>
      </c>
      <c r="T198" s="156">
        <f t="shared" si="3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141</v>
      </c>
      <c r="AT198" s="157" t="s">
        <v>127</v>
      </c>
      <c r="AU198" s="157" t="s">
        <v>84</v>
      </c>
      <c r="AY198" s="17" t="s">
        <v>124</v>
      </c>
      <c r="BE198" s="158">
        <f t="shared" si="34"/>
        <v>0</v>
      </c>
      <c r="BF198" s="158">
        <f t="shared" si="35"/>
        <v>0</v>
      </c>
      <c r="BG198" s="158">
        <f t="shared" si="36"/>
        <v>0</v>
      </c>
      <c r="BH198" s="158">
        <f t="shared" si="37"/>
        <v>0</v>
      </c>
      <c r="BI198" s="158">
        <f t="shared" si="38"/>
        <v>0</v>
      </c>
      <c r="BJ198" s="17" t="s">
        <v>84</v>
      </c>
      <c r="BK198" s="158">
        <f t="shared" si="39"/>
        <v>0</v>
      </c>
      <c r="BL198" s="17" t="s">
        <v>141</v>
      </c>
      <c r="BM198" s="157" t="s">
        <v>724</v>
      </c>
    </row>
    <row r="199" spans="1:65" s="2" customFormat="1" ht="24.2" customHeight="1">
      <c r="A199" s="32"/>
      <c r="B199" s="144"/>
      <c r="C199" s="145" t="s">
        <v>725</v>
      </c>
      <c r="D199" s="145" t="s">
        <v>127</v>
      </c>
      <c r="E199" s="146" t="s">
        <v>726</v>
      </c>
      <c r="F199" s="147" t="s">
        <v>727</v>
      </c>
      <c r="G199" s="148" t="s">
        <v>711</v>
      </c>
      <c r="H199" s="149">
        <v>16</v>
      </c>
      <c r="I199" s="150"/>
      <c r="J199" s="151">
        <f t="shared" si="30"/>
        <v>0</v>
      </c>
      <c r="K199" s="152"/>
      <c r="L199" s="33"/>
      <c r="M199" s="153" t="s">
        <v>1</v>
      </c>
      <c r="N199" s="154" t="s">
        <v>41</v>
      </c>
      <c r="O199" s="58"/>
      <c r="P199" s="155">
        <f t="shared" si="31"/>
        <v>0</v>
      </c>
      <c r="Q199" s="155">
        <v>0</v>
      </c>
      <c r="R199" s="155">
        <f t="shared" si="32"/>
        <v>0</v>
      </c>
      <c r="S199" s="155">
        <v>0</v>
      </c>
      <c r="T199" s="156">
        <f t="shared" si="3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7" t="s">
        <v>141</v>
      </c>
      <c r="AT199" s="157" t="s">
        <v>127</v>
      </c>
      <c r="AU199" s="157" t="s">
        <v>84</v>
      </c>
      <c r="AY199" s="17" t="s">
        <v>124</v>
      </c>
      <c r="BE199" s="158">
        <f t="shared" si="34"/>
        <v>0</v>
      </c>
      <c r="BF199" s="158">
        <f t="shared" si="35"/>
        <v>0</v>
      </c>
      <c r="BG199" s="158">
        <f t="shared" si="36"/>
        <v>0</v>
      </c>
      <c r="BH199" s="158">
        <f t="shared" si="37"/>
        <v>0</v>
      </c>
      <c r="BI199" s="158">
        <f t="shared" si="38"/>
        <v>0</v>
      </c>
      <c r="BJ199" s="17" t="s">
        <v>84</v>
      </c>
      <c r="BK199" s="158">
        <f t="shared" si="39"/>
        <v>0</v>
      </c>
      <c r="BL199" s="17" t="s">
        <v>141</v>
      </c>
      <c r="BM199" s="157" t="s">
        <v>728</v>
      </c>
    </row>
    <row r="200" spans="1:65" s="2" customFormat="1" ht="16.5" customHeight="1">
      <c r="A200" s="32"/>
      <c r="B200" s="144"/>
      <c r="C200" s="145" t="s">
        <v>623</v>
      </c>
      <c r="D200" s="145" t="s">
        <v>127</v>
      </c>
      <c r="E200" s="146" t="s">
        <v>729</v>
      </c>
      <c r="F200" s="147" t="s">
        <v>730</v>
      </c>
      <c r="G200" s="148" t="s">
        <v>711</v>
      </c>
      <c r="H200" s="149">
        <v>6</v>
      </c>
      <c r="I200" s="150"/>
      <c r="J200" s="151">
        <f t="shared" si="30"/>
        <v>0</v>
      </c>
      <c r="K200" s="152"/>
      <c r="L200" s="33"/>
      <c r="M200" s="153" t="s">
        <v>1</v>
      </c>
      <c r="N200" s="154" t="s">
        <v>41</v>
      </c>
      <c r="O200" s="58"/>
      <c r="P200" s="155">
        <f t="shared" si="31"/>
        <v>0</v>
      </c>
      <c r="Q200" s="155">
        <v>0</v>
      </c>
      <c r="R200" s="155">
        <f t="shared" si="32"/>
        <v>0</v>
      </c>
      <c r="S200" s="155">
        <v>0</v>
      </c>
      <c r="T200" s="156">
        <f t="shared" si="3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7" t="s">
        <v>141</v>
      </c>
      <c r="AT200" s="157" t="s">
        <v>127</v>
      </c>
      <c r="AU200" s="157" t="s">
        <v>84</v>
      </c>
      <c r="AY200" s="17" t="s">
        <v>124</v>
      </c>
      <c r="BE200" s="158">
        <f t="shared" si="34"/>
        <v>0</v>
      </c>
      <c r="BF200" s="158">
        <f t="shared" si="35"/>
        <v>0</v>
      </c>
      <c r="BG200" s="158">
        <f t="shared" si="36"/>
        <v>0</v>
      </c>
      <c r="BH200" s="158">
        <f t="shared" si="37"/>
        <v>0</v>
      </c>
      <c r="BI200" s="158">
        <f t="shared" si="38"/>
        <v>0</v>
      </c>
      <c r="BJ200" s="17" t="s">
        <v>84</v>
      </c>
      <c r="BK200" s="158">
        <f t="shared" si="39"/>
        <v>0</v>
      </c>
      <c r="BL200" s="17" t="s">
        <v>141</v>
      </c>
      <c r="BM200" s="157" t="s">
        <v>731</v>
      </c>
    </row>
    <row r="201" spans="1:65" s="2" customFormat="1" ht="16.5" customHeight="1">
      <c r="A201" s="32"/>
      <c r="B201" s="144"/>
      <c r="C201" s="145" t="s">
        <v>732</v>
      </c>
      <c r="D201" s="145" t="s">
        <v>127</v>
      </c>
      <c r="E201" s="146" t="s">
        <v>733</v>
      </c>
      <c r="F201" s="147" t="s">
        <v>734</v>
      </c>
      <c r="G201" s="148" t="s">
        <v>711</v>
      </c>
      <c r="H201" s="149">
        <v>32</v>
      </c>
      <c r="I201" s="150"/>
      <c r="J201" s="151">
        <f t="shared" si="30"/>
        <v>0</v>
      </c>
      <c r="K201" s="152"/>
      <c r="L201" s="33"/>
      <c r="M201" s="153" t="s">
        <v>1</v>
      </c>
      <c r="N201" s="154" t="s">
        <v>41</v>
      </c>
      <c r="O201" s="58"/>
      <c r="P201" s="155">
        <f t="shared" si="31"/>
        <v>0</v>
      </c>
      <c r="Q201" s="155">
        <v>0</v>
      </c>
      <c r="R201" s="155">
        <f t="shared" si="32"/>
        <v>0</v>
      </c>
      <c r="S201" s="155">
        <v>0</v>
      </c>
      <c r="T201" s="156">
        <f t="shared" si="3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57" t="s">
        <v>141</v>
      </c>
      <c r="AT201" s="157" t="s">
        <v>127</v>
      </c>
      <c r="AU201" s="157" t="s">
        <v>84</v>
      </c>
      <c r="AY201" s="17" t="s">
        <v>124</v>
      </c>
      <c r="BE201" s="158">
        <f t="shared" si="34"/>
        <v>0</v>
      </c>
      <c r="BF201" s="158">
        <f t="shared" si="35"/>
        <v>0</v>
      </c>
      <c r="BG201" s="158">
        <f t="shared" si="36"/>
        <v>0</v>
      </c>
      <c r="BH201" s="158">
        <f t="shared" si="37"/>
        <v>0</v>
      </c>
      <c r="BI201" s="158">
        <f t="shared" si="38"/>
        <v>0</v>
      </c>
      <c r="BJ201" s="17" t="s">
        <v>84</v>
      </c>
      <c r="BK201" s="158">
        <f t="shared" si="39"/>
        <v>0</v>
      </c>
      <c r="BL201" s="17" t="s">
        <v>141</v>
      </c>
      <c r="BM201" s="157" t="s">
        <v>735</v>
      </c>
    </row>
    <row r="202" spans="1:65" s="2" customFormat="1" ht="16.5" customHeight="1">
      <c r="A202" s="32"/>
      <c r="B202" s="144"/>
      <c r="C202" s="145" t="s">
        <v>626</v>
      </c>
      <c r="D202" s="145" t="s">
        <v>127</v>
      </c>
      <c r="E202" s="146" t="s">
        <v>736</v>
      </c>
      <c r="F202" s="147" t="s">
        <v>737</v>
      </c>
      <c r="G202" s="148" t="s">
        <v>711</v>
      </c>
      <c r="H202" s="149">
        <v>8</v>
      </c>
      <c r="I202" s="150"/>
      <c r="J202" s="151">
        <f t="shared" si="30"/>
        <v>0</v>
      </c>
      <c r="K202" s="152"/>
      <c r="L202" s="33"/>
      <c r="M202" s="153" t="s">
        <v>1</v>
      </c>
      <c r="N202" s="154" t="s">
        <v>41</v>
      </c>
      <c r="O202" s="58"/>
      <c r="P202" s="155">
        <f t="shared" si="31"/>
        <v>0</v>
      </c>
      <c r="Q202" s="155">
        <v>0</v>
      </c>
      <c r="R202" s="155">
        <f t="shared" si="32"/>
        <v>0</v>
      </c>
      <c r="S202" s="155">
        <v>0</v>
      </c>
      <c r="T202" s="156">
        <f t="shared" si="3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141</v>
      </c>
      <c r="AT202" s="157" t="s">
        <v>127</v>
      </c>
      <c r="AU202" s="157" t="s">
        <v>84</v>
      </c>
      <c r="AY202" s="17" t="s">
        <v>124</v>
      </c>
      <c r="BE202" s="158">
        <f t="shared" si="34"/>
        <v>0</v>
      </c>
      <c r="BF202" s="158">
        <f t="shared" si="35"/>
        <v>0</v>
      </c>
      <c r="BG202" s="158">
        <f t="shared" si="36"/>
        <v>0</v>
      </c>
      <c r="BH202" s="158">
        <f t="shared" si="37"/>
        <v>0</v>
      </c>
      <c r="BI202" s="158">
        <f t="shared" si="38"/>
        <v>0</v>
      </c>
      <c r="BJ202" s="17" t="s">
        <v>84</v>
      </c>
      <c r="BK202" s="158">
        <f t="shared" si="39"/>
        <v>0</v>
      </c>
      <c r="BL202" s="17" t="s">
        <v>141</v>
      </c>
      <c r="BM202" s="157" t="s">
        <v>738</v>
      </c>
    </row>
    <row r="203" spans="1:65" s="2" customFormat="1" ht="16.5" customHeight="1">
      <c r="A203" s="32"/>
      <c r="B203" s="144"/>
      <c r="C203" s="145" t="s">
        <v>739</v>
      </c>
      <c r="D203" s="145" t="s">
        <v>127</v>
      </c>
      <c r="E203" s="146" t="s">
        <v>740</v>
      </c>
      <c r="F203" s="147" t="s">
        <v>741</v>
      </c>
      <c r="G203" s="148" t="s">
        <v>711</v>
      </c>
      <c r="H203" s="149">
        <v>4</v>
      </c>
      <c r="I203" s="150"/>
      <c r="J203" s="151">
        <f t="shared" si="30"/>
        <v>0</v>
      </c>
      <c r="K203" s="152"/>
      <c r="L203" s="33"/>
      <c r="M203" s="153" t="s">
        <v>1</v>
      </c>
      <c r="N203" s="154" t="s">
        <v>41</v>
      </c>
      <c r="O203" s="58"/>
      <c r="P203" s="155">
        <f t="shared" si="31"/>
        <v>0</v>
      </c>
      <c r="Q203" s="155">
        <v>0</v>
      </c>
      <c r="R203" s="155">
        <f t="shared" si="32"/>
        <v>0</v>
      </c>
      <c r="S203" s="155">
        <v>0</v>
      </c>
      <c r="T203" s="156">
        <f t="shared" si="33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7" t="s">
        <v>141</v>
      </c>
      <c r="AT203" s="157" t="s">
        <v>127</v>
      </c>
      <c r="AU203" s="157" t="s">
        <v>84</v>
      </c>
      <c r="AY203" s="17" t="s">
        <v>124</v>
      </c>
      <c r="BE203" s="158">
        <f t="shared" si="34"/>
        <v>0</v>
      </c>
      <c r="BF203" s="158">
        <f t="shared" si="35"/>
        <v>0</v>
      </c>
      <c r="BG203" s="158">
        <f t="shared" si="36"/>
        <v>0</v>
      </c>
      <c r="BH203" s="158">
        <f t="shared" si="37"/>
        <v>0</v>
      </c>
      <c r="BI203" s="158">
        <f t="shared" si="38"/>
        <v>0</v>
      </c>
      <c r="BJ203" s="17" t="s">
        <v>84</v>
      </c>
      <c r="BK203" s="158">
        <f t="shared" si="39"/>
        <v>0</v>
      </c>
      <c r="BL203" s="17" t="s">
        <v>141</v>
      </c>
      <c r="BM203" s="157" t="s">
        <v>742</v>
      </c>
    </row>
    <row r="204" spans="1:65" s="2" customFormat="1" ht="16.5" customHeight="1">
      <c r="A204" s="32"/>
      <c r="B204" s="144"/>
      <c r="C204" s="145" t="s">
        <v>629</v>
      </c>
      <c r="D204" s="145" t="s">
        <v>127</v>
      </c>
      <c r="E204" s="146" t="s">
        <v>743</v>
      </c>
      <c r="F204" s="147" t="s">
        <v>744</v>
      </c>
      <c r="G204" s="148" t="s">
        <v>711</v>
      </c>
      <c r="H204" s="149">
        <v>10</v>
      </c>
      <c r="I204" s="150"/>
      <c r="J204" s="151">
        <f t="shared" si="30"/>
        <v>0</v>
      </c>
      <c r="K204" s="152"/>
      <c r="L204" s="33"/>
      <c r="M204" s="153" t="s">
        <v>1</v>
      </c>
      <c r="N204" s="154" t="s">
        <v>41</v>
      </c>
      <c r="O204" s="58"/>
      <c r="P204" s="155">
        <f t="shared" si="31"/>
        <v>0</v>
      </c>
      <c r="Q204" s="155">
        <v>0</v>
      </c>
      <c r="R204" s="155">
        <f t="shared" si="32"/>
        <v>0</v>
      </c>
      <c r="S204" s="155">
        <v>0</v>
      </c>
      <c r="T204" s="156">
        <f t="shared" si="33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141</v>
      </c>
      <c r="AT204" s="157" t="s">
        <v>127</v>
      </c>
      <c r="AU204" s="157" t="s">
        <v>84</v>
      </c>
      <c r="AY204" s="17" t="s">
        <v>124</v>
      </c>
      <c r="BE204" s="158">
        <f t="shared" si="34"/>
        <v>0</v>
      </c>
      <c r="BF204" s="158">
        <f t="shared" si="35"/>
        <v>0</v>
      </c>
      <c r="BG204" s="158">
        <f t="shared" si="36"/>
        <v>0</v>
      </c>
      <c r="BH204" s="158">
        <f t="shared" si="37"/>
        <v>0</v>
      </c>
      <c r="BI204" s="158">
        <f t="shared" si="38"/>
        <v>0</v>
      </c>
      <c r="BJ204" s="17" t="s">
        <v>84</v>
      </c>
      <c r="BK204" s="158">
        <f t="shared" si="39"/>
        <v>0</v>
      </c>
      <c r="BL204" s="17" t="s">
        <v>141</v>
      </c>
      <c r="BM204" s="157" t="s">
        <v>745</v>
      </c>
    </row>
    <row r="205" spans="1:65" s="2" customFormat="1" ht="16.5" customHeight="1">
      <c r="A205" s="32"/>
      <c r="B205" s="144"/>
      <c r="C205" s="145" t="s">
        <v>746</v>
      </c>
      <c r="D205" s="145" t="s">
        <v>127</v>
      </c>
      <c r="E205" s="146" t="s">
        <v>747</v>
      </c>
      <c r="F205" s="147" t="s">
        <v>748</v>
      </c>
      <c r="G205" s="148" t="s">
        <v>711</v>
      </c>
      <c r="H205" s="149">
        <v>8</v>
      </c>
      <c r="I205" s="150"/>
      <c r="J205" s="151">
        <f t="shared" si="30"/>
        <v>0</v>
      </c>
      <c r="K205" s="152"/>
      <c r="L205" s="33"/>
      <c r="M205" s="153" t="s">
        <v>1</v>
      </c>
      <c r="N205" s="154" t="s">
        <v>41</v>
      </c>
      <c r="O205" s="58"/>
      <c r="P205" s="155">
        <f t="shared" si="31"/>
        <v>0</v>
      </c>
      <c r="Q205" s="155">
        <v>0</v>
      </c>
      <c r="R205" s="155">
        <f t="shared" si="32"/>
        <v>0</v>
      </c>
      <c r="S205" s="155">
        <v>0</v>
      </c>
      <c r="T205" s="156">
        <f t="shared" si="3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141</v>
      </c>
      <c r="AT205" s="157" t="s">
        <v>127</v>
      </c>
      <c r="AU205" s="157" t="s">
        <v>84</v>
      </c>
      <c r="AY205" s="17" t="s">
        <v>124</v>
      </c>
      <c r="BE205" s="158">
        <f t="shared" si="34"/>
        <v>0</v>
      </c>
      <c r="BF205" s="158">
        <f t="shared" si="35"/>
        <v>0</v>
      </c>
      <c r="BG205" s="158">
        <f t="shared" si="36"/>
        <v>0</v>
      </c>
      <c r="BH205" s="158">
        <f t="shared" si="37"/>
        <v>0</v>
      </c>
      <c r="BI205" s="158">
        <f t="shared" si="38"/>
        <v>0</v>
      </c>
      <c r="BJ205" s="17" t="s">
        <v>84</v>
      </c>
      <c r="BK205" s="158">
        <f t="shared" si="39"/>
        <v>0</v>
      </c>
      <c r="BL205" s="17" t="s">
        <v>141</v>
      </c>
      <c r="BM205" s="157" t="s">
        <v>749</v>
      </c>
    </row>
    <row r="206" spans="1:65" s="2" customFormat="1" ht="16.5" customHeight="1">
      <c r="A206" s="32"/>
      <c r="B206" s="144"/>
      <c r="C206" s="145" t="s">
        <v>632</v>
      </c>
      <c r="D206" s="145" t="s">
        <v>127</v>
      </c>
      <c r="E206" s="146" t="s">
        <v>750</v>
      </c>
      <c r="F206" s="147" t="s">
        <v>751</v>
      </c>
      <c r="G206" s="148" t="s">
        <v>711</v>
      </c>
      <c r="H206" s="149">
        <v>12</v>
      </c>
      <c r="I206" s="150"/>
      <c r="J206" s="151">
        <f t="shared" si="30"/>
        <v>0</v>
      </c>
      <c r="K206" s="152"/>
      <c r="L206" s="33"/>
      <c r="M206" s="153" t="s">
        <v>1</v>
      </c>
      <c r="N206" s="154" t="s">
        <v>41</v>
      </c>
      <c r="O206" s="58"/>
      <c r="P206" s="155">
        <f t="shared" si="31"/>
        <v>0</v>
      </c>
      <c r="Q206" s="155">
        <v>0</v>
      </c>
      <c r="R206" s="155">
        <f t="shared" si="32"/>
        <v>0</v>
      </c>
      <c r="S206" s="155">
        <v>0</v>
      </c>
      <c r="T206" s="156">
        <f t="shared" si="3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141</v>
      </c>
      <c r="AT206" s="157" t="s">
        <v>127</v>
      </c>
      <c r="AU206" s="157" t="s">
        <v>84</v>
      </c>
      <c r="AY206" s="17" t="s">
        <v>124</v>
      </c>
      <c r="BE206" s="158">
        <f t="shared" si="34"/>
        <v>0</v>
      </c>
      <c r="BF206" s="158">
        <f t="shared" si="35"/>
        <v>0</v>
      </c>
      <c r="BG206" s="158">
        <f t="shared" si="36"/>
        <v>0</v>
      </c>
      <c r="BH206" s="158">
        <f t="shared" si="37"/>
        <v>0</v>
      </c>
      <c r="BI206" s="158">
        <f t="shared" si="38"/>
        <v>0</v>
      </c>
      <c r="BJ206" s="17" t="s">
        <v>84</v>
      </c>
      <c r="BK206" s="158">
        <f t="shared" si="39"/>
        <v>0</v>
      </c>
      <c r="BL206" s="17" t="s">
        <v>141</v>
      </c>
      <c r="BM206" s="157" t="s">
        <v>752</v>
      </c>
    </row>
    <row r="207" spans="1:65" s="2" customFormat="1" ht="21.75" customHeight="1">
      <c r="A207" s="32"/>
      <c r="B207" s="144"/>
      <c r="C207" s="145" t="s">
        <v>753</v>
      </c>
      <c r="D207" s="145" t="s">
        <v>127</v>
      </c>
      <c r="E207" s="146" t="s">
        <v>754</v>
      </c>
      <c r="F207" s="147" t="s">
        <v>755</v>
      </c>
      <c r="G207" s="148" t="s">
        <v>711</v>
      </c>
      <c r="H207" s="149">
        <v>8</v>
      </c>
      <c r="I207" s="150"/>
      <c r="J207" s="151">
        <f t="shared" si="30"/>
        <v>0</v>
      </c>
      <c r="K207" s="152"/>
      <c r="L207" s="33"/>
      <c r="M207" s="153" t="s">
        <v>1</v>
      </c>
      <c r="N207" s="154" t="s">
        <v>41</v>
      </c>
      <c r="O207" s="58"/>
      <c r="P207" s="155">
        <f t="shared" si="31"/>
        <v>0</v>
      </c>
      <c r="Q207" s="155">
        <v>0</v>
      </c>
      <c r="R207" s="155">
        <f t="shared" si="32"/>
        <v>0</v>
      </c>
      <c r="S207" s="155">
        <v>0</v>
      </c>
      <c r="T207" s="156">
        <f t="shared" si="3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7" t="s">
        <v>141</v>
      </c>
      <c r="AT207" s="157" t="s">
        <v>127</v>
      </c>
      <c r="AU207" s="157" t="s">
        <v>84</v>
      </c>
      <c r="AY207" s="17" t="s">
        <v>124</v>
      </c>
      <c r="BE207" s="158">
        <f t="shared" si="34"/>
        <v>0</v>
      </c>
      <c r="BF207" s="158">
        <f t="shared" si="35"/>
        <v>0</v>
      </c>
      <c r="BG207" s="158">
        <f t="shared" si="36"/>
        <v>0</v>
      </c>
      <c r="BH207" s="158">
        <f t="shared" si="37"/>
        <v>0</v>
      </c>
      <c r="BI207" s="158">
        <f t="shared" si="38"/>
        <v>0</v>
      </c>
      <c r="BJ207" s="17" t="s">
        <v>84</v>
      </c>
      <c r="BK207" s="158">
        <f t="shared" si="39"/>
        <v>0</v>
      </c>
      <c r="BL207" s="17" t="s">
        <v>141</v>
      </c>
      <c r="BM207" s="157" t="s">
        <v>756</v>
      </c>
    </row>
    <row r="208" spans="1:65" s="12" customFormat="1" ht="25.9" customHeight="1">
      <c r="B208" s="131"/>
      <c r="D208" s="132" t="s">
        <v>75</v>
      </c>
      <c r="E208" s="133" t="s">
        <v>757</v>
      </c>
      <c r="F208" s="133" t="s">
        <v>758</v>
      </c>
      <c r="I208" s="134"/>
      <c r="J208" s="135">
        <f>BK208</f>
        <v>0</v>
      </c>
      <c r="L208" s="131"/>
      <c r="M208" s="136"/>
      <c r="N208" s="137"/>
      <c r="O208" s="137"/>
      <c r="P208" s="138">
        <f>SUM(P209:P215)</f>
        <v>0</v>
      </c>
      <c r="Q208" s="137"/>
      <c r="R208" s="138">
        <f>SUM(R209:R215)</f>
        <v>0</v>
      </c>
      <c r="S208" s="137"/>
      <c r="T208" s="139">
        <f>SUM(T209:T215)</f>
        <v>0</v>
      </c>
      <c r="AR208" s="132" t="s">
        <v>84</v>
      </c>
      <c r="AT208" s="140" t="s">
        <v>75</v>
      </c>
      <c r="AU208" s="140" t="s">
        <v>76</v>
      </c>
      <c r="AY208" s="132" t="s">
        <v>124</v>
      </c>
      <c r="BK208" s="141">
        <f>SUM(BK209:BK215)</f>
        <v>0</v>
      </c>
    </row>
    <row r="209" spans="1:65" s="2" customFormat="1" ht="16.5" customHeight="1">
      <c r="A209" s="32"/>
      <c r="B209" s="144"/>
      <c r="C209" s="145" t="s">
        <v>636</v>
      </c>
      <c r="D209" s="145" t="s">
        <v>127</v>
      </c>
      <c r="E209" s="146" t="s">
        <v>125</v>
      </c>
      <c r="F209" s="147" t="s">
        <v>759</v>
      </c>
      <c r="G209" s="148" t="s">
        <v>707</v>
      </c>
      <c r="H209" s="149">
        <v>1</v>
      </c>
      <c r="I209" s="150"/>
      <c r="J209" s="151">
        <f t="shared" ref="J209:J215" si="40">ROUND(I209*H209,2)</f>
        <v>0</v>
      </c>
      <c r="K209" s="152"/>
      <c r="L209" s="33"/>
      <c r="M209" s="153" t="s">
        <v>1</v>
      </c>
      <c r="N209" s="154" t="s">
        <v>41</v>
      </c>
      <c r="O209" s="58"/>
      <c r="P209" s="155">
        <f t="shared" ref="P209:P215" si="41">O209*H209</f>
        <v>0</v>
      </c>
      <c r="Q209" s="155">
        <v>0</v>
      </c>
      <c r="R209" s="155">
        <f t="shared" ref="R209:R215" si="42">Q209*H209</f>
        <v>0</v>
      </c>
      <c r="S209" s="155">
        <v>0</v>
      </c>
      <c r="T209" s="156">
        <f t="shared" ref="T209:T215" si="43"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141</v>
      </c>
      <c r="AT209" s="157" t="s">
        <v>127</v>
      </c>
      <c r="AU209" s="157" t="s">
        <v>84</v>
      </c>
      <c r="AY209" s="17" t="s">
        <v>124</v>
      </c>
      <c r="BE209" s="158">
        <f t="shared" ref="BE209:BE215" si="44">IF(N209="základní",J209,0)</f>
        <v>0</v>
      </c>
      <c r="BF209" s="158">
        <f t="shared" ref="BF209:BF215" si="45">IF(N209="snížená",J209,0)</f>
        <v>0</v>
      </c>
      <c r="BG209" s="158">
        <f t="shared" ref="BG209:BG215" si="46">IF(N209="zákl. přenesená",J209,0)</f>
        <v>0</v>
      </c>
      <c r="BH209" s="158">
        <f t="shared" ref="BH209:BH215" si="47">IF(N209="sníž. přenesená",J209,0)</f>
        <v>0</v>
      </c>
      <c r="BI209" s="158">
        <f t="shared" ref="BI209:BI215" si="48">IF(N209="nulová",J209,0)</f>
        <v>0</v>
      </c>
      <c r="BJ209" s="17" t="s">
        <v>84</v>
      </c>
      <c r="BK209" s="158">
        <f t="shared" ref="BK209:BK215" si="49">ROUND(I209*H209,2)</f>
        <v>0</v>
      </c>
      <c r="BL209" s="17" t="s">
        <v>141</v>
      </c>
      <c r="BM209" s="157" t="s">
        <v>760</v>
      </c>
    </row>
    <row r="210" spans="1:65" s="2" customFormat="1" ht="16.5" customHeight="1">
      <c r="A210" s="32"/>
      <c r="B210" s="144"/>
      <c r="C210" s="145" t="s">
        <v>761</v>
      </c>
      <c r="D210" s="145" t="s">
        <v>127</v>
      </c>
      <c r="E210" s="146" t="s">
        <v>762</v>
      </c>
      <c r="F210" s="147" t="s">
        <v>763</v>
      </c>
      <c r="G210" s="148" t="s">
        <v>707</v>
      </c>
      <c r="H210" s="149">
        <v>1</v>
      </c>
      <c r="I210" s="150"/>
      <c r="J210" s="151">
        <f t="shared" si="40"/>
        <v>0</v>
      </c>
      <c r="K210" s="152"/>
      <c r="L210" s="33"/>
      <c r="M210" s="153" t="s">
        <v>1</v>
      </c>
      <c r="N210" s="154" t="s">
        <v>41</v>
      </c>
      <c r="O210" s="58"/>
      <c r="P210" s="155">
        <f t="shared" si="41"/>
        <v>0</v>
      </c>
      <c r="Q210" s="155">
        <v>0</v>
      </c>
      <c r="R210" s="155">
        <f t="shared" si="42"/>
        <v>0</v>
      </c>
      <c r="S210" s="155">
        <v>0</v>
      </c>
      <c r="T210" s="156">
        <f t="shared" si="4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7" t="s">
        <v>141</v>
      </c>
      <c r="AT210" s="157" t="s">
        <v>127</v>
      </c>
      <c r="AU210" s="157" t="s">
        <v>84</v>
      </c>
      <c r="AY210" s="17" t="s">
        <v>124</v>
      </c>
      <c r="BE210" s="158">
        <f t="shared" si="44"/>
        <v>0</v>
      </c>
      <c r="BF210" s="158">
        <f t="shared" si="45"/>
        <v>0</v>
      </c>
      <c r="BG210" s="158">
        <f t="shared" si="46"/>
        <v>0</v>
      </c>
      <c r="BH210" s="158">
        <f t="shared" si="47"/>
        <v>0</v>
      </c>
      <c r="BI210" s="158">
        <f t="shared" si="48"/>
        <v>0</v>
      </c>
      <c r="BJ210" s="17" t="s">
        <v>84</v>
      </c>
      <c r="BK210" s="158">
        <f t="shared" si="49"/>
        <v>0</v>
      </c>
      <c r="BL210" s="17" t="s">
        <v>141</v>
      </c>
      <c r="BM210" s="157" t="s">
        <v>764</v>
      </c>
    </row>
    <row r="211" spans="1:65" s="2" customFormat="1" ht="16.5" customHeight="1">
      <c r="A211" s="32"/>
      <c r="B211" s="144"/>
      <c r="C211" s="145" t="s">
        <v>639</v>
      </c>
      <c r="D211" s="145" t="s">
        <v>127</v>
      </c>
      <c r="E211" s="146" t="s">
        <v>136</v>
      </c>
      <c r="F211" s="147" t="s">
        <v>765</v>
      </c>
      <c r="G211" s="148" t="s">
        <v>707</v>
      </c>
      <c r="H211" s="149">
        <v>1</v>
      </c>
      <c r="I211" s="150"/>
      <c r="J211" s="151">
        <f t="shared" si="40"/>
        <v>0</v>
      </c>
      <c r="K211" s="152"/>
      <c r="L211" s="33"/>
      <c r="M211" s="153" t="s">
        <v>1</v>
      </c>
      <c r="N211" s="154" t="s">
        <v>41</v>
      </c>
      <c r="O211" s="58"/>
      <c r="P211" s="155">
        <f t="shared" si="41"/>
        <v>0</v>
      </c>
      <c r="Q211" s="155">
        <v>0</v>
      </c>
      <c r="R211" s="155">
        <f t="shared" si="42"/>
        <v>0</v>
      </c>
      <c r="S211" s="155">
        <v>0</v>
      </c>
      <c r="T211" s="156">
        <f t="shared" si="4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7" t="s">
        <v>141</v>
      </c>
      <c r="AT211" s="157" t="s">
        <v>127</v>
      </c>
      <c r="AU211" s="157" t="s">
        <v>84</v>
      </c>
      <c r="AY211" s="17" t="s">
        <v>124</v>
      </c>
      <c r="BE211" s="158">
        <f t="shared" si="44"/>
        <v>0</v>
      </c>
      <c r="BF211" s="158">
        <f t="shared" si="45"/>
        <v>0</v>
      </c>
      <c r="BG211" s="158">
        <f t="shared" si="46"/>
        <v>0</v>
      </c>
      <c r="BH211" s="158">
        <f t="shared" si="47"/>
        <v>0</v>
      </c>
      <c r="BI211" s="158">
        <f t="shared" si="48"/>
        <v>0</v>
      </c>
      <c r="BJ211" s="17" t="s">
        <v>84</v>
      </c>
      <c r="BK211" s="158">
        <f t="shared" si="49"/>
        <v>0</v>
      </c>
      <c r="BL211" s="17" t="s">
        <v>141</v>
      </c>
      <c r="BM211" s="157" t="s">
        <v>766</v>
      </c>
    </row>
    <row r="212" spans="1:65" s="2" customFormat="1" ht="16.5" customHeight="1">
      <c r="A212" s="32"/>
      <c r="B212" s="144"/>
      <c r="C212" s="145" t="s">
        <v>767</v>
      </c>
      <c r="D212" s="145" t="s">
        <v>127</v>
      </c>
      <c r="E212" s="146" t="s">
        <v>158</v>
      </c>
      <c r="F212" s="147" t="s">
        <v>768</v>
      </c>
      <c r="G212" s="148" t="s">
        <v>707</v>
      </c>
      <c r="H212" s="149">
        <v>1</v>
      </c>
      <c r="I212" s="150"/>
      <c r="J212" s="151">
        <f t="shared" si="40"/>
        <v>0</v>
      </c>
      <c r="K212" s="152"/>
      <c r="L212" s="33"/>
      <c r="M212" s="153" t="s">
        <v>1</v>
      </c>
      <c r="N212" s="154" t="s">
        <v>41</v>
      </c>
      <c r="O212" s="58"/>
      <c r="P212" s="155">
        <f t="shared" si="41"/>
        <v>0</v>
      </c>
      <c r="Q212" s="155">
        <v>0</v>
      </c>
      <c r="R212" s="155">
        <f t="shared" si="42"/>
        <v>0</v>
      </c>
      <c r="S212" s="155">
        <v>0</v>
      </c>
      <c r="T212" s="156">
        <f t="shared" si="4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141</v>
      </c>
      <c r="AT212" s="157" t="s">
        <v>127</v>
      </c>
      <c r="AU212" s="157" t="s">
        <v>84</v>
      </c>
      <c r="AY212" s="17" t="s">
        <v>124</v>
      </c>
      <c r="BE212" s="158">
        <f t="shared" si="44"/>
        <v>0</v>
      </c>
      <c r="BF212" s="158">
        <f t="shared" si="45"/>
        <v>0</v>
      </c>
      <c r="BG212" s="158">
        <f t="shared" si="46"/>
        <v>0</v>
      </c>
      <c r="BH212" s="158">
        <f t="shared" si="47"/>
        <v>0</v>
      </c>
      <c r="BI212" s="158">
        <f t="shared" si="48"/>
        <v>0</v>
      </c>
      <c r="BJ212" s="17" t="s">
        <v>84</v>
      </c>
      <c r="BK212" s="158">
        <f t="shared" si="49"/>
        <v>0</v>
      </c>
      <c r="BL212" s="17" t="s">
        <v>141</v>
      </c>
      <c r="BM212" s="157" t="s">
        <v>769</v>
      </c>
    </row>
    <row r="213" spans="1:65" s="2" customFormat="1" ht="16.5" customHeight="1">
      <c r="A213" s="32"/>
      <c r="B213" s="144"/>
      <c r="C213" s="145" t="s">
        <v>643</v>
      </c>
      <c r="D213" s="145" t="s">
        <v>127</v>
      </c>
      <c r="E213" s="146" t="s">
        <v>770</v>
      </c>
      <c r="F213" s="147" t="s">
        <v>771</v>
      </c>
      <c r="G213" s="148" t="s">
        <v>707</v>
      </c>
      <c r="H213" s="149">
        <v>1</v>
      </c>
      <c r="I213" s="150"/>
      <c r="J213" s="151">
        <f t="shared" si="40"/>
        <v>0</v>
      </c>
      <c r="K213" s="152"/>
      <c r="L213" s="33"/>
      <c r="M213" s="153" t="s">
        <v>1</v>
      </c>
      <c r="N213" s="154" t="s">
        <v>41</v>
      </c>
      <c r="O213" s="58"/>
      <c r="P213" s="155">
        <f t="shared" si="41"/>
        <v>0</v>
      </c>
      <c r="Q213" s="155">
        <v>0</v>
      </c>
      <c r="R213" s="155">
        <f t="shared" si="42"/>
        <v>0</v>
      </c>
      <c r="S213" s="155">
        <v>0</v>
      </c>
      <c r="T213" s="156">
        <f t="shared" si="4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7" t="s">
        <v>141</v>
      </c>
      <c r="AT213" s="157" t="s">
        <v>127</v>
      </c>
      <c r="AU213" s="157" t="s">
        <v>84</v>
      </c>
      <c r="AY213" s="17" t="s">
        <v>124</v>
      </c>
      <c r="BE213" s="158">
        <f t="shared" si="44"/>
        <v>0</v>
      </c>
      <c r="BF213" s="158">
        <f t="shared" si="45"/>
        <v>0</v>
      </c>
      <c r="BG213" s="158">
        <f t="shared" si="46"/>
        <v>0</v>
      </c>
      <c r="BH213" s="158">
        <f t="shared" si="47"/>
        <v>0</v>
      </c>
      <c r="BI213" s="158">
        <f t="shared" si="48"/>
        <v>0</v>
      </c>
      <c r="BJ213" s="17" t="s">
        <v>84</v>
      </c>
      <c r="BK213" s="158">
        <f t="shared" si="49"/>
        <v>0</v>
      </c>
      <c r="BL213" s="17" t="s">
        <v>141</v>
      </c>
      <c r="BM213" s="157" t="s">
        <v>772</v>
      </c>
    </row>
    <row r="214" spans="1:65" s="2" customFormat="1" ht="16.5" customHeight="1">
      <c r="A214" s="32"/>
      <c r="B214" s="144"/>
      <c r="C214" s="145" t="s">
        <v>773</v>
      </c>
      <c r="D214" s="145" t="s">
        <v>127</v>
      </c>
      <c r="E214" s="146" t="s">
        <v>774</v>
      </c>
      <c r="F214" s="147" t="s">
        <v>775</v>
      </c>
      <c r="G214" s="148" t="s">
        <v>707</v>
      </c>
      <c r="H214" s="149">
        <v>1</v>
      </c>
      <c r="I214" s="150"/>
      <c r="J214" s="151">
        <f t="shared" si="40"/>
        <v>0</v>
      </c>
      <c r="K214" s="152"/>
      <c r="L214" s="33"/>
      <c r="M214" s="153" t="s">
        <v>1</v>
      </c>
      <c r="N214" s="154" t="s">
        <v>41</v>
      </c>
      <c r="O214" s="58"/>
      <c r="P214" s="155">
        <f t="shared" si="41"/>
        <v>0</v>
      </c>
      <c r="Q214" s="155">
        <v>0</v>
      </c>
      <c r="R214" s="155">
        <f t="shared" si="42"/>
        <v>0</v>
      </c>
      <c r="S214" s="155">
        <v>0</v>
      </c>
      <c r="T214" s="156">
        <f t="shared" si="4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7" t="s">
        <v>141</v>
      </c>
      <c r="AT214" s="157" t="s">
        <v>127</v>
      </c>
      <c r="AU214" s="157" t="s">
        <v>84</v>
      </c>
      <c r="AY214" s="17" t="s">
        <v>124</v>
      </c>
      <c r="BE214" s="158">
        <f t="shared" si="44"/>
        <v>0</v>
      </c>
      <c r="BF214" s="158">
        <f t="shared" si="45"/>
        <v>0</v>
      </c>
      <c r="BG214" s="158">
        <f t="shared" si="46"/>
        <v>0</v>
      </c>
      <c r="BH214" s="158">
        <f t="shared" si="47"/>
        <v>0</v>
      </c>
      <c r="BI214" s="158">
        <f t="shared" si="48"/>
        <v>0</v>
      </c>
      <c r="BJ214" s="17" t="s">
        <v>84</v>
      </c>
      <c r="BK214" s="158">
        <f t="shared" si="49"/>
        <v>0</v>
      </c>
      <c r="BL214" s="17" t="s">
        <v>141</v>
      </c>
      <c r="BM214" s="157" t="s">
        <v>776</v>
      </c>
    </row>
    <row r="215" spans="1:65" s="2" customFormat="1" ht="16.5" customHeight="1">
      <c r="A215" s="32"/>
      <c r="B215" s="144"/>
      <c r="C215" s="145" t="s">
        <v>646</v>
      </c>
      <c r="D215" s="145" t="s">
        <v>127</v>
      </c>
      <c r="E215" s="146" t="s">
        <v>777</v>
      </c>
      <c r="F215" s="147" t="s">
        <v>778</v>
      </c>
      <c r="G215" s="148" t="s">
        <v>707</v>
      </c>
      <c r="H215" s="149">
        <v>1</v>
      </c>
      <c r="I215" s="150"/>
      <c r="J215" s="151">
        <f t="shared" si="40"/>
        <v>0</v>
      </c>
      <c r="K215" s="152"/>
      <c r="L215" s="33"/>
      <c r="M215" s="168" t="s">
        <v>1</v>
      </c>
      <c r="N215" s="169" t="s">
        <v>41</v>
      </c>
      <c r="O215" s="170"/>
      <c r="P215" s="171">
        <f t="shared" si="41"/>
        <v>0</v>
      </c>
      <c r="Q215" s="171">
        <v>0</v>
      </c>
      <c r="R215" s="171">
        <f t="shared" si="42"/>
        <v>0</v>
      </c>
      <c r="S215" s="171">
        <v>0</v>
      </c>
      <c r="T215" s="172">
        <f t="shared" si="4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141</v>
      </c>
      <c r="AT215" s="157" t="s">
        <v>127</v>
      </c>
      <c r="AU215" s="157" t="s">
        <v>84</v>
      </c>
      <c r="AY215" s="17" t="s">
        <v>124</v>
      </c>
      <c r="BE215" s="158">
        <f t="shared" si="44"/>
        <v>0</v>
      </c>
      <c r="BF215" s="158">
        <f t="shared" si="45"/>
        <v>0</v>
      </c>
      <c r="BG215" s="158">
        <f t="shared" si="46"/>
        <v>0</v>
      </c>
      <c r="BH215" s="158">
        <f t="shared" si="47"/>
        <v>0</v>
      </c>
      <c r="BI215" s="158">
        <f t="shared" si="48"/>
        <v>0</v>
      </c>
      <c r="BJ215" s="17" t="s">
        <v>84</v>
      </c>
      <c r="BK215" s="158">
        <f t="shared" si="49"/>
        <v>0</v>
      </c>
      <c r="BL215" s="17" t="s">
        <v>141</v>
      </c>
      <c r="BM215" s="157" t="s">
        <v>779</v>
      </c>
    </row>
    <row r="216" spans="1:65" s="2" customFormat="1" ht="6.95" customHeight="1">
      <c r="A216" s="32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33"/>
      <c r="M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</row>
  </sheetData>
  <autoFilter ref="C119:K215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SO001 - Vedlejší a ostatn...</vt:lpstr>
      <vt:lpstr>SO101 - Chodník</vt:lpstr>
      <vt:lpstr>SO401 - Veřejné osvětlení</vt:lpstr>
      <vt:lpstr>'Rekapitulace stavby'!Názvy_tisku</vt:lpstr>
      <vt:lpstr>'SO001 - Vedlejší a ostatn...'!Názvy_tisku</vt:lpstr>
      <vt:lpstr>'SO101 - Chodník'!Názvy_tisku</vt:lpstr>
      <vt:lpstr>'SO401 - Veřejné osvětlení'!Názvy_tisku</vt:lpstr>
      <vt:lpstr>'Rekapitulace stavby'!Oblast_tisku</vt:lpstr>
      <vt:lpstr>'SO001 - Vedlejší a ostatn...'!Oblast_tisku</vt:lpstr>
      <vt:lpstr>'SO101 - Chodník'!Oblast_tisku</vt:lpstr>
      <vt:lpstr>'SO401 - Veřejné osvětlení'!Oblast_tisku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KUCERA-NB\Miroslav Kučera</dc:creator>
  <cp:lastModifiedBy>Pavel Caha</cp:lastModifiedBy>
  <dcterms:created xsi:type="dcterms:W3CDTF">2022-03-30T18:23:24Z</dcterms:created>
  <dcterms:modified xsi:type="dcterms:W3CDTF">2022-03-31T10:32:43Z</dcterms:modified>
</cp:coreProperties>
</file>