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Přelouč_rozpočet\SOUPIS PRACÍ S VÝKAZEM VÝMĚR\"/>
    </mc:Choice>
  </mc:AlternateContent>
  <bookViews>
    <workbookView xWindow="630" yWindow="600" windowWidth="27495" windowHeight="11955" activeTab="2"/>
  </bookViews>
  <sheets>
    <sheet name="Rekapitulace stavby" sheetId="1" r:id="rId1"/>
    <sheet name="00 - Vedlejší a ostatní n..." sheetId="2" r:id="rId2"/>
    <sheet name="01 - SO 03 Stavební úprav..." sheetId="3" r:id="rId3"/>
  </sheets>
  <definedNames>
    <definedName name="_xlnm._FilterDatabase" localSheetId="1" hidden="1">'00 - Vedlejší a ostatní n...'!$C$121:$K$142</definedName>
    <definedName name="_xlnm._FilterDatabase" localSheetId="2" hidden="1">'01 - SO 03 Stavební úprav...'!$C$138:$K$734</definedName>
    <definedName name="_xlnm.Print_Titles" localSheetId="1">'00 - Vedlejší a ostatní n...'!$121:$121</definedName>
    <definedName name="_xlnm.Print_Titles" localSheetId="2">'01 - SO 03 Stavební úprav...'!$138:$138</definedName>
    <definedName name="_xlnm.Print_Titles" localSheetId="0">'Rekapitulace stavby'!$92:$92</definedName>
    <definedName name="_xlnm.Print_Area" localSheetId="1">'00 - Vedlejší a ostatní n...'!$C$4:$J$76,'00 - Vedlejší a ostatní n...'!$C$82:$J$103,'00 - Vedlejší a ostatní n...'!$C$109:$K$142</definedName>
    <definedName name="_xlnm.Print_Area" localSheetId="2">'01 - SO 03 Stavební úprav...'!$C$4:$J$76,'01 - SO 03 Stavební úprav...'!$C$82:$J$120,'01 - SO 03 Stavební úprav...'!$C$126:$K$734</definedName>
    <definedName name="_xlnm.Print_Area" localSheetId="0">'Rekapitulace stavby'!$D$4:$AO$76,'Rekapitulace stavby'!$C$82:$AQ$97</definedName>
  </definedNames>
  <calcPr calcId="152511"/>
</workbook>
</file>

<file path=xl/calcChain.xml><?xml version="1.0" encoding="utf-8"?>
<calcChain xmlns="http://schemas.openxmlformats.org/spreadsheetml/2006/main">
  <c r="J37" i="3" l="1"/>
  <c r="J36" i="3"/>
  <c r="AY96" i="1"/>
  <c r="J35" i="3"/>
  <c r="AX96" i="1"/>
  <c r="BI731" i="3"/>
  <c r="BH731" i="3"/>
  <c r="BG731" i="3"/>
  <c r="BF731" i="3"/>
  <c r="T731" i="3"/>
  <c r="R731" i="3"/>
  <c r="P731" i="3"/>
  <c r="BI730" i="3"/>
  <c r="BH730" i="3"/>
  <c r="BG730" i="3"/>
  <c r="BF730" i="3"/>
  <c r="T730" i="3"/>
  <c r="R730" i="3"/>
  <c r="P730" i="3"/>
  <c r="BI716" i="3"/>
  <c r="BH716" i="3"/>
  <c r="BG716" i="3"/>
  <c r="BF716" i="3"/>
  <c r="T716" i="3"/>
  <c r="R716" i="3"/>
  <c r="P716" i="3"/>
  <c r="BI681" i="3"/>
  <c r="BH681" i="3"/>
  <c r="BG681" i="3"/>
  <c r="BF681" i="3"/>
  <c r="T681" i="3"/>
  <c r="R681" i="3"/>
  <c r="P681" i="3"/>
  <c r="BI680" i="3"/>
  <c r="BH680" i="3"/>
  <c r="BG680" i="3"/>
  <c r="BF680" i="3"/>
  <c r="T680" i="3"/>
  <c r="R680" i="3"/>
  <c r="P680" i="3"/>
  <c r="BI652" i="3"/>
  <c r="BH652" i="3"/>
  <c r="BG652" i="3"/>
  <c r="BF652" i="3"/>
  <c r="T652" i="3"/>
  <c r="R652" i="3"/>
  <c r="P652" i="3"/>
  <c r="BI625" i="3"/>
  <c r="BH625" i="3"/>
  <c r="BG625" i="3"/>
  <c r="BF625" i="3"/>
  <c r="T625" i="3"/>
  <c r="R625" i="3"/>
  <c r="P625" i="3"/>
  <c r="BI624" i="3"/>
  <c r="BH624" i="3"/>
  <c r="BG624" i="3"/>
  <c r="BF624" i="3"/>
  <c r="T624" i="3"/>
  <c r="R624" i="3"/>
  <c r="P624" i="3"/>
  <c r="BI623" i="3"/>
  <c r="BH623" i="3"/>
  <c r="BG623" i="3"/>
  <c r="BF623" i="3"/>
  <c r="T623" i="3"/>
  <c r="R623" i="3"/>
  <c r="P623" i="3"/>
  <c r="BI622" i="3"/>
  <c r="BH622" i="3"/>
  <c r="BG622" i="3"/>
  <c r="BF622" i="3"/>
  <c r="T622" i="3"/>
  <c r="R622" i="3"/>
  <c r="P622" i="3"/>
  <c r="BI621" i="3"/>
  <c r="BH621" i="3"/>
  <c r="BG621" i="3"/>
  <c r="BF621" i="3"/>
  <c r="T621" i="3"/>
  <c r="R621" i="3"/>
  <c r="P621" i="3"/>
  <c r="BI613" i="3"/>
  <c r="BH613" i="3"/>
  <c r="BG613" i="3"/>
  <c r="BF613" i="3"/>
  <c r="T613" i="3"/>
  <c r="R613" i="3"/>
  <c r="P613" i="3"/>
  <c r="BI611" i="3"/>
  <c r="BH611" i="3"/>
  <c r="BG611" i="3"/>
  <c r="BF611" i="3"/>
  <c r="T611" i="3"/>
  <c r="R611" i="3"/>
  <c r="P611" i="3"/>
  <c r="BI610" i="3"/>
  <c r="BH610" i="3"/>
  <c r="BG610" i="3"/>
  <c r="BF610" i="3"/>
  <c r="T610" i="3"/>
  <c r="R610" i="3"/>
  <c r="P610" i="3"/>
  <c r="BI608" i="3"/>
  <c r="BH608" i="3"/>
  <c r="BG608" i="3"/>
  <c r="BF608" i="3"/>
  <c r="T608" i="3"/>
  <c r="R608" i="3"/>
  <c r="P608" i="3"/>
  <c r="BI607" i="3"/>
  <c r="BH607" i="3"/>
  <c r="BG607" i="3"/>
  <c r="BF607" i="3"/>
  <c r="T607" i="3"/>
  <c r="R607" i="3"/>
  <c r="P607" i="3"/>
  <c r="BI605" i="3"/>
  <c r="BH605" i="3"/>
  <c r="BG605" i="3"/>
  <c r="BF605" i="3"/>
  <c r="T605" i="3"/>
  <c r="R605" i="3"/>
  <c r="P605" i="3"/>
  <c r="BI603" i="3"/>
  <c r="BH603" i="3"/>
  <c r="BG603" i="3"/>
  <c r="BF603" i="3"/>
  <c r="T603" i="3"/>
  <c r="R603" i="3"/>
  <c r="P603" i="3"/>
  <c r="BI602" i="3"/>
  <c r="BH602" i="3"/>
  <c r="BG602" i="3"/>
  <c r="BF602" i="3"/>
  <c r="T602" i="3"/>
  <c r="R602" i="3"/>
  <c r="P602" i="3"/>
  <c r="BI600" i="3"/>
  <c r="BH600" i="3"/>
  <c r="BG600" i="3"/>
  <c r="BF600" i="3"/>
  <c r="T600" i="3"/>
  <c r="R600" i="3"/>
  <c r="P600" i="3"/>
  <c r="BI574" i="3"/>
  <c r="BH574" i="3"/>
  <c r="BG574" i="3"/>
  <c r="BF574" i="3"/>
  <c r="T574" i="3"/>
  <c r="R574" i="3"/>
  <c r="P574" i="3"/>
  <c r="BI572" i="3"/>
  <c r="BH572" i="3"/>
  <c r="BG572" i="3"/>
  <c r="BF572" i="3"/>
  <c r="T572" i="3"/>
  <c r="R572" i="3"/>
  <c r="P572" i="3"/>
  <c r="BI567" i="3"/>
  <c r="BH567" i="3"/>
  <c r="BG567" i="3"/>
  <c r="BF567" i="3"/>
  <c r="T567" i="3"/>
  <c r="R567" i="3"/>
  <c r="P567" i="3"/>
  <c r="BI565" i="3"/>
  <c r="BH565" i="3"/>
  <c r="BG565" i="3"/>
  <c r="BF565" i="3"/>
  <c r="T565" i="3"/>
  <c r="R565" i="3"/>
  <c r="P565" i="3"/>
  <c r="BI563" i="3"/>
  <c r="BH563" i="3"/>
  <c r="BG563" i="3"/>
  <c r="BF563" i="3"/>
  <c r="T563" i="3"/>
  <c r="R563" i="3"/>
  <c r="P563" i="3"/>
  <c r="BI558" i="3"/>
  <c r="BH558" i="3"/>
  <c r="BG558" i="3"/>
  <c r="BF558" i="3"/>
  <c r="T558" i="3"/>
  <c r="R558" i="3"/>
  <c r="P558" i="3"/>
  <c r="BI556" i="3"/>
  <c r="BH556" i="3"/>
  <c r="BG556" i="3"/>
  <c r="BF556" i="3"/>
  <c r="T556" i="3"/>
  <c r="R556" i="3"/>
  <c r="P556" i="3"/>
  <c r="BI554" i="3"/>
  <c r="BH554" i="3"/>
  <c r="BG554" i="3"/>
  <c r="BF554" i="3"/>
  <c r="T554" i="3"/>
  <c r="R554" i="3"/>
  <c r="P554" i="3"/>
  <c r="BI551" i="3"/>
  <c r="BH551" i="3"/>
  <c r="BG551" i="3"/>
  <c r="BF551" i="3"/>
  <c r="T551" i="3"/>
  <c r="R551" i="3"/>
  <c r="P551" i="3"/>
  <c r="BI548" i="3"/>
  <c r="BH548" i="3"/>
  <c r="BG548" i="3"/>
  <c r="BF548" i="3"/>
  <c r="T548" i="3"/>
  <c r="R548" i="3"/>
  <c r="P548" i="3"/>
  <c r="BI545" i="3"/>
  <c r="BH545" i="3"/>
  <c r="BG545" i="3"/>
  <c r="BF545" i="3"/>
  <c r="T545" i="3"/>
  <c r="R545" i="3"/>
  <c r="P545" i="3"/>
  <c r="BI542" i="3"/>
  <c r="BH542" i="3"/>
  <c r="BG542" i="3"/>
  <c r="BF542" i="3"/>
  <c r="T542" i="3"/>
  <c r="R542" i="3"/>
  <c r="P542" i="3"/>
  <c r="BI541" i="3"/>
  <c r="BH541" i="3"/>
  <c r="BG541" i="3"/>
  <c r="BF541" i="3"/>
  <c r="T541" i="3"/>
  <c r="R541" i="3"/>
  <c r="P541" i="3"/>
  <c r="BI538" i="3"/>
  <c r="BH538" i="3"/>
  <c r="BG538" i="3"/>
  <c r="BF538" i="3"/>
  <c r="T538" i="3"/>
  <c r="R538" i="3"/>
  <c r="P538" i="3"/>
  <c r="BI535" i="3"/>
  <c r="BH535" i="3"/>
  <c r="BG535" i="3"/>
  <c r="BF535" i="3"/>
  <c r="T535" i="3"/>
  <c r="R535" i="3"/>
  <c r="P535" i="3"/>
  <c r="BI532" i="3"/>
  <c r="BH532" i="3"/>
  <c r="BG532" i="3"/>
  <c r="BF532" i="3"/>
  <c r="T532" i="3"/>
  <c r="R532" i="3"/>
  <c r="P532" i="3"/>
  <c r="BI530" i="3"/>
  <c r="BH530" i="3"/>
  <c r="BG530" i="3"/>
  <c r="BF530" i="3"/>
  <c r="T530" i="3"/>
  <c r="R530" i="3"/>
  <c r="P530" i="3"/>
  <c r="BI529" i="3"/>
  <c r="BH529" i="3"/>
  <c r="BG529" i="3"/>
  <c r="BF529" i="3"/>
  <c r="T529" i="3"/>
  <c r="R529" i="3"/>
  <c r="P529" i="3"/>
  <c r="BI525" i="3"/>
  <c r="BH525" i="3"/>
  <c r="BG525" i="3"/>
  <c r="BF525" i="3"/>
  <c r="T525" i="3"/>
  <c r="R525" i="3"/>
  <c r="P525" i="3"/>
  <c r="BI524" i="3"/>
  <c r="BH524" i="3"/>
  <c r="BG524" i="3"/>
  <c r="BF524" i="3"/>
  <c r="T524" i="3"/>
  <c r="R524" i="3"/>
  <c r="P524" i="3"/>
  <c r="BI523" i="3"/>
  <c r="BH523" i="3"/>
  <c r="BG523" i="3"/>
  <c r="BF523" i="3"/>
  <c r="T523" i="3"/>
  <c r="R523" i="3"/>
  <c r="P523" i="3"/>
  <c r="BI521" i="3"/>
  <c r="BH521" i="3"/>
  <c r="BG521" i="3"/>
  <c r="BF521" i="3"/>
  <c r="T521" i="3"/>
  <c r="R521" i="3"/>
  <c r="P521" i="3"/>
  <c r="BI517" i="3"/>
  <c r="BH517" i="3"/>
  <c r="BG517" i="3"/>
  <c r="BF517" i="3"/>
  <c r="T517" i="3"/>
  <c r="R517" i="3"/>
  <c r="P517" i="3"/>
  <c r="BI515" i="3"/>
  <c r="BH515" i="3"/>
  <c r="BG515" i="3"/>
  <c r="BF515" i="3"/>
  <c r="T515" i="3"/>
  <c r="R515" i="3"/>
  <c r="P515" i="3"/>
  <c r="BI510" i="3"/>
  <c r="BH510" i="3"/>
  <c r="BG510" i="3"/>
  <c r="BF510" i="3"/>
  <c r="T510" i="3"/>
  <c r="R510" i="3"/>
  <c r="P510" i="3"/>
  <c r="BI508" i="3"/>
  <c r="BH508" i="3"/>
  <c r="BG508" i="3"/>
  <c r="BF508" i="3"/>
  <c r="T508" i="3"/>
  <c r="R508" i="3"/>
  <c r="P508" i="3"/>
  <c r="BI507" i="3"/>
  <c r="BH507" i="3"/>
  <c r="BG507" i="3"/>
  <c r="BF507" i="3"/>
  <c r="T507" i="3"/>
  <c r="R507" i="3"/>
  <c r="P507" i="3"/>
  <c r="BI503" i="3"/>
  <c r="BH503" i="3"/>
  <c r="BG503" i="3"/>
  <c r="BF503" i="3"/>
  <c r="T503" i="3"/>
  <c r="R503" i="3"/>
  <c r="P503" i="3"/>
  <c r="BI497" i="3"/>
  <c r="BH497" i="3"/>
  <c r="BG497" i="3"/>
  <c r="BF497" i="3"/>
  <c r="T497" i="3"/>
  <c r="R497" i="3"/>
  <c r="P497" i="3"/>
  <c r="BI495" i="3"/>
  <c r="BH495" i="3"/>
  <c r="BG495" i="3"/>
  <c r="BF495" i="3"/>
  <c r="T495" i="3"/>
  <c r="R495" i="3"/>
  <c r="P495" i="3"/>
  <c r="BI494" i="3"/>
  <c r="BH494" i="3"/>
  <c r="BG494" i="3"/>
  <c r="BF494" i="3"/>
  <c r="T494" i="3"/>
  <c r="R494" i="3"/>
  <c r="P494" i="3"/>
  <c r="BI492" i="3"/>
  <c r="BH492" i="3"/>
  <c r="BG492" i="3"/>
  <c r="BF492" i="3"/>
  <c r="T492" i="3"/>
  <c r="R492" i="3"/>
  <c r="P492" i="3"/>
  <c r="BI491" i="3"/>
  <c r="BH491" i="3"/>
  <c r="BG491" i="3"/>
  <c r="BF491" i="3"/>
  <c r="T491" i="3"/>
  <c r="R491" i="3"/>
  <c r="P491" i="3"/>
  <c r="BI489" i="3"/>
  <c r="BH489" i="3"/>
  <c r="BG489" i="3"/>
  <c r="BF489" i="3"/>
  <c r="T489" i="3"/>
  <c r="R489" i="3"/>
  <c r="P489" i="3"/>
  <c r="BI487" i="3"/>
  <c r="BH487" i="3"/>
  <c r="BG487" i="3"/>
  <c r="BF487" i="3"/>
  <c r="T487" i="3"/>
  <c r="R487" i="3"/>
  <c r="P487" i="3"/>
  <c r="BI485" i="3"/>
  <c r="BH485" i="3"/>
  <c r="BG485" i="3"/>
  <c r="BF485" i="3"/>
  <c r="T485" i="3"/>
  <c r="R485" i="3"/>
  <c r="P485" i="3"/>
  <c r="BI483" i="3"/>
  <c r="BH483" i="3"/>
  <c r="BG483" i="3"/>
  <c r="BF483" i="3"/>
  <c r="T483" i="3"/>
  <c r="R483" i="3"/>
  <c r="P483" i="3"/>
  <c r="BI481" i="3"/>
  <c r="BH481" i="3"/>
  <c r="BG481" i="3"/>
  <c r="BF481" i="3"/>
  <c r="T481" i="3"/>
  <c r="R481" i="3"/>
  <c r="P481" i="3"/>
  <c r="BI477" i="3"/>
  <c r="BH477" i="3"/>
  <c r="BG477" i="3"/>
  <c r="BF477" i="3"/>
  <c r="T477" i="3"/>
  <c r="R477" i="3"/>
  <c r="P477" i="3"/>
  <c r="BI475" i="3"/>
  <c r="BH475" i="3"/>
  <c r="BG475" i="3"/>
  <c r="BF475" i="3"/>
  <c r="T475" i="3"/>
  <c r="R475" i="3"/>
  <c r="P475" i="3"/>
  <c r="BI473" i="3"/>
  <c r="BH473" i="3"/>
  <c r="BG473" i="3"/>
  <c r="BF473" i="3"/>
  <c r="T473" i="3"/>
  <c r="R473" i="3"/>
  <c r="P473" i="3"/>
  <c r="BI472" i="3"/>
  <c r="BH472" i="3"/>
  <c r="BG472" i="3"/>
  <c r="BF472" i="3"/>
  <c r="T472" i="3"/>
  <c r="R472" i="3"/>
  <c r="P472" i="3"/>
  <c r="BI471" i="3"/>
  <c r="BH471" i="3"/>
  <c r="BG471" i="3"/>
  <c r="BF471" i="3"/>
  <c r="T471" i="3"/>
  <c r="R471" i="3"/>
  <c r="P471" i="3"/>
  <c r="BI469" i="3"/>
  <c r="BH469" i="3"/>
  <c r="BG469" i="3"/>
  <c r="BF469" i="3"/>
  <c r="T469" i="3"/>
  <c r="R469" i="3"/>
  <c r="P469" i="3"/>
  <c r="BI468" i="3"/>
  <c r="BH468" i="3"/>
  <c r="BG468" i="3"/>
  <c r="BF468" i="3"/>
  <c r="T468" i="3"/>
  <c r="R468" i="3"/>
  <c r="P468" i="3"/>
  <c r="BI466" i="3"/>
  <c r="BH466" i="3"/>
  <c r="BG466" i="3"/>
  <c r="BF466" i="3"/>
  <c r="T466" i="3"/>
  <c r="R466" i="3"/>
  <c r="P466" i="3"/>
  <c r="BI459" i="3"/>
  <c r="BH459" i="3"/>
  <c r="BG459" i="3"/>
  <c r="BF459" i="3"/>
  <c r="T459" i="3"/>
  <c r="R459" i="3"/>
  <c r="P459" i="3"/>
  <c r="BI457" i="3"/>
  <c r="BH457" i="3"/>
  <c r="BG457" i="3"/>
  <c r="BF457" i="3"/>
  <c r="T457" i="3"/>
  <c r="R457" i="3"/>
  <c r="P457" i="3"/>
  <c r="BI453" i="3"/>
  <c r="BH453" i="3"/>
  <c r="BG453" i="3"/>
  <c r="BF453" i="3"/>
  <c r="T453" i="3"/>
  <c r="R453" i="3"/>
  <c r="P453" i="3"/>
  <c r="BI451" i="3"/>
  <c r="BH451" i="3"/>
  <c r="BG451" i="3"/>
  <c r="BF451" i="3"/>
  <c r="T451" i="3"/>
  <c r="R451" i="3"/>
  <c r="P451" i="3"/>
  <c r="BI449" i="3"/>
  <c r="BH449" i="3"/>
  <c r="BG449" i="3"/>
  <c r="BF449" i="3"/>
  <c r="T449" i="3"/>
  <c r="R449" i="3"/>
  <c r="P449" i="3"/>
  <c r="BI448" i="3"/>
  <c r="BH448" i="3"/>
  <c r="BG448" i="3"/>
  <c r="BF448" i="3"/>
  <c r="T448" i="3"/>
  <c r="R448" i="3"/>
  <c r="P448" i="3"/>
  <c r="BI447" i="3"/>
  <c r="BH447" i="3"/>
  <c r="BG447" i="3"/>
  <c r="BF447" i="3"/>
  <c r="T447" i="3"/>
  <c r="R447" i="3"/>
  <c r="P447" i="3"/>
  <c r="BI445" i="3"/>
  <c r="BH445" i="3"/>
  <c r="BG445" i="3"/>
  <c r="BF445" i="3"/>
  <c r="T445" i="3"/>
  <c r="R445" i="3"/>
  <c r="P445" i="3"/>
  <c r="BI444" i="3"/>
  <c r="BH444" i="3"/>
  <c r="BG444" i="3"/>
  <c r="BF444" i="3"/>
  <c r="T444" i="3"/>
  <c r="R444" i="3"/>
  <c r="P444" i="3"/>
  <c r="BI443" i="3"/>
  <c r="BH443" i="3"/>
  <c r="BG443" i="3"/>
  <c r="BF443" i="3"/>
  <c r="T443" i="3"/>
  <c r="R443" i="3"/>
  <c r="P443" i="3"/>
  <c r="BI441" i="3"/>
  <c r="BH441" i="3"/>
  <c r="BG441" i="3"/>
  <c r="BF441" i="3"/>
  <c r="T441" i="3"/>
  <c r="R441" i="3"/>
  <c r="P441" i="3"/>
  <c r="BI439" i="3"/>
  <c r="BH439" i="3"/>
  <c r="BG439" i="3"/>
  <c r="BF439" i="3"/>
  <c r="T439" i="3"/>
  <c r="R439" i="3"/>
  <c r="P439" i="3"/>
  <c r="BI437" i="3"/>
  <c r="BH437" i="3"/>
  <c r="BG437" i="3"/>
  <c r="BF437" i="3"/>
  <c r="T437" i="3"/>
  <c r="R437" i="3"/>
  <c r="P437" i="3"/>
  <c r="BI436" i="3"/>
  <c r="BH436" i="3"/>
  <c r="BG436" i="3"/>
  <c r="BF436" i="3"/>
  <c r="T436" i="3"/>
  <c r="R436" i="3"/>
  <c r="P436" i="3"/>
  <c r="BI434" i="3"/>
  <c r="BH434" i="3"/>
  <c r="BG434" i="3"/>
  <c r="BF434" i="3"/>
  <c r="T434" i="3"/>
  <c r="R434" i="3"/>
  <c r="P434" i="3"/>
  <c r="BI433" i="3"/>
  <c r="BH433" i="3"/>
  <c r="BG433" i="3"/>
  <c r="BF433" i="3"/>
  <c r="T433" i="3"/>
  <c r="R433" i="3"/>
  <c r="P433" i="3"/>
  <c r="BI431" i="3"/>
  <c r="BH431" i="3"/>
  <c r="BG431" i="3"/>
  <c r="BF431" i="3"/>
  <c r="T431" i="3"/>
  <c r="R431" i="3"/>
  <c r="P431" i="3"/>
  <c r="BI430" i="3"/>
  <c r="BH430" i="3"/>
  <c r="BG430" i="3"/>
  <c r="BF430" i="3"/>
  <c r="T430" i="3"/>
  <c r="R430" i="3"/>
  <c r="P430" i="3"/>
  <c r="BI428" i="3"/>
  <c r="BH428" i="3"/>
  <c r="BG428" i="3"/>
  <c r="BF428" i="3"/>
  <c r="T428" i="3"/>
  <c r="R428" i="3"/>
  <c r="P428" i="3"/>
  <c r="BI427" i="3"/>
  <c r="BH427" i="3"/>
  <c r="BG427" i="3"/>
  <c r="BF427" i="3"/>
  <c r="T427" i="3"/>
  <c r="R427" i="3"/>
  <c r="P427" i="3"/>
  <c r="BI425" i="3"/>
  <c r="BH425" i="3"/>
  <c r="BG425" i="3"/>
  <c r="BF425" i="3"/>
  <c r="T425" i="3"/>
  <c r="R425" i="3"/>
  <c r="P425" i="3"/>
  <c r="BI423" i="3"/>
  <c r="BH423" i="3"/>
  <c r="BG423" i="3"/>
  <c r="BF423" i="3"/>
  <c r="T423" i="3"/>
  <c r="R423" i="3"/>
  <c r="P423" i="3"/>
  <c r="BI416" i="3"/>
  <c r="BH416" i="3"/>
  <c r="BG416" i="3"/>
  <c r="BF416" i="3"/>
  <c r="T416" i="3"/>
  <c r="R416" i="3"/>
  <c r="P416" i="3"/>
  <c r="BI415" i="3"/>
  <c r="BH415" i="3"/>
  <c r="BG415" i="3"/>
  <c r="BF415" i="3"/>
  <c r="T415" i="3"/>
  <c r="R415" i="3"/>
  <c r="P415" i="3"/>
  <c r="BI413" i="3"/>
  <c r="BH413" i="3"/>
  <c r="BG413" i="3"/>
  <c r="BF413" i="3"/>
  <c r="T413" i="3"/>
  <c r="R413" i="3"/>
  <c r="P413" i="3"/>
  <c r="BI412" i="3"/>
  <c r="BH412" i="3"/>
  <c r="BG412" i="3"/>
  <c r="BF412" i="3"/>
  <c r="T412" i="3"/>
  <c r="R412" i="3"/>
  <c r="P412" i="3"/>
  <c r="BI410" i="3"/>
  <c r="BH410" i="3"/>
  <c r="BG410" i="3"/>
  <c r="BF410" i="3"/>
  <c r="T410" i="3"/>
  <c r="R410" i="3"/>
  <c r="P410" i="3"/>
  <c r="BI408" i="3"/>
  <c r="BH408" i="3"/>
  <c r="BG408" i="3"/>
  <c r="BF408" i="3"/>
  <c r="T408" i="3"/>
  <c r="R408" i="3"/>
  <c r="P408" i="3"/>
  <c r="BI406" i="3"/>
  <c r="BH406" i="3"/>
  <c r="BG406" i="3"/>
  <c r="BF406" i="3"/>
  <c r="T406" i="3"/>
  <c r="R406" i="3"/>
  <c r="P406" i="3"/>
  <c r="BI399" i="3"/>
  <c r="BH399" i="3"/>
  <c r="BG399" i="3"/>
  <c r="BF399" i="3"/>
  <c r="T399" i="3"/>
  <c r="R399" i="3"/>
  <c r="P399" i="3"/>
  <c r="BI397" i="3"/>
  <c r="BH397" i="3"/>
  <c r="BG397" i="3"/>
  <c r="BF397" i="3"/>
  <c r="T397" i="3"/>
  <c r="R397" i="3"/>
  <c r="P397" i="3"/>
  <c r="BI395" i="3"/>
  <c r="BH395" i="3"/>
  <c r="BG395" i="3"/>
  <c r="BF395" i="3"/>
  <c r="T395" i="3"/>
  <c r="R395" i="3"/>
  <c r="P395" i="3"/>
  <c r="BI393" i="3"/>
  <c r="BH393" i="3"/>
  <c r="BG393" i="3"/>
  <c r="BF393" i="3"/>
  <c r="T393" i="3"/>
  <c r="T392" i="3"/>
  <c r="R393" i="3"/>
  <c r="R392" i="3"/>
  <c r="P393" i="3"/>
  <c r="P392" i="3"/>
  <c r="BI391" i="3"/>
  <c r="BH391" i="3"/>
  <c r="BG391" i="3"/>
  <c r="BF391" i="3"/>
  <c r="T391" i="3"/>
  <c r="R391" i="3"/>
  <c r="P391" i="3"/>
  <c r="BI390" i="3"/>
  <c r="BH390" i="3"/>
  <c r="BG390" i="3"/>
  <c r="BF390" i="3"/>
  <c r="T390" i="3"/>
  <c r="R390" i="3"/>
  <c r="P390" i="3"/>
  <c r="BI389" i="3"/>
  <c r="BH389" i="3"/>
  <c r="BG389" i="3"/>
  <c r="BF389" i="3"/>
  <c r="T389" i="3"/>
  <c r="R389" i="3"/>
  <c r="P389" i="3"/>
  <c r="BI387" i="3"/>
  <c r="BH387" i="3"/>
  <c r="BG387" i="3"/>
  <c r="BF387" i="3"/>
  <c r="T387" i="3"/>
  <c r="T386" i="3"/>
  <c r="R387" i="3"/>
  <c r="R386" i="3"/>
  <c r="P387" i="3"/>
  <c r="P386" i="3"/>
  <c r="BI385" i="3"/>
  <c r="BH385" i="3"/>
  <c r="BG385" i="3"/>
  <c r="BF385" i="3"/>
  <c r="T385" i="3"/>
  <c r="T384" i="3"/>
  <c r="R385" i="3"/>
  <c r="R384" i="3"/>
  <c r="P385" i="3"/>
  <c r="P384" i="3"/>
  <c r="BI383" i="3"/>
  <c r="BH383" i="3"/>
  <c r="BG383" i="3"/>
  <c r="BF383" i="3"/>
  <c r="T383" i="3"/>
  <c r="T382" i="3"/>
  <c r="R383" i="3"/>
  <c r="R382" i="3"/>
  <c r="P383" i="3"/>
  <c r="P382" i="3"/>
  <c r="BI380" i="3"/>
  <c r="BH380" i="3"/>
  <c r="BG380" i="3"/>
  <c r="BF380" i="3"/>
  <c r="T380" i="3"/>
  <c r="T379" i="3"/>
  <c r="R380" i="3"/>
  <c r="R379" i="3"/>
  <c r="P380" i="3"/>
  <c r="P379" i="3"/>
  <c r="BI377" i="3"/>
  <c r="BH377" i="3"/>
  <c r="BG377" i="3"/>
  <c r="BF377" i="3"/>
  <c r="T377" i="3"/>
  <c r="R377" i="3"/>
  <c r="P377" i="3"/>
  <c r="BI375" i="3"/>
  <c r="BH375" i="3"/>
  <c r="BG375" i="3"/>
  <c r="BF375" i="3"/>
  <c r="T375" i="3"/>
  <c r="R375" i="3"/>
  <c r="P375" i="3"/>
  <c r="BI373" i="3"/>
  <c r="BH373" i="3"/>
  <c r="BG373" i="3"/>
  <c r="BF373" i="3"/>
  <c r="T373" i="3"/>
  <c r="R373" i="3"/>
  <c r="P373" i="3"/>
  <c r="BI372" i="3"/>
  <c r="BH372" i="3"/>
  <c r="BG372" i="3"/>
  <c r="BF372" i="3"/>
  <c r="T372" i="3"/>
  <c r="R372" i="3"/>
  <c r="P372" i="3"/>
  <c r="BI371" i="3"/>
  <c r="BH371" i="3"/>
  <c r="BG371" i="3"/>
  <c r="BF371" i="3"/>
  <c r="T371" i="3"/>
  <c r="R371" i="3"/>
  <c r="P371" i="3"/>
  <c r="BI357" i="3"/>
  <c r="BH357" i="3"/>
  <c r="BG357" i="3"/>
  <c r="BF357" i="3"/>
  <c r="T357" i="3"/>
  <c r="R357" i="3"/>
  <c r="P357" i="3"/>
  <c r="BI355" i="3"/>
  <c r="BH355" i="3"/>
  <c r="BG355" i="3"/>
  <c r="BF355" i="3"/>
  <c r="T355" i="3"/>
  <c r="R355" i="3"/>
  <c r="P355" i="3"/>
  <c r="BI354" i="3"/>
  <c r="BH354" i="3"/>
  <c r="BG354" i="3"/>
  <c r="BF354" i="3"/>
  <c r="T354" i="3"/>
  <c r="R354" i="3"/>
  <c r="P354" i="3"/>
  <c r="BI353" i="3"/>
  <c r="BH353" i="3"/>
  <c r="BG353" i="3"/>
  <c r="BF353" i="3"/>
  <c r="T353" i="3"/>
  <c r="R353" i="3"/>
  <c r="P353" i="3"/>
  <c r="BI347" i="3"/>
  <c r="BH347" i="3"/>
  <c r="BG347" i="3"/>
  <c r="BF347" i="3"/>
  <c r="T347" i="3"/>
  <c r="R347" i="3"/>
  <c r="P347" i="3"/>
  <c r="BI345" i="3"/>
  <c r="BH345" i="3"/>
  <c r="BG345" i="3"/>
  <c r="BF345" i="3"/>
  <c r="T345" i="3"/>
  <c r="R345" i="3"/>
  <c r="P345" i="3"/>
  <c r="BI343" i="3"/>
  <c r="BH343" i="3"/>
  <c r="BG343" i="3"/>
  <c r="BF343" i="3"/>
  <c r="T343" i="3"/>
  <c r="R343" i="3"/>
  <c r="P343" i="3"/>
  <c r="BI339" i="3"/>
  <c r="BH339" i="3"/>
  <c r="BG339" i="3"/>
  <c r="BF339" i="3"/>
  <c r="T339" i="3"/>
  <c r="R339" i="3"/>
  <c r="P339" i="3"/>
  <c r="BI323" i="3"/>
  <c r="BH323" i="3"/>
  <c r="BG323" i="3"/>
  <c r="BF323" i="3"/>
  <c r="T323" i="3"/>
  <c r="R323" i="3"/>
  <c r="P323" i="3"/>
  <c r="BI322" i="3"/>
  <c r="BH322" i="3"/>
  <c r="BG322" i="3"/>
  <c r="BF322" i="3"/>
  <c r="T322" i="3"/>
  <c r="R322" i="3"/>
  <c r="P322" i="3"/>
  <c r="BI321" i="3"/>
  <c r="BH321" i="3"/>
  <c r="BG321" i="3"/>
  <c r="BF321" i="3"/>
  <c r="T321" i="3"/>
  <c r="R321" i="3"/>
  <c r="P321" i="3"/>
  <c r="BI315" i="3"/>
  <c r="BH315" i="3"/>
  <c r="BG315" i="3"/>
  <c r="BF315" i="3"/>
  <c r="T315" i="3"/>
  <c r="R315" i="3"/>
  <c r="P315" i="3"/>
  <c r="BI308" i="3"/>
  <c r="BH308" i="3"/>
  <c r="BG308" i="3"/>
  <c r="BF308" i="3"/>
  <c r="T308" i="3"/>
  <c r="R308" i="3"/>
  <c r="P308" i="3"/>
  <c r="BI303" i="3"/>
  <c r="BH303" i="3"/>
  <c r="BG303" i="3"/>
  <c r="BF303" i="3"/>
  <c r="T303" i="3"/>
  <c r="R303" i="3"/>
  <c r="P303" i="3"/>
  <c r="BI300" i="3"/>
  <c r="BH300" i="3"/>
  <c r="BG300" i="3"/>
  <c r="BF300" i="3"/>
  <c r="T300" i="3"/>
  <c r="R300" i="3"/>
  <c r="P300" i="3"/>
  <c r="BI299" i="3"/>
  <c r="BH299" i="3"/>
  <c r="BG299" i="3"/>
  <c r="BF299" i="3"/>
  <c r="T299" i="3"/>
  <c r="R299" i="3"/>
  <c r="P299"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89" i="3"/>
  <c r="BH289" i="3"/>
  <c r="BG289" i="3"/>
  <c r="BF289" i="3"/>
  <c r="T289" i="3"/>
  <c r="R289" i="3"/>
  <c r="P289" i="3"/>
  <c r="BI285" i="3"/>
  <c r="BH285" i="3"/>
  <c r="BG285" i="3"/>
  <c r="BF285" i="3"/>
  <c r="T285" i="3"/>
  <c r="R285" i="3"/>
  <c r="P285" i="3"/>
  <c r="BI281" i="3"/>
  <c r="BH281" i="3"/>
  <c r="BG281" i="3"/>
  <c r="BF281" i="3"/>
  <c r="T281" i="3"/>
  <c r="R281" i="3"/>
  <c r="P281" i="3"/>
  <c r="BI279" i="3"/>
  <c r="BH279" i="3"/>
  <c r="BG279" i="3"/>
  <c r="BF279" i="3"/>
  <c r="T279" i="3"/>
  <c r="R279" i="3"/>
  <c r="P279" i="3"/>
  <c r="BI277" i="3"/>
  <c r="BH277" i="3"/>
  <c r="BG277" i="3"/>
  <c r="BF277" i="3"/>
  <c r="T277" i="3"/>
  <c r="R277" i="3"/>
  <c r="P277" i="3"/>
  <c r="BI274" i="3"/>
  <c r="BH274" i="3"/>
  <c r="BG274" i="3"/>
  <c r="BF274" i="3"/>
  <c r="T274" i="3"/>
  <c r="R274" i="3"/>
  <c r="P274" i="3"/>
  <c r="BI273" i="3"/>
  <c r="BH273" i="3"/>
  <c r="BG273" i="3"/>
  <c r="BF273" i="3"/>
  <c r="T273" i="3"/>
  <c r="R273" i="3"/>
  <c r="P273" i="3"/>
  <c r="BI238" i="3"/>
  <c r="BH238" i="3"/>
  <c r="BG238" i="3"/>
  <c r="BF238" i="3"/>
  <c r="T238" i="3"/>
  <c r="R238" i="3"/>
  <c r="P238" i="3"/>
  <c r="BI229" i="3"/>
  <c r="BH229" i="3"/>
  <c r="BG229" i="3"/>
  <c r="BF229" i="3"/>
  <c r="T229" i="3"/>
  <c r="R229" i="3"/>
  <c r="P229" i="3"/>
  <c r="BI227" i="3"/>
  <c r="BH227" i="3"/>
  <c r="BG227" i="3"/>
  <c r="BF227" i="3"/>
  <c r="T227" i="3"/>
  <c r="R227" i="3"/>
  <c r="P227" i="3"/>
  <c r="BI226" i="3"/>
  <c r="BH226" i="3"/>
  <c r="BG226" i="3"/>
  <c r="BF226" i="3"/>
  <c r="T226" i="3"/>
  <c r="R226" i="3"/>
  <c r="P226" i="3"/>
  <c r="BI215" i="3"/>
  <c r="BH215" i="3"/>
  <c r="BG215" i="3"/>
  <c r="BF215" i="3"/>
  <c r="T215" i="3"/>
  <c r="R215" i="3"/>
  <c r="P215"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1" i="3"/>
  <c r="BH201" i="3"/>
  <c r="BG201" i="3"/>
  <c r="BF201" i="3"/>
  <c r="T201" i="3"/>
  <c r="R201" i="3"/>
  <c r="P201" i="3"/>
  <c r="BI199" i="3"/>
  <c r="BH199" i="3"/>
  <c r="BG199" i="3"/>
  <c r="BF199" i="3"/>
  <c r="T199" i="3"/>
  <c r="R199" i="3"/>
  <c r="P199" i="3"/>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3" i="3"/>
  <c r="BH183" i="3"/>
  <c r="BG183" i="3"/>
  <c r="BF183" i="3"/>
  <c r="T183" i="3"/>
  <c r="R183" i="3"/>
  <c r="P183" i="3"/>
  <c r="BI181" i="3"/>
  <c r="BH181" i="3"/>
  <c r="BG181" i="3"/>
  <c r="BF181" i="3"/>
  <c r="T181" i="3"/>
  <c r="R181" i="3"/>
  <c r="P181" i="3"/>
  <c r="BI176" i="3"/>
  <c r="BH176" i="3"/>
  <c r="BG176" i="3"/>
  <c r="BF176" i="3"/>
  <c r="T176" i="3"/>
  <c r="R176" i="3"/>
  <c r="P176" i="3"/>
  <c r="BI174" i="3"/>
  <c r="BH174" i="3"/>
  <c r="BG174" i="3"/>
  <c r="BF174" i="3"/>
  <c r="T174" i="3"/>
  <c r="R174" i="3"/>
  <c r="P174" i="3"/>
  <c r="BI171" i="3"/>
  <c r="BH171" i="3"/>
  <c r="BG171" i="3"/>
  <c r="BF171" i="3"/>
  <c r="T171" i="3"/>
  <c r="R171" i="3"/>
  <c r="P171" i="3"/>
  <c r="BI168" i="3"/>
  <c r="BH168" i="3"/>
  <c r="BG168" i="3"/>
  <c r="BF168" i="3"/>
  <c r="T168" i="3"/>
  <c r="R168" i="3"/>
  <c r="P168" i="3"/>
  <c r="BI161" i="3"/>
  <c r="BH161" i="3"/>
  <c r="BG161" i="3"/>
  <c r="BF161" i="3"/>
  <c r="T161" i="3"/>
  <c r="R161" i="3"/>
  <c r="P161" i="3"/>
  <c r="BI156" i="3"/>
  <c r="BH156" i="3"/>
  <c r="BG156" i="3"/>
  <c r="BF156" i="3"/>
  <c r="T156" i="3"/>
  <c r="R156" i="3"/>
  <c r="P156" i="3"/>
  <c r="BI154" i="3"/>
  <c r="BH154" i="3"/>
  <c r="BG154" i="3"/>
  <c r="BF154" i="3"/>
  <c r="T154" i="3"/>
  <c r="R154" i="3"/>
  <c r="P154" i="3"/>
  <c r="BI147" i="3"/>
  <c r="BH147" i="3"/>
  <c r="BG147" i="3"/>
  <c r="BF147" i="3"/>
  <c r="T147" i="3"/>
  <c r="R147" i="3"/>
  <c r="P147"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J136" i="3"/>
  <c r="J135" i="3"/>
  <c r="F135" i="3"/>
  <c r="F133" i="3"/>
  <c r="E131" i="3"/>
  <c r="J92" i="3"/>
  <c r="J91" i="3"/>
  <c r="F91" i="3"/>
  <c r="F89" i="3"/>
  <c r="E87" i="3"/>
  <c r="J18" i="3"/>
  <c r="E18" i="3"/>
  <c r="F136" i="3"/>
  <c r="J17" i="3"/>
  <c r="J12" i="3"/>
  <c r="J133" i="3"/>
  <c r="E7" i="3"/>
  <c r="E85" i="3"/>
  <c r="J37" i="2"/>
  <c r="J36" i="2"/>
  <c r="AY95" i="1"/>
  <c r="J35" i="2"/>
  <c r="AX95" i="1"/>
  <c r="BI141" i="2"/>
  <c r="BH141" i="2"/>
  <c r="BG141" i="2"/>
  <c r="BF141" i="2"/>
  <c r="T141" i="2"/>
  <c r="T140" i="2"/>
  <c r="R141" i="2"/>
  <c r="R140" i="2"/>
  <c r="P141" i="2"/>
  <c r="P140" i="2"/>
  <c r="BI138" i="2"/>
  <c r="BH138" i="2"/>
  <c r="BG138" i="2"/>
  <c r="BF138" i="2"/>
  <c r="T138" i="2"/>
  <c r="T137" i="2"/>
  <c r="R138" i="2"/>
  <c r="R137" i="2"/>
  <c r="P138" i="2"/>
  <c r="P137" i="2"/>
  <c r="BI136" i="2"/>
  <c r="BH136" i="2"/>
  <c r="BG136" i="2"/>
  <c r="BF136" i="2"/>
  <c r="T136" i="2"/>
  <c r="T135" i="2"/>
  <c r="R136" i="2"/>
  <c r="R135" i="2"/>
  <c r="P136" i="2"/>
  <c r="P135" i="2"/>
  <c r="BI133" i="2"/>
  <c r="BH133" i="2"/>
  <c r="BG133" i="2"/>
  <c r="BF133" i="2"/>
  <c r="T133" i="2"/>
  <c r="T132" i="2"/>
  <c r="R133" i="2"/>
  <c r="R132" i="2"/>
  <c r="P133" i="2"/>
  <c r="P132" i="2"/>
  <c r="BI130" i="2"/>
  <c r="BH130" i="2"/>
  <c r="BG130" i="2"/>
  <c r="BF130" i="2"/>
  <c r="T130" i="2"/>
  <c r="R130" i="2"/>
  <c r="P130" i="2"/>
  <c r="BI129" i="2"/>
  <c r="BH129" i="2"/>
  <c r="BG129" i="2"/>
  <c r="BF129" i="2"/>
  <c r="T129" i="2"/>
  <c r="R129" i="2"/>
  <c r="P129" i="2"/>
  <c r="BI128" i="2"/>
  <c r="BH128" i="2"/>
  <c r="BG128" i="2"/>
  <c r="BF128" i="2"/>
  <c r="T128" i="2"/>
  <c r="R128" i="2"/>
  <c r="P128" i="2"/>
  <c r="BI126" i="2"/>
  <c r="BH126" i="2"/>
  <c r="BG126" i="2"/>
  <c r="BF126" i="2"/>
  <c r="T126" i="2"/>
  <c r="R126" i="2"/>
  <c r="P126" i="2"/>
  <c r="BI125" i="2"/>
  <c r="BH125" i="2"/>
  <c r="BG125" i="2"/>
  <c r="BF125" i="2"/>
  <c r="T125" i="2"/>
  <c r="R125" i="2"/>
  <c r="P125" i="2"/>
  <c r="J119" i="2"/>
  <c r="J118" i="2"/>
  <c r="F118" i="2"/>
  <c r="F116" i="2"/>
  <c r="E114" i="2"/>
  <c r="J92" i="2"/>
  <c r="J91" i="2"/>
  <c r="F91" i="2"/>
  <c r="F89" i="2"/>
  <c r="E87" i="2"/>
  <c r="J18" i="2"/>
  <c r="E18" i="2"/>
  <c r="F119" i="2"/>
  <c r="J17" i="2"/>
  <c r="J12" i="2"/>
  <c r="J116" i="2"/>
  <c r="E7" i="2"/>
  <c r="E112" i="2"/>
  <c r="L90" i="1"/>
  <c r="AM90" i="1"/>
  <c r="AM89" i="1"/>
  <c r="L89" i="1"/>
  <c r="AM87" i="1"/>
  <c r="L87" i="1"/>
  <c r="L85" i="1"/>
  <c r="L84" i="1"/>
  <c r="BK625" i="3"/>
  <c r="BK624" i="3"/>
  <c r="BK622" i="3"/>
  <c r="BK621" i="3"/>
  <c r="BK613" i="3"/>
  <c r="BK611" i="3"/>
  <c r="J610" i="3"/>
  <c r="J608" i="3"/>
  <c r="J607" i="3"/>
  <c r="BK605" i="3"/>
  <c r="BK602" i="3"/>
  <c r="J563" i="3"/>
  <c r="J558" i="3"/>
  <c r="J556" i="3"/>
  <c r="BK554" i="3"/>
  <c r="BK551" i="3"/>
  <c r="J545" i="3"/>
  <c r="J542" i="3"/>
  <c r="BK535" i="3"/>
  <c r="J532" i="3"/>
  <c r="BK530" i="3"/>
  <c r="J529" i="3"/>
  <c r="BK525" i="3"/>
  <c r="J524" i="3"/>
  <c r="BK523" i="3"/>
  <c r="BK521" i="3"/>
  <c r="J517" i="3"/>
  <c r="BK510" i="3"/>
  <c r="BK508" i="3"/>
  <c r="BK507" i="3"/>
  <c r="J503" i="3"/>
  <c r="J497" i="3"/>
  <c r="J495" i="3"/>
  <c r="BK492" i="3"/>
  <c r="BK491" i="3"/>
  <c r="BK489" i="3"/>
  <c r="BK487" i="3"/>
  <c r="J485" i="3"/>
  <c r="J483" i="3"/>
  <c r="BK481" i="3"/>
  <c r="BK475" i="3"/>
  <c r="J473" i="3"/>
  <c r="J472" i="3"/>
  <c r="J471" i="3"/>
  <c r="BK469" i="3"/>
  <c r="BK468" i="3"/>
  <c r="BK466" i="3"/>
  <c r="J459" i="3"/>
  <c r="J457" i="3"/>
  <c r="BK449" i="3"/>
  <c r="BK448" i="3"/>
  <c r="BK445" i="3"/>
  <c r="BK444" i="3"/>
  <c r="J443" i="3"/>
  <c r="BK441" i="3"/>
  <c r="BK439" i="3"/>
  <c r="BK433" i="3"/>
  <c r="J430" i="3"/>
  <c r="BK423" i="3"/>
  <c r="BK413" i="3"/>
  <c r="BK412" i="3"/>
  <c r="BK410" i="3"/>
  <c r="BK408" i="3"/>
  <c r="J406" i="3"/>
  <c r="BK399" i="3"/>
  <c r="BK397" i="3"/>
  <c r="J393" i="3"/>
  <c r="BK391" i="3"/>
  <c r="BK390" i="3"/>
  <c r="BK387" i="3"/>
  <c r="BK385" i="3"/>
  <c r="BK383" i="3"/>
  <c r="BK377" i="3"/>
  <c r="BK375" i="3"/>
  <c r="BK373" i="3"/>
  <c r="BK372" i="3"/>
  <c r="BK355" i="3"/>
  <c r="BK354" i="3"/>
  <c r="J345" i="3"/>
  <c r="J343" i="3"/>
  <c r="J323" i="3"/>
  <c r="BK308" i="3"/>
  <c r="J303" i="3"/>
  <c r="J299" i="3"/>
  <c r="J277" i="3"/>
  <c r="BK274" i="3"/>
  <c r="BK238" i="3"/>
  <c r="BK226" i="3"/>
  <c r="BK211" i="3"/>
  <c r="BK209" i="3"/>
  <c r="BK207" i="3"/>
  <c r="BK193" i="3"/>
  <c r="BK191" i="3"/>
  <c r="BK176" i="3"/>
  <c r="BK156" i="3"/>
  <c r="J154" i="3"/>
  <c r="J147" i="3"/>
  <c r="BK143" i="3"/>
  <c r="BK141" i="2"/>
  <c r="BK130" i="2"/>
  <c r="BK129" i="2"/>
  <c r="J126" i="2"/>
  <c r="BK125" i="2"/>
  <c r="J731" i="3"/>
  <c r="BK730" i="3"/>
  <c r="J716" i="3"/>
  <c r="J681" i="3"/>
  <c r="BK680" i="3"/>
  <c r="J652" i="3"/>
  <c r="J624" i="3"/>
  <c r="BK623" i="3"/>
  <c r="BK610" i="3"/>
  <c r="BK603" i="3"/>
  <c r="J602" i="3"/>
  <c r="BK600" i="3"/>
  <c r="BK574" i="3"/>
  <c r="BK572" i="3"/>
  <c r="J567" i="3"/>
  <c r="BK565" i="3"/>
  <c r="J551" i="3"/>
  <c r="J548" i="3"/>
  <c r="BK545" i="3"/>
  <c r="BK542" i="3"/>
  <c r="J541" i="3"/>
  <c r="J538" i="3"/>
  <c r="J515" i="3"/>
  <c r="J510" i="3"/>
  <c r="BK495" i="3"/>
  <c r="BK494" i="3"/>
  <c r="J489" i="3"/>
  <c r="J487" i="3"/>
  <c r="BK477" i="3"/>
  <c r="BK457" i="3"/>
  <c r="J453" i="3"/>
  <c r="J451" i="3"/>
  <c r="J448" i="3"/>
  <c r="J447" i="3"/>
  <c r="J444" i="3"/>
  <c r="BK443" i="3"/>
  <c r="BK437" i="3"/>
  <c r="J436" i="3"/>
  <c r="J434" i="3"/>
  <c r="J433" i="3"/>
  <c r="BK431" i="3"/>
  <c r="J428" i="3"/>
  <c r="J427" i="3"/>
  <c r="BK425" i="3"/>
  <c r="J423" i="3"/>
  <c r="BK416" i="3"/>
  <c r="BK415" i="3"/>
  <c r="J410" i="3"/>
  <c r="J399" i="3"/>
  <c r="BK395" i="3"/>
  <c r="BK393" i="3"/>
  <c r="J390" i="3"/>
  <c r="BK389" i="3"/>
  <c r="J387" i="3"/>
  <c r="J385" i="3"/>
  <c r="J380" i="3"/>
  <c r="BK371" i="3"/>
  <c r="BK357" i="3"/>
  <c r="J353" i="3"/>
  <c r="BK345" i="3"/>
  <c r="J339" i="3"/>
  <c r="J322" i="3"/>
  <c r="BK321" i="3"/>
  <c r="BK315" i="3"/>
  <c r="J300" i="3"/>
  <c r="J297" i="3"/>
  <c r="BK296" i="3"/>
  <c r="BK295" i="3"/>
  <c r="BK294" i="3"/>
  <c r="J274" i="3"/>
  <c r="BK273" i="3"/>
  <c r="J238" i="3"/>
  <c r="J229" i="3"/>
  <c r="J226" i="3"/>
  <c r="BK215" i="3"/>
  <c r="J205" i="3"/>
  <c r="J191" i="3"/>
  <c r="J189" i="3"/>
  <c r="J187" i="3"/>
  <c r="J183" i="3"/>
  <c r="BK181" i="3"/>
  <c r="BK174" i="3"/>
  <c r="J171" i="3"/>
  <c r="BK161" i="3"/>
  <c r="J156" i="3"/>
  <c r="BK145" i="3"/>
  <c r="BK144" i="3"/>
  <c r="J143" i="3"/>
  <c r="BK136" i="2"/>
  <c r="J133" i="2"/>
  <c r="J128" i="2"/>
  <c r="BK731" i="3"/>
  <c r="J730" i="3"/>
  <c r="BK716" i="3"/>
  <c r="BK681" i="3"/>
  <c r="J680" i="3"/>
  <c r="BK652" i="3"/>
  <c r="J625" i="3"/>
  <c r="J623" i="3"/>
  <c r="J622" i="3"/>
  <c r="J621" i="3"/>
  <c r="J613" i="3"/>
  <c r="J611" i="3"/>
  <c r="BK608" i="3"/>
  <c r="BK607" i="3"/>
  <c r="J605" i="3"/>
  <c r="J603" i="3"/>
  <c r="J600" i="3"/>
  <c r="J574" i="3"/>
  <c r="J572" i="3"/>
  <c r="BK567" i="3"/>
  <c r="J565" i="3"/>
  <c r="BK563" i="3"/>
  <c r="BK558" i="3"/>
  <c r="BK556" i="3"/>
  <c r="J554" i="3"/>
  <c r="BK548" i="3"/>
  <c r="BK541" i="3"/>
  <c r="BK538" i="3"/>
  <c r="J535" i="3"/>
  <c r="BK532" i="3"/>
  <c r="J530" i="3"/>
  <c r="BK529" i="3"/>
  <c r="J525" i="3"/>
  <c r="BK524" i="3"/>
  <c r="J523" i="3"/>
  <c r="J521" i="3"/>
  <c r="BK517" i="3"/>
  <c r="BK515" i="3"/>
  <c r="J508" i="3"/>
  <c r="J507" i="3"/>
  <c r="BK503" i="3"/>
  <c r="BK497" i="3"/>
  <c r="J494" i="3"/>
  <c r="J492" i="3"/>
  <c r="J491" i="3"/>
  <c r="BK485" i="3"/>
  <c r="BK483" i="3"/>
  <c r="J481" i="3"/>
  <c r="J477" i="3"/>
  <c r="J475" i="3"/>
  <c r="BK473" i="3"/>
  <c r="BK472" i="3"/>
  <c r="BK471" i="3"/>
  <c r="J469" i="3"/>
  <c r="J468" i="3"/>
  <c r="J466" i="3"/>
  <c r="BK459" i="3"/>
  <c r="BK453" i="3"/>
  <c r="BK451" i="3"/>
  <c r="J449" i="3"/>
  <c r="BK447" i="3"/>
  <c r="J445" i="3"/>
  <c r="J441" i="3"/>
  <c r="J439" i="3"/>
  <c r="J437" i="3"/>
  <c r="BK436" i="3"/>
  <c r="BK434" i="3"/>
  <c r="J431" i="3"/>
  <c r="BK430" i="3"/>
  <c r="BK428" i="3"/>
  <c r="BK427" i="3"/>
  <c r="J425" i="3"/>
  <c r="J416" i="3"/>
  <c r="J415" i="3"/>
  <c r="J413" i="3"/>
  <c r="J408" i="3"/>
  <c r="BK406" i="3"/>
  <c r="J397" i="3"/>
  <c r="J395" i="3"/>
  <c r="J391" i="3"/>
  <c r="J389" i="3"/>
  <c r="J383" i="3"/>
  <c r="BK380" i="3"/>
  <c r="J377" i="3"/>
  <c r="J375" i="3"/>
  <c r="J373" i="3"/>
  <c r="J357" i="3"/>
  <c r="J354" i="3"/>
  <c r="BK353" i="3"/>
  <c r="BK347" i="3"/>
  <c r="BK343" i="3"/>
  <c r="BK339" i="3"/>
  <c r="BK323" i="3"/>
  <c r="BK322" i="3"/>
  <c r="J308" i="3"/>
  <c r="J296" i="3"/>
  <c r="J295" i="3"/>
  <c r="J294" i="3"/>
  <c r="J289" i="3"/>
  <c r="BK285" i="3"/>
  <c r="J281" i="3"/>
  <c r="BK279" i="3"/>
  <c r="BK277" i="3"/>
  <c r="J273" i="3"/>
  <c r="BK229" i="3"/>
  <c r="BK227" i="3"/>
  <c r="J215" i="3"/>
  <c r="J211" i="3"/>
  <c r="BK201" i="3"/>
  <c r="BK199" i="3"/>
  <c r="J193" i="3"/>
  <c r="BK187" i="3"/>
  <c r="J181" i="3"/>
  <c r="BK168" i="3"/>
  <c r="J161" i="3"/>
  <c r="BK154" i="3"/>
  <c r="BK147" i="3"/>
  <c r="BK142" i="3"/>
  <c r="J141" i="2"/>
  <c r="J138" i="2"/>
  <c r="BK133" i="2"/>
  <c r="J129" i="2"/>
  <c r="BK126" i="2"/>
  <c r="J412" i="3"/>
  <c r="J372" i="3"/>
  <c r="J371" i="3"/>
  <c r="J355" i="3"/>
  <c r="J347" i="3"/>
  <c r="J321" i="3"/>
  <c r="J315" i="3"/>
  <c r="BK303" i="3"/>
  <c r="BK300" i="3"/>
  <c r="BK299" i="3"/>
  <c r="BK297" i="3"/>
  <c r="BK289" i="3"/>
  <c r="J285" i="3"/>
  <c r="BK281" i="3"/>
  <c r="J279" i="3"/>
  <c r="J227" i="3"/>
  <c r="J209" i="3"/>
  <c r="J207" i="3"/>
  <c r="BK205" i="3"/>
  <c r="J201" i="3"/>
  <c r="J199" i="3"/>
  <c r="BK189" i="3"/>
  <c r="BK183" i="3"/>
  <c r="J176" i="3"/>
  <c r="J174" i="3"/>
  <c r="BK171" i="3"/>
  <c r="J168" i="3"/>
  <c r="J145" i="3"/>
  <c r="J144" i="3"/>
  <c r="J142" i="3"/>
  <c r="BK138" i="2"/>
  <c r="J136" i="2"/>
  <c r="J130" i="2"/>
  <c r="BK128" i="2"/>
  <c r="J125" i="2"/>
  <c r="AS94" i="1"/>
  <c r="P124" i="2" l="1"/>
  <c r="P123" i="2"/>
  <c r="P122" i="2"/>
  <c r="AU95" i="1"/>
  <c r="R124" i="2"/>
  <c r="R123" i="2"/>
  <c r="R122" i="2"/>
  <c r="P141" i="3"/>
  <c r="R141" i="3"/>
  <c r="P170" i="3"/>
  <c r="T170" i="3"/>
  <c r="P210" i="3"/>
  <c r="T210" i="3"/>
  <c r="P276" i="3"/>
  <c r="T276" i="3"/>
  <c r="P280" i="3"/>
  <c r="BK302" i="3"/>
  <c r="J302" i="3"/>
  <c r="J103" i="3"/>
  <c r="R302" i="3"/>
  <c r="BK370" i="3"/>
  <c r="J370" i="3"/>
  <c r="J104" i="3"/>
  <c r="R370" i="3"/>
  <c r="BK388" i="3"/>
  <c r="J388" i="3"/>
  <c r="J110" i="3" s="1"/>
  <c r="T388" i="3"/>
  <c r="T381" i="3"/>
  <c r="BK398" i="3"/>
  <c r="J398" i="3"/>
  <c r="J113" i="3"/>
  <c r="P398" i="3"/>
  <c r="T398" i="3"/>
  <c r="P458" i="3"/>
  <c r="T458" i="3"/>
  <c r="P566" i="3"/>
  <c r="BK124" i="2"/>
  <c r="J124" i="2"/>
  <c r="J98" i="2"/>
  <c r="BK170" i="3"/>
  <c r="J170" i="3"/>
  <c r="J99" i="3"/>
  <c r="T566" i="3"/>
  <c r="T124" i="2"/>
  <c r="T123" i="2"/>
  <c r="T122" i="2"/>
  <c r="BK141" i="3"/>
  <c r="J141" i="3"/>
  <c r="J98" i="3"/>
  <c r="T141" i="3"/>
  <c r="R170" i="3"/>
  <c r="BK210" i="3"/>
  <c r="J210" i="3"/>
  <c r="J100" i="3"/>
  <c r="R210" i="3"/>
  <c r="BK276" i="3"/>
  <c r="J276" i="3"/>
  <c r="J101" i="3"/>
  <c r="R276" i="3"/>
  <c r="BK280" i="3"/>
  <c r="J280" i="3"/>
  <c r="J102" i="3"/>
  <c r="R280" i="3"/>
  <c r="T280" i="3"/>
  <c r="P302" i="3"/>
  <c r="T302" i="3"/>
  <c r="P370" i="3"/>
  <c r="T370" i="3"/>
  <c r="P388" i="3"/>
  <c r="R388" i="3"/>
  <c r="R381" i="3"/>
  <c r="BK394" i="3"/>
  <c r="J394" i="3"/>
  <c r="J112" i="3"/>
  <c r="P394" i="3"/>
  <c r="R394" i="3"/>
  <c r="T394" i="3"/>
  <c r="R398" i="3"/>
  <c r="BK458" i="3"/>
  <c r="J458" i="3"/>
  <c r="J114" i="3"/>
  <c r="R458" i="3"/>
  <c r="BK496" i="3"/>
  <c r="J496" i="3"/>
  <c r="J115" i="3"/>
  <c r="P496" i="3"/>
  <c r="P381" i="3"/>
  <c r="R496" i="3"/>
  <c r="T496" i="3"/>
  <c r="BK531" i="3"/>
  <c r="J531" i="3"/>
  <c r="J116" i="3"/>
  <c r="P531" i="3"/>
  <c r="R531" i="3"/>
  <c r="T531" i="3"/>
  <c r="BK566" i="3"/>
  <c r="J566" i="3"/>
  <c r="J117" i="3"/>
  <c r="R566" i="3"/>
  <c r="BK612" i="3"/>
  <c r="J612" i="3"/>
  <c r="J118" i="3"/>
  <c r="P612" i="3"/>
  <c r="R612" i="3"/>
  <c r="T612" i="3"/>
  <c r="BK651" i="3"/>
  <c r="J651" i="3"/>
  <c r="J119" i="3"/>
  <c r="P651" i="3"/>
  <c r="R651" i="3"/>
  <c r="T651" i="3"/>
  <c r="E85" i="2"/>
  <c r="BE136" i="2"/>
  <c r="BE141" i="2"/>
  <c r="BK140" i="2"/>
  <c r="J140" i="2"/>
  <c r="J102" i="2"/>
  <c r="J89" i="3"/>
  <c r="E129" i="3"/>
  <c r="BE147" i="3"/>
  <c r="BE154" i="3"/>
  <c r="BE176" i="3"/>
  <c r="BE189" i="3"/>
  <c r="BE191" i="3"/>
  <c r="BE209" i="3"/>
  <c r="BE238" i="3"/>
  <c r="BE273" i="3"/>
  <c r="BE274" i="3"/>
  <c r="BE295" i="3"/>
  <c r="BE322" i="3"/>
  <c r="BE323" i="3"/>
  <c r="BE339" i="3"/>
  <c r="BE371" i="3"/>
  <c r="BE372" i="3"/>
  <c r="BE373" i="3"/>
  <c r="F92" i="2"/>
  <c r="BE130" i="2"/>
  <c r="BE143" i="3"/>
  <c r="BE145" i="3"/>
  <c r="BE174" i="3"/>
  <c r="BE181" i="3"/>
  <c r="BE183" i="3"/>
  <c r="BE207" i="3"/>
  <c r="BE211" i="3"/>
  <c r="BE215" i="3"/>
  <c r="BE279" i="3"/>
  <c r="BE299" i="3"/>
  <c r="BE300" i="3"/>
  <c r="BE315" i="3"/>
  <c r="BE345" i="3"/>
  <c r="BE354" i="3"/>
  <c r="BE355" i="3"/>
  <c r="BE375" i="3"/>
  <c r="BE380" i="3"/>
  <c r="BE387" i="3"/>
  <c r="BE412" i="3"/>
  <c r="BE413" i="3"/>
  <c r="BE415" i="3"/>
  <c r="BE416" i="3"/>
  <c r="BE425" i="3"/>
  <c r="BE430" i="3"/>
  <c r="BE433" i="3"/>
  <c r="BE434" i="3"/>
  <c r="BE439" i="3"/>
  <c r="BE441" i="3"/>
  <c r="BE445" i="3"/>
  <c r="BE449" i="3"/>
  <c r="BE457" i="3"/>
  <c r="BE459" i="3"/>
  <c r="BE466" i="3"/>
  <c r="BE468" i="3"/>
  <c r="BE469" i="3"/>
  <c r="BE473" i="3"/>
  <c r="BE477" i="3"/>
  <c r="BE481" i="3"/>
  <c r="BE483" i="3"/>
  <c r="BE485" i="3"/>
  <c r="BE491" i="3"/>
  <c r="BE503" i="3"/>
  <c r="BE507" i="3"/>
  <c r="BE515" i="3"/>
  <c r="BE521" i="3"/>
  <c r="BE523" i="3"/>
  <c r="BE532" i="3"/>
  <c r="BE538" i="3"/>
  <c r="BE542" i="3"/>
  <c r="BE548" i="3"/>
  <c r="BE558" i="3"/>
  <c r="BE563" i="3"/>
  <c r="BE572" i="3"/>
  <c r="BE574" i="3"/>
  <c r="BE607" i="3"/>
  <c r="BE608" i="3"/>
  <c r="BE611" i="3"/>
  <c r="BE613" i="3"/>
  <c r="BE621" i="3"/>
  <c r="BE625" i="3"/>
  <c r="BE652" i="3"/>
  <c r="BE680" i="3"/>
  <c r="BE681" i="3"/>
  <c r="BE716" i="3"/>
  <c r="BK379" i="3"/>
  <c r="J379" i="3"/>
  <c r="J105" i="3"/>
  <c r="BK384" i="3"/>
  <c r="J384" i="3"/>
  <c r="J108" i="3" s="1"/>
  <c r="J89" i="2"/>
  <c r="BE125" i="2"/>
  <c r="BE128" i="2"/>
  <c r="BE129" i="2"/>
  <c r="BE138" i="2"/>
  <c r="BK132" i="2"/>
  <c r="J132" i="2"/>
  <c r="J99" i="2"/>
  <c r="BK137" i="2"/>
  <c r="J137" i="2"/>
  <c r="J101" i="2"/>
  <c r="F92" i="3"/>
  <c r="BE168" i="3"/>
  <c r="BE193" i="3"/>
  <c r="BE199" i="3"/>
  <c r="BE205" i="3"/>
  <c r="BE226" i="3"/>
  <c r="BE229" i="3"/>
  <c r="BE281" i="3"/>
  <c r="BE303" i="3"/>
  <c r="BE308" i="3"/>
  <c r="BE383" i="3"/>
  <c r="BE391" i="3"/>
  <c r="BE397" i="3"/>
  <c r="BE410" i="3"/>
  <c r="BE423" i="3"/>
  <c r="BE436" i="3"/>
  <c r="BE444" i="3"/>
  <c r="BE448" i="3"/>
  <c r="BE451" i="3"/>
  <c r="BE524" i="3"/>
  <c r="BE525" i="3"/>
  <c r="BE529" i="3"/>
  <c r="BE530" i="3"/>
  <c r="BE535" i="3"/>
  <c r="BE554" i="3"/>
  <c r="BE622" i="3"/>
  <c r="BE730" i="3"/>
  <c r="BE731" i="3"/>
  <c r="BE126" i="2"/>
  <c r="BE133" i="2"/>
  <c r="BK135" i="2"/>
  <c r="J135" i="2"/>
  <c r="J100" i="2"/>
  <c r="BE142" i="3"/>
  <c r="BE144" i="3"/>
  <c r="BE156" i="3"/>
  <c r="BE161" i="3"/>
  <c r="BE171" i="3"/>
  <c r="BE187" i="3"/>
  <c r="BE201" i="3"/>
  <c r="BE227" i="3"/>
  <c r="BE277" i="3"/>
  <c r="BE285" i="3"/>
  <c r="BE289" i="3"/>
  <c r="BE294" i="3"/>
  <c r="BE296" i="3"/>
  <c r="BE297" i="3"/>
  <c r="BE321" i="3"/>
  <c r="BE343" i="3"/>
  <c r="BE347" i="3"/>
  <c r="BE353" i="3"/>
  <c r="BE357" i="3"/>
  <c r="BE377" i="3"/>
  <c r="BE385" i="3"/>
  <c r="BE389" i="3"/>
  <c r="BE390" i="3"/>
  <c r="BE393" i="3"/>
  <c r="BE395" i="3"/>
  <c r="BE399" i="3"/>
  <c r="BE406" i="3"/>
  <c r="BE408" i="3"/>
  <c r="BE427" i="3"/>
  <c r="BE428" i="3"/>
  <c r="BE431" i="3"/>
  <c r="BE437" i="3"/>
  <c r="BE443" i="3"/>
  <c r="BE447" i="3"/>
  <c r="BE453" i="3"/>
  <c r="BE471" i="3"/>
  <c r="BE472" i="3"/>
  <c r="BE475" i="3"/>
  <c r="BE487" i="3"/>
  <c r="BE489" i="3"/>
  <c r="BE492" i="3"/>
  <c r="BE494" i="3"/>
  <c r="BE495" i="3"/>
  <c r="BE497" i="3"/>
  <c r="BE508" i="3"/>
  <c r="BE510" i="3"/>
  <c r="BE517" i="3"/>
  <c r="BE541" i="3"/>
  <c r="BE545" i="3"/>
  <c r="BE551" i="3"/>
  <c r="BE556" i="3"/>
  <c r="BE565" i="3"/>
  <c r="BE567" i="3"/>
  <c r="BE600" i="3"/>
  <c r="BE602" i="3"/>
  <c r="BE603" i="3"/>
  <c r="BE605" i="3"/>
  <c r="BE610" i="3"/>
  <c r="BE623" i="3"/>
  <c r="BE624" i="3"/>
  <c r="BK382" i="3"/>
  <c r="BK386" i="3"/>
  <c r="J386" i="3"/>
  <c r="J109" i="3"/>
  <c r="BK392" i="3"/>
  <c r="J392" i="3" s="1"/>
  <c r="J111" i="3" s="1"/>
  <c r="F35" i="2"/>
  <c r="BB95" i="1"/>
  <c r="F37" i="2"/>
  <c r="BD95" i="1"/>
  <c r="F36" i="3"/>
  <c r="BC96" i="1" s="1"/>
  <c r="J34" i="2"/>
  <c r="AW95" i="1"/>
  <c r="J34" i="3"/>
  <c r="AW96" i="1" s="1"/>
  <c r="F37" i="3"/>
  <c r="BD96" i="1" s="1"/>
  <c r="F34" i="2"/>
  <c r="BA95" i="1"/>
  <c r="F36" i="2"/>
  <c r="BC95" i="1"/>
  <c r="F35" i="3"/>
  <c r="BB96" i="1" s="1"/>
  <c r="F34" i="3"/>
  <c r="BA96" i="1" s="1"/>
  <c r="BK381" i="3" l="1"/>
  <c r="J381" i="3" s="1"/>
  <c r="J106" i="3" s="1"/>
  <c r="R140" i="3"/>
  <c r="R139" i="3"/>
  <c r="P140" i="3"/>
  <c r="P139" i="3"/>
  <c r="AU96" i="1"/>
  <c r="AU94" i="1"/>
  <c r="T140" i="3"/>
  <c r="T139" i="3"/>
  <c r="BK123" i="2"/>
  <c r="J123" i="2"/>
  <c r="J97" i="2"/>
  <c r="J382" i="3"/>
  <c r="J107" i="3" s="1"/>
  <c r="BK140" i="3"/>
  <c r="BC94" i="1"/>
  <c r="W32" i="1" s="1"/>
  <c r="BB94" i="1"/>
  <c r="AX94" i="1" s="1"/>
  <c r="F33" i="2"/>
  <c r="AZ95" i="1"/>
  <c r="BD94" i="1"/>
  <c r="W33" i="1" s="1"/>
  <c r="BA94" i="1"/>
  <c r="W30" i="1" s="1"/>
  <c r="J33" i="3"/>
  <c r="AV96" i="1" s="1"/>
  <c r="AT96" i="1" s="1"/>
  <c r="J33" i="2"/>
  <c r="AV95" i="1"/>
  <c r="AT95" i="1"/>
  <c r="F33" i="3"/>
  <c r="AZ96" i="1" s="1"/>
  <c r="BK139" i="3" l="1"/>
  <c r="J139" i="3" s="1"/>
  <c r="J30" i="3" s="1"/>
  <c r="AG96" i="1" s="1"/>
  <c r="AN96" i="1" s="1"/>
  <c r="J140" i="3"/>
  <c r="J97" i="3"/>
  <c r="BK122" i="2"/>
  <c r="J122" i="2"/>
  <c r="J30" i="2"/>
  <c r="AG95" i="1"/>
  <c r="AN95" i="1"/>
  <c r="AZ94" i="1"/>
  <c r="W29" i="1" s="1"/>
  <c r="AW94" i="1"/>
  <c r="AK30" i="1" s="1"/>
  <c r="AY94" i="1"/>
  <c r="W31" i="1"/>
  <c r="J39" i="3" l="1"/>
  <c r="J96" i="3"/>
  <c r="J96" i="2"/>
  <c r="J39" i="2"/>
  <c r="AV94" i="1"/>
  <c r="AK29" i="1" s="1"/>
  <c r="AG94" i="1"/>
  <c r="AT94" i="1" l="1"/>
  <c r="AK26" i="1"/>
  <c r="AK35" i="1" s="1"/>
  <c r="AN94" i="1" l="1"/>
</calcChain>
</file>

<file path=xl/sharedStrings.xml><?xml version="1.0" encoding="utf-8"?>
<sst xmlns="http://schemas.openxmlformats.org/spreadsheetml/2006/main" count="6844" uniqueCount="1197">
  <si>
    <t>Export Komplet</t>
  </si>
  <si>
    <t/>
  </si>
  <si>
    <t>2.0</t>
  </si>
  <si>
    <t>ZAMOK</t>
  </si>
  <si>
    <t>False</t>
  </si>
  <si>
    <t>{e4c5dbd3-67c9-48ce-9ac9-413bddd7e351}</t>
  </si>
  <si>
    <t>0,01</t>
  </si>
  <si>
    <t>21</t>
  </si>
  <si>
    <t>15</t>
  </si>
  <si>
    <t>REKAPITULACE STAVBY</t>
  </si>
  <si>
    <t>v ---  níže se nacházejí doplnkové a pomocné údaje k sestavám  --- v</t>
  </si>
  <si>
    <t>Návod na vyplnění</t>
  </si>
  <si>
    <t>0,001</t>
  </si>
  <si>
    <t>Kód:</t>
  </si>
  <si>
    <t>20-024-3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</si>
  <si>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</si>
  <si>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</si>
  <si>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kuchyně a jídelny, Obránců míru 1714, Přelouč - 3.etapa</t>
  </si>
  <si>
    <t>KSO:</t>
  </si>
  <si>
    <t>CC-CZ:</t>
  </si>
  <si>
    <t>Místo:</t>
  </si>
  <si>
    <t xml:space="preserve"> </t>
  </si>
  <si>
    <t>Datum:</t>
  </si>
  <si>
    <t>12. 5. 2020</t>
  </si>
  <si>
    <t>Zadavatel:</t>
  </si>
  <si>
    <t>IČ:</t>
  </si>
  <si>
    <t>Město Přelouč</t>
  </si>
  <si>
    <t>DIČ:</t>
  </si>
  <si>
    <t>Uchazeč:</t>
  </si>
  <si>
    <t>Vyplň údaj</t>
  </si>
  <si>
    <t>Projektant:</t>
  </si>
  <si>
    <t>Ing. Vítězslav Vomočil Pardubice</t>
  </si>
  <si>
    <t>True</t>
  </si>
  <si>
    <t>Zpracovatel:</t>
  </si>
  <si>
    <t>Vojtěch</t>
  </si>
  <si>
    <t>Poznámka:</t>
  </si>
  <si>
    <t>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</si>
  <si>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</si>
  <si>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</si>
  <si>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</si>
  <si>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</si>
  <si>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</si>
  <si>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</si>
  <si>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</si>
  <si>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</si>
  <si>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</si>
  <si>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</si>
  <si>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</si>
  <si>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</si>
  <si>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</si>
  <si>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</si>
  <si>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</si>
  <si>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</si>
  <si>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</si>
  <si>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</si>
  <si>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</si>
  <si>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</si>
  <si>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</si>
  <si>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</si>
  <si>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</si>
  <si>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</si>
  <si>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</si>
  <si>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</si>
  <si>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</si>
  <si>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</si>
  <si>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</si>
  <si>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</si>
  <si>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</si>
  <si>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</si>
  <si>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</si>
  <si>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</si>
  <si>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</si>
  <si>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</si>
  <si>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</si>
  <si>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</si>
  <si>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</si>
  <si>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</si>
  <si>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</si>
  <si>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</si>
  <si>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</si>
  <si>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</si>
  <si>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</si>
  <si>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</si>
  <si>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Vedlejší a ostatní náklady</t>
  </si>
  <si>
    <t>VON</t>
  </si>
  <si>
    <t>1</t>
  </si>
  <si>
    <t>{d8edbe7e-79b6-4937-9278-e361ca75e062}</t>
  </si>
  <si>
    <t>2</t>
  </si>
  <si>
    <t>01</t>
  </si>
  <si>
    <t>SO 03 Stavební úpravy 2. NP – jídelna, soc. zařízení 1. a 2.NP, schod. hala, 1.NP mimoškolní výchova</t>
  </si>
  <si>
    <t>STA</t>
  </si>
  <si>
    <t>{4fc8b8d9-926a-4524-a873-17c5b65ae6a7}</t>
  </si>
  <si>
    <t>KRYCÍ LIST SOUPISU PRACÍ</t>
  </si>
  <si>
    <t>Objekt:</t>
  </si>
  <si>
    <t>00 - Vedlejší a ostatní náklady</t>
  </si>
  <si>
    <t>REKAPITULACE ČLENĚNÍ SOUPISU PRACÍ</t>
  </si>
  <si>
    <t>Kód dílu - Popis</t>
  </si>
  <si>
    <t>Cena celkem [CZK]</t>
  </si>
  <si>
    <t>Náklady ze soupisu prací</t>
  </si>
  <si>
    <t>-1</t>
  </si>
  <si>
    <t>VRN - Vedlejší rozpočtové náklady</t>
  </si>
  <si>
    <t xml:space="preserve">    VRN3 - Zařízení staveniště</t>
  </si>
  <si>
    <t xml:space="preserve">    VRN4 - Inženýrská činnost</t>
  </si>
  <si>
    <t xml:space="preserve">    VRN5 - Finanční náklady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</si>
  <si>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</si>
  <si>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</si>
  <si>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</si>
  <si>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</si>
  <si>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</si>
  <si>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</si>
  <si>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</si>
  <si>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</si>
  <si>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</si>
  <si>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</si>
  <si>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</si>
  <si>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</si>
  <si>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</si>
  <si>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</si>
  <si>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</si>
  <si>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</si>
  <si>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</si>
  <si>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</si>
  <si>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</si>
  <si>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</si>
  <si>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</si>
  <si>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</si>
  <si>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031002000</t>
  </si>
  <si>
    <t>Související práce pro zařízení staveniště</t>
  </si>
  <si>
    <t>celek</t>
  </si>
  <si>
    <t>CS ÚRS 2020 01</t>
  </si>
  <si>
    <t>1024</t>
  </si>
  <si>
    <t>695906045</t>
  </si>
  <si>
    <t>032002000</t>
  </si>
  <si>
    <t>Vybavení staveniště</t>
  </si>
  <si>
    <t>-677635343</t>
  </si>
  <si>
    <t>P</t>
  </si>
  <si>
    <t xml:space="preserve">Poznámka k položce:_x000D_
Veškeré náklady na vybudování a zajištění zařízení staveniště a jeho provoz včetně skládky a meziskládky materiálu. </t>
  </si>
  <si>
    <t>3</t>
  </si>
  <si>
    <t>033002000</t>
  </si>
  <si>
    <t>Připojení staveniště na inženýrské sítě</t>
  </si>
  <si>
    <t>1484366804</t>
  </si>
  <si>
    <t>4</t>
  </si>
  <si>
    <t>034002000</t>
  </si>
  <si>
    <t>Zabezpečení staveniště</t>
  </si>
  <si>
    <t>782102903</t>
  </si>
  <si>
    <t>039002000</t>
  </si>
  <si>
    <t>Zrušení zařízení staveniště</t>
  </si>
  <si>
    <t>-1594481521</t>
  </si>
  <si>
    <t>Poznámka k položce:_x000D_
Odstranění zařízení staveniště a uvedení místa do původního stavu před zřízením ZS.</t>
  </si>
  <si>
    <t>VRN4</t>
  </si>
  <si>
    <t>Inženýrská činnost</t>
  </si>
  <si>
    <t>6</t>
  </si>
  <si>
    <t>045002000</t>
  </si>
  <si>
    <t>Kompletační a koordinační činnost</t>
  </si>
  <si>
    <t>-375666360</t>
  </si>
  <si>
    <t xml:space="preserve">Poznámka k položce:_x000D_
Koordinace veškerých prací a dodávek, které jsou součástí díla. </t>
  </si>
  <si>
    <t>VRN5</t>
  </si>
  <si>
    <t>Finanční náklady</t>
  </si>
  <si>
    <t>7</t>
  </si>
  <si>
    <t>051002000</t>
  </si>
  <si>
    <t>Pojištění stavby</t>
  </si>
  <si>
    <t>1330004256</t>
  </si>
  <si>
    <t>VRN7</t>
  </si>
  <si>
    <t>Provozní vlivy</t>
  </si>
  <si>
    <t>8</t>
  </si>
  <si>
    <t>071103000</t>
  </si>
  <si>
    <t>Provoz investora</t>
  </si>
  <si>
    <t>1520605047</t>
  </si>
  <si>
    <t>Poznámka k položce:_x000D_
Stavba prováděná za provozu školní jídelny.</t>
  </si>
  <si>
    <t>VRN9</t>
  </si>
  <si>
    <t>Ostatní náklady</t>
  </si>
  <si>
    <t>9</t>
  </si>
  <si>
    <t>091504000</t>
  </si>
  <si>
    <t>Náklady související s publikační činností</t>
  </si>
  <si>
    <t>669584447</t>
  </si>
  <si>
    <t>Poznámka k položce:_x000D_
Informační tabule zdroje financování stavby.</t>
  </si>
  <si>
    <t>01 - SO 03 Stavební úpravy 2. NP – jídelna, soc. zařízení 1. a 2.NP, schod. hala, 1.NP mimoškolní výchova</t>
  </si>
  <si>
    <t>HSV - Práce a dodávky HSV</t>
  </si>
  <si>
    <t xml:space="preserve">    3 - Svislé a kompletní konstrukce</t>
  </si>
  <si>
    <t xml:space="preserve">    6 - Úpravy povrchů, podlahy a osazování výplní</t>
  </si>
  <si>
    <t xml:space="preserve">    61 - Úprava povrchů vnitřních</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</si>
  <si>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</si>
  <si>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</si>
  <si>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</si>
  <si>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</si>
  <si>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</si>
  <si>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</si>
  <si>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721 - Zdravotechnika </t>
  </si>
  <si>
    <t xml:space="preserve">    731 - Ústřední vytápění </t>
  </si>
  <si>
    <t xml:space="preserve">    741 - Elektroinstalace - silnoproud</t>
  </si>
  <si>
    <t xml:space="preserve">    742 - Elektroinstalace - slaboproud</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</si>
  <si>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</si>
  <si>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</si>
  <si>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</si>
  <si>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</si>
  <si>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</si>
  <si>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</si>
  <si>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</si>
  <si>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</si>
  <si>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</si>
  <si>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HSV</t>
  </si>
  <si>
    <t>Práce a dodávky HSV</t>
  </si>
  <si>
    <t>Svislé a kompletní konstrukce</t>
  </si>
  <si>
    <t>317141445</t>
  </si>
  <si>
    <t>Překlad plochý z pórobetonu š 150 mm dl do 2000 mm</t>
  </si>
  <si>
    <t>kus</t>
  </si>
  <si>
    <t>671834967</t>
  </si>
  <si>
    <t>317142412</t>
  </si>
  <si>
    <t>Překlad nenosný pórobetonový š 75 mm v do 250 mm na tenkovrstvou maltu dl do 1250 mm</t>
  </si>
  <si>
    <t>1823086713</t>
  </si>
  <si>
    <t>317142422</t>
  </si>
  <si>
    <t>Překlad nenosný pórobetonový š 100 mm v do 250 mm na tenkovrstvou maltu dl do 1250 mm</t>
  </si>
  <si>
    <t>1709462648</t>
  </si>
  <si>
    <t>340271021</t>
  </si>
  <si>
    <t>Zazdívka otvorů v příčkách nebo stěnách plochy do 1 m2 tvárnicemi pórobetonovými tl 100 mm</t>
  </si>
  <si>
    <t>m2</t>
  </si>
  <si>
    <t>1467170197</t>
  </si>
  <si>
    <t>VV</t>
  </si>
  <si>
    <t>"pro profese TZB" 7,4</t>
  </si>
  <si>
    <t>340271025</t>
  </si>
  <si>
    <t>Zazdívka otvorů v příčkách nebo stěnách plochy do 4 m2 tvárnicemi pórobetonovými tl 100 mm</t>
  </si>
  <si>
    <t>-1027033860</t>
  </si>
  <si>
    <t>0,7*2,1</t>
  </si>
  <si>
    <t>1,0*3,3</t>
  </si>
  <si>
    <t>1.NP</t>
  </si>
  <si>
    <t>2.NP</t>
  </si>
  <si>
    <t>Součet</t>
  </si>
  <si>
    <t>340271041</t>
  </si>
  <si>
    <t>Zazdívka otvorů v příčkách nebo stěnách plochy do 1 m2 tvárnicemi pórobetonovými tl 150 mm</t>
  </si>
  <si>
    <t>458871142</t>
  </si>
  <si>
    <t>"pro profese TZB" 6,2</t>
  </si>
  <si>
    <t>342272225</t>
  </si>
  <si>
    <t>Příčka z pórobetonových hladkých tvárnic na tenkovrstvou maltu tl 100 mm</t>
  </si>
  <si>
    <t>1081388389</t>
  </si>
  <si>
    <t>(1,6+1,7+0,8)*3,3-1,6-1,2</t>
  </si>
  <si>
    <t>4,9*1,5-1,1</t>
  </si>
  <si>
    <t>342272245</t>
  </si>
  <si>
    <t>Příčka z pórobetonových hladkých tvárnic na tenkovrstvou maltu tl 150 mm</t>
  </si>
  <si>
    <t>-2088871978</t>
  </si>
  <si>
    <t>3,6*3,1-3,6</t>
  </si>
  <si>
    <t>2,4*3,3</t>
  </si>
  <si>
    <t>(2,35+4,4+1,0)*3,3-1,6-0,7</t>
  </si>
  <si>
    <t>342291121</t>
  </si>
  <si>
    <t>Ukotvení příček k cihelným konstrukcím plochými kotvami</t>
  </si>
  <si>
    <t>m</t>
  </si>
  <si>
    <t>-1414824108</t>
  </si>
  <si>
    <t>3,3*(7+4)</t>
  </si>
  <si>
    <t>Úpravy povrchů, podlahy a osazování výplní</t>
  </si>
  <si>
    <t>10</t>
  </si>
  <si>
    <t>611135101</t>
  </si>
  <si>
    <t>Hrubá výplň rýh ve stropech maltou jakékoli šířky rýhy</t>
  </si>
  <si>
    <t>660615463</t>
  </si>
  <si>
    <t>"po vybouraných příčkách" (1,0+1,2+1,2+3,5+1,0)*0,15</t>
  </si>
  <si>
    <t>11</t>
  </si>
  <si>
    <t>612135101</t>
  </si>
  <si>
    <t>Hrubá výplň rýh ve stěnách maltou jakékoli šířky rýhy</t>
  </si>
  <si>
    <t>-887902218</t>
  </si>
  <si>
    <t>"po vybouraných příčkách" 5,24</t>
  </si>
  <si>
    <t>12</t>
  </si>
  <si>
    <t>619996127</t>
  </si>
  <si>
    <t>Ochrana svislých ploch obedněním z OSB (SDK) desek</t>
  </si>
  <si>
    <t>1326058932</t>
  </si>
  <si>
    <t>"mč.101 - plastika" 20,0</t>
  </si>
  <si>
    <t>"zakrytí výdejních oken zrealizovaných v SO 02" 11,25*2</t>
  </si>
  <si>
    <t>"zakrytí dveří – z jídelny do varny" 1,25*2,0*3</t>
  </si>
  <si>
    <t>13</t>
  </si>
  <si>
    <t>619996145</t>
  </si>
  <si>
    <t>Ochrana konstrukcí nebo samostatných prvků obalením geotextilií</t>
  </si>
  <si>
    <t>-1813162090</t>
  </si>
  <si>
    <t>14</t>
  </si>
  <si>
    <t>632451251</t>
  </si>
  <si>
    <t>Potěr cementový samonivelační C30 tl do 35 mm</t>
  </si>
  <si>
    <t>-1172601925</t>
  </si>
  <si>
    <t>"P45" 104,9</t>
  </si>
  <si>
    <t>"P48" 24,9</t>
  </si>
  <si>
    <t>632451252</t>
  </si>
  <si>
    <t>Potěr cementový samonivelační C30 tl do 40 mm</t>
  </si>
  <si>
    <t>-1766367984</t>
  </si>
  <si>
    <t>"P46" 23,8</t>
  </si>
  <si>
    <t>16</t>
  </si>
  <si>
    <t>632451254</t>
  </si>
  <si>
    <t>Potěr cementový samonivelační C30 tl do 50 mm</t>
  </si>
  <si>
    <t>-651909057</t>
  </si>
  <si>
    <t>"P49" 388,2</t>
  </si>
  <si>
    <t>17</t>
  </si>
  <si>
    <t>633811111</t>
  </si>
  <si>
    <t>Broušení nerovností betonových podlah do 2 mm - stržení šlemu</t>
  </si>
  <si>
    <t>1550050055</t>
  </si>
  <si>
    <t>129,8+23,8+388,2</t>
  </si>
  <si>
    <t>18</t>
  </si>
  <si>
    <t>642944121</t>
  </si>
  <si>
    <t>Osazování ocelových zárubní dodatečné pl do 2,5 m2</t>
  </si>
  <si>
    <t>-713334113</t>
  </si>
  <si>
    <t>"ozn.20/L+P" 1+1</t>
  </si>
  <si>
    <t>"ozn.22/L" 2</t>
  </si>
  <si>
    <t>"ozn.23/L+P" 1+1</t>
  </si>
  <si>
    <t>"ozn.58/P" 1</t>
  </si>
  <si>
    <t>19</t>
  </si>
  <si>
    <t>M</t>
  </si>
  <si>
    <t>553311850</t>
  </si>
  <si>
    <t>zárubeň ocelová jednodílná, jednostranná pro běžné zdění pro jednokřídlové dveře š 600 - 900 mm L/P do příčky tl. 100 mm včetně nátěru</t>
  </si>
  <si>
    <t>1481451419</t>
  </si>
  <si>
    <t>20</t>
  </si>
  <si>
    <t>553311851</t>
  </si>
  <si>
    <t>zárubeň ocelová jednodílná, jednostranná pro běžné zdění pro jednokřídlové dveře š 600 - 900 mm L/P do příčky tl. 150 mm včetně nátěru</t>
  </si>
  <si>
    <t>1667051107</t>
  </si>
  <si>
    <t>553311852</t>
  </si>
  <si>
    <t>zárubeň ocelová jednodílná, jednostranná pro běžné zdění pro jednokřídlové atypické dveře rozm. 800x1400 mm do příčky tl. 100 mm včetně nátěru</t>
  </si>
  <si>
    <t>1886647793</t>
  </si>
  <si>
    <t>22</t>
  </si>
  <si>
    <t>642945112</t>
  </si>
  <si>
    <t>Osazování protipožárních nebo protiplynových zárubní dveří dvoukřídlových do 6,5 m2</t>
  </si>
  <si>
    <t>958623504</t>
  </si>
  <si>
    <t>"ozn.57/P" 1</t>
  </si>
  <si>
    <t>23</t>
  </si>
  <si>
    <t>553311854</t>
  </si>
  <si>
    <t>zárubeň ocelová jednodílná s požární odolností EI 30, jednostranná pro běžné zdění pro dvoukřídlové dveře š 1450 mm L/P do příčky tl. 150 mm včetně nátěru</t>
  </si>
  <si>
    <t>-1282820219</t>
  </si>
  <si>
    <t>61</t>
  </si>
  <si>
    <t>Úprava povrchů vnitřních</t>
  </si>
  <si>
    <t>24</t>
  </si>
  <si>
    <t>611325422</t>
  </si>
  <si>
    <t>Oprava vnitřní vápenocementové štukové omítky stropů v rozsahu plochy do 30%</t>
  </si>
  <si>
    <t>-933948304</t>
  </si>
  <si>
    <t>"1.NP" 242,0</t>
  </si>
  <si>
    <t>"2.NP" 413,1</t>
  </si>
  <si>
    <t>25</t>
  </si>
  <si>
    <t>612131101</t>
  </si>
  <si>
    <t>Cementový postřik vnitřních stěn nanášený celoplošně ručně</t>
  </si>
  <si>
    <t>-1956986717</t>
  </si>
  <si>
    <t>(1,6+2,5)*1,3*2</t>
  </si>
  <si>
    <t>1,0*1,3</t>
  </si>
  <si>
    <t>3,6*3,1*2-3,6*2</t>
  </si>
  <si>
    <t>4,9*1,5*2-1,1*2</t>
  </si>
  <si>
    <t>((2,35+4,4+1,0)*3,3-1,6-0,7)*2+25,57</t>
  </si>
  <si>
    <t>Nové příčky</t>
  </si>
  <si>
    <t>61,1+219,8</t>
  </si>
  <si>
    <t>Obklad</t>
  </si>
  <si>
    <t>26</t>
  </si>
  <si>
    <t>612142002</t>
  </si>
  <si>
    <t>Potažení vnitřních stěn sklovláknitým pletivem</t>
  </si>
  <si>
    <t>-1777142767</t>
  </si>
  <si>
    <t>27</t>
  </si>
  <si>
    <t>612321121</t>
  </si>
  <si>
    <t>Vápenocementová omítka hladká jednovrstvá vnitřních stěn nanášená ručně</t>
  </si>
  <si>
    <t>1605292062</t>
  </si>
  <si>
    <t>"pod keramický obklad" 61,1+219,8</t>
  </si>
  <si>
    <t>28</t>
  </si>
  <si>
    <t>612321141</t>
  </si>
  <si>
    <t>Vápenocementová omítka štuková dvouvrstvá vnitřních stěn nanášená ručně</t>
  </si>
  <si>
    <t>677534148</t>
  </si>
  <si>
    <t>29</t>
  </si>
  <si>
    <t>612325423</t>
  </si>
  <si>
    <t>Oprava vnitřní vápenocementové štukové omítky stěn v rozsahu plochy do 50%</t>
  </si>
  <si>
    <t>983330868</t>
  </si>
  <si>
    <t>"mč.101" (10,4+5,6)*2*3,3-6,05-2,9*2-1,4*2-1,6-17,3</t>
  </si>
  <si>
    <t>"mč.102" (2,3+1,3)*2*1,3</t>
  </si>
  <si>
    <t>"mč.103" (3,5+1,0)*2*1,3</t>
  </si>
  <si>
    <t>"mč.104" (0,8+1,7)*2*1,3</t>
  </si>
  <si>
    <t>"mč.105" (0,8+1,7)*2*1,3</t>
  </si>
  <si>
    <t>"mč.106" (1,6+1,0)*2*1,3</t>
  </si>
  <si>
    <t>"mč.107" (2,3+2,0)*2*1,3</t>
  </si>
  <si>
    <t>"mč.108" (2,5+2,2)*2*1,3</t>
  </si>
  <si>
    <t>"mč.109" (1,6+1,6)*2*1,3</t>
  </si>
  <si>
    <t>"mč.110" (1,2+0,8)*2*1,3</t>
  </si>
  <si>
    <t>"mč.111" (1,2+0,8)*2*1,3</t>
  </si>
  <si>
    <t>"mč.112" (12,1+1,7)*2*3,3-2,9*4</t>
  </si>
  <si>
    <t>"mč.113" (8,1+5,85)*2*3,3-2,9</t>
  </si>
  <si>
    <t>"mč.114" (8,1+5,6)*2*3,3-2,9</t>
  </si>
  <si>
    <t>"mč.143" (2,15+4,9+2,15)*1,5</t>
  </si>
  <si>
    <t>"mč.144" (4,9+10,3)*2*3,3-3,6</t>
  </si>
  <si>
    <t>"nové příčky v soc.zázemí" -(1,6+2,5)*1,3*2</t>
  </si>
  <si>
    <t>"mč.201" (10,0+4,9)*2*3,3-8,8-3,1*2-19,6</t>
  </si>
  <si>
    <t>"mč.202" (10,2+4,65)*2*3,3-7,8-15,8-8,8-1,4*2-1,6</t>
  </si>
  <si>
    <t>"mč.203" (2,7+1,45)*2*1,3</t>
  </si>
  <si>
    <t>"mč.204" (3,1+1,15)*2*1,3</t>
  </si>
  <si>
    <t>"mč.205" (1,7+0,8)*2*1,3</t>
  </si>
  <si>
    <t>"mč.206" (1,7+0,8)*2*1,3</t>
  </si>
  <si>
    <t>"mč.207" (1,6+1,0)*2*1,3</t>
  </si>
  <si>
    <t>"mč.208" (2,0+2,3)*2*1,3</t>
  </si>
  <si>
    <t>"mč.209" (3,5+1,2)*2*1,3</t>
  </si>
  <si>
    <t>"mč.210" (0,8+1,2)*2*1,3</t>
  </si>
  <si>
    <t>"mč.211" (0,8+1,2)*2*1,3</t>
  </si>
  <si>
    <t>"mč.212" (0,8+1,2)*2*1,3</t>
  </si>
  <si>
    <t>"mč.213" (0,8+1,2)*2*1,3</t>
  </si>
  <si>
    <t>"mč.214" (16,25+19,1)*2*3,3+0,45*4*3,3*6-15,6-61,1</t>
  </si>
  <si>
    <t>30</t>
  </si>
  <si>
    <t>612131121</t>
  </si>
  <si>
    <t>Penetrační disperzní nátěr vnitřních stěn nanášený ručně</t>
  </si>
  <si>
    <t>2114155916</t>
  </si>
  <si>
    <t>31</t>
  </si>
  <si>
    <t>612311131</t>
  </si>
  <si>
    <t>Potažení vnitřních stěn vápenným štukem tloušťky do 3 mm</t>
  </si>
  <si>
    <t>211004699</t>
  </si>
  <si>
    <t>"po odstranění omyv. nátěru ze stěn" 350,375</t>
  </si>
  <si>
    <t>Trubní vedení</t>
  </si>
  <si>
    <t>32</t>
  </si>
  <si>
    <t>899102112</t>
  </si>
  <si>
    <t>Osazení poklopů litinových nebo ocelových včetně rámů pro třídu zatížení A15, A50</t>
  </si>
  <si>
    <t>973019411</t>
  </si>
  <si>
    <t>"ozn.38" 2</t>
  </si>
  <si>
    <t>33</t>
  </si>
  <si>
    <t>55310-038</t>
  </si>
  <si>
    <t>ozn.38 - ocelový poklop lehký 600x900 mm, odnímatelný, nosný rám svařený z profilu L 45/5 mm pod keramickou dlažbu</t>
  </si>
  <si>
    <t>1366022427</t>
  </si>
  <si>
    <t>Ostatní konstrukce a práce, bourání</t>
  </si>
  <si>
    <t>34</t>
  </si>
  <si>
    <t>949101111</t>
  </si>
  <si>
    <t>Lešení pomocné pro objekty pozemních staveb s lešeňovou podlahou v do 1,9 m zatížení do 150 kg/m2</t>
  </si>
  <si>
    <t>-734084278</t>
  </si>
  <si>
    <t>35</t>
  </si>
  <si>
    <t>952901111</t>
  </si>
  <si>
    <t>Vyčištění budov bytové a občanské výstavby při výšce podlaží do 4 m</t>
  </si>
  <si>
    <t>-1654222719</t>
  </si>
  <si>
    <t>36</t>
  </si>
  <si>
    <t>953943112</t>
  </si>
  <si>
    <t>Osazování výrobků do 5 kg/kus do zdiva</t>
  </si>
  <si>
    <t>-1788616913</t>
  </si>
  <si>
    <t>"ozn.35" 1</t>
  </si>
  <si>
    <t>"ozn.36" 1</t>
  </si>
  <si>
    <t>"ozn.37" 1</t>
  </si>
  <si>
    <t>37</t>
  </si>
  <si>
    <t>553210.35</t>
  </si>
  <si>
    <t>ozn.35 - sklopné madlo dl. 800 mm, provedení nerez</t>
  </si>
  <si>
    <t>-1890403755</t>
  </si>
  <si>
    <t>38</t>
  </si>
  <si>
    <t>553210.36</t>
  </si>
  <si>
    <t>ozn.36 - pevné madlo dl. 900 mm, provedení nerez</t>
  </si>
  <si>
    <t>-101466498</t>
  </si>
  <si>
    <t>39</t>
  </si>
  <si>
    <t>553210.37</t>
  </si>
  <si>
    <t>ozn.37 - svislé pevné madlo dl. 600 mm, provedení nerez</t>
  </si>
  <si>
    <t>1335389857</t>
  </si>
  <si>
    <t>40</t>
  </si>
  <si>
    <t>953961113</t>
  </si>
  <si>
    <t>Kotvy chemickým tmelem M 12 hl 110 mm do betonu, ŽB nebo kamene s vyvrtáním otvoru</t>
  </si>
  <si>
    <t>745557787</t>
  </si>
  <si>
    <t xml:space="preserve">"pro zábradlí okna hl. schodiště" 28 </t>
  </si>
  <si>
    <t>41</t>
  </si>
  <si>
    <t>953965121</t>
  </si>
  <si>
    <t>Kotevní šroub pro chemické kotvy M 12 dl do 160 mm</t>
  </si>
  <si>
    <t>269493670</t>
  </si>
  <si>
    <t>42</t>
  </si>
  <si>
    <t>97521110.1</t>
  </si>
  <si>
    <t>Vyspravení stávajícího obkladu schodišťových stupňů ve schodišťové hale (mč.201)</t>
  </si>
  <si>
    <t>-1006653385</t>
  </si>
  <si>
    <t>(0,3+0,15)*1,8*24</t>
  </si>
  <si>
    <t>96</t>
  </si>
  <si>
    <t>Bourání konstrukcí</t>
  </si>
  <si>
    <t>43</t>
  </si>
  <si>
    <t>962031132</t>
  </si>
  <si>
    <t>Bourání příček z cihel pálených na MVC tl do 100 mm</t>
  </si>
  <si>
    <t>324853247</t>
  </si>
  <si>
    <t>Poznámka k položce:_x000D_
Vč. dveří.</t>
  </si>
  <si>
    <t>"mč.106" 1,0*3,3</t>
  </si>
  <si>
    <t>"mč.109-112" 1,2*2*2,1+3,5*2,1</t>
  </si>
  <si>
    <t>44</t>
  </si>
  <si>
    <t>965045113</t>
  </si>
  <si>
    <t>Bourání potěrů cementových nebo pískocementových tl do 50 mm pl přes 4 m2</t>
  </si>
  <si>
    <t>1639336169</t>
  </si>
  <si>
    <t>"P16" 106,3</t>
  </si>
  <si>
    <t>"P17" 23,7</t>
  </si>
  <si>
    <t>"P18" 24,9</t>
  </si>
  <si>
    <t>"P19" 406,5</t>
  </si>
  <si>
    <t>"pro uložení podlahových vpustí" 5,5</t>
  </si>
  <si>
    <t>45</t>
  </si>
  <si>
    <t>965081213</t>
  </si>
  <si>
    <t>Bourání podlah z dlaždic keramických nebo xylolitových tl do 10 mm plochy přes 1 m2</t>
  </si>
  <si>
    <t>1824166137</t>
  </si>
  <si>
    <t>"P19" 406,5+1,8*0,15*24</t>
  </si>
  <si>
    <t>46</t>
  </si>
  <si>
    <t>965081601</t>
  </si>
  <si>
    <t>Odsekání soklíků schodišťových</t>
  </si>
  <si>
    <t>1350808770</t>
  </si>
  <si>
    <t>47</t>
  </si>
  <si>
    <t>965081611</t>
  </si>
  <si>
    <t>Odsekání soklíků rovných</t>
  </si>
  <si>
    <t>1571191185</t>
  </si>
  <si>
    <t>48</t>
  </si>
  <si>
    <t>968072455</t>
  </si>
  <si>
    <t>Vybourání kovových dveřních zárubní pl do 2 m2</t>
  </si>
  <si>
    <t>1951661863</t>
  </si>
  <si>
    <t>Poznámka k položce:_x000D_
Včetně vyvěšení křídla.</t>
  </si>
  <si>
    <t>"mč.102" 0,7*2,0</t>
  </si>
  <si>
    <t>"mč.103" 0,7*2,0</t>
  </si>
  <si>
    <t>"mč.104" 0,6*2,0</t>
  </si>
  <si>
    <t>"mč.105" 0,6*2,0</t>
  </si>
  <si>
    <t>"mč.106" 0,7*2,0</t>
  </si>
  <si>
    <t>"mč.107" 0,7*2,0+0,8*2,0</t>
  </si>
  <si>
    <t>"mč.203" 0,7*2,0*2</t>
  </si>
  <si>
    <t>"mč.204" 0,6*2,0*2</t>
  </si>
  <si>
    <t>"mč.207" 0,7*2,0</t>
  </si>
  <si>
    <t>"mč.208" 0,7*2,0+0,8*2,0</t>
  </si>
  <si>
    <t>"mč.209" 0,6*2,0*4</t>
  </si>
  <si>
    <t>49</t>
  </si>
  <si>
    <t>968072456</t>
  </si>
  <si>
    <t>Vybourání kovových dveřních zárubní pl přes 2 m2</t>
  </si>
  <si>
    <t>703648392</t>
  </si>
  <si>
    <t>"mč.101" 1,6*2,15</t>
  </si>
  <si>
    <t>"mč.113" 1,45*2,0*3</t>
  </si>
  <si>
    <t>50</t>
  </si>
  <si>
    <t>971033521</t>
  </si>
  <si>
    <t>Vybourání otvorů ve zdivu cihelném pl do 1 m2 na MVC nebo MV tl do 100 mm</t>
  </si>
  <si>
    <t>-971275820</t>
  </si>
  <si>
    <t>51</t>
  </si>
  <si>
    <t>971033531</t>
  </si>
  <si>
    <t>Vybourání otvorů ve zdivu cihelném pl do 1 m2 na MVC nebo MV tl do 150 mm</t>
  </si>
  <si>
    <t>-1473012800</t>
  </si>
  <si>
    <t>52</t>
  </si>
  <si>
    <t>971033621</t>
  </si>
  <si>
    <t>Vybourání otvorů ve zdivu cihelném pl do 4 m2 na MVC nebo MV tl do 100 mm</t>
  </si>
  <si>
    <t>-132181590</t>
  </si>
  <si>
    <t>"mč.111" 0,7*2,1</t>
  </si>
  <si>
    <t>"mč.207" 1,0*3,3</t>
  </si>
  <si>
    <t>53</t>
  </si>
  <si>
    <t>978011141</t>
  </si>
  <si>
    <t>Otlučení (osekání) vnitřní vápenné nebo vápenocementové omítky stropů v rozsahu do 30 %</t>
  </si>
  <si>
    <t>1921961250</t>
  </si>
  <si>
    <t>54</t>
  </si>
  <si>
    <t>978013161</t>
  </si>
  <si>
    <t>Otlučení (osekání) vnitřní vápenné nebo vápenocementové omítky stěn v rozsahu do 50 %</t>
  </si>
  <si>
    <t>-1859590694</t>
  </si>
  <si>
    <t>55</t>
  </si>
  <si>
    <t>978013191</t>
  </si>
  <si>
    <t>Otlučení (osekání) vnitřní vápenné nebo vápenocementové omítky stěn v rozsahu do 100 %</t>
  </si>
  <si>
    <t>1868491946</t>
  </si>
  <si>
    <t>"po odstraněném obkladu" 45,25</t>
  </si>
  <si>
    <t>56</t>
  </si>
  <si>
    <t>978059541</t>
  </si>
  <si>
    <t>Odsekání a odebrání obkladů stěn z vnitřních obkládaček plochy přes 1 m2</t>
  </si>
  <si>
    <t>1306552236</t>
  </si>
  <si>
    <t>"mč.102" (0,5+2,3+0,5)*1,5</t>
  </si>
  <si>
    <t>"mč.103" 1,1*1,5</t>
  </si>
  <si>
    <t>"mč.106" (1,6+1,0)*2*1,5-0,7*1,5</t>
  </si>
  <si>
    <t>"mč.107" (1,1+2,3+1,0)*1,5</t>
  </si>
  <si>
    <t>"mč.202" (0,45+3,0+0,45)*1,5</t>
  </si>
  <si>
    <t>"mč.203" (0,9+2,1+0,4)*1,5</t>
  </si>
  <si>
    <t>"mč.204" 1,2*1,5</t>
  </si>
  <si>
    <t>"mč.207" (1,0+1,6)*2*1,5-0,7*2,0</t>
  </si>
  <si>
    <t>"mč.208" (1,1+2,3+0,7)*1,5</t>
  </si>
  <si>
    <t>997</t>
  </si>
  <si>
    <t>Přesun sutě</t>
  </si>
  <si>
    <t>57</t>
  </si>
  <si>
    <t>997013212</t>
  </si>
  <si>
    <t>Vnitrostaveništní doprava suti a vybouraných hmot pro budovy v do 9 m ručně</t>
  </si>
  <si>
    <t>t</t>
  </si>
  <si>
    <t>-479903593</t>
  </si>
  <si>
    <t>58</t>
  </si>
  <si>
    <t>997013501</t>
  </si>
  <si>
    <t>Odvoz suti a vybouraných hmot na skládku nebo meziskládku do 1 km se složením</t>
  </si>
  <si>
    <t>1699616952</t>
  </si>
  <si>
    <t>59</t>
  </si>
  <si>
    <t>997013511</t>
  </si>
  <si>
    <t>Odvoz suti a vybouraných hmot z meziskládky na skládku do 1 km s naložením a se složením</t>
  </si>
  <si>
    <t>-1614538777</t>
  </si>
  <si>
    <t>117,035*9</t>
  </si>
  <si>
    <t>60</t>
  </si>
  <si>
    <t>997013631</t>
  </si>
  <si>
    <t>Poplatek za uložení na skládce (skládkovné) stavebního odpadu směsného kód odpadu 17 09 04</t>
  </si>
  <si>
    <t>1537773831</t>
  </si>
  <si>
    <t>117,035*0,3</t>
  </si>
  <si>
    <t>997013867</t>
  </si>
  <si>
    <t>Poplatek za uložení stavebního odpadu na recyklační skládce (skládkovné) - stavební suť</t>
  </si>
  <si>
    <t>-1014474780</t>
  </si>
  <si>
    <t>117,035*0,7</t>
  </si>
  <si>
    <t>998</t>
  </si>
  <si>
    <t>Přesun hmot</t>
  </si>
  <si>
    <t>62</t>
  </si>
  <si>
    <t>998018002</t>
  </si>
  <si>
    <t>Přesun hmot ruční pro budovy v do 12 m</t>
  </si>
  <si>
    <t>1410916485</t>
  </si>
  <si>
    <t>PSV</t>
  </si>
  <si>
    <t>Práce a dodávky PSV</t>
  </si>
  <si>
    <t>721</t>
  </si>
  <si>
    <t xml:space="preserve">Zdravotechnika </t>
  </si>
  <si>
    <t>63</t>
  </si>
  <si>
    <t>721000010</t>
  </si>
  <si>
    <t>Zdravotechnické instalace  /viz. samostatný rozpočet - zadání/</t>
  </si>
  <si>
    <t>725584712</t>
  </si>
  <si>
    <t>731</t>
  </si>
  <si>
    <t xml:space="preserve">Ústřední vytápění </t>
  </si>
  <si>
    <t>64</t>
  </si>
  <si>
    <t>731000010</t>
  </si>
  <si>
    <t>Vytápění /viz. samostatný rozpočet - zadání/</t>
  </si>
  <si>
    <t>-182499631</t>
  </si>
  <si>
    <t>741</t>
  </si>
  <si>
    <t>Elektroinstalace - silnoproud</t>
  </si>
  <si>
    <t>65</t>
  </si>
  <si>
    <t>741000010</t>
  </si>
  <si>
    <t>Silnoproudé rozvody a osvětlení  /viz. samostatný rozpočet - zadání/</t>
  </si>
  <si>
    <t>-816907038</t>
  </si>
  <si>
    <t>742</t>
  </si>
  <si>
    <t>Elektroinstalace - slaboproud</t>
  </si>
  <si>
    <t>66</t>
  </si>
  <si>
    <t>742000010</t>
  </si>
  <si>
    <t>Informační a komunikační technologie - ICT  /viz. samostatný rozpočet - zadání/</t>
  </si>
  <si>
    <t>632034452</t>
  </si>
  <si>
    <t>67</t>
  </si>
  <si>
    <t>742000020</t>
  </si>
  <si>
    <t>Elektronická zabezpečovací signalizace - EZS  /viz. samostatný rozpočet - zadání/</t>
  </si>
  <si>
    <t>1910861571</t>
  </si>
  <si>
    <t>68</t>
  </si>
  <si>
    <t>742000025</t>
  </si>
  <si>
    <t>Objednávkový systém jídla  /viz. samostatný rozpočet - zadání/</t>
  </si>
  <si>
    <t>-188803943</t>
  </si>
  <si>
    <t>751</t>
  </si>
  <si>
    <t>Vzduchotechnika</t>
  </si>
  <si>
    <t>69</t>
  </si>
  <si>
    <t>751000010</t>
  </si>
  <si>
    <t>Vzduchotechnika /viz. samostatný rozpočet - zadání/</t>
  </si>
  <si>
    <t>-30751581</t>
  </si>
  <si>
    <t>763</t>
  </si>
  <si>
    <t>Konstrukce suché výstavby</t>
  </si>
  <si>
    <t>70</t>
  </si>
  <si>
    <t>763164621</t>
  </si>
  <si>
    <t>SDK obklad kcí tvaru U š do 0,6 m desky 1xH2 12,5</t>
  </si>
  <si>
    <t>1762647871</t>
  </si>
  <si>
    <t>"zakrytí kanalizace ve tvaru U 150/150 mm" 3,3*(3+3)</t>
  </si>
  <si>
    <t>71</t>
  </si>
  <si>
    <t>998763302</t>
  </si>
  <si>
    <t>Přesun hmot tonážní pro sádrokartonové konstrukce v objektech v do 12 m</t>
  </si>
  <si>
    <t>-976444854</t>
  </si>
  <si>
    <t>766</t>
  </si>
  <si>
    <t>Konstrukce truhlářské</t>
  </si>
  <si>
    <t>72</t>
  </si>
  <si>
    <t>766111820</t>
  </si>
  <si>
    <t>Demontáž truhlářských stěn dřevěných plných</t>
  </si>
  <si>
    <t>794656792</t>
  </si>
  <si>
    <t>Poznámka k položce:_x000D_
S dveřmi.</t>
  </si>
  <si>
    <t>"mč.146" 4,9*1,5</t>
  </si>
  <si>
    <t>"mč.202" (3,1+2,35)*3,3</t>
  </si>
  <si>
    <t>73</t>
  </si>
  <si>
    <t>766411811</t>
  </si>
  <si>
    <t>Demontáž truhlářského obložení stěn z panelů plochy do 1,5 m2</t>
  </si>
  <si>
    <t>-1318925420</t>
  </si>
  <si>
    <t>"mč.214" 19,1*2,0-0,9*2,0*2-1,8*1,15*4-1,2*1,2</t>
  </si>
  <si>
    <t>74</t>
  </si>
  <si>
    <t>766411822</t>
  </si>
  <si>
    <t>Demontáž truhlářského obložení stěn podkladových roštů</t>
  </si>
  <si>
    <t>778968402</t>
  </si>
  <si>
    <t>75</t>
  </si>
  <si>
    <t>766431811</t>
  </si>
  <si>
    <t>Demontáž truhlářského obložení sloupů a pilířů z panelů plochy do 1,5 m2</t>
  </si>
  <si>
    <t>2135610866</t>
  </si>
  <si>
    <t>"mč.214" (0,45+0,45)*2*2,0*6</t>
  </si>
  <si>
    <t>76</t>
  </si>
  <si>
    <t>766431822</t>
  </si>
  <si>
    <t>Demontáž truhlářského obložení sloupů a pilířů podkladových roštů</t>
  </si>
  <si>
    <t>190260649</t>
  </si>
  <si>
    <t>77</t>
  </si>
  <si>
    <t>766622216</t>
  </si>
  <si>
    <t>Montáž plastových oken plochy do 1 m2 otevíravých, posuvných s rámem do zdiva</t>
  </si>
  <si>
    <t>-400889474</t>
  </si>
  <si>
    <t>"ozn.17" 1</t>
  </si>
  <si>
    <t>78</t>
  </si>
  <si>
    <t>611400491</t>
  </si>
  <si>
    <t xml:space="preserve">ozn.17 - plastové okno dvoukřídlové rozm. 1200x600 mm, křídlo posuvné, možnost zamknutí křídla, dvojsklo  </t>
  </si>
  <si>
    <t>-2086021680</t>
  </si>
  <si>
    <t>79</t>
  </si>
  <si>
    <t>766660001</t>
  </si>
  <si>
    <t>Montáž dveřních křídel otvíravých jednokřídlových š do 0,8 m do ocelové zárubně</t>
  </si>
  <si>
    <t>-766467495</t>
  </si>
  <si>
    <t>"T2/L+P" 7+3</t>
  </si>
  <si>
    <t>"T3/L+P" 3+4</t>
  </si>
  <si>
    <t>"T5/P" 2</t>
  </si>
  <si>
    <t>"T12/L" 3</t>
  </si>
  <si>
    <t>"T18/P" 1</t>
  </si>
  <si>
    <t>80</t>
  </si>
  <si>
    <t>611620.T2</t>
  </si>
  <si>
    <t>T2/L+P - dřevěné dveře vnitřní jednokřídlové šíře 600 mm, otevíravé, plné, provedení lamino, zámek se zajištěním</t>
  </si>
  <si>
    <t>-1086600365</t>
  </si>
  <si>
    <t>7+3</t>
  </si>
  <si>
    <t>81</t>
  </si>
  <si>
    <t>611620.T3</t>
  </si>
  <si>
    <t>T3/L+P - dřevěné dveře vnitřní jednokřídlové šíře 700 mm, otevíravé, plné, provedení lamino, zámek s vložkou</t>
  </si>
  <si>
    <t>-264565317</t>
  </si>
  <si>
    <t>3+4</t>
  </si>
  <si>
    <t>82</t>
  </si>
  <si>
    <t>611620.T5</t>
  </si>
  <si>
    <t>T5/P - dřevěné dveře vnitřní jednokřídlové šíře 800 mm, otevíravé, plné, provedení lamino, zámek s vložkou</t>
  </si>
  <si>
    <t>-1975922923</t>
  </si>
  <si>
    <t>83</t>
  </si>
  <si>
    <t>611620.T12</t>
  </si>
  <si>
    <t>T12/L - dřevěné dveře vnitřní jednokřídlové šíře 800 mm, otevíravé, plné, provedení lamino, zámek s vložkou</t>
  </si>
  <si>
    <t>1281455026</t>
  </si>
  <si>
    <t>Poznámka k položce:_x000D_
Zámek s vložkou 2x, zámek dveří WC inv. odjistitelný mincí zvenčí.</t>
  </si>
  <si>
    <t>84</t>
  </si>
  <si>
    <t>611620.T18</t>
  </si>
  <si>
    <t>T18/P - atypické dřevěné dveře vnitřní jednokřídlové rozm. 800/1400 mm, otevíravé, plné, provedení lamino, zámek s vložkou</t>
  </si>
  <si>
    <t>-1651064440</t>
  </si>
  <si>
    <t>85</t>
  </si>
  <si>
    <t>766660011</t>
  </si>
  <si>
    <t>Montáž dveřních křídel otvíravých dvoukřídlových š do 1,45 m do ocelové zárubně</t>
  </si>
  <si>
    <t>1881042064</t>
  </si>
  <si>
    <t>"T10/P" 3</t>
  </si>
  <si>
    <t>86</t>
  </si>
  <si>
    <t>611620.T10</t>
  </si>
  <si>
    <t>T10/P - dřevěné dveře vnitřní dvoukřídlové šíře 1450 mm, otevíravé, z 1/3 prosklené, provedení lamino, zámek s vložkou</t>
  </si>
  <si>
    <t>-2021945521</t>
  </si>
  <si>
    <t>87</t>
  </si>
  <si>
    <t>766660031</t>
  </si>
  <si>
    <t>Montáž dveřních křídel otvíravých dvoukřídlových požárních do ocelové zárubně</t>
  </si>
  <si>
    <t>-1483548851</t>
  </si>
  <si>
    <t>"T16/P" 1</t>
  </si>
  <si>
    <t>88</t>
  </si>
  <si>
    <t>611620.T16</t>
  </si>
  <si>
    <t>T16/P - dřevěné dveře vnitřní plné dvoukřídlové, otevíravé, asymetrické rozm. 1450/1970 mm, sv. hl. křídla 900 mm s požární odolností EW30-C DP3, zámek s vložkou + nouzové kování dle ČSN EN 179</t>
  </si>
  <si>
    <t>1281261714</t>
  </si>
  <si>
    <t>89</t>
  </si>
  <si>
    <t>766660728</t>
  </si>
  <si>
    <t>Montáž dveřního interiérového kování - zámku</t>
  </si>
  <si>
    <t>-866394703</t>
  </si>
  <si>
    <t>Poznámka k položce:_x000D_
Kování je součástí ceny dodávky dveří.</t>
  </si>
  <si>
    <t>90</t>
  </si>
  <si>
    <t>766660729</t>
  </si>
  <si>
    <t>Montáž dveřního interiérového kování - štítku s klikou</t>
  </si>
  <si>
    <t>1559074708</t>
  </si>
  <si>
    <t>91</t>
  </si>
  <si>
    <t>766660720</t>
  </si>
  <si>
    <t>Osazení větrací mřížky s vyříznutím otvoru</t>
  </si>
  <si>
    <t>1211883249</t>
  </si>
  <si>
    <t>"ozn.18" 2+8</t>
  </si>
  <si>
    <t>92</t>
  </si>
  <si>
    <t>611201-18.1</t>
  </si>
  <si>
    <t>ozn.18 - plastová dveřní mřížka 300x200 mm</t>
  </si>
  <si>
    <t>849078940</t>
  </si>
  <si>
    <t>93</t>
  </si>
  <si>
    <t>611201-18.2</t>
  </si>
  <si>
    <t>ozn.18 - plastová dveřní mřížka 600x300 mm</t>
  </si>
  <si>
    <t>-1754930852</t>
  </si>
  <si>
    <t>94</t>
  </si>
  <si>
    <t>766694112</t>
  </si>
  <si>
    <t>Montáž parapetních desek dřevěných nebo plastových šířky do 30 cm délky do 1,6 m</t>
  </si>
  <si>
    <t>173632516</t>
  </si>
  <si>
    <t>"ozn.17" 1,2*2</t>
  </si>
  <si>
    <t>95</t>
  </si>
  <si>
    <t>61144400</t>
  </si>
  <si>
    <t>parapet plastový vnitřní komůrkový šíře 100 mm</t>
  </si>
  <si>
    <t>-327291948</t>
  </si>
  <si>
    <t>61144019</t>
  </si>
  <si>
    <t>koncovka k parapetu plastovému vnitřnímu 1 pár</t>
  </si>
  <si>
    <t>sada</t>
  </si>
  <si>
    <t>-234571665</t>
  </si>
  <si>
    <t>97</t>
  </si>
  <si>
    <t>766695212</t>
  </si>
  <si>
    <t>Montáž truhlářských prahů (lišt) dveří jednokřídlových šířky do 10 cm</t>
  </si>
  <si>
    <t>-1857687437</t>
  </si>
  <si>
    <t>10,0+12,0</t>
  </si>
  <si>
    <t>98</t>
  </si>
  <si>
    <t>766695232</t>
  </si>
  <si>
    <t>Montáž truhlářských prahů (lišt) dveří dvoukřídlových šířky do 10 cm</t>
  </si>
  <si>
    <t>-1832393306</t>
  </si>
  <si>
    <t>4+1+2+2</t>
  </si>
  <si>
    <t>99</t>
  </si>
  <si>
    <t>55343119</t>
  </si>
  <si>
    <t>profil přechodový Al 40mm dub, buk, javor, třešeň</t>
  </si>
  <si>
    <t>-417576647</t>
  </si>
  <si>
    <t>(1,0*22+1,5*4+2,0*1)*1,1</t>
  </si>
  <si>
    <t>(4,8+3,6)*1,1</t>
  </si>
  <si>
    <t>100</t>
  </si>
  <si>
    <t>998766102</t>
  </si>
  <si>
    <t>Přesun hmot tonážní pro konstrukce truhlářské v objektech v do 12 m</t>
  </si>
  <si>
    <t>1162414768</t>
  </si>
  <si>
    <t>767</t>
  </si>
  <si>
    <t>Konstrukce zámečnické</t>
  </si>
  <si>
    <t>101</t>
  </si>
  <si>
    <t>767112812</t>
  </si>
  <si>
    <t>Demontáž stěn pro zasklení svařovaných</t>
  </si>
  <si>
    <t>1077536991</t>
  </si>
  <si>
    <t>"mč.101" 3,6*3,085</t>
  </si>
  <si>
    <t>"mč.201" 3,6*2,45</t>
  </si>
  <si>
    <t>"mč.202" 7,15*3,3</t>
  </si>
  <si>
    <t>102</t>
  </si>
  <si>
    <t>767122111</t>
  </si>
  <si>
    <t>Montáž stěn s výplní z drátěné sítě, šroubované</t>
  </si>
  <si>
    <t>-1658711157</t>
  </si>
  <si>
    <t>"ozn.47" 29,0*2,15</t>
  </si>
  <si>
    <t>103</t>
  </si>
  <si>
    <t>553000.47</t>
  </si>
  <si>
    <t>ozn.47 - Ocelová konstrukce šaten ze sloupů 4HR profilu 50x50x2 mm, kotevních patek, rámů z WG profilu 30x30x1,5 mm se svařovanou sítí 50x50x3 mm, táhel, dveří se zadlabávacím zámkem s cylindrickou vložkou a kováním s věšáky výška stěna 2150 mm</t>
  </si>
  <si>
    <t>666376509</t>
  </si>
  <si>
    <t>104</t>
  </si>
  <si>
    <t>767122812</t>
  </si>
  <si>
    <t>Demontáž stěn s výplní z drátěné sítě, svařovaných</t>
  </si>
  <si>
    <t>-165043451</t>
  </si>
  <si>
    <t>"mč.146" 6,1*2,0</t>
  </si>
  <si>
    <t>105</t>
  </si>
  <si>
    <t>767553.33</t>
  </si>
  <si>
    <t xml:space="preserve">Ozn.33 - Dočišťovací zapuštěná podlahová rohož včetně rámu rozm.900x1200 mm, dodávka a montáž </t>
  </si>
  <si>
    <t>1031266078</t>
  </si>
  <si>
    <t>106</t>
  </si>
  <si>
    <t>767553.34</t>
  </si>
  <si>
    <t xml:space="preserve">Ozn.34 - Dočišťovací zapuštěná podlahová rohož včetně rámu rozm.900x1500 mm, dodávka a montáž </t>
  </si>
  <si>
    <t>-745197703</t>
  </si>
  <si>
    <t>107</t>
  </si>
  <si>
    <t>767113120</t>
  </si>
  <si>
    <t>Montáž stěn pro zasklení z Al profilů plochy do 9 m2</t>
  </si>
  <si>
    <t>308903037</t>
  </si>
  <si>
    <t>"ozn.45" 3,6*2,45*1</t>
  </si>
  <si>
    <t>108</t>
  </si>
  <si>
    <t>767113140</t>
  </si>
  <si>
    <t>Montáž stěn pro zasklení z Al profilů plochy do 16 m2</t>
  </si>
  <si>
    <t>862604609</t>
  </si>
  <si>
    <t>"ozn.46" 4,8*3,3</t>
  </si>
  <si>
    <t>109</t>
  </si>
  <si>
    <t>767640221</t>
  </si>
  <si>
    <t>Montáž dveří ocelových (hliníkových) vchodových dvoukřídlových bez nadsvětlíku</t>
  </si>
  <si>
    <t>-1206842098</t>
  </si>
  <si>
    <t>"ozn.45" 2</t>
  </si>
  <si>
    <t>"ozn.46" 2</t>
  </si>
  <si>
    <t>110</t>
  </si>
  <si>
    <t>553000.45</t>
  </si>
  <si>
    <t>ozn.45 - hliníková celoprosklená stěna s 2x dvokřídlovými dveřmi do otvoru 3600/2450 mm, sv. křídel 900+600 mm, střední díl pevný, vodorovné madlo přes celou šíři dveří ve výši 800-900 mm, včetně samozavíračů</t>
  </si>
  <si>
    <t>1797761952</t>
  </si>
  <si>
    <t xml:space="preserve">Poznámka k položce:_x000D_
Zámek s vložkou + nouzové kování dle ČSN EN 179. Zámek dveří ve výši max. 1,0 m, klika max.1,1 m, bezpečnostní sklo._x000D_
  </t>
  </si>
  <si>
    <t>111</t>
  </si>
  <si>
    <t>553000.46</t>
  </si>
  <si>
    <t>ozn.46 - hliníková celoprosklená stěna s 2x dvokřídlovými dveřmi do otvoru 4800/3285 mm, sv. křídel 900+600 mm, střední díl pevný, vodorovné madlo přes celou šíři dveří ve výši 800-900 mm, včetně samozavíračů</t>
  </si>
  <si>
    <t>-551474837</t>
  </si>
  <si>
    <t>112</t>
  </si>
  <si>
    <t>767640222</t>
  </si>
  <si>
    <t>Montáž dveří ocelových vchodových dvoukřídlových s nadsvětlíkem</t>
  </si>
  <si>
    <t>-740467125</t>
  </si>
  <si>
    <t>"ozn.44/P" 1</t>
  </si>
  <si>
    <t>113</t>
  </si>
  <si>
    <t>553000.44</t>
  </si>
  <si>
    <t xml:space="preserve">ozn.44/P - hliníkové dveře dvoukřídlové, celoprosklené včetně zárubně do otvoru 1950/3085 mm s pož. odolností EI30-C DP1, sv. křídel 900+900 mm výšky 2000 mm, nadsvětlík pevný, vodorovné madlo přes celou šíři dveří </t>
  </si>
  <si>
    <t>-1540120380</t>
  </si>
  <si>
    <t xml:space="preserve">Poznámka k položce:_x000D_
Zámek s vložkou + nouzové kování dle ČSN EN 179. Zámek dveří ve výši max. 1,0 m, klika max.1,1 m. Bezpečnostní sklo.  </t>
  </si>
  <si>
    <t>114</t>
  </si>
  <si>
    <t>767649194</t>
  </si>
  <si>
    <t>Montáž dveří - madla</t>
  </si>
  <si>
    <t>1777725631</t>
  </si>
  <si>
    <t>"ozn.48" 3</t>
  </si>
  <si>
    <t>115</t>
  </si>
  <si>
    <t>553000.48</t>
  </si>
  <si>
    <t>ozn.48 - vodorovné madlo dl.750 mm na vnitřní straně dveří provedení nerez</t>
  </si>
  <si>
    <t>-1321228112</t>
  </si>
  <si>
    <t>116</t>
  </si>
  <si>
    <t>767995115</t>
  </si>
  <si>
    <t>Montáž atypických zámečnických konstrukcí hmotnosti do 100 kg</t>
  </si>
  <si>
    <t>kg</t>
  </si>
  <si>
    <t>1154519789</t>
  </si>
  <si>
    <t>"ozn.62" 67,5</t>
  </si>
  <si>
    <t>117</t>
  </si>
  <si>
    <t>553000.62</t>
  </si>
  <si>
    <t>ozn.62 - ocelové zábradlí okna hlavního schodiště vč. finálního nátěru</t>
  </si>
  <si>
    <t>-737693362</t>
  </si>
  <si>
    <t>118</t>
  </si>
  <si>
    <t>998767102</t>
  </si>
  <si>
    <t>Přesun hmot tonážní pro zámečnické konstrukce v objektech v do 12 m</t>
  </si>
  <si>
    <t>1986363177</t>
  </si>
  <si>
    <t>771</t>
  </si>
  <si>
    <t>Podlahy z dlaždic</t>
  </si>
  <si>
    <t>119</t>
  </si>
  <si>
    <t>771111011</t>
  </si>
  <si>
    <t>Vysátí podkladu před pokládkou dlažby</t>
  </si>
  <si>
    <t>-1570392693</t>
  </si>
  <si>
    <t>120</t>
  </si>
  <si>
    <t>771121011</t>
  </si>
  <si>
    <t>Nátěr penetrační na podlahu</t>
  </si>
  <si>
    <t>-1335839322</t>
  </si>
  <si>
    <t>"pod dlažbu" 541,8</t>
  </si>
  <si>
    <t>"pod samonivelační cementový potěr" 104,9+388,2</t>
  </si>
  <si>
    <t>121</t>
  </si>
  <si>
    <t>771474114</t>
  </si>
  <si>
    <t>Montáž soklů z dlaždic keramických rovných flexibilní lepidlo v do 150 mm</t>
  </si>
  <si>
    <t>-1992380412</t>
  </si>
  <si>
    <t>122</t>
  </si>
  <si>
    <t>597612712</t>
  </si>
  <si>
    <t>sokl keramický - dle typu dlažby</t>
  </si>
  <si>
    <t>-419555857</t>
  </si>
  <si>
    <t>230*1,1</t>
  </si>
  <si>
    <t>123</t>
  </si>
  <si>
    <t>771574173</t>
  </si>
  <si>
    <t>Montáž podlah keramických velkoformátových z dekorů lepených flexibilním lepidlem do 4 ks/ m2</t>
  </si>
  <si>
    <t>-1612665829</t>
  </si>
  <si>
    <t>Poznámka k položce:_x000D_
Konstrukce dle ČSN EN 12004:C2.</t>
  </si>
  <si>
    <t>124</t>
  </si>
  <si>
    <t>597614401</t>
  </si>
  <si>
    <t>dlažba velkoformátová keramická, otěruvzdorná PEI 4  přes 2 do 4ks/m2 - výběr dle investora</t>
  </si>
  <si>
    <t>-377269973</t>
  </si>
  <si>
    <t>493,1*1,15</t>
  </si>
  <si>
    <t>125</t>
  </si>
  <si>
    <t>771574266</t>
  </si>
  <si>
    <t>Montáž podlah keramických pro mechanické zatížení protiskluzných lepených flexibilním lepidlem do 25 ks/m2</t>
  </si>
  <si>
    <t>1555502603</t>
  </si>
  <si>
    <t>126</t>
  </si>
  <si>
    <t>597614001</t>
  </si>
  <si>
    <t>dlažba keramická protiskluzná R10 se součinitelem smykového tření do 0,5 - výběr dle investora</t>
  </si>
  <si>
    <t>462752257</t>
  </si>
  <si>
    <t>48,7*1,1</t>
  </si>
  <si>
    <t>127</t>
  </si>
  <si>
    <t>771577114</t>
  </si>
  <si>
    <t>Příplatek k montáži podlah keramických lepených flexibilním lepidlem za spárování tmelem dvousložkovým</t>
  </si>
  <si>
    <t>-140513775</t>
  </si>
  <si>
    <t>128</t>
  </si>
  <si>
    <t>771591115</t>
  </si>
  <si>
    <t>Podlahy spárování silikonem</t>
  </si>
  <si>
    <t>987305413</t>
  </si>
  <si>
    <t>129</t>
  </si>
  <si>
    <t>771591112</t>
  </si>
  <si>
    <t>Izolace pod dlažbu nátěrem nebo stěrkou ve dvou vrstvách</t>
  </si>
  <si>
    <t>-1020829128</t>
  </si>
  <si>
    <t>"P46" 23,8*1,2</t>
  </si>
  <si>
    <t>"P48" 24,9*1,2+1,56</t>
  </si>
  <si>
    <t>130</t>
  </si>
  <si>
    <t>7715919.1</t>
  </si>
  <si>
    <t>Izolace pod dlažbu nátěrem nebo stěrkou - příplatek za těsnícíi pásy pro dilatační spáry, kouty a rohy</t>
  </si>
  <si>
    <t>110127004</t>
  </si>
  <si>
    <t>131</t>
  </si>
  <si>
    <t>998771102</t>
  </si>
  <si>
    <t>Přesun hmot tonážní pro podlahy z dlaždic v objektech v do 12 m</t>
  </si>
  <si>
    <t>1265752753</t>
  </si>
  <si>
    <t>776</t>
  </si>
  <si>
    <t>Podlahy povlakové</t>
  </si>
  <si>
    <t>132</t>
  </si>
  <si>
    <t>776201812</t>
  </si>
  <si>
    <t>Demontáž lepených povlakových podlah ručně</t>
  </si>
  <si>
    <t>-264867257</t>
  </si>
  <si>
    <t>"P15" 113,3</t>
  </si>
  <si>
    <t>133</t>
  </si>
  <si>
    <t>776111116</t>
  </si>
  <si>
    <t>Odstranění zbytků lepidla z podkladu povlakových podlah broušením</t>
  </si>
  <si>
    <t>1033058188</t>
  </si>
  <si>
    <t>134</t>
  </si>
  <si>
    <t>776991821</t>
  </si>
  <si>
    <t>Odstranění lepidla ručně z podlah</t>
  </si>
  <si>
    <t>-1595453922</t>
  </si>
  <si>
    <t>135</t>
  </si>
  <si>
    <t>776410811</t>
  </si>
  <si>
    <t>Odstranění soklíků a lišt pryžových nebo plastových</t>
  </si>
  <si>
    <t>-296211046</t>
  </si>
  <si>
    <t>136</t>
  </si>
  <si>
    <t>776111311</t>
  </si>
  <si>
    <t>Vysátí podkladu povlakových podlah</t>
  </si>
  <si>
    <t>-566911776</t>
  </si>
  <si>
    <t>"P47" 113,3</t>
  </si>
  <si>
    <t>137</t>
  </si>
  <si>
    <t>776121111</t>
  </si>
  <si>
    <t>Vodou ředitelná penetrace savého podkladu povlakových podlah ředěná v poměru 1:3</t>
  </si>
  <si>
    <t>949915652</t>
  </si>
  <si>
    <t>138</t>
  </si>
  <si>
    <t>776141121</t>
  </si>
  <si>
    <t>Vyrovnání podkladu povlakových podlah stěrkou pevnosti 30 MPa tl 3 mm</t>
  </si>
  <si>
    <t>785710057</t>
  </si>
  <si>
    <t>139</t>
  </si>
  <si>
    <t>776221111</t>
  </si>
  <si>
    <t>Lepení pásů z PVC standardním lepidlem</t>
  </si>
  <si>
    <t>701927183</t>
  </si>
  <si>
    <t>140</t>
  </si>
  <si>
    <t>284110811</t>
  </si>
  <si>
    <t>podlahová krytina PVC - dle výběru investora</t>
  </si>
  <si>
    <t>-176295671</t>
  </si>
  <si>
    <t>113,3*1,05</t>
  </si>
  <si>
    <t>141</t>
  </si>
  <si>
    <t>776223111</t>
  </si>
  <si>
    <t>Spoj povlakových podlahovin z PVC svařováním za tepla</t>
  </si>
  <si>
    <t>87570261</t>
  </si>
  <si>
    <t>113,3/2,5</t>
  </si>
  <si>
    <t>142</t>
  </si>
  <si>
    <t>776421312</t>
  </si>
  <si>
    <t>Montáž přechodových a soklových lišt</t>
  </si>
  <si>
    <t>-767455605</t>
  </si>
  <si>
    <t>(12,1+1,7)*2</t>
  </si>
  <si>
    <t>(8,1+5,9)*2</t>
  </si>
  <si>
    <t>(8,1+5,6)*2</t>
  </si>
  <si>
    <t>143</t>
  </si>
  <si>
    <t>284110031</t>
  </si>
  <si>
    <t>lišta systémová soklová pro podlahovou krytinu (dle typu krytiny)</t>
  </si>
  <si>
    <t>-821499536</t>
  </si>
  <si>
    <t>83,0*1,05</t>
  </si>
  <si>
    <t>144</t>
  </si>
  <si>
    <t>998776102</t>
  </si>
  <si>
    <t>Přesun hmot tonážní pro podlahy povlakové v objektech v do 12 m</t>
  </si>
  <si>
    <t>1933046305</t>
  </si>
  <si>
    <t>781</t>
  </si>
  <si>
    <t>Dokončovací práce - obklady</t>
  </si>
  <si>
    <t>145</t>
  </si>
  <si>
    <t>781474164</t>
  </si>
  <si>
    <t>Montáž obkladů vnitřních keramických velkoformátových z dekorů do 6 ks/m2 lepených flexibilním lepidlem</t>
  </si>
  <si>
    <t>1272958265</t>
  </si>
  <si>
    <t>mč.214</t>
  </si>
  <si>
    <t>(4,55+12,0+9,1+0,6)*2,0-1,8*3-1,9*4</t>
  </si>
  <si>
    <t>(0,45+0,45)*2*2,0*6</t>
  </si>
  <si>
    <t>146</t>
  </si>
  <si>
    <t>597614431</t>
  </si>
  <si>
    <t>dlažba velkoformátová keramická rozm. 450x450 mm - výběr dle investora</t>
  </si>
  <si>
    <t>-1398948292</t>
  </si>
  <si>
    <t>61,1*1,15</t>
  </si>
  <si>
    <t>147</t>
  </si>
  <si>
    <t>781474115</t>
  </si>
  <si>
    <t>Montáž obkladů vnitřních keramických hladkých do 25 ks/m2 lepených flexibilním lepidlem</t>
  </si>
  <si>
    <t>-1757816104</t>
  </si>
  <si>
    <t>"mč.102" (2,3+1,3)*2*2,0-1,4*2</t>
  </si>
  <si>
    <t>"mč.103" (3,5+1,0)*2*2,0-1,2*2-1,4</t>
  </si>
  <si>
    <t>"mč.104" (0,8+1,7)*2*2,0-1,2</t>
  </si>
  <si>
    <t>"mč.105" (0,8+1,7)*2*2,0-1,2</t>
  </si>
  <si>
    <t>"mč.106" (1,6+1,0)*2*2,0-1,4</t>
  </si>
  <si>
    <t>"mč.107" (2,3+2,0)*2*2,0-1,6*2</t>
  </si>
  <si>
    <t>"mč.108" (2,5+2,2)*2*2,0-1,2*2-1,6*2</t>
  </si>
  <si>
    <t>"mč.109" (1,6+1,6)*2*2,0-1,6</t>
  </si>
  <si>
    <t>"mč.110" (1,2+0,8)*2*2,0-1,2</t>
  </si>
  <si>
    <t>"mč.111" (1,2+0,8)*2*2,0-1,2</t>
  </si>
  <si>
    <t>"mč.202" (0,5+2,9+0,5)*2,0</t>
  </si>
  <si>
    <t>"mč.203" (2,7+1,45)*2*2,0-1,4*2</t>
  </si>
  <si>
    <t>"mč.204" (3,1+1,15)*2*2,0-1,4-1,2*2</t>
  </si>
  <si>
    <t>"mč.205" (1,7+0,8)*2*2,0-1,2</t>
  </si>
  <si>
    <t>"mč.206" (1,7+0,8)*2*2,0-1,2</t>
  </si>
  <si>
    <t>"mč.207" (1,6+1,0)*2*2,0-1,4</t>
  </si>
  <si>
    <t>"mč.208" (2,0+2,3)*2*2,0-1,4-1,6</t>
  </si>
  <si>
    <t>"mč.209" (3,5+1,2)*2*2,0-1,2*4-1,4</t>
  </si>
  <si>
    <t>"mč.210" (0,8+1,2)*2*2,0-1,2</t>
  </si>
  <si>
    <t>"mč.211" (0,8+1,2)*2*2,0-1,2</t>
  </si>
  <si>
    <t>"mč.212" (0,8+1,2)*2*2,0-1,2</t>
  </si>
  <si>
    <t>"mč.213" (0,8+1,2)*2*2,0-1,2</t>
  </si>
  <si>
    <t>148</t>
  </si>
  <si>
    <t>597610395</t>
  </si>
  <si>
    <t>obklad keramický - výběr dle investora</t>
  </si>
  <si>
    <t>814051236</t>
  </si>
  <si>
    <t>219,8*1,1</t>
  </si>
  <si>
    <t>149</t>
  </si>
  <si>
    <t>781477114</t>
  </si>
  <si>
    <t>Příplatek k montáži obkladů vnitřních keramických hladkých za spárování tmelem dvousložkovým</t>
  </si>
  <si>
    <t>602887428</t>
  </si>
  <si>
    <t>150</t>
  </si>
  <si>
    <t>781479198</t>
  </si>
  <si>
    <t xml:space="preserve">Příplatek k montáži obkladů vnitřních keramických za ukončovací, rohové a dilatační lišty_x000D_
</t>
  </si>
  <si>
    <t>-1921594241</t>
  </si>
  <si>
    <t>151</t>
  </si>
  <si>
    <t>781495111</t>
  </si>
  <si>
    <t>Nátěr penetrační na stěnu</t>
  </si>
  <si>
    <t>-232861060</t>
  </si>
  <si>
    <t>152</t>
  </si>
  <si>
    <t>781495115</t>
  </si>
  <si>
    <t>Spárování vnitřních obkladů silikonem</t>
  </si>
  <si>
    <t>783151601</t>
  </si>
  <si>
    <t>153</t>
  </si>
  <si>
    <t>781131112</t>
  </si>
  <si>
    <t>Izolace pod obklad nátěrem nebo stěrkou ve dvou vrstvách</t>
  </si>
  <si>
    <t>-1909700092</t>
  </si>
  <si>
    <t>219,8*0,4</t>
  </si>
  <si>
    <t>154</t>
  </si>
  <si>
    <t>781131232</t>
  </si>
  <si>
    <t>Izolace pod obklad těsnícími pásy pro styčné nebo dilatační spáry</t>
  </si>
  <si>
    <t>1565942919</t>
  </si>
  <si>
    <t>155</t>
  </si>
  <si>
    <t>998781102</t>
  </si>
  <si>
    <t>Přesun hmot tonážní pro obklady keramické v objektech v do 12 m</t>
  </si>
  <si>
    <t>-1549974220</t>
  </si>
  <si>
    <t>783</t>
  </si>
  <si>
    <t>Dokončovací práce - nátěry</t>
  </si>
  <si>
    <t>156</t>
  </si>
  <si>
    <t>783306801</t>
  </si>
  <si>
    <t>Odstranění nátěru ze zámečnických konstrukcí obroušením</t>
  </si>
  <si>
    <t>-77243815</t>
  </si>
  <si>
    <t>"ozn.50/L+P" (2*1,97+0,6)*(0,1+0,1)*8</t>
  </si>
  <si>
    <t>"ozn.52/L+P" (2*1,97+0,7)*(0,15+0,1)*7</t>
  </si>
  <si>
    <t>"ozn.53/L+P" (2*1,97+0,8)*(0,15+0,1)*1</t>
  </si>
  <si>
    <t>"ozn.56/P" (2*1,97+1,45)*(0,15+0,2)*3</t>
  </si>
  <si>
    <t>Stávající zárubně</t>
  </si>
  <si>
    <t>"zábradlí ozn.39" 12,0*1,0</t>
  </si>
  <si>
    <t>157</t>
  </si>
  <si>
    <t>783301313</t>
  </si>
  <si>
    <t>Odmaštění zámečnických konstrukcí ředidlovým odmašťovačem</t>
  </si>
  <si>
    <t>-91697920</t>
  </si>
  <si>
    <t>158</t>
  </si>
  <si>
    <t>783301401</t>
  </si>
  <si>
    <t>Ometení zámečnických konstrukcí</t>
  </si>
  <si>
    <t>1979942987</t>
  </si>
  <si>
    <t>159</t>
  </si>
  <si>
    <t>783314101</t>
  </si>
  <si>
    <t>Základní jednonásobný syntetický nátěr zámečnických konstrukcí</t>
  </si>
  <si>
    <t>1083754407</t>
  </si>
  <si>
    <t>160</t>
  </si>
  <si>
    <t>783317101</t>
  </si>
  <si>
    <t>Krycí jednonásobný syntetický standardní nátěr zámečnických konstrukcí</t>
  </si>
  <si>
    <t>1167180414</t>
  </si>
  <si>
    <t>161</t>
  </si>
  <si>
    <t>783806805</t>
  </si>
  <si>
    <t>Odstranění nátěrů z omítek opálením s obroušením</t>
  </si>
  <si>
    <t>-621255922</t>
  </si>
  <si>
    <t>"mč.101" (10,44+5,6+10,44)*1,5-(1,45+0,8+0,7+0,7+3,6)*1,5</t>
  </si>
  <si>
    <t>"mč.102" (2,3+1,0)*1,5</t>
  </si>
  <si>
    <t>"mč.103" (3,5+1,1+3,5)*1,5-(0,6+0,6+0,7)*1,5</t>
  </si>
  <si>
    <t>"mč.104" (1,7+0,8)*2*1,5-0,6*1,5</t>
  </si>
  <si>
    <t>"mč.105" (1,7+0,8)*2*1,5-0,6*1,5</t>
  </si>
  <si>
    <t>"mč.107" (2,3+0,5)*1,5</t>
  </si>
  <si>
    <t>"mč.108" (1,2+3,5+1,2)*1,5-0,7*1,5</t>
  </si>
  <si>
    <t>"mč.109-112" (1,2*2+0,8*4)*1,5</t>
  </si>
  <si>
    <t>"mč.113" (12,1+1,7)*2*1,5-1,45*1,5*6</t>
  </si>
  <si>
    <t>"mč.114" (8,1+5,85+8,1)*1,5-1,45*1,5</t>
  </si>
  <si>
    <t>"mč.115" (8,1+5,6+8,1)*1,5-1,45*1,5</t>
  </si>
  <si>
    <t>"mč.146" (8,2+0,6+8,2+0,6-1,45)*1,5</t>
  </si>
  <si>
    <t>"mč.201" (10,1+0,6)*1,5*2</t>
  </si>
  <si>
    <t>"mč.202" 4,65*1,5+(10,2-3,6+1,0)*1,0+4,65*1,0</t>
  </si>
  <si>
    <t>"mč.203" 2,7*1,0+(1,6-0,7)*1,5</t>
  </si>
  <si>
    <t>"mč.204" 3,1*1,0+(3,1+1,15-0,6*2-0,7)*1,5</t>
  </si>
  <si>
    <t>"mč.205" (1,7+0,8)*2*1,5-0,6*1,5</t>
  </si>
  <si>
    <t>"mč.206" (1,7+0,8)*2*1,5-0,6*1,5</t>
  </si>
  <si>
    <t>"mč.208" (2,3+0,4)*1,5</t>
  </si>
  <si>
    <t>"mč.209" (3,5+1,2)*2*1,5-0,6*1,5*4-0,7*1,5</t>
  </si>
  <si>
    <t>"mč.210-213" ((0,8+1,2)*2*1,5-0,6*1,5)*4</t>
  </si>
  <si>
    <t>"mč.214" (16,05+13,6)*1,0+(6,4+9,1+0,6)*1,3</t>
  </si>
  <si>
    <t>784</t>
  </si>
  <si>
    <t>Dokončovací práce - malby a tapety</t>
  </si>
  <si>
    <t>162</t>
  </si>
  <si>
    <t>784121001</t>
  </si>
  <si>
    <t>Oškrabání malby v mísnostech výšky do 3,80 m</t>
  </si>
  <si>
    <t>-334598832</t>
  </si>
  <si>
    <t>"mč.101" (10,44+5,6)*2*1,8+58,8</t>
  </si>
  <si>
    <t>"mč.102" (2,3+1,3)*2*1,8+3,0</t>
  </si>
  <si>
    <t>"mč.103" (3,5+1,0)*2*1,8+3,5</t>
  </si>
  <si>
    <t>"mč.104" (1,7+0,8)*2*1,8+1,4</t>
  </si>
  <si>
    <t>"mč.105" (1,7+0,8)*2*1,8+1,4</t>
  </si>
  <si>
    <t>"mč.106" (1,6+1,0)*2*1,8+1,6</t>
  </si>
  <si>
    <t>"mč.107" (2,3+2,0)*2*1,8+4,6</t>
  </si>
  <si>
    <t>"mč.108-112" (3,5+3,2+1,4)*2*1,8+4,0+4,2</t>
  </si>
  <si>
    <t>"mč.113" (12,1+1,7)*2*1,8+20,6</t>
  </si>
  <si>
    <t>"mč.114" (8,1+5,85)*2*1,8+47,3</t>
  </si>
  <si>
    <t>"mč.115" (8,1+5,6)*2*1,8+45,4</t>
  </si>
  <si>
    <t>"mč.146" (10,5+4,9)*2*1,8+47,5</t>
  </si>
  <si>
    <t>"mč.201" (10,1+4,9)*2*1,8+47,5</t>
  </si>
  <si>
    <t>"mč.202" (10,2+4,65)*2*1,8+47,1</t>
  </si>
  <si>
    <t>"mč.203" (2,7+1,45)*2*1,8+3,9</t>
  </si>
  <si>
    <t>"mč.204" (1,15+3,1+1,15)*1,8+3,8</t>
  </si>
  <si>
    <t>"mč.205" (1,7+0,8)*2*1,8+1,4</t>
  </si>
  <si>
    <t>"mč.206" (1,7+0,8)*2*1,8+1,4</t>
  </si>
  <si>
    <t>"mč.207" (1,6+1,0)*2*1,8+1,6</t>
  </si>
  <si>
    <t>"mč.208" (2,0+2,3)*2*1,8+4,6</t>
  </si>
  <si>
    <t>"mč.209" (1,2+3,5+1,2)*1,8+3,5*0,6+4,2</t>
  </si>
  <si>
    <t>"mč.210-213" ((0,8+1,2)*2*0,6+1,0)*4</t>
  </si>
  <si>
    <t>"mč.214" (16,05+13,6)*2,3+(6,4+9,1+0,6)*2,0+2,1*1,3*2+312,1</t>
  </si>
  <si>
    <t>"ostatní" 28,401</t>
  </si>
  <si>
    <t>163</t>
  </si>
  <si>
    <t>784121011</t>
  </si>
  <si>
    <t>Rozmývání podkladu po oškrabání malby v místnostech výšky do 3,80 m</t>
  </si>
  <si>
    <t>-1833491792</t>
  </si>
  <si>
    <t>164</t>
  </si>
  <si>
    <t>784181101</t>
  </si>
  <si>
    <t>Základní akrylátová jednonásobná penetrace podkladu v místnostech výšky do 3,80m</t>
  </si>
  <si>
    <t>410790487</t>
  </si>
  <si>
    <t>"mč.101" (10,4+5,6)*2*3,3-17,3+4,0+58,8</t>
  </si>
  <si>
    <t>"mč.102" (2,3+1,3)*2*1,3+3,0</t>
  </si>
  <si>
    <t>"mč.103" (3,5+1,0)*2*1,3+3,5</t>
  </si>
  <si>
    <t>"mč.104" (0,8+1,7)*2*1,3+1,4</t>
  </si>
  <si>
    <t>"mč.105" (0,8+1,7)*2*1,3+1,4</t>
  </si>
  <si>
    <t>"mč.106" (1,6+1,0)*2*1,3+1,6</t>
  </si>
  <si>
    <t>"mč.107" (2,3+2,0)*2*1,3+4,6</t>
  </si>
  <si>
    <t>"mč.108" (2,5+2,2)*2*1,3+3,7</t>
  </si>
  <si>
    <t>"mč.109" (1,6+1,6)*2*1,3+2,6</t>
  </si>
  <si>
    <t>"mč.110" (1,2+0,8)*2*1,3+1,0</t>
  </si>
  <si>
    <t>"mč.111" (1,2+0,8)*2*1,3+1,0</t>
  </si>
  <si>
    <t>"mč.112" (12,1+1,7)*2*3,3+20,6</t>
  </si>
  <si>
    <t>"mč.113" (8,1+5,85)*2*3,3+47,3</t>
  </si>
  <si>
    <t>"mč.114" (8,1+5,6)*2*3,3+45,4</t>
  </si>
  <si>
    <t>"mč.143" (2,15+4,9)*2*1,5+10,5</t>
  </si>
  <si>
    <t>"mč.144" (4,9+10,3)*2*3,3+35,6</t>
  </si>
  <si>
    <t>"mč.201" (10,0+4,9)*2*3,3-19,6+4,0+11,7+17,3</t>
  </si>
  <si>
    <t>"mč.202" (10,2+4,65)*2*3,3+(4,65+1,0)*2*3,3-8,6-15,8+4,0*2</t>
  </si>
  <si>
    <t>"mč.203" (2,7+1,45)*2*1,3+3,9</t>
  </si>
  <si>
    <t>"mč.204" (3,1+1,15)*2*1,3+3,8</t>
  </si>
  <si>
    <t>"mč.205" (1,7+0,8)*2*1,3+1,4</t>
  </si>
  <si>
    <t>"mč.206" (1,7+0,8)*2*1,3+1,4</t>
  </si>
  <si>
    <t>"mč.207" (1,6+1,0)*2*1,3+1,5</t>
  </si>
  <si>
    <t>"mč.208" (2,0+2,3)*2*1,3+4,6</t>
  </si>
  <si>
    <t>"mč.209" (3,5+1,2)*2*1,3+4,2</t>
  </si>
  <si>
    <t>"mč.210" (0,8+1,2)*2*1,3+1,0</t>
  </si>
  <si>
    <t>"mč.211" (0,8+1,2)*2*1,3+1,0</t>
  </si>
  <si>
    <t>"mč.212" (0,8+1,2)*2*1,3+1,0</t>
  </si>
  <si>
    <t>"mč.213" (0,8+1,2)*2*1,3+1,0</t>
  </si>
  <si>
    <t>"mč.214" (16,25+19,1)*2*3,3+0,45*4*3,3*6-15,6-61,1+4,0*2+312,1</t>
  </si>
  <si>
    <t>"ostatní" 44,13</t>
  </si>
  <si>
    <t>165</t>
  </si>
  <si>
    <t>784211101</t>
  </si>
  <si>
    <t>Dvojnásobné bílé malby ze směsí za mokra výborně otěruvzdorných v místnostech výšky do 3,80 m</t>
  </si>
  <si>
    <t>-1693986660</t>
  </si>
  <si>
    <t>Poznámka k položce:_x000D_
Omyvatelná barva.</t>
  </si>
  <si>
    <t>"mč.101" (10,4+5,6)*2*1,5-8,4+4,0</t>
  </si>
  <si>
    <t>"mč.112" (12,1+1,7)*2*1,5</t>
  </si>
  <si>
    <t>"mč.113" (8,1+5,85)*2*1,5</t>
  </si>
  <si>
    <t>"mč.114" (8,1+5,6)*2*1,5</t>
  </si>
  <si>
    <t>"mč.144" (4,9+10,3)*2*1,5</t>
  </si>
  <si>
    <t>"mč.201" (10,0+4,9)*2*1,5-7,4+4,0-8,8+4,0</t>
  </si>
  <si>
    <t>"mč.202" (8,8+4,65)*2*1,5-7,2+4,0-5,4+4,0</t>
  </si>
  <si>
    <t>"mč.214" (19,1+9,1)*1,3+(16,25+19,1+7,15)*3,0+0,45*4*1,3*6-15,8+4,0</t>
  </si>
  <si>
    <t>"ostatní" 15,1</t>
  </si>
  <si>
    <t>166</t>
  </si>
  <si>
    <t>784211165</t>
  </si>
  <si>
    <t>Příplatek k cenám 2x maleb ze směsí za mokra otěruvzdorných za barevnou malbu v sytém odstínu</t>
  </si>
  <si>
    <t>-1310529622</t>
  </si>
  <si>
    <t>167</t>
  </si>
  <si>
    <t>784221101</t>
  </si>
  <si>
    <t>Dvojnásobné bílé malby ze směsí za sucha dobře otěruvzdorných v místnostech do 3,80 m</t>
  </si>
  <si>
    <t>475599950</t>
  </si>
  <si>
    <t>"penetrace" 1710,0</t>
  </si>
  <si>
    <t>"omyvatelná barva" -467,3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</si>
</sst>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3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xf numFmtId="4" fontId="29" fillId="0" borderId="0" xfId="0" applyNumberFormat="1" applyFont="1" applyAlignment="1" applyProtection="1">
      <alignment vertical="center"/>
    </xf>
    <xf numFmtId="0" fontId="29" fillId="0" borderId="0" xfId="0" applyFont="1" applyAlignment="1" applyProtection="1">
      <alignment vertical="center"/>
    </xf>
    <xf numFmtId="0" fontId="28"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opLeftCell="A85"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6" t="s">
        <v>0</v>
      </c>
      <c r="AZ1" s="16" t="s">
        <v>1</v>
      </c>
      <c r="BA1" s="16" t="s">
        <v>2</v>
      </c>
      <c r="BB1" s="16" t="s">
        <v>3</v>
      </c>
      <c r="BT1" s="16" t="s">
        <v>4</v>
      </c>
      <c r="BU1" s="16" t="s">
        <v>4</v>
      </c>
      <c r="BV1" s="16" t="s">
        <v>5</v>
      </c>
    </row>
    <row r="2" spans="1:74" ht="36.950000000000003" customHeight="1">
      <c r="AR2" s="308"/>
      <c r="AS2" s="308"/>
      <c r="AT2" s="308"/>
      <c r="AU2" s="308"/>
      <c r="AV2" s="308"/>
      <c r="AW2" s="308"/>
      <c r="AX2" s="308"/>
      <c r="AY2" s="308"/>
      <c r="AZ2" s="308"/>
      <c r="BA2" s="308"/>
      <c r="BB2" s="308"/>
      <c r="BC2" s="308"/>
      <c r="BD2" s="308"/>
      <c r="BE2" s="308"/>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ht="12" customHeight="1">
      <c r="B5" s="21"/>
      <c r="C5" s="22"/>
      <c r="D5" s="26" t="s">
        <v>13</v>
      </c>
      <c r="E5" s="22"/>
      <c r="F5" s="22"/>
      <c r="G5" s="22"/>
      <c r="H5" s="22"/>
      <c r="I5" s="22"/>
      <c r="J5" s="22"/>
      <c r="K5" s="283" t="s">
        <v>14</v>
      </c>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2"/>
      <c r="AQ5" s="22"/>
      <c r="AR5" s="20"/>
      <c r="BE5" s="280" t="s">
        <v>15</v>
      </c>
      <c r="BS5" s="17" t="s">
        <v>6</v>
      </c>
    </row>
    <row r="6" spans="1:74" ht="36.950000000000003" customHeight="1">
      <c r="B6" s="21"/>
      <c r="C6" s="22"/>
      <c r="D6" s="28" t="s">
        <v>16</v>
      </c>
      <c r="E6" s="22"/>
      <c r="F6" s="22"/>
      <c r="G6" s="22"/>
      <c r="H6" s="22"/>
      <c r="I6" s="22"/>
      <c r="J6" s="22"/>
      <c r="K6" s="285" t="s">
        <v>17</v>
      </c>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2"/>
      <c r="AQ6" s="22"/>
      <c r="AR6" s="20"/>
      <c r="BE6" s="281"/>
      <c r="BS6" s="17" t="s">
        <v>6</v>
      </c>
    </row>
    <row r="7" spans="1:74"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81"/>
      <c r="BS7" s="17" t="s">
        <v>6</v>
      </c>
    </row>
    <row r="8" spans="1:74"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81"/>
      <c r="BS8" s="17" t="s">
        <v>6</v>
      </c>
    </row>
    <row r="9" spans="1:74"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81"/>
      <c r="BS9" s="17" t="s">
        <v>6</v>
      </c>
    </row>
    <row r="10" spans="1:74"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81"/>
      <c r="BS10" s="17" t="s">
        <v>6</v>
      </c>
    </row>
    <row r="11" spans="1:74"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81"/>
      <c r="BS11" s="17" t="s">
        <v>6</v>
      </c>
    </row>
    <row r="12" spans="1:74"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81"/>
      <c r="BS12" s="17" t="s">
        <v>6</v>
      </c>
    </row>
    <row r="13" spans="1:74"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81"/>
      <c r="BS13" s="17" t="s">
        <v>6</v>
      </c>
    </row>
    <row r="14" spans="1:74" ht="12.75">
      <c r="B14" s="21"/>
      <c r="C14" s="22"/>
      <c r="D14" s="22"/>
      <c r="E14" s="286" t="s">
        <v>29</v>
      </c>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9" t="s">
        <v>27</v>
      </c>
      <c r="AL14" s="22"/>
      <c r="AM14" s="22"/>
      <c r="AN14" s="31" t="s">
        <v>29</v>
      </c>
      <c r="AO14" s="22"/>
      <c r="AP14" s="22"/>
      <c r="AQ14" s="22"/>
      <c r="AR14" s="20"/>
      <c r="BE14" s="281"/>
      <c r="BS14" s="17" t="s">
        <v>6</v>
      </c>
    </row>
    <row r="15" spans="1:74"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81"/>
      <c r="BS15" s="17" t="s">
        <v>4</v>
      </c>
    </row>
    <row r="16" spans="1:74"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81"/>
      <c r="BS16" s="17" t="s">
        <v>4</v>
      </c>
    </row>
    <row r="17" spans="1:71" ht="18.399999999999999"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81"/>
      <c r="BS17" s="17" t="s">
        <v>32</v>
      </c>
    </row>
    <row r="18" spans="1:7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81"/>
      <c r="BS18" s="17" t="s">
        <v>6</v>
      </c>
    </row>
    <row r="19" spans="1:71" ht="12" customHeight="1">
      <c r="B19" s="21"/>
      <c r="C19" s="22"/>
      <c r="D19" s="29"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81"/>
      <c r="BS19" s="17" t="s">
        <v>6</v>
      </c>
    </row>
    <row r="20" spans="1:7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81"/>
      <c r="BS20" s="17" t="s">
        <v>32</v>
      </c>
    </row>
    <row r="21" spans="1:7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81"/>
    </row>
    <row r="22" spans="1:71" ht="12" customHeight="1">
      <c r="B22" s="21"/>
      <c r="C22" s="22"/>
      <c r="D22" s="29"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81"/>
    </row>
    <row r="23" spans="1:71" ht="35.25" customHeight="1">
      <c r="B23" s="21"/>
      <c r="C23" s="22"/>
      <c r="D23" s="22"/>
      <c r="E23" s="288" t="s">
        <v>36</v>
      </c>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2"/>
      <c r="AP23" s="22"/>
      <c r="AQ23" s="22"/>
      <c r="AR23" s="20"/>
      <c r="BE23" s="281"/>
    </row>
    <row r="24" spans="1:7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81"/>
    </row>
    <row r="25" spans="1:7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81"/>
    </row>
    <row r="26" spans="1:71" s="1" customFormat="1" ht="25.9" customHeight="1">
      <c r="A26" s="34"/>
      <c r="B26" s="35"/>
      <c r="C26" s="36"/>
      <c r="D26" s="37" t="s">
        <v>37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89">
        <f>ROUND(AG94,2)</f>
        <v>6928863.3600000003</v>
      </c>
      <c r="AL26" s="290"/>
      <c r="AM26" s="290"/>
      <c r="AN26" s="290"/>
      <c r="AO26" s="290"/>
      <c r="AP26" s="36"/>
      <c r="AQ26" s="36"/>
      <c r="AR26" s="39"/>
      <c r="BE26" s="281"/>
    </row>
    <row r="27" spans="1:71" s="1"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81"/>
    </row>
    <row r="28" spans="1:71" s="1" customFormat="1" ht="12.75">
      <c r="A28" s="34"/>
      <c r="B28" s="35"/>
      <c r="C28" s="36"/>
      <c r="D28" s="36"/>
      <c r="E28" s="36"/>
      <c r="F28" s="36"/>
      <c r="G28" s="36"/>
      <c r="H28" s="36"/>
      <c r="I28" s="36"/>
      <c r="J28" s="36"/>
      <c r="K28" s="36"/>
      <c r="L28" s="291" t="s">
        <v>38</v>
      </c>
      <c r="M28" s="291"/>
      <c r="N28" s="291"/>
      <c r="O28" s="291"/>
      <c r="P28" s="291"/>
      <c r="Q28" s="36"/>
      <c r="R28" s="36"/>
      <c r="S28" s="36"/>
      <c r="T28" s="36"/>
      <c r="U28" s="36"/>
      <c r="V28" s="36"/>
      <c r="W28" s="291" t="s">
        <v>39</v>
      </c>
      <c r="X28" s="291"/>
      <c r="Y28" s="291"/>
      <c r="Z28" s="291"/>
      <c r="AA28" s="291"/>
      <c r="AB28" s="291"/>
      <c r="AC28" s="291"/>
      <c r="AD28" s="291"/>
      <c r="AE28" s="291"/>
      <c r="AF28" s="36"/>
      <c r="AG28" s="36"/>
      <c r="AH28" s="36"/>
      <c r="AI28" s="36"/>
      <c r="AJ28" s="36"/>
      <c r="AK28" s="291" t="s">
        <v>40</v>
      </c>
      <c r="AL28" s="291"/>
      <c r="AM28" s="291"/>
      <c r="AN28" s="291"/>
      <c r="AO28" s="291"/>
      <c r="AP28" s="36"/>
      <c r="AQ28" s="36"/>
      <c r="AR28" s="39"/>
      <c r="BE28" s="281"/>
    </row>
    <row r="29" spans="1:71" s="2" customFormat="1" ht="14.45" customHeight="1">
      <c r="B29" s="40"/>
      <c r="C29" s="41"/>
      <c r="D29" s="29" t="s">
        <v>41</v>
      </c>
      <c r="E29" s="41"/>
      <c r="F29" s="29" t="s">
        <v>42</v>
      </c>
      <c r="G29" s="41"/>
      <c r="H29" s="41"/>
      <c r="I29" s="41"/>
      <c r="J29" s="41"/>
      <c r="K29" s="41"/>
      <c r="L29" s="294">
        <v>0.21</v>
      </c>
      <c r="M29" s="293"/>
      <c r="N29" s="293"/>
      <c r="O29" s="293"/>
      <c r="P29" s="293"/>
      <c r="Q29" s="41"/>
      <c r="R29" s="41"/>
      <c r="S29" s="41"/>
      <c r="T29" s="41"/>
      <c r="U29" s="41"/>
      <c r="V29" s="41"/>
      <c r="W29" s="292">
        <f>ROUND(AZ94, 2)</f>
        <v>6928863.3600000003</v>
      </c>
      <c r="X29" s="293"/>
      <c r="Y29" s="293"/>
      <c r="Z29" s="293"/>
      <c r="AA29" s="293"/>
      <c r="AB29" s="293"/>
      <c r="AC29" s="293"/>
      <c r="AD29" s="293"/>
      <c r="AE29" s="293"/>
      <c r="AF29" s="41"/>
      <c r="AG29" s="41"/>
      <c r="AH29" s="41"/>
      <c r="AI29" s="41"/>
      <c r="AJ29" s="41"/>
      <c r="AK29" s="292">
        <f>ROUND(AV94, 2)</f>
        <v>1455061.31</v>
      </c>
      <c r="AL29" s="293"/>
      <c r="AM29" s="293"/>
      <c r="AN29" s="293"/>
      <c r="AO29" s="293"/>
      <c r="AP29" s="41"/>
      <c r="AQ29" s="41"/>
      <c r="AR29" s="42"/>
      <c r="BE29" s="282"/>
    </row>
    <row r="30" spans="1:71" s="2" customFormat="1" ht="14.45" customHeight="1">
      <c r="B30" s="40"/>
      <c r="C30" s="41"/>
      <c r="D30" s="41"/>
      <c r="E30" s="41"/>
      <c r="F30" s="29" t="s">
        <v>43</v>
      </c>
      <c r="G30" s="41"/>
      <c r="H30" s="41"/>
      <c r="I30" s="41"/>
      <c r="J30" s="41"/>
      <c r="K30" s="41"/>
      <c r="L30" s="294">
        <v>0.15</v>
      </c>
      <c r="M30" s="293"/>
      <c r="N30" s="293"/>
      <c r="O30" s="293"/>
      <c r="P30" s="293"/>
      <c r="Q30" s="41"/>
      <c r="R30" s="41"/>
      <c r="S30" s="41"/>
      <c r="T30" s="41"/>
      <c r="U30" s="41"/>
      <c r="V30" s="41"/>
      <c r="W30" s="292">
        <f>ROUND(BA94, 2)</f>
        <v>0</v>
      </c>
      <c r="X30" s="293"/>
      <c r="Y30" s="293"/>
      <c r="Z30" s="293"/>
      <c r="AA30" s="293"/>
      <c r="AB30" s="293"/>
      <c r="AC30" s="293"/>
      <c r="AD30" s="293"/>
      <c r="AE30" s="293"/>
      <c r="AF30" s="41"/>
      <c r="AG30" s="41"/>
      <c r="AH30" s="41"/>
      <c r="AI30" s="41"/>
      <c r="AJ30" s="41"/>
      <c r="AK30" s="292">
        <f>ROUND(AW94, 2)</f>
        <v>0</v>
      </c>
      <c r="AL30" s="293"/>
      <c r="AM30" s="293"/>
      <c r="AN30" s="293"/>
      <c r="AO30" s="293"/>
      <c r="AP30" s="41"/>
      <c r="AQ30" s="41"/>
      <c r="AR30" s="42"/>
      <c r="BE30" s="282"/>
    </row>
    <row r="31" spans="1:71" s="2" customFormat="1" ht="14.45" hidden="1" customHeight="1">
      <c r="B31" s="40"/>
      <c r="C31" s="41"/>
      <c r="D31" s="41"/>
      <c r="E31" s="41"/>
      <c r="F31" s="29" t="s">
        <v>44</v>
      </c>
      <c r="G31" s="41"/>
      <c r="H31" s="41"/>
      <c r="I31" s="41"/>
      <c r="J31" s="41"/>
      <c r="K31" s="41"/>
      <c r="L31" s="294">
        <v>0.21</v>
      </c>
      <c r="M31" s="293"/>
      <c r="N31" s="293"/>
      <c r="O31" s="293"/>
      <c r="P31" s="293"/>
      <c r="Q31" s="41"/>
      <c r="R31" s="41"/>
      <c r="S31" s="41"/>
      <c r="T31" s="41"/>
      <c r="U31" s="41"/>
      <c r="V31" s="41"/>
      <c r="W31" s="292">
        <f>ROUND(BB94, 2)</f>
        <v>0</v>
      </c>
      <c r="X31" s="293"/>
      <c r="Y31" s="293"/>
      <c r="Z31" s="293"/>
      <c r="AA31" s="293"/>
      <c r="AB31" s="293"/>
      <c r="AC31" s="293"/>
      <c r="AD31" s="293"/>
      <c r="AE31" s="293"/>
      <c r="AF31" s="41"/>
      <c r="AG31" s="41"/>
      <c r="AH31" s="41"/>
      <c r="AI31" s="41"/>
      <c r="AJ31" s="41"/>
      <c r="AK31" s="292">
        <v>0</v>
      </c>
      <c r="AL31" s="293"/>
      <c r="AM31" s="293"/>
      <c r="AN31" s="293"/>
      <c r="AO31" s="293"/>
      <c r="AP31" s="41"/>
      <c r="AQ31" s="41"/>
      <c r="AR31" s="42"/>
      <c r="BE31" s="282"/>
    </row>
    <row r="32" spans="1:71" s="2" customFormat="1" ht="14.45" hidden="1" customHeight="1">
      <c r="B32" s="40"/>
      <c r="C32" s="41"/>
      <c r="D32" s="41"/>
      <c r="E32" s="41"/>
      <c r="F32" s="29" t="s">
        <v>45</v>
      </c>
      <c r="G32" s="41"/>
      <c r="H32" s="41"/>
      <c r="I32" s="41"/>
      <c r="J32" s="41"/>
      <c r="K32" s="41"/>
      <c r="L32" s="294">
        <v>0.15</v>
      </c>
      <c r="M32" s="293"/>
      <c r="N32" s="293"/>
      <c r="O32" s="293"/>
      <c r="P32" s="293"/>
      <c r="Q32" s="41"/>
      <c r="R32" s="41"/>
      <c r="S32" s="41"/>
      <c r="T32" s="41"/>
      <c r="U32" s="41"/>
      <c r="V32" s="41"/>
      <c r="W32" s="292">
        <f>ROUND(BC94, 2)</f>
        <v>0</v>
      </c>
      <c r="X32" s="293"/>
      <c r="Y32" s="293"/>
      <c r="Z32" s="293"/>
      <c r="AA32" s="293"/>
      <c r="AB32" s="293"/>
      <c r="AC32" s="293"/>
      <c r="AD32" s="293"/>
      <c r="AE32" s="293"/>
      <c r="AF32" s="41"/>
      <c r="AG32" s="41"/>
      <c r="AH32" s="41"/>
      <c r="AI32" s="41"/>
      <c r="AJ32" s="41"/>
      <c r="AK32" s="292">
        <v>0</v>
      </c>
      <c r="AL32" s="293"/>
      <c r="AM32" s="293"/>
      <c r="AN32" s="293"/>
      <c r="AO32" s="293"/>
      <c r="AP32" s="41"/>
      <c r="AQ32" s="41"/>
      <c r="AR32" s="42"/>
      <c r="BE32" s="282"/>
    </row>
    <row r="33" spans="1:57" s="2" customFormat="1" ht="14.45" hidden="1" customHeight="1">
      <c r="B33" s="40"/>
      <c r="C33" s="41"/>
      <c r="D33" s="41"/>
      <c r="E33" s="41"/>
      <c r="F33" s="29" t="s">
        <v>46</v>
      </c>
      <c r="G33" s="41"/>
      <c r="H33" s="41"/>
      <c r="I33" s="41"/>
      <c r="J33" s="41"/>
      <c r="K33" s="41"/>
      <c r="L33" s="294">
        <v>0</v>
      </c>
      <c r="M33" s="293"/>
      <c r="N33" s="293"/>
      <c r="O33" s="293"/>
      <c r="P33" s="293"/>
      <c r="Q33" s="41"/>
      <c r="R33" s="41"/>
      <c r="S33" s="41"/>
      <c r="T33" s="41"/>
      <c r="U33" s="41"/>
      <c r="V33" s="41"/>
      <c r="W33" s="292">
        <f>ROUND(BD94, 2)</f>
        <v>0</v>
      </c>
      <c r="X33" s="293"/>
      <c r="Y33" s="293"/>
      <c r="Z33" s="293"/>
      <c r="AA33" s="293"/>
      <c r="AB33" s="293"/>
      <c r="AC33" s="293"/>
      <c r="AD33" s="293"/>
      <c r="AE33" s="293"/>
      <c r="AF33" s="41"/>
      <c r="AG33" s="41"/>
      <c r="AH33" s="41"/>
      <c r="AI33" s="41"/>
      <c r="AJ33" s="41"/>
      <c r="AK33" s="292">
        <v>0</v>
      </c>
      <c r="AL33" s="293"/>
      <c r="AM33" s="293"/>
      <c r="AN33" s="293"/>
      <c r="AO33" s="293"/>
      <c r="AP33" s="41"/>
      <c r="AQ33" s="41"/>
      <c r="AR33" s="42"/>
      <c r="BE33" s="282"/>
    </row>
    <row r="34" spans="1:57" s="1"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81"/>
    </row>
    <row r="35" spans="1:57" s="1" customFormat="1" ht="25.9" customHeight="1">
      <c r="A35" s="34"/>
      <c r="B35" s="35"/>
      <c r="C35" s="43"/>
      <c r="D35" s="44" t="s">
        <v>47</v>
      </c>
      <c r="E35" s="45"/>
      <c r="F35" s="45"/>
      <c r="G35" s="45"/>
      <c r="H35" s="45"/>
      <c r="I35" s="45"/>
      <c r="J35" s="45"/>
      <c r="K35" s="45"/>
      <c r="L35" s="45"/>
      <c r="M35" s="45"/>
      <c r="N35" s="45"/>
      <c r="O35" s="45"/>
      <c r="P35" s="45"/>
      <c r="Q35" s="45"/>
      <c r="R35" s="45"/>
      <c r="S35" s="45"/>
      <c r="T35" s="46" t="s">
        <v>48</v>
      </c>
      <c r="U35" s="45"/>
      <c r="V35" s="45"/>
      <c r="W35" s="45"/>
      <c r="X35" s="295" t="s">
        <v>49</v>
      </c>
      <c r="Y35" s="296"/>
      <c r="Z35" s="296"/>
      <c r="AA35" s="296"/>
      <c r="AB35" s="296"/>
      <c r="AC35" s="45"/>
      <c r="AD35" s="45"/>
      <c r="AE35" s="45"/>
      <c r="AF35" s="45"/>
      <c r="AG35" s="45"/>
      <c r="AH35" s="45"/>
      <c r="AI35" s="45"/>
      <c r="AJ35" s="45"/>
      <c r="AK35" s="297">
        <f>SUM(AK26:AK33)</f>
        <v>8383924.6699999999</v>
      </c>
      <c r="AL35" s="296"/>
      <c r="AM35" s="296"/>
      <c r="AN35" s="296"/>
      <c r="AO35" s="298"/>
      <c r="AP35" s="43"/>
      <c r="AQ35" s="43"/>
      <c r="AR35" s="39"/>
      <c r="BE35" s="34"/>
    </row>
    <row r="36" spans="1:57" s="1"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1"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1" customFormat="1" ht="14.45" customHeight="1">
      <c r="B49" s="47"/>
      <c r="C49" s="48"/>
      <c r="D49" s="49" t="s">
        <v>50</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51</v>
      </c>
      <c r="AI49" s="50"/>
      <c r="AJ49" s="50"/>
      <c r="AK49" s="50"/>
      <c r="AL49" s="50"/>
      <c r="AM49" s="50"/>
      <c r="AN49" s="50"/>
      <c r="AO49" s="50"/>
      <c r="AP49" s="48"/>
      <c r="AQ49" s="48"/>
      <c r="AR49" s="51"/>
    </row>
    <row r="50" spans="1:57">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1" customFormat="1" ht="12.75">
      <c r="A60" s="34"/>
      <c r="B60" s="35"/>
      <c r="C60" s="36"/>
      <c r="D60" s="52" t="s">
        <v>52</v>
      </c>
      <c r="E60" s="38"/>
      <c r="F60" s="38"/>
      <c r="G60" s="38"/>
      <c r="H60" s="38"/>
      <c r="I60" s="38"/>
      <c r="J60" s="38"/>
      <c r="K60" s="38"/>
      <c r="L60" s="38"/>
      <c r="M60" s="38"/>
      <c r="N60" s="38"/>
      <c r="O60" s="38"/>
      <c r="P60" s="38"/>
      <c r="Q60" s="38"/>
      <c r="R60" s="38"/>
      <c r="S60" s="38"/>
      <c r="T60" s="38"/>
      <c r="U60" s="38"/>
      <c r="V60" s="52" t="s">
        <v>53</v>
      </c>
      <c r="W60" s="38"/>
      <c r="X60" s="38"/>
      <c r="Y60" s="38"/>
      <c r="Z60" s="38"/>
      <c r="AA60" s="38"/>
      <c r="AB60" s="38"/>
      <c r="AC60" s="38"/>
      <c r="AD60" s="38"/>
      <c r="AE60" s="38"/>
      <c r="AF60" s="38"/>
      <c r="AG60" s="38"/>
      <c r="AH60" s="52" t="s">
        <v>52</v>
      </c>
      <c r="AI60" s="38"/>
      <c r="AJ60" s="38"/>
      <c r="AK60" s="38"/>
      <c r="AL60" s="38"/>
      <c r="AM60" s="52" t="s">
        <v>53</v>
      </c>
      <c r="AN60" s="38"/>
      <c r="AO60" s="38"/>
      <c r="AP60" s="36"/>
      <c r="AQ60" s="36"/>
      <c r="AR60" s="39"/>
      <c r="BE60" s="34"/>
    </row>
    <row r="61" spans="1:57">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1" customFormat="1" ht="12.75">
      <c r="A64" s="34"/>
      <c r="B64" s="35"/>
      <c r="C64" s="36"/>
      <c r="D64" s="49" t="s">
        <v>54</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55</v>
      </c>
      <c r="AI64" s="53"/>
      <c r="AJ64" s="53"/>
      <c r="AK64" s="53"/>
      <c r="AL64" s="53"/>
      <c r="AM64" s="53"/>
      <c r="AN64" s="53"/>
      <c r="AO64" s="53"/>
      <c r="AP64" s="36"/>
      <c r="AQ64" s="36"/>
      <c r="AR64" s="39"/>
      <c r="BE64" s="34"/>
    </row>
    <row r="65" spans="1:57">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1" customFormat="1" ht="12.75">
      <c r="A75" s="34"/>
      <c r="B75" s="35"/>
      <c r="C75" s="36"/>
      <c r="D75" s="52" t="s">
        <v>52</v>
      </c>
      <c r="E75" s="38"/>
      <c r="F75" s="38"/>
      <c r="G75" s="38"/>
      <c r="H75" s="38"/>
      <c r="I75" s="38"/>
      <c r="J75" s="38"/>
      <c r="K75" s="38"/>
      <c r="L75" s="38"/>
      <c r="M75" s="38"/>
      <c r="N75" s="38"/>
      <c r="O75" s="38"/>
      <c r="P75" s="38"/>
      <c r="Q75" s="38"/>
      <c r="R75" s="38"/>
      <c r="S75" s="38"/>
      <c r="T75" s="38"/>
      <c r="U75" s="38"/>
      <c r="V75" s="52" t="s">
        <v>53</v>
      </c>
      <c r="W75" s="38"/>
      <c r="X75" s="38"/>
      <c r="Y75" s="38"/>
      <c r="Z75" s="38"/>
      <c r="AA75" s="38"/>
      <c r="AB75" s="38"/>
      <c r="AC75" s="38"/>
      <c r="AD75" s="38"/>
      <c r="AE75" s="38"/>
      <c r="AF75" s="38"/>
      <c r="AG75" s="38"/>
      <c r="AH75" s="52" t="s">
        <v>52</v>
      </c>
      <c r="AI75" s="38"/>
      <c r="AJ75" s="38"/>
      <c r="AK75" s="38"/>
      <c r="AL75" s="38"/>
      <c r="AM75" s="52" t="s">
        <v>53</v>
      </c>
      <c r="AN75" s="38"/>
      <c r="AO75" s="38"/>
      <c r="AP75" s="36"/>
      <c r="AQ75" s="36"/>
      <c r="AR75" s="39"/>
      <c r="BE75" s="34"/>
    </row>
    <row r="76" spans="1:57" s="1"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1"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1"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1" customFormat="1" ht="24.95" customHeight="1">
      <c r="A82" s="34"/>
      <c r="B82" s="35"/>
      <c r="C82" s="23" t="s">
        <v>56</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1"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3" customFormat="1" ht="12" customHeight="1">
      <c r="B84" s="58"/>
      <c r="C84" s="29" t="s">
        <v>13</v>
      </c>
      <c r="D84" s="59"/>
      <c r="E84" s="59"/>
      <c r="F84" s="59"/>
      <c r="G84" s="59"/>
      <c r="H84" s="59"/>
      <c r="I84" s="59"/>
      <c r="J84" s="59"/>
      <c r="K84" s="59"/>
      <c r="L84" s="59" t="str">
        <f>K5</f>
        <v>20-024-3</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4" customFormat="1" ht="36.950000000000003" customHeight="1">
      <c r="B85" s="61"/>
      <c r="C85" s="62" t="s">
        <v>16</v>
      </c>
      <c r="D85" s="63"/>
      <c r="E85" s="63"/>
      <c r="F85" s="63"/>
      <c r="G85" s="63"/>
      <c r="H85" s="63"/>
      <c r="I85" s="63"/>
      <c r="J85" s="63"/>
      <c r="K85" s="63"/>
      <c r="L85" s="319" t="str">
        <f>K6</f>
        <v>Stavební úpravy kuchyně a jídelny, Obránců míru 1714, Přelouč - 3.etapa</v>
      </c>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0"/>
      <c r="AL85" s="320"/>
      <c r="AM85" s="320"/>
      <c r="AN85" s="320"/>
      <c r="AO85" s="320"/>
      <c r="AP85" s="63"/>
      <c r="AQ85" s="63"/>
      <c r="AR85" s="64"/>
    </row>
    <row r="86" spans="1:91" s="1"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1"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99" t="str">
        <f>IF(AN8= "","",AN8)</f>
        <v>12. 5. 2020</v>
      </c>
      <c r="AN87" s="299"/>
      <c r="AO87" s="36"/>
      <c r="AP87" s="36"/>
      <c r="AQ87" s="36"/>
      <c r="AR87" s="39"/>
      <c r="BE87" s="34"/>
    </row>
    <row r="88" spans="1:91" s="1"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1" customFormat="1" ht="25.7" customHeight="1">
      <c r="A89" s="34"/>
      <c r="B89" s="35"/>
      <c r="C89" s="29" t="s">
        <v>24</v>
      </c>
      <c r="D89" s="36"/>
      <c r="E89" s="36"/>
      <c r="F89" s="36"/>
      <c r="G89" s="36"/>
      <c r="H89" s="36"/>
      <c r="I89" s="36"/>
      <c r="J89" s="36"/>
      <c r="K89" s="36"/>
      <c r="L89" s="59" t="str">
        <f>IF(E11= "","",E11)</f>
        <v>Město Přelouč</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300" t="str">
        <f>IF(E17="","",E17)</f>
        <v>Ing. Vítězslav Vomočil Pardubice</v>
      </c>
      <c r="AN89" s="301"/>
      <c r="AO89" s="301"/>
      <c r="AP89" s="301"/>
      <c r="AQ89" s="36"/>
      <c r="AR89" s="39"/>
      <c r="AS89" s="302" t="s">
        <v>57</v>
      </c>
      <c r="AT89" s="303"/>
      <c r="AU89" s="67"/>
      <c r="AV89" s="67"/>
      <c r="AW89" s="67"/>
      <c r="AX89" s="67"/>
      <c r="AY89" s="67"/>
      <c r="AZ89" s="67"/>
      <c r="BA89" s="67"/>
      <c r="BB89" s="67"/>
      <c r="BC89" s="67"/>
      <c r="BD89" s="68"/>
      <c r="BE89" s="34"/>
    </row>
    <row r="90" spans="1:91" s="1" customFormat="1" ht="15.2"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33</v>
      </c>
      <c r="AJ90" s="36"/>
      <c r="AK90" s="36"/>
      <c r="AL90" s="36"/>
      <c r="AM90" s="300" t="str">
        <f>IF(E20="","",E20)</f>
        <v>Vojtěch</v>
      </c>
      <c r="AN90" s="301"/>
      <c r="AO90" s="301"/>
      <c r="AP90" s="301"/>
      <c r="AQ90" s="36"/>
      <c r="AR90" s="39"/>
      <c r="AS90" s="304"/>
      <c r="AT90" s="305"/>
      <c r="AU90" s="69"/>
      <c r="AV90" s="69"/>
      <c r="AW90" s="69"/>
      <c r="AX90" s="69"/>
      <c r="AY90" s="69"/>
      <c r="AZ90" s="69"/>
      <c r="BA90" s="69"/>
      <c r="BB90" s="69"/>
      <c r="BC90" s="69"/>
      <c r="BD90" s="70"/>
      <c r="BE90" s="34"/>
    </row>
    <row r="91" spans="1:91" s="1"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306"/>
      <c r="AT91" s="307"/>
      <c r="AU91" s="71"/>
      <c r="AV91" s="71"/>
      <c r="AW91" s="71"/>
      <c r="AX91" s="71"/>
      <c r="AY91" s="71"/>
      <c r="AZ91" s="71"/>
      <c r="BA91" s="71"/>
      <c r="BB91" s="71"/>
      <c r="BC91" s="71"/>
      <c r="BD91" s="72"/>
      <c r="BE91" s="34"/>
    </row>
    <row r="92" spans="1:91" s="1" customFormat="1" ht="29.25" customHeight="1">
      <c r="A92" s="34"/>
      <c r="B92" s="35"/>
      <c r="C92" s="314" t="s">
        <v>58</v>
      </c>
      <c r="D92" s="315"/>
      <c r="E92" s="315"/>
      <c r="F92" s="315"/>
      <c r="G92" s="315"/>
      <c r="H92" s="73"/>
      <c r="I92" s="316" t="s">
        <v>59</v>
      </c>
      <c r="J92" s="315"/>
      <c r="K92" s="315"/>
      <c r="L92" s="315"/>
      <c r="M92" s="315"/>
      <c r="N92" s="315"/>
      <c r="O92" s="315"/>
      <c r="P92" s="315"/>
      <c r="Q92" s="315"/>
      <c r="R92" s="315"/>
      <c r="S92" s="315"/>
      <c r="T92" s="315"/>
      <c r="U92" s="315"/>
      <c r="V92" s="315"/>
      <c r="W92" s="315"/>
      <c r="X92" s="315"/>
      <c r="Y92" s="315"/>
      <c r="Z92" s="315"/>
      <c r="AA92" s="315"/>
      <c r="AB92" s="315"/>
      <c r="AC92" s="315"/>
      <c r="AD92" s="315"/>
      <c r="AE92" s="315"/>
      <c r="AF92" s="315"/>
      <c r="AG92" s="317" t="s">
        <v>60</v>
      </c>
      <c r="AH92" s="315"/>
      <c r="AI92" s="315"/>
      <c r="AJ92" s="315"/>
      <c r="AK92" s="315"/>
      <c r="AL92" s="315"/>
      <c r="AM92" s="315"/>
      <c r="AN92" s="316" t="s">
        <v>61</v>
      </c>
      <c r="AO92" s="315"/>
      <c r="AP92" s="318"/>
      <c r="AQ92" s="74" t="s">
        <v>62</v>
      </c>
      <c r="AR92" s="39"/>
      <c r="AS92" s="75" t="s">
        <v>63</v>
      </c>
      <c r="AT92" s="76" t="s">
        <v>64</v>
      </c>
      <c r="AU92" s="76" t="s">
        <v>65</v>
      </c>
      <c r="AV92" s="76" t="s">
        <v>66</v>
      </c>
      <c r="AW92" s="76" t="s">
        <v>67</v>
      </c>
      <c r="AX92" s="76" t="s">
        <v>68</v>
      </c>
      <c r="AY92" s="76" t="s">
        <v>69</v>
      </c>
      <c r="AZ92" s="76" t="s">
        <v>70</v>
      </c>
      <c r="BA92" s="76" t="s">
        <v>71</v>
      </c>
      <c r="BB92" s="76" t="s">
        <v>72</v>
      </c>
      <c r="BC92" s="76" t="s">
        <v>73</v>
      </c>
      <c r="BD92" s="77" t="s">
        <v>74</v>
      </c>
      <c r="BE92" s="34"/>
    </row>
    <row r="93" spans="1:91" s="1"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5" customFormat="1" ht="32.450000000000003" customHeight="1">
      <c r="B94" s="81"/>
      <c r="C94" s="82" t="s">
        <v>75</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312">
        <f>ROUND(SUM(AG95:AG96),2)</f>
        <v>6928863.3600000003</v>
      </c>
      <c r="AH94" s="312"/>
      <c r="AI94" s="312"/>
      <c r="AJ94" s="312"/>
      <c r="AK94" s="312"/>
      <c r="AL94" s="312"/>
      <c r="AM94" s="312"/>
      <c r="AN94" s="313">
        <f>SUM(AG94,AT94)</f>
        <v>8383924.6699999999</v>
      </c>
      <c r="AO94" s="313"/>
      <c r="AP94" s="313"/>
      <c r="AQ94" s="85" t="s">
        <v>1</v>
      </c>
      <c r="AR94" s="86"/>
      <c r="AS94" s="87">
        <f>ROUND(SUM(AS95:AS96),2)</f>
        <v>0</v>
      </c>
      <c r="AT94" s="88">
        <f>ROUND(SUM(AV94:AW94),2)</f>
        <v>1455061.31</v>
      </c>
      <c r="AU94" s="89">
        <f>ROUND(SUM(AU95:AU96),5)</f>
        <v>0</v>
      </c>
      <c r="AV94" s="88">
        <f>ROUND(AZ94*L29,2)</f>
        <v>1455061.31</v>
      </c>
      <c r="AW94" s="88">
        <f>ROUND(BA94*L30,2)</f>
        <v>0</v>
      </c>
      <c r="AX94" s="88">
        <f>ROUND(BB94*L29,2)</f>
        <v>0</v>
      </c>
      <c r="AY94" s="88">
        <f>ROUND(BC94*L30,2)</f>
        <v>0</v>
      </c>
      <c r="AZ94" s="88">
        <f>ROUND(SUM(AZ95:AZ96),2)</f>
        <v>6928863.3600000003</v>
      </c>
      <c r="BA94" s="88">
        <f>ROUND(SUM(BA95:BA96),2)</f>
        <v>0</v>
      </c>
      <c r="BB94" s="88">
        <f>ROUND(SUM(BB95:BB96),2)</f>
        <v>0</v>
      </c>
      <c r="BC94" s="88">
        <f>ROUND(SUM(BC95:BC96),2)</f>
        <v>0</v>
      </c>
      <c r="BD94" s="90">
        <f>ROUND(SUM(BD95:BD96),2)</f>
        <v>0</v>
      </c>
      <c r="BS94" s="91" t="s">
        <v>76</v>
      </c>
      <c r="BT94" s="91" t="s">
        <v>77</v>
      </c>
      <c r="BU94" s="92" t="s">
        <v>78</v>
      </c>
      <c r="BV94" s="91" t="s">
        <v>79</v>
      </c>
      <c r="BW94" s="91" t="s">
        <v>5</v>
      </c>
      <c r="BX94" s="91" t="s">
        <v>80</v>
      </c>
      <c r="CL94" s="91" t="s">
        <v>1</v>
      </c>
    </row>
    <row r="95" spans="1:91" s="6" customFormat="1" ht="16.5" customHeight="1">
      <c r="A95" s="93" t="s">
        <v>81</v>
      </c>
      <c r="B95" s="94"/>
      <c r="C95" s="95"/>
      <c r="D95" s="311" t="s">
        <v>82</v>
      </c>
      <c r="E95" s="311"/>
      <c r="F95" s="311"/>
      <c r="G95" s="311"/>
      <c r="H95" s="311"/>
      <c r="I95" s="96"/>
      <c r="J95" s="311" t="s">
        <v>83</v>
      </c>
      <c r="K95" s="311"/>
      <c r="L95" s="311"/>
      <c r="M95" s="311"/>
      <c r="N95" s="311"/>
      <c r="O95" s="311"/>
      <c r="P95" s="311"/>
      <c r="Q95" s="311"/>
      <c r="R95" s="311"/>
      <c r="S95" s="311"/>
      <c r="T95" s="311"/>
      <c r="U95" s="311"/>
      <c r="V95" s="311"/>
      <c r="W95" s="311"/>
      <c r="X95" s="311"/>
      <c r="Y95" s="311"/>
      <c r="Z95" s="311"/>
      <c r="AA95" s="311"/>
      <c r="AB95" s="311"/>
      <c r="AC95" s="311"/>
      <c r="AD95" s="311"/>
      <c r="AE95" s="311"/>
      <c r="AF95" s="311"/>
      <c r="AG95" s="309">
        <f>'00 - Vedlejší a ostatní n...'!J30</f>
        <v>342417.6</v>
      </c>
      <c r="AH95" s="310"/>
      <c r="AI95" s="310"/>
      <c r="AJ95" s="310"/>
      <c r="AK95" s="310"/>
      <c r="AL95" s="310"/>
      <c r="AM95" s="310"/>
      <c r="AN95" s="309">
        <f>SUM(AG95,AT95)</f>
        <v>414325.3</v>
      </c>
      <c r="AO95" s="310"/>
      <c r="AP95" s="310"/>
      <c r="AQ95" s="97" t="s">
        <v>84</v>
      </c>
      <c r="AR95" s="98"/>
      <c r="AS95" s="99">
        <v>0</v>
      </c>
      <c r="AT95" s="100">
        <f>ROUND(SUM(AV95:AW95),2)</f>
        <v>71907.7</v>
      </c>
      <c r="AU95" s="101">
        <f>'00 - Vedlejší a ostatní n...'!P122</f>
        <v>0</v>
      </c>
      <c r="AV95" s="100">
        <f>'00 - Vedlejší a ostatní n...'!J33</f>
        <v>71907.7</v>
      </c>
      <c r="AW95" s="100">
        <f>'00 - Vedlejší a ostatní n...'!J34</f>
        <v>0</v>
      </c>
      <c r="AX95" s="100">
        <f>'00 - Vedlejší a ostatní n...'!J35</f>
        <v>0</v>
      </c>
      <c r="AY95" s="100">
        <f>'00 - Vedlejší a ostatní n...'!J36</f>
        <v>0</v>
      </c>
      <c r="AZ95" s="100">
        <f>'00 - Vedlejší a ostatní n...'!F33</f>
        <v>342417.6</v>
      </c>
      <c r="BA95" s="100">
        <f>'00 - Vedlejší a ostatní n...'!F34</f>
        <v>0</v>
      </c>
      <c r="BB95" s="100">
        <f>'00 - Vedlejší a ostatní n...'!F35</f>
        <v>0</v>
      </c>
      <c r="BC95" s="100">
        <f>'00 - Vedlejší a ostatní n...'!F36</f>
        <v>0</v>
      </c>
      <c r="BD95" s="102">
        <f>'00 - Vedlejší a ostatní n...'!F37</f>
        <v>0</v>
      </c>
      <c r="BT95" s="103" t="s">
        <v>85</v>
      </c>
      <c r="BV95" s="103" t="s">
        <v>79</v>
      </c>
      <c r="BW95" s="103" t="s">
        <v>86</v>
      </c>
      <c r="BX95" s="103" t="s">
        <v>5</v>
      </c>
      <c r="CL95" s="103" t="s">
        <v>1</v>
      </c>
      <c r="CM95" s="103" t="s">
        <v>87</v>
      </c>
    </row>
    <row r="96" spans="1:91" s="6" customFormat="1" ht="37.5" customHeight="1">
      <c r="A96" s="93" t="s">
        <v>81</v>
      </c>
      <c r="B96" s="94"/>
      <c r="C96" s="95"/>
      <c r="D96" s="311" t="s">
        <v>88</v>
      </c>
      <c r="E96" s="311"/>
      <c r="F96" s="311"/>
      <c r="G96" s="311"/>
      <c r="H96" s="311"/>
      <c r="I96" s="96"/>
      <c r="J96" s="311" t="s">
        <v>89</v>
      </c>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09">
        <f>'01 - SO 03 Stavební úprav...'!J30</f>
        <v>6586445.7599999998</v>
      </c>
      <c r="AH96" s="310"/>
      <c r="AI96" s="310"/>
      <c r="AJ96" s="310"/>
      <c r="AK96" s="310"/>
      <c r="AL96" s="310"/>
      <c r="AM96" s="310"/>
      <c r="AN96" s="309">
        <f>SUM(AG96,AT96)</f>
        <v>7969599.3700000001</v>
      </c>
      <c r="AO96" s="310"/>
      <c r="AP96" s="310"/>
      <c r="AQ96" s="97" t="s">
        <v>90</v>
      </c>
      <c r="AR96" s="98"/>
      <c r="AS96" s="104">
        <v>0</v>
      </c>
      <c r="AT96" s="105">
        <f>ROUND(SUM(AV96:AW96),2)</f>
        <v>1383153.61</v>
      </c>
      <c r="AU96" s="106">
        <f>'01 - SO 03 Stavební úprav...'!P139</f>
        <v>0</v>
      </c>
      <c r="AV96" s="105">
        <f>'01 - SO 03 Stavební úprav...'!J33</f>
        <v>1383153.61</v>
      </c>
      <c r="AW96" s="105">
        <f>'01 - SO 03 Stavební úprav...'!J34</f>
        <v>0</v>
      </c>
      <c r="AX96" s="105">
        <f>'01 - SO 03 Stavební úprav...'!J35</f>
        <v>0</v>
      </c>
      <c r="AY96" s="105">
        <f>'01 - SO 03 Stavební úprav...'!J36</f>
        <v>0</v>
      </c>
      <c r="AZ96" s="105">
        <f>'01 - SO 03 Stavební úprav...'!F33</f>
        <v>6586445.7599999998</v>
      </c>
      <c r="BA96" s="105">
        <f>'01 - SO 03 Stavební úprav...'!F34</f>
        <v>0</v>
      </c>
      <c r="BB96" s="105">
        <f>'01 - SO 03 Stavební úprav...'!F35</f>
        <v>0</v>
      </c>
      <c r="BC96" s="105">
        <f>'01 - SO 03 Stavební úprav...'!F36</f>
        <v>0</v>
      </c>
      <c r="BD96" s="107">
        <f>'01 - SO 03 Stavební úprav...'!F37</f>
        <v>0</v>
      </c>
      <c r="BT96" s="103" t="s">
        <v>85</v>
      </c>
      <c r="BV96" s="103" t="s">
        <v>79</v>
      </c>
      <c r="BW96" s="103" t="s">
        <v>91</v>
      </c>
      <c r="BX96" s="103" t="s">
        <v>5</v>
      </c>
      <c r="CL96" s="103" t="s">
        <v>1</v>
      </c>
      <c r="CM96" s="103" t="s">
        <v>87</v>
      </c>
    </row>
    <row r="97" spans="1:57" s="1" customFormat="1" ht="30" customHeight="1">
      <c r="A97" s="34"/>
      <c r="B97" s="35"/>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9"/>
      <c r="AS97" s="34"/>
      <c r="AT97" s="34"/>
      <c r="AU97" s="34"/>
      <c r="AV97" s="34"/>
      <c r="AW97" s="34"/>
      <c r="AX97" s="34"/>
      <c r="AY97" s="34"/>
      <c r="AZ97" s="34"/>
      <c r="BA97" s="34"/>
      <c r="BB97" s="34"/>
      <c r="BC97" s="34"/>
      <c r="BD97" s="34"/>
      <c r="BE97" s="34"/>
    </row>
    <row r="98" spans="1:57" s="1" customFormat="1" ht="6.95" customHeight="1">
      <c r="A98" s="34"/>
      <c r="B98" s="54"/>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39"/>
      <c r="AS98" s="34"/>
      <c r="AT98" s="34"/>
      <c r="AU98" s="34"/>
      <c r="AV98" s="34"/>
      <c r="AW98" s="34"/>
      <c r="AX98" s="34"/>
      <c r="AY98" s="34"/>
      <c r="AZ98" s="34"/>
      <c r="BA98" s="34"/>
      <c r="BB98" s="34"/>
      <c r="BC98" s="34"/>
      <c r="BD98" s="34"/>
      <c r="BE98" s="34"/>
    </row>
  </sheetData>
  <sheetProtection algorithmName="SHA-512" hashValue="6QLwt2IO6qpDyvLThR828/TfrKsfgv/GnAUK/7A4Pque79PYgJ9r5QOaI5jRY/3+oaC+1jTEh4nb1RwEYaXKsQ==" saltValue="aZXQPDYB2KyNVYl7ddInNWzRAawopRucwmUYpv5IiJexDPUM1t/aYLV4iIizzrrM9/tEP862lyaiwwRiDFb7dA=="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00 - Vedlejší a ostatní n...'!C2" display="/"/>
    <hyperlink ref="A96" location="'01 - SO 03 Stavební úprav...'!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
  <sheetViews>
    <sheetView showGridLines="0"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10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308"/>
      <c r="M2" s="308"/>
      <c r="N2" s="308"/>
      <c r="O2" s="308"/>
      <c r="P2" s="308"/>
      <c r="Q2" s="308"/>
      <c r="R2" s="308"/>
      <c r="S2" s="308"/>
      <c r="T2" s="308"/>
      <c r="U2" s="308"/>
      <c r="V2" s="308"/>
      <c r="AT2" s="17" t="s">
        <v>86</v>
      </c>
    </row>
    <row r="3" spans="1:46" ht="6.95" customHeight="1">
      <c r="B3" s="109"/>
      <c r="C3" s="110"/>
      <c r="D3" s="110"/>
      <c r="E3" s="110"/>
      <c r="F3" s="110"/>
      <c r="G3" s="110"/>
      <c r="H3" s="110"/>
      <c r="I3" s="111"/>
      <c r="J3" s="110"/>
      <c r="K3" s="110"/>
      <c r="L3" s="20"/>
      <c r="AT3" s="17" t="s">
        <v>87</v>
      </c>
    </row>
    <row r="4" spans="1:46" ht="24.95" customHeight="1">
      <c r="B4" s="20"/>
      <c r="D4" s="112" t="s">
        <v>92</v>
      </c>
      <c r="L4" s="20"/>
      <c r="M4" s="113" t="s">
        <v>10</v>
      </c>
      <c r="AT4" s="17" t="s">
        <v>4</v>
      </c>
    </row>
    <row r="5" spans="1:46" ht="6.95" customHeight="1">
      <c r="B5" s="20"/>
      <c r="L5" s="20"/>
    </row>
    <row r="6" spans="1:46" ht="12" customHeight="1">
      <c r="B6" s="20"/>
      <c r="D6" s="114" t="s">
        <v>16</v>
      </c>
      <c r="L6" s="20"/>
    </row>
    <row r="7" spans="1:46" ht="16.5" customHeight="1">
      <c r="B7" s="20"/>
      <c r="E7" s="324" t="str">
        <f>'Rekapitulace stavby'!K6</f>
        <v>Stavební úpravy kuchyně a jídelny, Obránců míru 1714, Přelouč - 3.etapa</v>
      </c>
      <c r="F7" s="325"/>
      <c r="G7" s="325"/>
      <c r="H7" s="325"/>
      <c r="L7" s="20"/>
    </row>
    <row r="8" spans="1:46" s="1" customFormat="1" ht="12" customHeight="1">
      <c r="A8" s="34"/>
      <c r="B8" s="39"/>
      <c r="C8" s="34"/>
      <c r="D8" s="114" t="s">
        <v>93</v>
      </c>
      <c r="E8" s="34"/>
      <c r="F8" s="34"/>
      <c r="G8" s="34"/>
      <c r="H8" s="34"/>
      <c r="I8" s="115"/>
      <c r="J8" s="34"/>
      <c r="K8" s="34"/>
      <c r="L8" s="51"/>
      <c r="S8" s="34"/>
      <c r="T8" s="34"/>
      <c r="U8" s="34"/>
      <c r="V8" s="34"/>
      <c r="W8" s="34"/>
      <c r="X8" s="34"/>
      <c r="Y8" s="34"/>
      <c r="Z8" s="34"/>
      <c r="AA8" s="34"/>
      <c r="AB8" s="34"/>
      <c r="AC8" s="34"/>
      <c r="AD8" s="34"/>
      <c r="AE8" s="34"/>
    </row>
    <row r="9" spans="1:46" s="1" customFormat="1" ht="16.5" customHeight="1">
      <c r="A9" s="34"/>
      <c r="B9" s="39"/>
      <c r="C9" s="34"/>
      <c r="D9" s="34"/>
      <c r="E9" s="326" t="s">
        <v>94</v>
      </c>
      <c r="F9" s="327"/>
      <c r="G9" s="327"/>
      <c r="H9" s="327"/>
      <c r="I9" s="115"/>
      <c r="J9" s="34"/>
      <c r="K9" s="34"/>
      <c r="L9" s="51"/>
      <c r="S9" s="34"/>
      <c r="T9" s="34"/>
      <c r="U9" s="34"/>
      <c r="V9" s="34"/>
      <c r="W9" s="34"/>
      <c r="X9" s="34"/>
      <c r="Y9" s="34"/>
      <c r="Z9" s="34"/>
      <c r="AA9" s="34"/>
      <c r="AB9" s="34"/>
      <c r="AC9" s="34"/>
      <c r="AD9" s="34"/>
      <c r="AE9" s="34"/>
    </row>
    <row r="10" spans="1:46" s="1" customFormat="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1" customFormat="1" ht="12"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1" customFormat="1" ht="12" customHeight="1">
      <c r="A12" s="34"/>
      <c r="B12" s="39"/>
      <c r="C12" s="34"/>
      <c r="D12" s="114" t="s">
        <v>20</v>
      </c>
      <c r="E12" s="34"/>
      <c r="F12" s="116" t="s">
        <v>21</v>
      </c>
      <c r="G12" s="34"/>
      <c r="H12" s="34"/>
      <c r="I12" s="117" t="s">
        <v>22</v>
      </c>
      <c r="J12" s="118" t="str">
        <f>'Rekapitulace stavby'!AN8</f>
        <v>12. 5. 2020</v>
      </c>
      <c r="K12" s="34"/>
      <c r="L12" s="51"/>
      <c r="S12" s="34"/>
      <c r="T12" s="34"/>
      <c r="U12" s="34"/>
      <c r="V12" s="34"/>
      <c r="W12" s="34"/>
      <c r="X12" s="34"/>
      <c r="Y12" s="34"/>
      <c r="Z12" s="34"/>
      <c r="AA12" s="34"/>
      <c r="AB12" s="34"/>
      <c r="AC12" s="34"/>
      <c r="AD12" s="34"/>
      <c r="AE12" s="34"/>
    </row>
    <row r="13" spans="1:46" s="1"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1" customFormat="1" ht="12" customHeight="1">
      <c r="A14" s="34"/>
      <c r="B14" s="39"/>
      <c r="C14" s="34"/>
      <c r="D14" s="114" t="s">
        <v>24</v>
      </c>
      <c r="E14" s="34"/>
      <c r="F14" s="34"/>
      <c r="G14" s="34"/>
      <c r="H14" s="34"/>
      <c r="I14" s="117" t="s">
        <v>25</v>
      </c>
      <c r="J14" s="116" t="s">
        <v>1</v>
      </c>
      <c r="K14" s="34"/>
      <c r="L14" s="51"/>
      <c r="S14" s="34"/>
      <c r="T14" s="34"/>
      <c r="U14" s="34"/>
      <c r="V14" s="34"/>
      <c r="W14" s="34"/>
      <c r="X14" s="34"/>
      <c r="Y14" s="34"/>
      <c r="Z14" s="34"/>
      <c r="AA14" s="34"/>
      <c r="AB14" s="34"/>
      <c r="AC14" s="34"/>
      <c r="AD14" s="34"/>
      <c r="AE14" s="34"/>
    </row>
    <row r="15" spans="1:46" s="1" customFormat="1" ht="18" customHeight="1">
      <c r="A15" s="34"/>
      <c r="B15" s="39"/>
      <c r="C15" s="34"/>
      <c r="D15" s="34"/>
      <c r="E15" s="116" t="s">
        <v>26</v>
      </c>
      <c r="F15" s="34"/>
      <c r="G15" s="34"/>
      <c r="H15" s="34"/>
      <c r="I15" s="117" t="s">
        <v>27</v>
      </c>
      <c r="J15" s="116" t="s">
        <v>1</v>
      </c>
      <c r="K15" s="34"/>
      <c r="L15" s="51"/>
      <c r="S15" s="34"/>
      <c r="T15" s="34"/>
      <c r="U15" s="34"/>
      <c r="V15" s="34"/>
      <c r="W15" s="34"/>
      <c r="X15" s="34"/>
      <c r="Y15" s="34"/>
      <c r="Z15" s="34"/>
      <c r="AA15" s="34"/>
      <c r="AB15" s="34"/>
      <c r="AC15" s="34"/>
      <c r="AD15" s="34"/>
      <c r="AE15" s="34"/>
    </row>
    <row r="16" spans="1:46" s="1"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1" customFormat="1" ht="12"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1" customFormat="1" ht="18" customHeight="1">
      <c r="A18" s="34"/>
      <c r="B18" s="39"/>
      <c r="C18" s="34"/>
      <c r="D18" s="34"/>
      <c r="E18" s="328" t="str">
        <f>'Rekapitulace stavby'!E14</f>
        <v>Vyplň údaj</v>
      </c>
      <c r="F18" s="329"/>
      <c r="G18" s="329"/>
      <c r="H18" s="329"/>
      <c r="I18" s="117" t="s">
        <v>27</v>
      </c>
      <c r="J18" s="30" t="str">
        <f>'Rekapitulace stavby'!AN14</f>
        <v>Vyplň údaj</v>
      </c>
      <c r="K18" s="34"/>
      <c r="L18" s="51"/>
      <c r="S18" s="34"/>
      <c r="T18" s="34"/>
      <c r="U18" s="34"/>
      <c r="V18" s="34"/>
      <c r="W18" s="34"/>
      <c r="X18" s="34"/>
      <c r="Y18" s="34"/>
      <c r="Z18" s="34"/>
      <c r="AA18" s="34"/>
      <c r="AB18" s="34"/>
      <c r="AC18" s="34"/>
      <c r="AD18" s="34"/>
      <c r="AE18" s="34"/>
    </row>
    <row r="19" spans="1:31" s="1"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1" customFormat="1" ht="12" customHeight="1">
      <c r="A20" s="34"/>
      <c r="B20" s="39"/>
      <c r="C20" s="34"/>
      <c r="D20" s="114" t="s">
        <v>30</v>
      </c>
      <c r="E20" s="34"/>
      <c r="F20" s="34"/>
      <c r="G20" s="34"/>
      <c r="H20" s="34"/>
      <c r="I20" s="117" t="s">
        <v>25</v>
      </c>
      <c r="J20" s="116" t="s">
        <v>1</v>
      </c>
      <c r="K20" s="34"/>
      <c r="L20" s="51"/>
      <c r="S20" s="34"/>
      <c r="T20" s="34"/>
      <c r="U20" s="34"/>
      <c r="V20" s="34"/>
      <c r="W20" s="34"/>
      <c r="X20" s="34"/>
      <c r="Y20" s="34"/>
      <c r="Z20" s="34"/>
      <c r="AA20" s="34"/>
      <c r="AB20" s="34"/>
      <c r="AC20" s="34"/>
      <c r="AD20" s="34"/>
      <c r="AE20" s="34"/>
    </row>
    <row r="21" spans="1:31" s="1" customFormat="1" ht="18" customHeight="1">
      <c r="A21" s="34"/>
      <c r="B21" s="39"/>
      <c r="C21" s="34"/>
      <c r="D21" s="34"/>
      <c r="E21" s="116" t="s">
        <v>31</v>
      </c>
      <c r="F21" s="34"/>
      <c r="G21" s="34"/>
      <c r="H21" s="34"/>
      <c r="I21" s="117" t="s">
        <v>27</v>
      </c>
      <c r="J21" s="116" t="s">
        <v>1</v>
      </c>
      <c r="K21" s="34"/>
      <c r="L21" s="51"/>
      <c r="S21" s="34"/>
      <c r="T21" s="34"/>
      <c r="U21" s="34"/>
      <c r="V21" s="34"/>
      <c r="W21" s="34"/>
      <c r="X21" s="34"/>
      <c r="Y21" s="34"/>
      <c r="Z21" s="34"/>
      <c r="AA21" s="34"/>
      <c r="AB21" s="34"/>
      <c r="AC21" s="34"/>
      <c r="AD21" s="34"/>
      <c r="AE21" s="34"/>
    </row>
    <row r="22" spans="1:31" s="1"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1" customFormat="1" ht="12" customHeight="1">
      <c r="A23" s="34"/>
      <c r="B23" s="39"/>
      <c r="C23" s="34"/>
      <c r="D23" s="114" t="s">
        <v>33</v>
      </c>
      <c r="E23" s="34"/>
      <c r="F23" s="34"/>
      <c r="G23" s="34"/>
      <c r="H23" s="34"/>
      <c r="I23" s="117" t="s">
        <v>25</v>
      </c>
      <c r="J23" s="116" t="s">
        <v>1</v>
      </c>
      <c r="K23" s="34"/>
      <c r="L23" s="51"/>
      <c r="S23" s="34"/>
      <c r="T23" s="34"/>
      <c r="U23" s="34"/>
      <c r="V23" s="34"/>
      <c r="W23" s="34"/>
      <c r="X23" s="34"/>
      <c r="Y23" s="34"/>
      <c r="Z23" s="34"/>
      <c r="AA23" s="34"/>
      <c r="AB23" s="34"/>
      <c r="AC23" s="34"/>
      <c r="AD23" s="34"/>
      <c r="AE23" s="34"/>
    </row>
    <row r="24" spans="1:31" s="1" customFormat="1" ht="18" customHeight="1">
      <c r="A24" s="34"/>
      <c r="B24" s="39"/>
      <c r="C24" s="34"/>
      <c r="D24" s="34"/>
      <c r="E24" s="116" t="s">
        <v>34</v>
      </c>
      <c r="F24" s="34"/>
      <c r="G24" s="34"/>
      <c r="H24" s="34"/>
      <c r="I24" s="117" t="s">
        <v>27</v>
      </c>
      <c r="J24" s="116" t="s">
        <v>1</v>
      </c>
      <c r="K24" s="34"/>
      <c r="L24" s="51"/>
      <c r="S24" s="34"/>
      <c r="T24" s="34"/>
      <c r="U24" s="34"/>
      <c r="V24" s="34"/>
      <c r="W24" s="34"/>
      <c r="X24" s="34"/>
      <c r="Y24" s="34"/>
      <c r="Z24" s="34"/>
      <c r="AA24" s="34"/>
      <c r="AB24" s="34"/>
      <c r="AC24" s="34"/>
      <c r="AD24" s="34"/>
      <c r="AE24" s="34"/>
    </row>
    <row r="25" spans="1:31" s="1"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1" customFormat="1" ht="12" customHeight="1">
      <c r="A26" s="34"/>
      <c r="B26" s="39"/>
      <c r="C26" s="34"/>
      <c r="D26" s="114" t="s">
        <v>35</v>
      </c>
      <c r="E26" s="34"/>
      <c r="F26" s="34"/>
      <c r="G26" s="34"/>
      <c r="H26" s="34"/>
      <c r="I26" s="115"/>
      <c r="J26" s="34"/>
      <c r="K26" s="34"/>
      <c r="L26" s="51"/>
      <c r="S26" s="34"/>
      <c r="T26" s="34"/>
      <c r="U26" s="34"/>
      <c r="V26" s="34"/>
      <c r="W26" s="34"/>
      <c r="X26" s="34"/>
      <c r="Y26" s="34"/>
      <c r="Z26" s="34"/>
      <c r="AA26" s="34"/>
      <c r="AB26" s="34"/>
      <c r="AC26" s="34"/>
      <c r="AD26" s="34"/>
      <c r="AE26" s="34"/>
    </row>
    <row r="27" spans="1:31" s="7" customFormat="1" ht="16.5" customHeight="1">
      <c r="A27" s="119"/>
      <c r="B27" s="120"/>
      <c r="C27" s="119"/>
      <c r="D27" s="119"/>
      <c r="E27" s="330" t="s">
        <v>1</v>
      </c>
      <c r="F27" s="330"/>
      <c r="G27" s="330"/>
      <c r="H27" s="330"/>
      <c r="I27" s="121"/>
      <c r="J27" s="119"/>
      <c r="K27" s="119"/>
      <c r="L27" s="122"/>
      <c r="S27" s="119"/>
      <c r="T27" s="119"/>
      <c r="U27" s="119"/>
      <c r="V27" s="119"/>
      <c r="W27" s="119"/>
      <c r="X27" s="119"/>
      <c r="Y27" s="119"/>
      <c r="Z27" s="119"/>
      <c r="AA27" s="119"/>
      <c r="AB27" s="119"/>
      <c r="AC27" s="119"/>
      <c r="AD27" s="119"/>
      <c r="AE27" s="119"/>
    </row>
    <row r="28" spans="1:31" s="1"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1"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1" customFormat="1" ht="25.35" customHeight="1">
      <c r="A30" s="34"/>
      <c r="B30" s="39"/>
      <c r="C30" s="34"/>
      <c r="D30" s="125" t="s">
        <v>37</v>
      </c>
      <c r="E30" s="34"/>
      <c r="F30" s="34"/>
      <c r="G30" s="34"/>
      <c r="H30" s="34"/>
      <c r="I30" s="115"/>
      <c r="J30" s="126">
        <f>ROUND(J122, 2)</f>
        <v>342417.6</v>
      </c>
      <c r="K30" s="34"/>
      <c r="L30" s="51"/>
      <c r="S30" s="34"/>
      <c r="T30" s="34"/>
      <c r="U30" s="34"/>
      <c r="V30" s="34"/>
      <c r="W30" s="34"/>
      <c r="X30" s="34"/>
      <c r="Y30" s="34"/>
      <c r="Z30" s="34"/>
      <c r="AA30" s="34"/>
      <c r="AB30" s="34"/>
      <c r="AC30" s="34"/>
      <c r="AD30" s="34"/>
      <c r="AE30" s="34"/>
    </row>
    <row r="31" spans="1:31" s="1"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1" customFormat="1" ht="14.45" customHeight="1">
      <c r="A32" s="34"/>
      <c r="B32" s="39"/>
      <c r="C32" s="34"/>
      <c r="D32" s="34"/>
      <c r="E32" s="34"/>
      <c r="F32" s="127" t="s">
        <v>39</v>
      </c>
      <c r="G32" s="34"/>
      <c r="H32" s="34"/>
      <c r="I32" s="128" t="s">
        <v>38</v>
      </c>
      <c r="J32" s="127" t="s">
        <v>40</v>
      </c>
      <c r="K32" s="34"/>
      <c r="L32" s="51"/>
      <c r="S32" s="34"/>
      <c r="T32" s="34"/>
      <c r="U32" s="34"/>
      <c r="V32" s="34"/>
      <c r="W32" s="34"/>
      <c r="X32" s="34"/>
      <c r="Y32" s="34"/>
      <c r="Z32" s="34"/>
      <c r="AA32" s="34"/>
      <c r="AB32" s="34"/>
      <c r="AC32" s="34"/>
      <c r="AD32" s="34"/>
      <c r="AE32" s="34"/>
    </row>
    <row r="33" spans="1:31" s="1" customFormat="1" ht="14.45" customHeight="1">
      <c r="A33" s="34"/>
      <c r="B33" s="39"/>
      <c r="C33" s="34"/>
      <c r="D33" s="129" t="s">
        <v>41</v>
      </c>
      <c r="E33" s="114" t="s">
        <v>42</v>
      </c>
      <c r="F33" s="130">
        <f>ROUND((SUM(BE122:BE142)),  2)</f>
        <v>342417.6</v>
      </c>
      <c r="G33" s="34"/>
      <c r="H33" s="34"/>
      <c r="I33" s="131">
        <v>0.21</v>
      </c>
      <c r="J33" s="130">
        <f>ROUND(((SUM(BE122:BE142))*I33),  2)</f>
        <v>71907.7</v>
      </c>
      <c r="K33" s="34"/>
      <c r="L33" s="51"/>
      <c r="S33" s="34"/>
      <c r="T33" s="34"/>
      <c r="U33" s="34"/>
      <c r="V33" s="34"/>
      <c r="W33" s="34"/>
      <c r="X33" s="34"/>
      <c r="Y33" s="34"/>
      <c r="Z33" s="34"/>
      <c r="AA33" s="34"/>
      <c r="AB33" s="34"/>
      <c r="AC33" s="34"/>
      <c r="AD33" s="34"/>
      <c r="AE33" s="34"/>
    </row>
    <row r="34" spans="1:31" s="1" customFormat="1" ht="14.45" customHeight="1">
      <c r="A34" s="34"/>
      <c r="B34" s="39"/>
      <c r="C34" s="34"/>
      <c r="D34" s="34"/>
      <c r="E34" s="114" t="s">
        <v>43</v>
      </c>
      <c r="F34" s="130">
        <f>ROUND((SUM(BF122:BF142)),  2)</f>
        <v>0</v>
      </c>
      <c r="G34" s="34"/>
      <c r="H34" s="34"/>
      <c r="I34" s="131">
        <v>0.15</v>
      </c>
      <c r="J34" s="130">
        <f>ROUND(((SUM(BF122:BF142))*I34),  2)</f>
        <v>0</v>
      </c>
      <c r="K34" s="34"/>
      <c r="L34" s="51"/>
      <c r="S34" s="34"/>
      <c r="T34" s="34"/>
      <c r="U34" s="34"/>
      <c r="V34" s="34"/>
      <c r="W34" s="34"/>
      <c r="X34" s="34"/>
      <c r="Y34" s="34"/>
      <c r="Z34" s="34"/>
      <c r="AA34" s="34"/>
      <c r="AB34" s="34"/>
      <c r="AC34" s="34"/>
      <c r="AD34" s="34"/>
      <c r="AE34" s="34"/>
    </row>
    <row r="35" spans="1:31" s="1" customFormat="1" ht="14.45" hidden="1" customHeight="1">
      <c r="A35" s="34"/>
      <c r="B35" s="39"/>
      <c r="C35" s="34"/>
      <c r="D35" s="34"/>
      <c r="E35" s="114" t="s">
        <v>44</v>
      </c>
      <c r="F35" s="130">
        <f>ROUND((SUM(BG122:BG142)),  2)</f>
        <v>0</v>
      </c>
      <c r="G35" s="34"/>
      <c r="H35" s="34"/>
      <c r="I35" s="131">
        <v>0.21</v>
      </c>
      <c r="J35" s="130">
        <f>0</f>
        <v>0</v>
      </c>
      <c r="K35" s="34"/>
      <c r="L35" s="51"/>
      <c r="S35" s="34"/>
      <c r="T35" s="34"/>
      <c r="U35" s="34"/>
      <c r="V35" s="34"/>
      <c r="W35" s="34"/>
      <c r="X35" s="34"/>
      <c r="Y35" s="34"/>
      <c r="Z35" s="34"/>
      <c r="AA35" s="34"/>
      <c r="AB35" s="34"/>
      <c r="AC35" s="34"/>
      <c r="AD35" s="34"/>
      <c r="AE35" s="34"/>
    </row>
    <row r="36" spans="1:31" s="1" customFormat="1" ht="14.45" hidden="1" customHeight="1">
      <c r="A36" s="34"/>
      <c r="B36" s="39"/>
      <c r="C36" s="34"/>
      <c r="D36" s="34"/>
      <c r="E36" s="114" t="s">
        <v>45</v>
      </c>
      <c r="F36" s="130">
        <f>ROUND((SUM(BH122:BH142)),  2)</f>
        <v>0</v>
      </c>
      <c r="G36" s="34"/>
      <c r="H36" s="34"/>
      <c r="I36" s="131">
        <v>0.15</v>
      </c>
      <c r="J36" s="130">
        <f>0</f>
        <v>0</v>
      </c>
      <c r="K36" s="34"/>
      <c r="L36" s="51"/>
      <c r="S36" s="34"/>
      <c r="T36" s="34"/>
      <c r="U36" s="34"/>
      <c r="V36" s="34"/>
      <c r="W36" s="34"/>
      <c r="X36" s="34"/>
      <c r="Y36" s="34"/>
      <c r="Z36" s="34"/>
      <c r="AA36" s="34"/>
      <c r="AB36" s="34"/>
      <c r="AC36" s="34"/>
      <c r="AD36" s="34"/>
      <c r="AE36" s="34"/>
    </row>
    <row r="37" spans="1:31" s="1" customFormat="1" ht="14.45" hidden="1" customHeight="1">
      <c r="A37" s="34"/>
      <c r="B37" s="39"/>
      <c r="C37" s="34"/>
      <c r="D37" s="34"/>
      <c r="E37" s="114" t="s">
        <v>46</v>
      </c>
      <c r="F37" s="130">
        <f>ROUND((SUM(BI122:BI142)),  2)</f>
        <v>0</v>
      </c>
      <c r="G37" s="34"/>
      <c r="H37" s="34"/>
      <c r="I37" s="131">
        <v>0</v>
      </c>
      <c r="J37" s="130">
        <f>0</f>
        <v>0</v>
      </c>
      <c r="K37" s="34"/>
      <c r="L37" s="51"/>
      <c r="S37" s="34"/>
      <c r="T37" s="34"/>
      <c r="U37" s="34"/>
      <c r="V37" s="34"/>
      <c r="W37" s="34"/>
      <c r="X37" s="34"/>
      <c r="Y37" s="34"/>
      <c r="Z37" s="34"/>
      <c r="AA37" s="34"/>
      <c r="AB37" s="34"/>
      <c r="AC37" s="34"/>
      <c r="AD37" s="34"/>
      <c r="AE37" s="34"/>
    </row>
    <row r="38" spans="1:31" s="1"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1" customFormat="1" ht="25.35" customHeight="1">
      <c r="A39" s="34"/>
      <c r="B39" s="39"/>
      <c r="C39" s="132"/>
      <c r="D39" s="133" t="s">
        <v>47</v>
      </c>
      <c r="E39" s="134"/>
      <c r="F39" s="134"/>
      <c r="G39" s="135" t="s">
        <v>48</v>
      </c>
      <c r="H39" s="136" t="s">
        <v>49</v>
      </c>
      <c r="I39" s="137"/>
      <c r="J39" s="138">
        <f>SUM(J30:J37)</f>
        <v>414325.3</v>
      </c>
      <c r="K39" s="139"/>
      <c r="L39" s="51"/>
      <c r="S39" s="34"/>
      <c r="T39" s="34"/>
      <c r="U39" s="34"/>
      <c r="V39" s="34"/>
      <c r="W39" s="34"/>
      <c r="X39" s="34"/>
      <c r="Y39" s="34"/>
      <c r="Z39" s="34"/>
      <c r="AA39" s="34"/>
      <c r="AB39" s="34"/>
      <c r="AC39" s="34"/>
      <c r="AD39" s="34"/>
      <c r="AE39" s="34"/>
    </row>
    <row r="40" spans="1:31" s="1"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ht="14.45" customHeight="1">
      <c r="B41" s="20"/>
      <c r="L41" s="20"/>
    </row>
    <row r="42" spans="1:31" ht="14.45" customHeight="1">
      <c r="B42" s="20"/>
      <c r="L42" s="20"/>
    </row>
    <row r="43" spans="1:31" ht="14.45" customHeight="1">
      <c r="B43" s="20"/>
      <c r="L43" s="20"/>
    </row>
    <row r="44" spans="1:31" ht="14.45" customHeight="1">
      <c r="B44" s="20"/>
      <c r="L44" s="20"/>
    </row>
    <row r="45" spans="1:31" ht="14.45" customHeight="1">
      <c r="B45" s="20"/>
      <c r="L45" s="20"/>
    </row>
    <row r="46" spans="1:31" ht="14.45" customHeight="1">
      <c r="B46" s="20"/>
      <c r="L46" s="20"/>
    </row>
    <row r="47" spans="1:31" ht="14.45" customHeight="1">
      <c r="B47" s="20"/>
      <c r="L47" s="20"/>
    </row>
    <row r="48" spans="1:31" ht="14.45" customHeight="1">
      <c r="B48" s="20"/>
      <c r="L48" s="20"/>
    </row>
    <row r="49" spans="1:31" ht="14.45" customHeight="1">
      <c r="B49" s="20"/>
      <c r="L49" s="20"/>
    </row>
    <row r="50" spans="1:31" s="1" customFormat="1" ht="14.45" customHeight="1">
      <c r="B50" s="51"/>
      <c r="D50" s="140" t="s">
        <v>50</v>
      </c>
      <c r="E50" s="141"/>
      <c r="F50" s="141"/>
      <c r="G50" s="140" t="s">
        <v>51</v>
      </c>
      <c r="H50" s="141"/>
      <c r="I50" s="142"/>
      <c r="J50" s="141"/>
      <c r="K50" s="141"/>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1" customFormat="1" ht="12.75">
      <c r="A61" s="34"/>
      <c r="B61" s="39"/>
      <c r="C61" s="34"/>
      <c r="D61" s="143" t="s">
        <v>52</v>
      </c>
      <c r="E61" s="144"/>
      <c r="F61" s="145" t="s">
        <v>53</v>
      </c>
      <c r="G61" s="143" t="s">
        <v>52</v>
      </c>
      <c r="H61" s="144"/>
      <c r="I61" s="146"/>
      <c r="J61" s="147" t="s">
        <v>53</v>
      </c>
      <c r="K61" s="144"/>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1" customFormat="1" ht="12.75">
      <c r="A65" s="34"/>
      <c r="B65" s="39"/>
      <c r="C65" s="34"/>
      <c r="D65" s="140" t="s">
        <v>54</v>
      </c>
      <c r="E65" s="148"/>
      <c r="F65" s="148"/>
      <c r="G65" s="140" t="s">
        <v>55</v>
      </c>
      <c r="H65" s="148"/>
      <c r="I65" s="149"/>
      <c r="J65" s="148"/>
      <c r="K65" s="148"/>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1" customFormat="1" ht="12.75">
      <c r="A76" s="34"/>
      <c r="B76" s="39"/>
      <c r="C76" s="34"/>
      <c r="D76" s="143" t="s">
        <v>52</v>
      </c>
      <c r="E76" s="144"/>
      <c r="F76" s="145" t="s">
        <v>53</v>
      </c>
      <c r="G76" s="143" t="s">
        <v>52</v>
      </c>
      <c r="H76" s="144"/>
      <c r="I76" s="146"/>
      <c r="J76" s="147" t="s">
        <v>53</v>
      </c>
      <c r="K76" s="144"/>
      <c r="L76" s="51"/>
      <c r="S76" s="34"/>
      <c r="T76" s="34"/>
      <c r="U76" s="34"/>
      <c r="V76" s="34"/>
      <c r="W76" s="34"/>
      <c r="X76" s="34"/>
      <c r="Y76" s="34"/>
      <c r="Z76" s="34"/>
      <c r="AA76" s="34"/>
      <c r="AB76" s="34"/>
      <c r="AC76" s="34"/>
      <c r="AD76" s="34"/>
      <c r="AE76" s="34"/>
    </row>
    <row r="77" spans="1:31" s="1"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1"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1" customFormat="1" ht="24.95" customHeight="1">
      <c r="A82" s="34"/>
      <c r="B82" s="35"/>
      <c r="C82" s="23" t="s">
        <v>95</v>
      </c>
      <c r="D82" s="36"/>
      <c r="E82" s="36"/>
      <c r="F82" s="36"/>
      <c r="G82" s="36"/>
      <c r="H82" s="36"/>
      <c r="I82" s="115"/>
      <c r="J82" s="36"/>
      <c r="K82" s="36"/>
      <c r="L82" s="51"/>
      <c r="S82" s="34"/>
      <c r="T82" s="34"/>
      <c r="U82" s="34"/>
      <c r="V82" s="34"/>
      <c r="W82" s="34"/>
      <c r="X82" s="34"/>
      <c r="Y82" s="34"/>
      <c r="Z82" s="34"/>
      <c r="AA82" s="34"/>
      <c r="AB82" s="34"/>
      <c r="AC82" s="34"/>
      <c r="AD82" s="34"/>
      <c r="AE82" s="34"/>
    </row>
    <row r="83" spans="1:47" s="1"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1"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1" customFormat="1" ht="16.5" customHeight="1">
      <c r="A85" s="34"/>
      <c r="B85" s="35"/>
      <c r="C85" s="36"/>
      <c r="D85" s="36"/>
      <c r="E85" s="322" t="str">
        <f>E7</f>
        <v>Stavební úpravy kuchyně a jídelny, Obránců míru 1714, Přelouč - 3.etapa</v>
      </c>
      <c r="F85" s="323"/>
      <c r="G85" s="323"/>
      <c r="H85" s="323"/>
      <c r="I85" s="115"/>
      <c r="J85" s="36"/>
      <c r="K85" s="36"/>
      <c r="L85" s="51"/>
      <c r="S85" s="34"/>
      <c r="T85" s="34"/>
      <c r="U85" s="34"/>
      <c r="V85" s="34"/>
      <c r="W85" s="34"/>
      <c r="X85" s="34"/>
      <c r="Y85" s="34"/>
      <c r="Z85" s="34"/>
      <c r="AA85" s="34"/>
      <c r="AB85" s="34"/>
      <c r="AC85" s="34"/>
      <c r="AD85" s="34"/>
      <c r="AE85" s="34"/>
    </row>
    <row r="86" spans="1:47" s="1" customFormat="1" ht="12" customHeight="1">
      <c r="A86" s="34"/>
      <c r="B86" s="35"/>
      <c r="C86" s="29" t="s">
        <v>93</v>
      </c>
      <c r="D86" s="36"/>
      <c r="E86" s="36"/>
      <c r="F86" s="36"/>
      <c r="G86" s="36"/>
      <c r="H86" s="36"/>
      <c r="I86" s="115"/>
      <c r="J86" s="36"/>
      <c r="K86" s="36"/>
      <c r="L86" s="51"/>
      <c r="S86" s="34"/>
      <c r="T86" s="34"/>
      <c r="U86" s="34"/>
      <c r="V86" s="34"/>
      <c r="W86" s="34"/>
      <c r="X86" s="34"/>
      <c r="Y86" s="34"/>
      <c r="Z86" s="34"/>
      <c r="AA86" s="34"/>
      <c r="AB86" s="34"/>
      <c r="AC86" s="34"/>
      <c r="AD86" s="34"/>
      <c r="AE86" s="34"/>
    </row>
    <row r="87" spans="1:47" s="1" customFormat="1" ht="16.5" customHeight="1">
      <c r="A87" s="34"/>
      <c r="B87" s="35"/>
      <c r="C87" s="36"/>
      <c r="D87" s="36"/>
      <c r="E87" s="319" t="str">
        <f>E9</f>
        <v>00 - Vedlejší a ostatní náklady</v>
      </c>
      <c r="F87" s="321"/>
      <c r="G87" s="321"/>
      <c r="H87" s="321"/>
      <c r="I87" s="115"/>
      <c r="J87" s="36"/>
      <c r="K87" s="36"/>
      <c r="L87" s="51"/>
      <c r="S87" s="34"/>
      <c r="T87" s="34"/>
      <c r="U87" s="34"/>
      <c r="V87" s="34"/>
      <c r="W87" s="34"/>
      <c r="X87" s="34"/>
      <c r="Y87" s="34"/>
      <c r="Z87" s="34"/>
      <c r="AA87" s="34"/>
      <c r="AB87" s="34"/>
      <c r="AC87" s="34"/>
      <c r="AD87" s="34"/>
      <c r="AE87" s="34"/>
    </row>
    <row r="88" spans="1:47" s="1"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1" customFormat="1" ht="12" customHeight="1">
      <c r="A89" s="34"/>
      <c r="B89" s="35"/>
      <c r="C89" s="29" t="s">
        <v>20</v>
      </c>
      <c r="D89" s="36"/>
      <c r="E89" s="36"/>
      <c r="F89" s="27" t="str">
        <f>F12</f>
        <v xml:space="preserve"> </v>
      </c>
      <c r="G89" s="36"/>
      <c r="H89" s="36"/>
      <c r="I89" s="117" t="s">
        <v>22</v>
      </c>
      <c r="J89" s="66" t="str">
        <f>IF(J12="","",J12)</f>
        <v>12. 5. 2020</v>
      </c>
      <c r="K89" s="36"/>
      <c r="L89" s="51"/>
      <c r="S89" s="34"/>
      <c r="T89" s="34"/>
      <c r="U89" s="34"/>
      <c r="V89" s="34"/>
      <c r="W89" s="34"/>
      <c r="X89" s="34"/>
      <c r="Y89" s="34"/>
      <c r="Z89" s="34"/>
      <c r="AA89" s="34"/>
      <c r="AB89" s="34"/>
      <c r="AC89" s="34"/>
      <c r="AD89" s="34"/>
      <c r="AE89" s="34"/>
    </row>
    <row r="90" spans="1:47" s="1"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1" customFormat="1" ht="25.7" customHeight="1">
      <c r="A91" s="34"/>
      <c r="B91" s="35"/>
      <c r="C91" s="29" t="s">
        <v>24</v>
      </c>
      <c r="D91" s="36"/>
      <c r="E91" s="36"/>
      <c r="F91" s="27" t="str">
        <f>E15</f>
        <v>Město Přelouč</v>
      </c>
      <c r="G91" s="36"/>
      <c r="H91" s="36"/>
      <c r="I91" s="117" t="s">
        <v>30</v>
      </c>
      <c r="J91" s="32" t="str">
        <f>E21</f>
        <v>Ing. Vítězslav Vomočil Pardubice</v>
      </c>
      <c r="K91" s="36"/>
      <c r="L91" s="51"/>
      <c r="S91" s="34"/>
      <c r="T91" s="34"/>
      <c r="U91" s="34"/>
      <c r="V91" s="34"/>
      <c r="W91" s="34"/>
      <c r="X91" s="34"/>
      <c r="Y91" s="34"/>
      <c r="Z91" s="34"/>
      <c r="AA91" s="34"/>
      <c r="AB91" s="34"/>
      <c r="AC91" s="34"/>
      <c r="AD91" s="34"/>
      <c r="AE91" s="34"/>
    </row>
    <row r="92" spans="1:47" s="1" customFormat="1" ht="15.2" customHeight="1">
      <c r="A92" s="34"/>
      <c r="B92" s="35"/>
      <c r="C92" s="29" t="s">
        <v>28</v>
      </c>
      <c r="D92" s="36"/>
      <c r="E92" s="36"/>
      <c r="F92" s="27" t="str">
        <f>IF(E18="","",E18)</f>
        <v>Vyplň údaj</v>
      </c>
      <c r="G92" s="36"/>
      <c r="H92" s="36"/>
      <c r="I92" s="117" t="s">
        <v>33</v>
      </c>
      <c r="J92" s="32" t="str">
        <f>E24</f>
        <v>Vojtěch</v>
      </c>
      <c r="K92" s="36"/>
      <c r="L92" s="51"/>
      <c r="S92" s="34"/>
      <c r="T92" s="34"/>
      <c r="U92" s="34"/>
      <c r="V92" s="34"/>
      <c r="W92" s="34"/>
      <c r="X92" s="34"/>
      <c r="Y92" s="34"/>
      <c r="Z92" s="34"/>
      <c r="AA92" s="34"/>
      <c r="AB92" s="34"/>
      <c r="AC92" s="34"/>
      <c r="AD92" s="34"/>
      <c r="AE92" s="34"/>
    </row>
    <row r="93" spans="1:47" s="1"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1" customFormat="1" ht="29.25" customHeight="1">
      <c r="A94" s="34"/>
      <c r="B94" s="35"/>
      <c r="C94" s="156" t="s">
        <v>96</v>
      </c>
      <c r="D94" s="157"/>
      <c r="E94" s="157"/>
      <c r="F94" s="157"/>
      <c r="G94" s="157"/>
      <c r="H94" s="157"/>
      <c r="I94" s="158"/>
      <c r="J94" s="159" t="s">
        <v>97</v>
      </c>
      <c r="K94" s="157"/>
      <c r="L94" s="51"/>
      <c r="S94" s="34"/>
      <c r="T94" s="34"/>
      <c r="U94" s="34"/>
      <c r="V94" s="34"/>
      <c r="W94" s="34"/>
      <c r="X94" s="34"/>
      <c r="Y94" s="34"/>
      <c r="Z94" s="34"/>
      <c r="AA94" s="34"/>
      <c r="AB94" s="34"/>
      <c r="AC94" s="34"/>
      <c r="AD94" s="34"/>
      <c r="AE94" s="34"/>
    </row>
    <row r="95" spans="1:47" s="1"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1" customFormat="1" ht="22.9" customHeight="1">
      <c r="A96" s="34"/>
      <c r="B96" s="35"/>
      <c r="C96" s="160" t="s">
        <v>98</v>
      </c>
      <c r="D96" s="36"/>
      <c r="E96" s="36"/>
      <c r="F96" s="36"/>
      <c r="G96" s="36"/>
      <c r="H96" s="36"/>
      <c r="I96" s="115"/>
      <c r="J96" s="84">
        <f>J122</f>
        <v>342417.60000000003</v>
      </c>
      <c r="K96" s="36"/>
      <c r="L96" s="51"/>
      <c r="S96" s="34"/>
      <c r="T96" s="34"/>
      <c r="U96" s="34"/>
      <c r="V96" s="34"/>
      <c r="W96" s="34"/>
      <c r="X96" s="34"/>
      <c r="Y96" s="34"/>
      <c r="Z96" s="34"/>
      <c r="AA96" s="34"/>
      <c r="AB96" s="34"/>
      <c r="AC96" s="34"/>
      <c r="AD96" s="34"/>
      <c r="AE96" s="34"/>
      <c r="AU96" s="17" t="s">
        <v>99</v>
      </c>
    </row>
    <row r="97" spans="1:31" s="8" customFormat="1" ht="24.95" customHeight="1">
      <c r="B97" s="161"/>
      <c r="C97" s="162"/>
      <c r="D97" s="163" t="s">
        <v>100</v>
      </c>
      <c r="E97" s="164"/>
      <c r="F97" s="164"/>
      <c r="G97" s="164"/>
      <c r="H97" s="164"/>
      <c r="I97" s="165"/>
      <c r="J97" s="166">
        <f>J123</f>
        <v>342417.60000000003</v>
      </c>
      <c r="K97" s="162"/>
      <c r="L97" s="167"/>
    </row>
    <row r="98" spans="1:31" s="9" customFormat="1" ht="19.899999999999999" customHeight="1">
      <c r="B98" s="168"/>
      <c r="C98" s="169"/>
      <c r="D98" s="170" t="s">
        <v>101</v>
      </c>
      <c r="E98" s="171"/>
      <c r="F98" s="171"/>
      <c r="G98" s="171"/>
      <c r="H98" s="171"/>
      <c r="I98" s="172"/>
      <c r="J98" s="173">
        <f>J124</f>
        <v>311702.40000000002</v>
      </c>
      <c r="K98" s="169"/>
      <c r="L98" s="174"/>
    </row>
    <row r="99" spans="1:31" s="9" customFormat="1" ht="19.899999999999999" customHeight="1">
      <c r="B99" s="168"/>
      <c r="C99" s="169"/>
      <c r="D99" s="170" t="s">
        <v>102</v>
      </c>
      <c r="E99" s="171"/>
      <c r="F99" s="171"/>
      <c r="G99" s="171"/>
      <c r="H99" s="171"/>
      <c r="I99" s="172"/>
      <c r="J99" s="173">
        <f>J132</f>
        <v>5688</v>
      </c>
      <c r="K99" s="169"/>
      <c r="L99" s="174"/>
    </row>
    <row r="100" spans="1:31" s="9" customFormat="1" ht="19.899999999999999" customHeight="1">
      <c r="B100" s="168"/>
      <c r="C100" s="169"/>
      <c r="D100" s="170" t="s">
        <v>103</v>
      </c>
      <c r="E100" s="171"/>
      <c r="F100" s="171"/>
      <c r="G100" s="171"/>
      <c r="H100" s="171"/>
      <c r="I100" s="172"/>
      <c r="J100" s="173">
        <f>J135</f>
        <v>17064</v>
      </c>
      <c r="K100" s="169"/>
      <c r="L100" s="174"/>
    </row>
    <row r="101" spans="1:31" s="9" customFormat="1" ht="19.899999999999999" customHeight="1">
      <c r="B101" s="168"/>
      <c r="C101" s="169"/>
      <c r="D101" s="170" t="s">
        <v>104</v>
      </c>
      <c r="E101" s="171"/>
      <c r="F101" s="171"/>
      <c r="G101" s="171"/>
      <c r="H101" s="171"/>
      <c r="I101" s="172"/>
      <c r="J101" s="173">
        <f>J137</f>
        <v>5688</v>
      </c>
      <c r="K101" s="169"/>
      <c r="L101" s="174"/>
    </row>
    <row r="102" spans="1:31" s="9" customFormat="1" ht="19.899999999999999" customHeight="1">
      <c r="B102" s="168"/>
      <c r="C102" s="169"/>
      <c r="D102" s="170" t="s">
        <v>105</v>
      </c>
      <c r="E102" s="171"/>
      <c r="F102" s="171"/>
      <c r="G102" s="171"/>
      <c r="H102" s="171"/>
      <c r="I102" s="172"/>
      <c r="J102" s="173">
        <f>J140</f>
        <v>2275.1999999999998</v>
      </c>
      <c r="K102" s="169"/>
      <c r="L102" s="174"/>
    </row>
    <row r="103" spans="1:31" s="1" customFormat="1" ht="21.75" customHeight="1">
      <c r="A103" s="34"/>
      <c r="B103" s="35"/>
      <c r="C103" s="36"/>
      <c r="D103" s="36"/>
      <c r="E103" s="36"/>
      <c r="F103" s="36"/>
      <c r="G103" s="36"/>
      <c r="H103" s="36"/>
      <c r="I103" s="115"/>
      <c r="J103" s="36"/>
      <c r="K103" s="36"/>
      <c r="L103" s="51"/>
      <c r="S103" s="34"/>
      <c r="T103" s="34"/>
      <c r="U103" s="34"/>
      <c r="V103" s="34"/>
      <c r="W103" s="34"/>
      <c r="X103" s="34"/>
      <c r="Y103" s="34"/>
      <c r="Z103" s="34"/>
      <c r="AA103" s="34"/>
      <c r="AB103" s="34"/>
      <c r="AC103" s="34"/>
      <c r="AD103" s="34"/>
      <c r="AE103" s="34"/>
    </row>
    <row r="104" spans="1:31" s="1" customFormat="1" ht="6.95" customHeight="1">
      <c r="A104" s="34"/>
      <c r="B104" s="54"/>
      <c r="C104" s="55"/>
      <c r="D104" s="55"/>
      <c r="E104" s="55"/>
      <c r="F104" s="55"/>
      <c r="G104" s="55"/>
      <c r="H104" s="55"/>
      <c r="I104" s="152"/>
      <c r="J104" s="55"/>
      <c r="K104" s="55"/>
      <c r="L104" s="51"/>
      <c r="S104" s="34"/>
      <c r="T104" s="34"/>
      <c r="U104" s="34"/>
      <c r="V104" s="34"/>
      <c r="W104" s="34"/>
      <c r="X104" s="34"/>
      <c r="Y104" s="34"/>
      <c r="Z104" s="34"/>
      <c r="AA104" s="34"/>
      <c r="AB104" s="34"/>
      <c r="AC104" s="34"/>
      <c r="AD104" s="34"/>
      <c r="AE104" s="34"/>
    </row>
    <row r="108" spans="1:31" s="1" customFormat="1" ht="6.95" customHeight="1">
      <c r="A108" s="34"/>
      <c r="B108" s="56"/>
      <c r="C108" s="57"/>
      <c r="D108" s="57"/>
      <c r="E108" s="57"/>
      <c r="F108" s="57"/>
      <c r="G108" s="57"/>
      <c r="H108" s="57"/>
      <c r="I108" s="155"/>
      <c r="J108" s="57"/>
      <c r="K108" s="57"/>
      <c r="L108" s="51"/>
      <c r="S108" s="34"/>
      <c r="T108" s="34"/>
      <c r="U108" s="34"/>
      <c r="V108" s="34"/>
      <c r="W108" s="34"/>
      <c r="X108" s="34"/>
      <c r="Y108" s="34"/>
      <c r="Z108" s="34"/>
      <c r="AA108" s="34"/>
      <c r="AB108" s="34"/>
      <c r="AC108" s="34"/>
      <c r="AD108" s="34"/>
      <c r="AE108" s="34"/>
    </row>
    <row r="109" spans="1:31" s="1" customFormat="1" ht="24.95" customHeight="1">
      <c r="A109" s="34"/>
      <c r="B109" s="35"/>
      <c r="C109" s="23" t="s">
        <v>106</v>
      </c>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1" customFormat="1" ht="6.95" customHeight="1">
      <c r="A110" s="34"/>
      <c r="B110" s="35"/>
      <c r="C110" s="36"/>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1" customFormat="1" ht="12" customHeight="1">
      <c r="A111" s="34"/>
      <c r="B111" s="35"/>
      <c r="C111" s="29" t="s">
        <v>16</v>
      </c>
      <c r="D111" s="36"/>
      <c r="E111" s="36"/>
      <c r="F111" s="36"/>
      <c r="G111" s="36"/>
      <c r="H111" s="36"/>
      <c r="I111" s="115"/>
      <c r="J111" s="36"/>
      <c r="K111" s="36"/>
      <c r="L111" s="51"/>
      <c r="S111" s="34"/>
      <c r="T111" s="34"/>
      <c r="U111" s="34"/>
      <c r="V111" s="34"/>
      <c r="W111" s="34"/>
      <c r="X111" s="34"/>
      <c r="Y111" s="34"/>
      <c r="Z111" s="34"/>
      <c r="AA111" s="34"/>
      <c r="AB111" s="34"/>
      <c r="AC111" s="34"/>
      <c r="AD111" s="34"/>
      <c r="AE111" s="34"/>
    </row>
    <row r="112" spans="1:31" s="1" customFormat="1" ht="16.5" customHeight="1">
      <c r="A112" s="34"/>
      <c r="B112" s="35"/>
      <c r="C112" s="36"/>
      <c r="D112" s="36"/>
      <c r="E112" s="322" t="str">
        <f>E7</f>
        <v>Stavební úpravy kuchyně a jídelny, Obránců míru 1714, Přelouč - 3.etapa</v>
      </c>
      <c r="F112" s="323"/>
      <c r="G112" s="323"/>
      <c r="H112" s="323"/>
      <c r="I112" s="115"/>
      <c r="J112" s="36"/>
      <c r="K112" s="36"/>
      <c r="L112" s="51"/>
      <c r="S112" s="34"/>
      <c r="T112" s="34"/>
      <c r="U112" s="34"/>
      <c r="V112" s="34"/>
      <c r="W112" s="34"/>
      <c r="X112" s="34"/>
      <c r="Y112" s="34"/>
      <c r="Z112" s="34"/>
      <c r="AA112" s="34"/>
      <c r="AB112" s="34"/>
      <c r="AC112" s="34"/>
      <c r="AD112" s="34"/>
      <c r="AE112" s="34"/>
    </row>
    <row r="113" spans="1:65" s="1" customFormat="1" ht="12" customHeight="1">
      <c r="A113" s="34"/>
      <c r="B113" s="35"/>
      <c r="C113" s="29" t="s">
        <v>93</v>
      </c>
      <c r="D113" s="36"/>
      <c r="E113" s="36"/>
      <c r="F113" s="36"/>
      <c r="G113" s="36"/>
      <c r="H113" s="36"/>
      <c r="I113" s="115"/>
      <c r="J113" s="36"/>
      <c r="K113" s="36"/>
      <c r="L113" s="51"/>
      <c r="S113" s="34"/>
      <c r="T113" s="34"/>
      <c r="U113" s="34"/>
      <c r="V113" s="34"/>
      <c r="W113" s="34"/>
      <c r="X113" s="34"/>
      <c r="Y113" s="34"/>
      <c r="Z113" s="34"/>
      <c r="AA113" s="34"/>
      <c r="AB113" s="34"/>
      <c r="AC113" s="34"/>
      <c r="AD113" s="34"/>
      <c r="AE113" s="34"/>
    </row>
    <row r="114" spans="1:65" s="1" customFormat="1" ht="16.5" customHeight="1">
      <c r="A114" s="34"/>
      <c r="B114" s="35"/>
      <c r="C114" s="36"/>
      <c r="D114" s="36"/>
      <c r="E114" s="319" t="str">
        <f>E9</f>
        <v>00 - Vedlejší a ostatní náklady</v>
      </c>
      <c r="F114" s="321"/>
      <c r="G114" s="321"/>
      <c r="H114" s="321"/>
      <c r="I114" s="115"/>
      <c r="J114" s="36"/>
      <c r="K114" s="36"/>
      <c r="L114" s="51"/>
      <c r="S114" s="34"/>
      <c r="T114" s="34"/>
      <c r="U114" s="34"/>
      <c r="V114" s="34"/>
      <c r="W114" s="34"/>
      <c r="X114" s="34"/>
      <c r="Y114" s="34"/>
      <c r="Z114" s="34"/>
      <c r="AA114" s="34"/>
      <c r="AB114" s="34"/>
      <c r="AC114" s="34"/>
      <c r="AD114" s="34"/>
      <c r="AE114" s="34"/>
    </row>
    <row r="115" spans="1:65" s="1" customFormat="1" ht="6.9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1" customFormat="1" ht="12" customHeight="1">
      <c r="A116" s="34"/>
      <c r="B116" s="35"/>
      <c r="C116" s="29" t="s">
        <v>20</v>
      </c>
      <c r="D116" s="36"/>
      <c r="E116" s="36"/>
      <c r="F116" s="27" t="str">
        <f>F12</f>
        <v xml:space="preserve"> </v>
      </c>
      <c r="G116" s="36"/>
      <c r="H116" s="36"/>
      <c r="I116" s="117" t="s">
        <v>22</v>
      </c>
      <c r="J116" s="66" t="str">
        <f>IF(J12="","",J12)</f>
        <v>12. 5. 2020</v>
      </c>
      <c r="K116" s="36"/>
      <c r="L116" s="51"/>
      <c r="S116" s="34"/>
      <c r="T116" s="34"/>
      <c r="U116" s="34"/>
      <c r="V116" s="34"/>
      <c r="W116" s="34"/>
      <c r="X116" s="34"/>
      <c r="Y116" s="34"/>
      <c r="Z116" s="34"/>
      <c r="AA116" s="34"/>
      <c r="AB116" s="34"/>
      <c r="AC116" s="34"/>
      <c r="AD116" s="34"/>
      <c r="AE116" s="34"/>
    </row>
    <row r="117" spans="1:65" s="1" customFormat="1" ht="6.95" customHeight="1">
      <c r="A117" s="34"/>
      <c r="B117" s="35"/>
      <c r="C117" s="36"/>
      <c r="D117" s="36"/>
      <c r="E117" s="36"/>
      <c r="F117" s="36"/>
      <c r="G117" s="36"/>
      <c r="H117" s="36"/>
      <c r="I117" s="115"/>
      <c r="J117" s="36"/>
      <c r="K117" s="36"/>
      <c r="L117" s="51"/>
      <c r="S117" s="34"/>
      <c r="T117" s="34"/>
      <c r="U117" s="34"/>
      <c r="V117" s="34"/>
      <c r="W117" s="34"/>
      <c r="X117" s="34"/>
      <c r="Y117" s="34"/>
      <c r="Z117" s="34"/>
      <c r="AA117" s="34"/>
      <c r="AB117" s="34"/>
      <c r="AC117" s="34"/>
      <c r="AD117" s="34"/>
      <c r="AE117" s="34"/>
    </row>
    <row r="118" spans="1:65" s="1" customFormat="1" ht="25.7" customHeight="1">
      <c r="A118" s="34"/>
      <c r="B118" s="35"/>
      <c r="C118" s="29" t="s">
        <v>24</v>
      </c>
      <c r="D118" s="36"/>
      <c r="E118" s="36"/>
      <c r="F118" s="27" t="str">
        <f>E15</f>
        <v>Město Přelouč</v>
      </c>
      <c r="G118" s="36"/>
      <c r="H118" s="36"/>
      <c r="I118" s="117" t="s">
        <v>30</v>
      </c>
      <c r="J118" s="32" t="str">
        <f>E21</f>
        <v>Ing. Vítězslav Vomočil Pardubice</v>
      </c>
      <c r="K118" s="36"/>
      <c r="L118" s="51"/>
      <c r="S118" s="34"/>
      <c r="T118" s="34"/>
      <c r="U118" s="34"/>
      <c r="V118" s="34"/>
      <c r="W118" s="34"/>
      <c r="X118" s="34"/>
      <c r="Y118" s="34"/>
      <c r="Z118" s="34"/>
      <c r="AA118" s="34"/>
      <c r="AB118" s="34"/>
      <c r="AC118" s="34"/>
      <c r="AD118" s="34"/>
      <c r="AE118" s="34"/>
    </row>
    <row r="119" spans="1:65" s="1" customFormat="1" ht="15.2" customHeight="1">
      <c r="A119" s="34"/>
      <c r="B119" s="35"/>
      <c r="C119" s="29" t="s">
        <v>28</v>
      </c>
      <c r="D119" s="36"/>
      <c r="E119" s="36"/>
      <c r="F119" s="27" t="str">
        <f>IF(E18="","",E18)</f>
        <v>Vyplň údaj</v>
      </c>
      <c r="G119" s="36"/>
      <c r="H119" s="36"/>
      <c r="I119" s="117" t="s">
        <v>33</v>
      </c>
      <c r="J119" s="32" t="str">
        <f>E24</f>
        <v>Vojtěch</v>
      </c>
      <c r="K119" s="36"/>
      <c r="L119" s="51"/>
      <c r="S119" s="34"/>
      <c r="T119" s="34"/>
      <c r="U119" s="34"/>
      <c r="V119" s="34"/>
      <c r="W119" s="34"/>
      <c r="X119" s="34"/>
      <c r="Y119" s="34"/>
      <c r="Z119" s="34"/>
      <c r="AA119" s="34"/>
      <c r="AB119" s="34"/>
      <c r="AC119" s="34"/>
      <c r="AD119" s="34"/>
      <c r="AE119" s="34"/>
    </row>
    <row r="120" spans="1:65" s="1" customFormat="1" ht="10.35" customHeight="1">
      <c r="A120" s="34"/>
      <c r="B120" s="35"/>
      <c r="C120" s="36"/>
      <c r="D120" s="36"/>
      <c r="E120" s="36"/>
      <c r="F120" s="36"/>
      <c r="G120" s="36"/>
      <c r="H120" s="36"/>
      <c r="I120" s="115"/>
      <c r="J120" s="36"/>
      <c r="K120" s="36"/>
      <c r="L120" s="51"/>
      <c r="S120" s="34"/>
      <c r="T120" s="34"/>
      <c r="U120" s="34"/>
      <c r="V120" s="34"/>
      <c r="W120" s="34"/>
      <c r="X120" s="34"/>
      <c r="Y120" s="34"/>
      <c r="Z120" s="34"/>
      <c r="AA120" s="34"/>
      <c r="AB120" s="34"/>
      <c r="AC120" s="34"/>
      <c r="AD120" s="34"/>
      <c r="AE120" s="34"/>
    </row>
    <row r="121" spans="1:65" s="10" customFormat="1" ht="29.25" customHeight="1">
      <c r="A121" s="175"/>
      <c r="B121" s="176"/>
      <c r="C121" s="177" t="s">
        <v>107</v>
      </c>
      <c r="D121" s="178" t="s">
        <v>62</v>
      </c>
      <c r="E121" s="178" t="s">
        <v>58</v>
      </c>
      <c r="F121" s="178" t="s">
        <v>59</v>
      </c>
      <c r="G121" s="178" t="s">
        <v>108</v>
      </c>
      <c r="H121" s="178" t="s">
        <v>109</v>
      </c>
      <c r="I121" s="179" t="s">
        <v>110</v>
      </c>
      <c r="J121" s="178" t="s">
        <v>97</v>
      </c>
      <c r="K121" s="180" t="s">
        <v>111</v>
      </c>
      <c r="L121" s="181"/>
      <c r="M121" s="75" t="s">
        <v>1</v>
      </c>
      <c r="N121" s="76" t="s">
        <v>41</v>
      </c>
      <c r="O121" s="76" t="s">
        <v>112</v>
      </c>
      <c r="P121" s="76" t="s">
        <v>113</v>
      </c>
      <c r="Q121" s="76" t="s">
        <v>114</v>
      </c>
      <c r="R121" s="76" t="s">
        <v>115</v>
      </c>
      <c r="S121" s="76" t="s">
        <v>116</v>
      </c>
      <c r="T121" s="77" t="s">
        <v>117</v>
      </c>
      <c r="U121" s="175"/>
      <c r="V121" s="175"/>
      <c r="W121" s="175"/>
      <c r="X121" s="175"/>
      <c r="Y121" s="175"/>
      <c r="Z121" s="175"/>
      <c r="AA121" s="175"/>
      <c r="AB121" s="175"/>
      <c r="AC121" s="175"/>
      <c r="AD121" s="175"/>
      <c r="AE121" s="175"/>
    </row>
    <row r="122" spans="1:65" s="1" customFormat="1" ht="22.9" customHeight="1">
      <c r="A122" s="34"/>
      <c r="B122" s="35"/>
      <c r="C122" s="82" t="s">
        <v>118</v>
      </c>
      <c r="D122" s="36"/>
      <c r="E122" s="36"/>
      <c r="F122" s="36"/>
      <c r="G122" s="36"/>
      <c r="H122" s="36"/>
      <c r="I122" s="115"/>
      <c r="J122" s="182">
        <f>BK122</f>
        <v>342417.60000000003</v>
      </c>
      <c r="K122" s="36"/>
      <c r="L122" s="39"/>
      <c r="M122" s="78"/>
      <c r="N122" s="183"/>
      <c r="O122" s="79"/>
      <c r="P122" s="184">
        <f>P123</f>
        <v>0</v>
      </c>
      <c r="Q122" s="79"/>
      <c r="R122" s="184">
        <f>R123</f>
        <v>0</v>
      </c>
      <c r="S122" s="79"/>
      <c r="T122" s="185">
        <f>T123</f>
        <v>0</v>
      </c>
      <c r="U122" s="34"/>
      <c r="V122" s="34"/>
      <c r="W122" s="34"/>
      <c r="X122" s="34"/>
      <c r="Y122" s="34"/>
      <c r="Z122" s="34"/>
      <c r="AA122" s="34"/>
      <c r="AB122" s="34"/>
      <c r="AC122" s="34"/>
      <c r="AD122" s="34"/>
      <c r="AE122" s="34"/>
      <c r="AT122" s="17" t="s">
        <v>76</v>
      </c>
      <c r="AU122" s="17" t="s">
        <v>99</v>
      </c>
      <c r="BK122" s="186">
        <f>BK123</f>
        <v>342417.60000000003</v>
      </c>
    </row>
    <row r="123" spans="1:65" s="11" customFormat="1" ht="25.9" customHeight="1">
      <c r="B123" s="187"/>
      <c r="C123" s="188"/>
      <c r="D123" s="189" t="s">
        <v>76</v>
      </c>
      <c r="E123" s="190" t="s">
        <v>119</v>
      </c>
      <c r="F123" s="190" t="s">
        <v>120</v>
      </c>
      <c r="G123" s="188"/>
      <c r="H123" s="188"/>
      <c r="I123" s="191"/>
      <c r="J123" s="192">
        <f>BK123</f>
        <v>342417.60000000003</v>
      </c>
      <c r="K123" s="188"/>
      <c r="L123" s="193"/>
      <c r="M123" s="194"/>
      <c r="N123" s="195"/>
      <c r="O123" s="195"/>
      <c r="P123" s="196">
        <f>P124+P132+P135+P137+P140</f>
        <v>0</v>
      </c>
      <c r="Q123" s="195"/>
      <c r="R123" s="196">
        <f>R124+R132+R135+R137+R140</f>
        <v>0</v>
      </c>
      <c r="S123" s="195"/>
      <c r="T123" s="197">
        <f>T124+T132+T135+T137+T140</f>
        <v>0</v>
      </c>
      <c r="AR123" s="198" t="s">
        <v>121</v>
      </c>
      <c r="AT123" s="199" t="s">
        <v>76</v>
      </c>
      <c r="AU123" s="199" t="s">
        <v>77</v>
      </c>
      <c r="AY123" s="198" t="s">
        <v>122</v>
      </c>
      <c r="BK123" s="200">
        <f>BK124+BK132+BK135+BK137+BK140</f>
        <v>342417.60000000003</v>
      </c>
    </row>
    <row r="124" spans="1:65" s="11" customFormat="1" ht="22.9" customHeight="1">
      <c r="B124" s="187"/>
      <c r="C124" s="188"/>
      <c r="D124" s="189" t="s">
        <v>76</v>
      </c>
      <c r="E124" s="201" t="s">
        <v>123</v>
      </c>
      <c r="F124" s="201" t="s">
        <v>124</v>
      </c>
      <c r="G124" s="188"/>
      <c r="H124" s="188"/>
      <c r="I124" s="191"/>
      <c r="J124" s="202">
        <f>BK124</f>
        <v>311702.40000000002</v>
      </c>
      <c r="K124" s="188"/>
      <c r="L124" s="193"/>
      <c r="M124" s="194"/>
      <c r="N124" s="195"/>
      <c r="O124" s="195"/>
      <c r="P124" s="196">
        <f>SUM(P125:P131)</f>
        <v>0</v>
      </c>
      <c r="Q124" s="195"/>
      <c r="R124" s="196">
        <f>SUM(R125:R131)</f>
        <v>0</v>
      </c>
      <c r="S124" s="195"/>
      <c r="T124" s="197">
        <f>SUM(T125:T131)</f>
        <v>0</v>
      </c>
      <c r="AR124" s="198" t="s">
        <v>121</v>
      </c>
      <c r="AT124" s="199" t="s">
        <v>76</v>
      </c>
      <c r="AU124" s="199" t="s">
        <v>85</v>
      </c>
      <c r="AY124" s="198" t="s">
        <v>122</v>
      </c>
      <c r="BK124" s="200">
        <f>SUM(BK125:BK131)</f>
        <v>311702.40000000002</v>
      </c>
    </row>
    <row r="125" spans="1:65" s="1" customFormat="1" ht="16.5" customHeight="1">
      <c r="A125" s="34"/>
      <c r="B125" s="35"/>
      <c r="C125" s="203" t="s">
        <v>85</v>
      </c>
      <c r="D125" s="203" t="s">
        <v>125</v>
      </c>
      <c r="E125" s="204" t="s">
        <v>126</v>
      </c>
      <c r="F125" s="205" t="s">
        <v>127</v>
      </c>
      <c r="G125" s="206" t="s">
        <v>128</v>
      </c>
      <c r="H125" s="207">
        <v>1</v>
      </c>
      <c r="I125" s="208">
        <v>5688</v>
      </c>
      <c r="J125" s="209">
        <f>ROUND(I125*H125,2)</f>
        <v>5688</v>
      </c>
      <c r="K125" s="205" t="s">
        <v>129</v>
      </c>
      <c r="L125" s="39"/>
      <c r="M125" s="210" t="s">
        <v>1</v>
      </c>
      <c r="N125" s="211" t="s">
        <v>42</v>
      </c>
      <c r="O125" s="71"/>
      <c r="P125" s="212">
        <f>O125*H125</f>
        <v>0</v>
      </c>
      <c r="Q125" s="212">
        <v>0</v>
      </c>
      <c r="R125" s="212">
        <f>Q125*H125</f>
        <v>0</v>
      </c>
      <c r="S125" s="212">
        <v>0</v>
      </c>
      <c r="T125" s="213">
        <f>S125*H125</f>
        <v>0</v>
      </c>
      <c r="U125" s="34"/>
      <c r="V125" s="34"/>
      <c r="W125" s="34"/>
      <c r="X125" s="34"/>
      <c r="Y125" s="34"/>
      <c r="Z125" s="34"/>
      <c r="AA125" s="34"/>
      <c r="AB125" s="34"/>
      <c r="AC125" s="34"/>
      <c r="AD125" s="34"/>
      <c r="AE125" s="34"/>
      <c r="AR125" s="214" t="s">
        <v>130</v>
      </c>
      <c r="AT125" s="214" t="s">
        <v>125</v>
      </c>
      <c r="AU125" s="214" t="s">
        <v>87</v>
      </c>
      <c r="AY125" s="17" t="s">
        <v>122</v>
      </c>
      <c r="BE125" s="215">
        <f>IF(N125="základní",J125,0)</f>
        <v>5688</v>
      </c>
      <c r="BF125" s="215">
        <f>IF(N125="snížená",J125,0)</f>
        <v>0</v>
      </c>
      <c r="BG125" s="215">
        <f>IF(N125="zákl. přenesená",J125,0)</f>
        <v>0</v>
      </c>
      <c r="BH125" s="215">
        <f>IF(N125="sníž. přenesená",J125,0)</f>
        <v>0</v>
      </c>
      <c r="BI125" s="215">
        <f>IF(N125="nulová",J125,0)</f>
        <v>0</v>
      </c>
      <c r="BJ125" s="17" t="s">
        <v>85</v>
      </c>
      <c r="BK125" s="215">
        <f>ROUND(I125*H125,2)</f>
        <v>5688</v>
      </c>
      <c r="BL125" s="17" t="s">
        <v>130</v>
      </c>
      <c r="BM125" s="214" t="s">
        <v>131</v>
      </c>
    </row>
    <row r="126" spans="1:65" s="1" customFormat="1" ht="16.5" customHeight="1">
      <c r="A126" s="34"/>
      <c r="B126" s="35"/>
      <c r="C126" s="203" t="s">
        <v>87</v>
      </c>
      <c r="D126" s="203" t="s">
        <v>125</v>
      </c>
      <c r="E126" s="204" t="s">
        <v>132</v>
      </c>
      <c r="F126" s="205" t="s">
        <v>133</v>
      </c>
      <c r="G126" s="206" t="s">
        <v>128</v>
      </c>
      <c r="H126" s="207">
        <v>1</v>
      </c>
      <c r="I126" s="208">
        <v>278712</v>
      </c>
      <c r="J126" s="209">
        <f>ROUND(I126*H126,2)</f>
        <v>278712</v>
      </c>
      <c r="K126" s="205" t="s">
        <v>129</v>
      </c>
      <c r="L126" s="39"/>
      <c r="M126" s="210" t="s">
        <v>1</v>
      </c>
      <c r="N126" s="211" t="s">
        <v>42</v>
      </c>
      <c r="O126" s="71"/>
      <c r="P126" s="212">
        <f>O126*H126</f>
        <v>0</v>
      </c>
      <c r="Q126" s="212">
        <v>0</v>
      </c>
      <c r="R126" s="212">
        <f>Q126*H126</f>
        <v>0</v>
      </c>
      <c r="S126" s="212">
        <v>0</v>
      </c>
      <c r="T126" s="213">
        <f>S126*H126</f>
        <v>0</v>
      </c>
      <c r="U126" s="34"/>
      <c r="V126" s="34"/>
      <c r="W126" s="34"/>
      <c r="X126" s="34"/>
      <c r="Y126" s="34"/>
      <c r="Z126" s="34"/>
      <c r="AA126" s="34"/>
      <c r="AB126" s="34"/>
      <c r="AC126" s="34"/>
      <c r="AD126" s="34"/>
      <c r="AE126" s="34"/>
      <c r="AR126" s="214" t="s">
        <v>130</v>
      </c>
      <c r="AT126" s="214" t="s">
        <v>125</v>
      </c>
      <c r="AU126" s="214" t="s">
        <v>87</v>
      </c>
      <c r="AY126" s="17" t="s">
        <v>122</v>
      </c>
      <c r="BE126" s="215">
        <f>IF(N126="základní",J126,0)</f>
        <v>278712</v>
      </c>
      <c r="BF126" s="215">
        <f>IF(N126="snížená",J126,0)</f>
        <v>0</v>
      </c>
      <c r="BG126" s="215">
        <f>IF(N126="zákl. přenesená",J126,0)</f>
        <v>0</v>
      </c>
      <c r="BH126" s="215">
        <f>IF(N126="sníž. přenesená",J126,0)</f>
        <v>0</v>
      </c>
      <c r="BI126" s="215">
        <f>IF(N126="nulová",J126,0)</f>
        <v>0</v>
      </c>
      <c r="BJ126" s="17" t="s">
        <v>85</v>
      </c>
      <c r="BK126" s="215">
        <f>ROUND(I126*H126,2)</f>
        <v>278712</v>
      </c>
      <c r="BL126" s="17" t="s">
        <v>130</v>
      </c>
      <c r="BM126" s="214" t="s">
        <v>134</v>
      </c>
    </row>
    <row r="127" spans="1:65" s="1" customFormat="1" ht="29.25">
      <c r="A127" s="34"/>
      <c r="B127" s="35"/>
      <c r="C127" s="36"/>
      <c r="D127" s="216" t="s">
        <v>135</v>
      </c>
      <c r="E127" s="36"/>
      <c r="F127" s="217" t="s">
        <v>136</v>
      </c>
      <c r="G127" s="36"/>
      <c r="H127" s="36"/>
      <c r="I127" s="115"/>
      <c r="J127" s="36"/>
      <c r="K127" s="36"/>
      <c r="L127" s="39"/>
      <c r="M127" s="218"/>
      <c r="N127" s="219"/>
      <c r="O127" s="71"/>
      <c r="P127" s="71"/>
      <c r="Q127" s="71"/>
      <c r="R127" s="71"/>
      <c r="S127" s="71"/>
      <c r="T127" s="72"/>
      <c r="U127" s="34"/>
      <c r="V127" s="34"/>
      <c r="W127" s="34"/>
      <c r="X127" s="34"/>
      <c r="Y127" s="34"/>
      <c r="Z127" s="34"/>
      <c r="AA127" s="34"/>
      <c r="AB127" s="34"/>
      <c r="AC127" s="34"/>
      <c r="AD127" s="34"/>
      <c r="AE127" s="34"/>
      <c r="AT127" s="17" t="s">
        <v>135</v>
      </c>
      <c r="AU127" s="17" t="s">
        <v>87</v>
      </c>
    </row>
    <row r="128" spans="1:65" s="1" customFormat="1" ht="16.5" customHeight="1">
      <c r="A128" s="34"/>
      <c r="B128" s="35"/>
      <c r="C128" s="203" t="s">
        <v>137</v>
      </c>
      <c r="D128" s="203" t="s">
        <v>125</v>
      </c>
      <c r="E128" s="204" t="s">
        <v>138</v>
      </c>
      <c r="F128" s="205" t="s">
        <v>139</v>
      </c>
      <c r="G128" s="206" t="s">
        <v>128</v>
      </c>
      <c r="H128" s="207">
        <v>1</v>
      </c>
      <c r="I128" s="208">
        <v>5688</v>
      </c>
      <c r="J128" s="209">
        <f>ROUND(I128*H128,2)</f>
        <v>5688</v>
      </c>
      <c r="K128" s="205" t="s">
        <v>129</v>
      </c>
      <c r="L128" s="39"/>
      <c r="M128" s="210" t="s">
        <v>1</v>
      </c>
      <c r="N128" s="211" t="s">
        <v>42</v>
      </c>
      <c r="O128" s="71"/>
      <c r="P128" s="212">
        <f>O128*H128</f>
        <v>0</v>
      </c>
      <c r="Q128" s="212">
        <v>0</v>
      </c>
      <c r="R128" s="212">
        <f>Q128*H128</f>
        <v>0</v>
      </c>
      <c r="S128" s="212">
        <v>0</v>
      </c>
      <c r="T128" s="213">
        <f>S128*H128</f>
        <v>0</v>
      </c>
      <c r="U128" s="34"/>
      <c r="V128" s="34"/>
      <c r="W128" s="34"/>
      <c r="X128" s="34"/>
      <c r="Y128" s="34"/>
      <c r="Z128" s="34"/>
      <c r="AA128" s="34"/>
      <c r="AB128" s="34"/>
      <c r="AC128" s="34"/>
      <c r="AD128" s="34"/>
      <c r="AE128" s="34"/>
      <c r="AR128" s="214" t="s">
        <v>130</v>
      </c>
      <c r="AT128" s="214" t="s">
        <v>125</v>
      </c>
      <c r="AU128" s="214" t="s">
        <v>87</v>
      </c>
      <c r="AY128" s="17" t="s">
        <v>122</v>
      </c>
      <c r="BE128" s="215">
        <f>IF(N128="základní",J128,0)</f>
        <v>5688</v>
      </c>
      <c r="BF128" s="215">
        <f>IF(N128="snížená",J128,0)</f>
        <v>0</v>
      </c>
      <c r="BG128" s="215">
        <f>IF(N128="zákl. přenesená",J128,0)</f>
        <v>0</v>
      </c>
      <c r="BH128" s="215">
        <f>IF(N128="sníž. přenesená",J128,0)</f>
        <v>0</v>
      </c>
      <c r="BI128" s="215">
        <f>IF(N128="nulová",J128,0)</f>
        <v>0</v>
      </c>
      <c r="BJ128" s="17" t="s">
        <v>85</v>
      </c>
      <c r="BK128" s="215">
        <f>ROUND(I128*H128,2)</f>
        <v>5688</v>
      </c>
      <c r="BL128" s="17" t="s">
        <v>130</v>
      </c>
      <c r="BM128" s="214" t="s">
        <v>140</v>
      </c>
    </row>
    <row r="129" spans="1:65" s="1" customFormat="1" ht="16.5" customHeight="1">
      <c r="A129" s="34"/>
      <c r="B129" s="35"/>
      <c r="C129" s="203" t="s">
        <v>141</v>
      </c>
      <c r="D129" s="203" t="s">
        <v>125</v>
      </c>
      <c r="E129" s="204" t="s">
        <v>142</v>
      </c>
      <c r="F129" s="205" t="s">
        <v>143</v>
      </c>
      <c r="G129" s="206" t="s">
        <v>128</v>
      </c>
      <c r="H129" s="207">
        <v>1</v>
      </c>
      <c r="I129" s="208">
        <v>17064</v>
      </c>
      <c r="J129" s="209">
        <f>ROUND(I129*H129,2)</f>
        <v>17064</v>
      </c>
      <c r="K129" s="205" t="s">
        <v>129</v>
      </c>
      <c r="L129" s="39"/>
      <c r="M129" s="210" t="s">
        <v>1</v>
      </c>
      <c r="N129" s="211" t="s">
        <v>42</v>
      </c>
      <c r="O129" s="71"/>
      <c r="P129" s="212">
        <f>O129*H129</f>
        <v>0</v>
      </c>
      <c r="Q129" s="212">
        <v>0</v>
      </c>
      <c r="R129" s="212">
        <f>Q129*H129</f>
        <v>0</v>
      </c>
      <c r="S129" s="212">
        <v>0</v>
      </c>
      <c r="T129" s="213">
        <f>S129*H129</f>
        <v>0</v>
      </c>
      <c r="U129" s="34"/>
      <c r="V129" s="34"/>
      <c r="W129" s="34"/>
      <c r="X129" s="34"/>
      <c r="Y129" s="34"/>
      <c r="Z129" s="34"/>
      <c r="AA129" s="34"/>
      <c r="AB129" s="34"/>
      <c r="AC129" s="34"/>
      <c r="AD129" s="34"/>
      <c r="AE129" s="34"/>
      <c r="AR129" s="214" t="s">
        <v>130</v>
      </c>
      <c r="AT129" s="214" t="s">
        <v>125</v>
      </c>
      <c r="AU129" s="214" t="s">
        <v>87</v>
      </c>
      <c r="AY129" s="17" t="s">
        <v>122</v>
      </c>
      <c r="BE129" s="215">
        <f>IF(N129="základní",J129,0)</f>
        <v>17064</v>
      </c>
      <c r="BF129" s="215">
        <f>IF(N129="snížená",J129,0)</f>
        <v>0</v>
      </c>
      <c r="BG129" s="215">
        <f>IF(N129="zákl. přenesená",J129,0)</f>
        <v>0</v>
      </c>
      <c r="BH129" s="215">
        <f>IF(N129="sníž. přenesená",J129,0)</f>
        <v>0</v>
      </c>
      <c r="BI129" s="215">
        <f>IF(N129="nulová",J129,0)</f>
        <v>0</v>
      </c>
      <c r="BJ129" s="17" t="s">
        <v>85</v>
      </c>
      <c r="BK129" s="215">
        <f>ROUND(I129*H129,2)</f>
        <v>17064</v>
      </c>
      <c r="BL129" s="17" t="s">
        <v>130</v>
      </c>
      <c r="BM129" s="214" t="s">
        <v>144</v>
      </c>
    </row>
    <row r="130" spans="1:65" s="1" customFormat="1" ht="16.5" customHeight="1">
      <c r="A130" s="34"/>
      <c r="B130" s="35"/>
      <c r="C130" s="203" t="s">
        <v>121</v>
      </c>
      <c r="D130" s="203" t="s">
        <v>125</v>
      </c>
      <c r="E130" s="204" t="s">
        <v>145</v>
      </c>
      <c r="F130" s="205" t="s">
        <v>146</v>
      </c>
      <c r="G130" s="206" t="s">
        <v>128</v>
      </c>
      <c r="H130" s="207">
        <v>1</v>
      </c>
      <c r="I130" s="208">
        <v>4550.3999999999996</v>
      </c>
      <c r="J130" s="209">
        <f>ROUND(I130*H130,2)</f>
        <v>4550.3999999999996</v>
      </c>
      <c r="K130" s="205" t="s">
        <v>129</v>
      </c>
      <c r="L130" s="39"/>
      <c r="M130" s="210" t="s">
        <v>1</v>
      </c>
      <c r="N130" s="211" t="s">
        <v>42</v>
      </c>
      <c r="O130" s="71"/>
      <c r="P130" s="212">
        <f>O130*H130</f>
        <v>0</v>
      </c>
      <c r="Q130" s="212">
        <v>0</v>
      </c>
      <c r="R130" s="212">
        <f>Q130*H130</f>
        <v>0</v>
      </c>
      <c r="S130" s="212">
        <v>0</v>
      </c>
      <c r="T130" s="213">
        <f>S130*H130</f>
        <v>0</v>
      </c>
      <c r="U130" s="34"/>
      <c r="V130" s="34"/>
      <c r="W130" s="34"/>
      <c r="X130" s="34"/>
      <c r="Y130" s="34"/>
      <c r="Z130" s="34"/>
      <c r="AA130" s="34"/>
      <c r="AB130" s="34"/>
      <c r="AC130" s="34"/>
      <c r="AD130" s="34"/>
      <c r="AE130" s="34"/>
      <c r="AR130" s="214" t="s">
        <v>130</v>
      </c>
      <c r="AT130" s="214" t="s">
        <v>125</v>
      </c>
      <c r="AU130" s="214" t="s">
        <v>87</v>
      </c>
      <c r="AY130" s="17" t="s">
        <v>122</v>
      </c>
      <c r="BE130" s="215">
        <f>IF(N130="základní",J130,0)</f>
        <v>4550.3999999999996</v>
      </c>
      <c r="BF130" s="215">
        <f>IF(N130="snížená",J130,0)</f>
        <v>0</v>
      </c>
      <c r="BG130" s="215">
        <f>IF(N130="zákl. přenesená",J130,0)</f>
        <v>0</v>
      </c>
      <c r="BH130" s="215">
        <f>IF(N130="sníž. přenesená",J130,0)</f>
        <v>0</v>
      </c>
      <c r="BI130" s="215">
        <f>IF(N130="nulová",J130,0)</f>
        <v>0</v>
      </c>
      <c r="BJ130" s="17" t="s">
        <v>85</v>
      </c>
      <c r="BK130" s="215">
        <f>ROUND(I130*H130,2)</f>
        <v>4550.3999999999996</v>
      </c>
      <c r="BL130" s="17" t="s">
        <v>130</v>
      </c>
      <c r="BM130" s="214" t="s">
        <v>147</v>
      </c>
    </row>
    <row r="131" spans="1:65" s="1" customFormat="1" ht="29.25">
      <c r="A131" s="34"/>
      <c r="B131" s="35"/>
      <c r="C131" s="36"/>
      <c r="D131" s="216" t="s">
        <v>135</v>
      </c>
      <c r="E131" s="36"/>
      <c r="F131" s="217" t="s">
        <v>148</v>
      </c>
      <c r="G131" s="36"/>
      <c r="H131" s="36"/>
      <c r="I131" s="115"/>
      <c r="J131" s="36"/>
      <c r="K131" s="36"/>
      <c r="L131" s="39"/>
      <c r="M131" s="218"/>
      <c r="N131" s="219"/>
      <c r="O131" s="71"/>
      <c r="P131" s="71"/>
      <c r="Q131" s="71"/>
      <c r="R131" s="71"/>
      <c r="S131" s="71"/>
      <c r="T131" s="72"/>
      <c r="U131" s="34"/>
      <c r="V131" s="34"/>
      <c r="W131" s="34"/>
      <c r="X131" s="34"/>
      <c r="Y131" s="34"/>
      <c r="Z131" s="34"/>
      <c r="AA131" s="34"/>
      <c r="AB131" s="34"/>
      <c r="AC131" s="34"/>
      <c r="AD131" s="34"/>
      <c r="AE131" s="34"/>
      <c r="AT131" s="17" t="s">
        <v>135</v>
      </c>
      <c r="AU131" s="17" t="s">
        <v>87</v>
      </c>
    </row>
    <row r="132" spans="1:65" s="11" customFormat="1" ht="22.9" customHeight="1">
      <c r="B132" s="187"/>
      <c r="C132" s="188"/>
      <c r="D132" s="189" t="s">
        <v>76</v>
      </c>
      <c r="E132" s="201" t="s">
        <v>149</v>
      </c>
      <c r="F132" s="201" t="s">
        <v>150</v>
      </c>
      <c r="G132" s="188"/>
      <c r="H132" s="188"/>
      <c r="I132" s="191"/>
      <c r="J132" s="202">
        <f>BK132</f>
        <v>5688</v>
      </c>
      <c r="K132" s="188"/>
      <c r="L132" s="193"/>
      <c r="M132" s="194"/>
      <c r="N132" s="195"/>
      <c r="O132" s="195"/>
      <c r="P132" s="196">
        <f>SUM(P133:P134)</f>
        <v>0</v>
      </c>
      <c r="Q132" s="195"/>
      <c r="R132" s="196">
        <f>SUM(R133:R134)</f>
        <v>0</v>
      </c>
      <c r="S132" s="195"/>
      <c r="T132" s="197">
        <f>SUM(T133:T134)</f>
        <v>0</v>
      </c>
      <c r="AR132" s="198" t="s">
        <v>121</v>
      </c>
      <c r="AT132" s="199" t="s">
        <v>76</v>
      </c>
      <c r="AU132" s="199" t="s">
        <v>85</v>
      </c>
      <c r="AY132" s="198" t="s">
        <v>122</v>
      </c>
      <c r="BK132" s="200">
        <f>SUM(BK133:BK134)</f>
        <v>5688</v>
      </c>
    </row>
    <row r="133" spans="1:65" s="1" customFormat="1" ht="16.5" customHeight="1">
      <c r="A133" s="34"/>
      <c r="B133" s="35"/>
      <c r="C133" s="203" t="s">
        <v>151</v>
      </c>
      <c r="D133" s="203" t="s">
        <v>125</v>
      </c>
      <c r="E133" s="204" t="s">
        <v>152</v>
      </c>
      <c r="F133" s="205" t="s">
        <v>153</v>
      </c>
      <c r="G133" s="206" t="s">
        <v>128</v>
      </c>
      <c r="H133" s="207">
        <v>1</v>
      </c>
      <c r="I133" s="208">
        <v>5688</v>
      </c>
      <c r="J133" s="209">
        <f>ROUND(I133*H133,2)</f>
        <v>5688</v>
      </c>
      <c r="K133" s="205" t="s">
        <v>129</v>
      </c>
      <c r="L133" s="39"/>
      <c r="M133" s="210" t="s">
        <v>1</v>
      </c>
      <c r="N133" s="211" t="s">
        <v>42</v>
      </c>
      <c r="O133" s="71"/>
      <c r="P133" s="212">
        <f>O133*H133</f>
        <v>0</v>
      </c>
      <c r="Q133" s="212">
        <v>0</v>
      </c>
      <c r="R133" s="212">
        <f>Q133*H133</f>
        <v>0</v>
      </c>
      <c r="S133" s="212">
        <v>0</v>
      </c>
      <c r="T133" s="213">
        <f>S133*H133</f>
        <v>0</v>
      </c>
      <c r="U133" s="34"/>
      <c r="V133" s="34"/>
      <c r="W133" s="34"/>
      <c r="X133" s="34"/>
      <c r="Y133" s="34"/>
      <c r="Z133" s="34"/>
      <c r="AA133" s="34"/>
      <c r="AB133" s="34"/>
      <c r="AC133" s="34"/>
      <c r="AD133" s="34"/>
      <c r="AE133" s="34"/>
      <c r="AR133" s="214" t="s">
        <v>130</v>
      </c>
      <c r="AT133" s="214" t="s">
        <v>125</v>
      </c>
      <c r="AU133" s="214" t="s">
        <v>87</v>
      </c>
      <c r="AY133" s="17" t="s">
        <v>122</v>
      </c>
      <c r="BE133" s="215">
        <f>IF(N133="základní",J133,0)</f>
        <v>5688</v>
      </c>
      <c r="BF133" s="215">
        <f>IF(N133="snížená",J133,0)</f>
        <v>0</v>
      </c>
      <c r="BG133" s="215">
        <f>IF(N133="zákl. přenesená",J133,0)</f>
        <v>0</v>
      </c>
      <c r="BH133" s="215">
        <f>IF(N133="sníž. přenesená",J133,0)</f>
        <v>0</v>
      </c>
      <c r="BI133" s="215">
        <f>IF(N133="nulová",J133,0)</f>
        <v>0</v>
      </c>
      <c r="BJ133" s="17" t="s">
        <v>85</v>
      </c>
      <c r="BK133" s="215">
        <f>ROUND(I133*H133,2)</f>
        <v>5688</v>
      </c>
      <c r="BL133" s="17" t="s">
        <v>130</v>
      </c>
      <c r="BM133" s="214" t="s">
        <v>154</v>
      </c>
    </row>
    <row r="134" spans="1:65" s="1" customFormat="1" ht="19.5">
      <c r="A134" s="34"/>
      <c r="B134" s="35"/>
      <c r="C134" s="36"/>
      <c r="D134" s="216" t="s">
        <v>135</v>
      </c>
      <c r="E134" s="36"/>
      <c r="F134" s="217" t="s">
        <v>155</v>
      </c>
      <c r="G134" s="36"/>
      <c r="H134" s="36"/>
      <c r="I134" s="115"/>
      <c r="J134" s="36"/>
      <c r="K134" s="36"/>
      <c r="L134" s="39"/>
      <c r="M134" s="218"/>
      <c r="N134" s="219"/>
      <c r="O134" s="71"/>
      <c r="P134" s="71"/>
      <c r="Q134" s="71"/>
      <c r="R134" s="71"/>
      <c r="S134" s="71"/>
      <c r="T134" s="72"/>
      <c r="U134" s="34"/>
      <c r="V134" s="34"/>
      <c r="W134" s="34"/>
      <c r="X134" s="34"/>
      <c r="Y134" s="34"/>
      <c r="Z134" s="34"/>
      <c r="AA134" s="34"/>
      <c r="AB134" s="34"/>
      <c r="AC134" s="34"/>
      <c r="AD134" s="34"/>
      <c r="AE134" s="34"/>
      <c r="AT134" s="17" t="s">
        <v>135</v>
      </c>
      <c r="AU134" s="17" t="s">
        <v>87</v>
      </c>
    </row>
    <row r="135" spans="1:65" s="11" customFormat="1" ht="22.9" customHeight="1">
      <c r="B135" s="187"/>
      <c r="C135" s="188"/>
      <c r="D135" s="189" t="s">
        <v>76</v>
      </c>
      <c r="E135" s="201" t="s">
        <v>156</v>
      </c>
      <c r="F135" s="201" t="s">
        <v>157</v>
      </c>
      <c r="G135" s="188"/>
      <c r="H135" s="188"/>
      <c r="I135" s="191"/>
      <c r="J135" s="202">
        <f>BK135</f>
        <v>17064</v>
      </c>
      <c r="K135" s="188"/>
      <c r="L135" s="193"/>
      <c r="M135" s="194"/>
      <c r="N135" s="195"/>
      <c r="O135" s="195"/>
      <c r="P135" s="196">
        <f>P136</f>
        <v>0</v>
      </c>
      <c r="Q135" s="195"/>
      <c r="R135" s="196">
        <f>R136</f>
        <v>0</v>
      </c>
      <c r="S135" s="195"/>
      <c r="T135" s="197">
        <f>T136</f>
        <v>0</v>
      </c>
      <c r="AR135" s="198" t="s">
        <v>121</v>
      </c>
      <c r="AT135" s="199" t="s">
        <v>76</v>
      </c>
      <c r="AU135" s="199" t="s">
        <v>85</v>
      </c>
      <c r="AY135" s="198" t="s">
        <v>122</v>
      </c>
      <c r="BK135" s="200">
        <f>BK136</f>
        <v>17064</v>
      </c>
    </row>
    <row r="136" spans="1:65" s="1" customFormat="1" ht="16.5" customHeight="1">
      <c r="A136" s="34"/>
      <c r="B136" s="35"/>
      <c r="C136" s="203" t="s">
        <v>158</v>
      </c>
      <c r="D136" s="203" t="s">
        <v>125</v>
      </c>
      <c r="E136" s="204" t="s">
        <v>159</v>
      </c>
      <c r="F136" s="205" t="s">
        <v>160</v>
      </c>
      <c r="G136" s="206" t="s">
        <v>128</v>
      </c>
      <c r="H136" s="207">
        <v>1</v>
      </c>
      <c r="I136" s="208">
        <v>17064</v>
      </c>
      <c r="J136" s="209">
        <f>ROUND(I136*H136,2)</f>
        <v>17064</v>
      </c>
      <c r="K136" s="205" t="s">
        <v>129</v>
      </c>
      <c r="L136" s="39"/>
      <c r="M136" s="210" t="s">
        <v>1</v>
      </c>
      <c r="N136" s="211" t="s">
        <v>42</v>
      </c>
      <c r="O136" s="71"/>
      <c r="P136" s="212">
        <f>O136*H136</f>
        <v>0</v>
      </c>
      <c r="Q136" s="212">
        <v>0</v>
      </c>
      <c r="R136" s="212">
        <f>Q136*H136</f>
        <v>0</v>
      </c>
      <c r="S136" s="212">
        <v>0</v>
      </c>
      <c r="T136" s="213">
        <f>S136*H136</f>
        <v>0</v>
      </c>
      <c r="U136" s="34"/>
      <c r="V136" s="34"/>
      <c r="W136" s="34"/>
      <c r="X136" s="34"/>
      <c r="Y136" s="34"/>
      <c r="Z136" s="34"/>
      <c r="AA136" s="34"/>
      <c r="AB136" s="34"/>
      <c r="AC136" s="34"/>
      <c r="AD136" s="34"/>
      <c r="AE136" s="34"/>
      <c r="AR136" s="214" t="s">
        <v>130</v>
      </c>
      <c r="AT136" s="214" t="s">
        <v>125</v>
      </c>
      <c r="AU136" s="214" t="s">
        <v>87</v>
      </c>
      <c r="AY136" s="17" t="s">
        <v>122</v>
      </c>
      <c r="BE136" s="215">
        <f>IF(N136="základní",J136,0)</f>
        <v>17064</v>
      </c>
      <c r="BF136" s="215">
        <f>IF(N136="snížená",J136,0)</f>
        <v>0</v>
      </c>
      <c r="BG136" s="215">
        <f>IF(N136="zákl. přenesená",J136,0)</f>
        <v>0</v>
      </c>
      <c r="BH136" s="215">
        <f>IF(N136="sníž. přenesená",J136,0)</f>
        <v>0</v>
      </c>
      <c r="BI136" s="215">
        <f>IF(N136="nulová",J136,0)</f>
        <v>0</v>
      </c>
      <c r="BJ136" s="17" t="s">
        <v>85</v>
      </c>
      <c r="BK136" s="215">
        <f>ROUND(I136*H136,2)</f>
        <v>17064</v>
      </c>
      <c r="BL136" s="17" t="s">
        <v>130</v>
      </c>
      <c r="BM136" s="214" t="s">
        <v>161</v>
      </c>
    </row>
    <row r="137" spans="1:65" s="11" customFormat="1" ht="22.9" customHeight="1">
      <c r="B137" s="187"/>
      <c r="C137" s="188"/>
      <c r="D137" s="189" t="s">
        <v>76</v>
      </c>
      <c r="E137" s="201" t="s">
        <v>162</v>
      </c>
      <c r="F137" s="201" t="s">
        <v>163</v>
      </c>
      <c r="G137" s="188"/>
      <c r="H137" s="188"/>
      <c r="I137" s="191"/>
      <c r="J137" s="202">
        <f>BK137</f>
        <v>5688</v>
      </c>
      <c r="K137" s="188"/>
      <c r="L137" s="193"/>
      <c r="M137" s="194"/>
      <c r="N137" s="195"/>
      <c r="O137" s="195"/>
      <c r="P137" s="196">
        <f>SUM(P138:P139)</f>
        <v>0</v>
      </c>
      <c r="Q137" s="195"/>
      <c r="R137" s="196">
        <f>SUM(R138:R139)</f>
        <v>0</v>
      </c>
      <c r="S137" s="195"/>
      <c r="T137" s="197">
        <f>SUM(T138:T139)</f>
        <v>0</v>
      </c>
      <c r="AR137" s="198" t="s">
        <v>121</v>
      </c>
      <c r="AT137" s="199" t="s">
        <v>76</v>
      </c>
      <c r="AU137" s="199" t="s">
        <v>85</v>
      </c>
      <c r="AY137" s="198" t="s">
        <v>122</v>
      </c>
      <c r="BK137" s="200">
        <f>SUM(BK138:BK139)</f>
        <v>5688</v>
      </c>
    </row>
    <row r="138" spans="1:65" s="1" customFormat="1" ht="16.5" customHeight="1">
      <c r="A138" s="34"/>
      <c r="B138" s="35"/>
      <c r="C138" s="203" t="s">
        <v>164</v>
      </c>
      <c r="D138" s="203" t="s">
        <v>125</v>
      </c>
      <c r="E138" s="204" t="s">
        <v>165</v>
      </c>
      <c r="F138" s="205" t="s">
        <v>166</v>
      </c>
      <c r="G138" s="206" t="s">
        <v>128</v>
      </c>
      <c r="H138" s="207">
        <v>1</v>
      </c>
      <c r="I138" s="208">
        <v>5688</v>
      </c>
      <c r="J138" s="209">
        <f>ROUND(I138*H138,2)</f>
        <v>5688</v>
      </c>
      <c r="K138" s="205" t="s">
        <v>129</v>
      </c>
      <c r="L138" s="39"/>
      <c r="M138" s="210" t="s">
        <v>1</v>
      </c>
      <c r="N138" s="211" t="s">
        <v>42</v>
      </c>
      <c r="O138" s="71"/>
      <c r="P138" s="212">
        <f>O138*H138</f>
        <v>0</v>
      </c>
      <c r="Q138" s="212">
        <v>0</v>
      </c>
      <c r="R138" s="212">
        <f>Q138*H138</f>
        <v>0</v>
      </c>
      <c r="S138" s="212">
        <v>0</v>
      </c>
      <c r="T138" s="213">
        <f>S138*H138</f>
        <v>0</v>
      </c>
      <c r="U138" s="34"/>
      <c r="V138" s="34"/>
      <c r="W138" s="34"/>
      <c r="X138" s="34"/>
      <c r="Y138" s="34"/>
      <c r="Z138" s="34"/>
      <c r="AA138" s="34"/>
      <c r="AB138" s="34"/>
      <c r="AC138" s="34"/>
      <c r="AD138" s="34"/>
      <c r="AE138" s="34"/>
      <c r="AR138" s="214" t="s">
        <v>130</v>
      </c>
      <c r="AT138" s="214" t="s">
        <v>125</v>
      </c>
      <c r="AU138" s="214" t="s">
        <v>87</v>
      </c>
      <c r="AY138" s="17" t="s">
        <v>122</v>
      </c>
      <c r="BE138" s="215">
        <f>IF(N138="základní",J138,0)</f>
        <v>5688</v>
      </c>
      <c r="BF138" s="215">
        <f>IF(N138="snížená",J138,0)</f>
        <v>0</v>
      </c>
      <c r="BG138" s="215">
        <f>IF(N138="zákl. přenesená",J138,0)</f>
        <v>0</v>
      </c>
      <c r="BH138" s="215">
        <f>IF(N138="sníž. přenesená",J138,0)</f>
        <v>0</v>
      </c>
      <c r="BI138" s="215">
        <f>IF(N138="nulová",J138,0)</f>
        <v>0</v>
      </c>
      <c r="BJ138" s="17" t="s">
        <v>85</v>
      </c>
      <c r="BK138" s="215">
        <f>ROUND(I138*H138,2)</f>
        <v>5688</v>
      </c>
      <c r="BL138" s="17" t="s">
        <v>130</v>
      </c>
      <c r="BM138" s="214" t="s">
        <v>167</v>
      </c>
    </row>
    <row r="139" spans="1:65" s="1" customFormat="1" ht="19.5">
      <c r="A139" s="34"/>
      <c r="B139" s="35"/>
      <c r="C139" s="36"/>
      <c r="D139" s="216" t="s">
        <v>135</v>
      </c>
      <c r="E139" s="36"/>
      <c r="F139" s="217" t="s">
        <v>168</v>
      </c>
      <c r="G139" s="36"/>
      <c r="H139" s="36"/>
      <c r="I139" s="115"/>
      <c r="J139" s="36"/>
      <c r="K139" s="36"/>
      <c r="L139" s="39"/>
      <c r="M139" s="218"/>
      <c r="N139" s="219"/>
      <c r="O139" s="71"/>
      <c r="P139" s="71"/>
      <c r="Q139" s="71"/>
      <c r="R139" s="71"/>
      <c r="S139" s="71"/>
      <c r="T139" s="72"/>
      <c r="U139" s="34"/>
      <c r="V139" s="34"/>
      <c r="W139" s="34"/>
      <c r="X139" s="34"/>
      <c r="Y139" s="34"/>
      <c r="Z139" s="34"/>
      <c r="AA139" s="34"/>
      <c r="AB139" s="34"/>
      <c r="AC139" s="34"/>
      <c r="AD139" s="34"/>
      <c r="AE139" s="34"/>
      <c r="AT139" s="17" t="s">
        <v>135</v>
      </c>
      <c r="AU139" s="17" t="s">
        <v>87</v>
      </c>
    </row>
    <row r="140" spans="1:65" s="11" customFormat="1" ht="22.9" customHeight="1">
      <c r="B140" s="187"/>
      <c r="C140" s="188"/>
      <c r="D140" s="189" t="s">
        <v>76</v>
      </c>
      <c r="E140" s="201" t="s">
        <v>169</v>
      </c>
      <c r="F140" s="201" t="s">
        <v>170</v>
      </c>
      <c r="G140" s="188"/>
      <c r="H140" s="188"/>
      <c r="I140" s="191"/>
      <c r="J140" s="202">
        <f>BK140</f>
        <v>2275.1999999999998</v>
      </c>
      <c r="K140" s="188"/>
      <c r="L140" s="193"/>
      <c r="M140" s="194"/>
      <c r="N140" s="195"/>
      <c r="O140" s="195"/>
      <c r="P140" s="196">
        <f>SUM(P141:P142)</f>
        <v>0</v>
      </c>
      <c r="Q140" s="195"/>
      <c r="R140" s="196">
        <f>SUM(R141:R142)</f>
        <v>0</v>
      </c>
      <c r="S140" s="195"/>
      <c r="T140" s="197">
        <f>SUM(T141:T142)</f>
        <v>0</v>
      </c>
      <c r="AR140" s="198" t="s">
        <v>121</v>
      </c>
      <c r="AT140" s="199" t="s">
        <v>76</v>
      </c>
      <c r="AU140" s="199" t="s">
        <v>85</v>
      </c>
      <c r="AY140" s="198" t="s">
        <v>122</v>
      </c>
      <c r="BK140" s="200">
        <f>SUM(BK141:BK142)</f>
        <v>2275.1999999999998</v>
      </c>
    </row>
    <row r="141" spans="1:65" s="1" customFormat="1" ht="16.5" customHeight="1">
      <c r="A141" s="34"/>
      <c r="B141" s="35"/>
      <c r="C141" s="203" t="s">
        <v>171</v>
      </c>
      <c r="D141" s="203" t="s">
        <v>125</v>
      </c>
      <c r="E141" s="204" t="s">
        <v>172</v>
      </c>
      <c r="F141" s="205" t="s">
        <v>173</v>
      </c>
      <c r="G141" s="206" t="s">
        <v>128</v>
      </c>
      <c r="H141" s="207">
        <v>1</v>
      </c>
      <c r="I141" s="208">
        <v>2275.1999999999998</v>
      </c>
      <c r="J141" s="209">
        <f>ROUND(I141*H141,2)</f>
        <v>2275.1999999999998</v>
      </c>
      <c r="K141" s="205" t="s">
        <v>129</v>
      </c>
      <c r="L141" s="39"/>
      <c r="M141" s="210" t="s">
        <v>1</v>
      </c>
      <c r="N141" s="211" t="s">
        <v>42</v>
      </c>
      <c r="O141" s="71"/>
      <c r="P141" s="212">
        <f>O141*H141</f>
        <v>0</v>
      </c>
      <c r="Q141" s="212">
        <v>0</v>
      </c>
      <c r="R141" s="212">
        <f>Q141*H141</f>
        <v>0</v>
      </c>
      <c r="S141" s="212">
        <v>0</v>
      </c>
      <c r="T141" s="213">
        <f>S141*H141</f>
        <v>0</v>
      </c>
      <c r="U141" s="34"/>
      <c r="V141" s="34"/>
      <c r="W141" s="34"/>
      <c r="X141" s="34"/>
      <c r="Y141" s="34"/>
      <c r="Z141" s="34"/>
      <c r="AA141" s="34"/>
      <c r="AB141" s="34"/>
      <c r="AC141" s="34"/>
      <c r="AD141" s="34"/>
      <c r="AE141" s="34"/>
      <c r="AR141" s="214" t="s">
        <v>130</v>
      </c>
      <c r="AT141" s="214" t="s">
        <v>125</v>
      </c>
      <c r="AU141" s="214" t="s">
        <v>87</v>
      </c>
      <c r="AY141" s="17" t="s">
        <v>122</v>
      </c>
      <c r="BE141" s="215">
        <f>IF(N141="základní",J141,0)</f>
        <v>2275.1999999999998</v>
      </c>
      <c r="BF141" s="215">
        <f>IF(N141="snížená",J141,0)</f>
        <v>0</v>
      </c>
      <c r="BG141" s="215">
        <f>IF(N141="zákl. přenesená",J141,0)</f>
        <v>0</v>
      </c>
      <c r="BH141" s="215">
        <f>IF(N141="sníž. přenesená",J141,0)</f>
        <v>0</v>
      </c>
      <c r="BI141" s="215">
        <f>IF(N141="nulová",J141,0)</f>
        <v>0</v>
      </c>
      <c r="BJ141" s="17" t="s">
        <v>85</v>
      </c>
      <c r="BK141" s="215">
        <f>ROUND(I141*H141,2)</f>
        <v>2275.1999999999998</v>
      </c>
      <c r="BL141" s="17" t="s">
        <v>130</v>
      </c>
      <c r="BM141" s="214" t="s">
        <v>174</v>
      </c>
    </row>
    <row r="142" spans="1:65" s="1" customFormat="1" ht="19.5">
      <c r="A142" s="34"/>
      <c r="B142" s="35"/>
      <c r="C142" s="36"/>
      <c r="D142" s="216" t="s">
        <v>135</v>
      </c>
      <c r="E142" s="36"/>
      <c r="F142" s="217" t="s">
        <v>175</v>
      </c>
      <c r="G142" s="36"/>
      <c r="H142" s="36"/>
      <c r="I142" s="115"/>
      <c r="J142" s="36"/>
      <c r="K142" s="36"/>
      <c r="L142" s="39"/>
      <c r="M142" s="220"/>
      <c r="N142" s="221"/>
      <c r="O142" s="222"/>
      <c r="P142" s="222"/>
      <c r="Q142" s="222"/>
      <c r="R142" s="222"/>
      <c r="S142" s="222"/>
      <c r="T142" s="223"/>
      <c r="U142" s="34"/>
      <c r="V142" s="34"/>
      <c r="W142" s="34"/>
      <c r="X142" s="34"/>
      <c r="Y142" s="34"/>
      <c r="Z142" s="34"/>
      <c r="AA142" s="34"/>
      <c r="AB142" s="34"/>
      <c r="AC142" s="34"/>
      <c r="AD142" s="34"/>
      <c r="AE142" s="34"/>
      <c r="AT142" s="17" t="s">
        <v>135</v>
      </c>
      <c r="AU142" s="17" t="s">
        <v>87</v>
      </c>
    </row>
    <row r="143" spans="1:65" s="1" customFormat="1" ht="6.95" customHeight="1">
      <c r="A143" s="34"/>
      <c r="B143" s="54"/>
      <c r="C143" s="55"/>
      <c r="D143" s="55"/>
      <c r="E143" s="55"/>
      <c r="F143" s="55"/>
      <c r="G143" s="55"/>
      <c r="H143" s="55"/>
      <c r="I143" s="152"/>
      <c r="J143" s="55"/>
      <c r="K143" s="55"/>
      <c r="L143" s="39"/>
      <c r="M143" s="34"/>
      <c r="O143" s="34"/>
      <c r="P143" s="34"/>
      <c r="Q143" s="34"/>
      <c r="R143" s="34"/>
      <c r="S143" s="34"/>
      <c r="T143" s="34"/>
      <c r="U143" s="34"/>
      <c r="V143" s="34"/>
      <c r="W143" s="34"/>
      <c r="X143" s="34"/>
      <c r="Y143" s="34"/>
      <c r="Z143" s="34"/>
      <c r="AA143" s="34"/>
      <c r="AB143" s="34"/>
      <c r="AC143" s="34"/>
      <c r="AD143" s="34"/>
      <c r="AE143" s="34"/>
    </row>
  </sheetData>
  <sheetProtection algorithmName="SHA-512" hashValue="Fc2bK4Ztn+aX4TpR1WGKKIBJmM2CRO1Jcgtlab2ee7cZRx9bQrKMnCzM1kWs4CXve8+jeLVXPGYyqWc8Nf171Q==" saltValue="oee1mX0ULd5cVzYOYLD725A2xS7TLwHFUwI6C342T0k9iLhgwlq7PYdMASjwD7EODtUB3UhBEyx/iju+VfSWWw==" spinCount="100000" sheet="1" objects="1" scenarios="1" formatColumns="0" formatRows="0" autoFilter="0"/>
  <autoFilter ref="C121:K142"/>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35"/>
  <sheetViews>
    <sheetView showGridLines="0" tabSelected="1" topLeftCell="A96" workbookViewId="0">
      <selection activeCell="J109" sqref="J109"/>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10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308"/>
      <c r="M2" s="308"/>
      <c r="N2" s="308"/>
      <c r="O2" s="308"/>
      <c r="P2" s="308"/>
      <c r="Q2" s="308"/>
      <c r="R2" s="308"/>
      <c r="S2" s="308"/>
      <c r="T2" s="308"/>
      <c r="U2" s="308"/>
      <c r="V2" s="308"/>
      <c r="AT2" s="17" t="s">
        <v>91</v>
      </c>
    </row>
    <row r="3" spans="1:46" ht="6.95" customHeight="1">
      <c r="B3" s="109"/>
      <c r="C3" s="110"/>
      <c r="D3" s="110"/>
      <c r="E3" s="110"/>
      <c r="F3" s="110"/>
      <c r="G3" s="110"/>
      <c r="H3" s="110"/>
      <c r="I3" s="111"/>
      <c r="J3" s="110"/>
      <c r="K3" s="110"/>
      <c r="L3" s="20"/>
      <c r="AT3" s="17" t="s">
        <v>87</v>
      </c>
    </row>
    <row r="4" spans="1:46" ht="24.95" customHeight="1">
      <c r="B4" s="20"/>
      <c r="D4" s="112" t="s">
        <v>92</v>
      </c>
      <c r="L4" s="20"/>
      <c r="M4" s="113" t="s">
        <v>10</v>
      </c>
      <c r="AT4" s="17" t="s">
        <v>4</v>
      </c>
    </row>
    <row r="5" spans="1:46" ht="6.95" customHeight="1">
      <c r="B5" s="20"/>
      <c r="L5" s="20"/>
    </row>
    <row r="6" spans="1:46" ht="12" customHeight="1">
      <c r="B6" s="20"/>
      <c r="D6" s="114" t="s">
        <v>16</v>
      </c>
      <c r="L6" s="20"/>
    </row>
    <row r="7" spans="1:46" ht="16.5" customHeight="1">
      <c r="B7" s="20"/>
      <c r="E7" s="324" t="str">
        <f>'Rekapitulace stavby'!K6</f>
        <v>Stavební úpravy kuchyně a jídelny, Obránců míru 1714, Přelouč - 3.etapa</v>
      </c>
      <c r="F7" s="325"/>
      <c r="G7" s="325"/>
      <c r="H7" s="325"/>
      <c r="L7" s="20"/>
    </row>
    <row r="8" spans="1:46" s="1" customFormat="1" ht="12" customHeight="1">
      <c r="A8" s="34"/>
      <c r="B8" s="39"/>
      <c r="C8" s="34"/>
      <c r="D8" s="114" t="s">
        <v>93</v>
      </c>
      <c r="E8" s="34"/>
      <c r="F8" s="34"/>
      <c r="G8" s="34"/>
      <c r="H8" s="34"/>
      <c r="I8" s="115"/>
      <c r="J8" s="34"/>
      <c r="K8" s="34"/>
      <c r="L8" s="51"/>
      <c r="S8" s="34"/>
      <c r="T8" s="34"/>
      <c r="U8" s="34"/>
      <c r="V8" s="34"/>
      <c r="W8" s="34"/>
      <c r="X8" s="34"/>
      <c r="Y8" s="34"/>
      <c r="Z8" s="34"/>
      <c r="AA8" s="34"/>
      <c r="AB8" s="34"/>
      <c r="AC8" s="34"/>
      <c r="AD8" s="34"/>
      <c r="AE8" s="34"/>
    </row>
    <row r="9" spans="1:46" s="1" customFormat="1" ht="24.75" customHeight="1">
      <c r="A9" s="34"/>
      <c r="B9" s="39"/>
      <c r="C9" s="34"/>
      <c r="D9" s="34"/>
      <c r="E9" s="326" t="s">
        <v>176</v>
      </c>
      <c r="F9" s="327"/>
      <c r="G9" s="327"/>
      <c r="H9" s="327"/>
      <c r="I9" s="115"/>
      <c r="J9" s="34"/>
      <c r="K9" s="34"/>
      <c r="L9" s="51"/>
      <c r="S9" s="34"/>
      <c r="T9" s="34"/>
      <c r="U9" s="34"/>
      <c r="V9" s="34"/>
      <c r="W9" s="34"/>
      <c r="X9" s="34"/>
      <c r="Y9" s="34"/>
      <c r="Z9" s="34"/>
      <c r="AA9" s="34"/>
      <c r="AB9" s="34"/>
      <c r="AC9" s="34"/>
      <c r="AD9" s="34"/>
      <c r="AE9" s="34"/>
    </row>
    <row r="10" spans="1:46" s="1" customFormat="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1" customFormat="1" ht="12"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1" customFormat="1" ht="12" customHeight="1">
      <c r="A12" s="34"/>
      <c r="B12" s="39"/>
      <c r="C12" s="34"/>
      <c r="D12" s="114" t="s">
        <v>20</v>
      </c>
      <c r="E12" s="34"/>
      <c r="F12" s="116" t="s">
        <v>21</v>
      </c>
      <c r="G12" s="34"/>
      <c r="H12" s="34"/>
      <c r="I12" s="117" t="s">
        <v>22</v>
      </c>
      <c r="J12" s="118" t="str">
        <f>'Rekapitulace stavby'!AN8</f>
        <v>12. 5. 2020</v>
      </c>
      <c r="K12" s="34"/>
      <c r="L12" s="51"/>
      <c r="S12" s="34"/>
      <c r="T12" s="34"/>
      <c r="U12" s="34"/>
      <c r="V12" s="34"/>
      <c r="W12" s="34"/>
      <c r="X12" s="34"/>
      <c r="Y12" s="34"/>
      <c r="Z12" s="34"/>
      <c r="AA12" s="34"/>
      <c r="AB12" s="34"/>
      <c r="AC12" s="34"/>
      <c r="AD12" s="34"/>
      <c r="AE12" s="34"/>
    </row>
    <row r="13" spans="1:46" s="1"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1" customFormat="1" ht="12" customHeight="1">
      <c r="A14" s="34"/>
      <c r="B14" s="39"/>
      <c r="C14" s="34"/>
      <c r="D14" s="114" t="s">
        <v>24</v>
      </c>
      <c r="E14" s="34"/>
      <c r="F14" s="34"/>
      <c r="G14" s="34"/>
      <c r="H14" s="34"/>
      <c r="I14" s="117" t="s">
        <v>25</v>
      </c>
      <c r="J14" s="116" t="s">
        <v>1</v>
      </c>
      <c r="K14" s="34"/>
      <c r="L14" s="51"/>
      <c r="S14" s="34"/>
      <c r="T14" s="34"/>
      <c r="U14" s="34"/>
      <c r="V14" s="34"/>
      <c r="W14" s="34"/>
      <c r="X14" s="34"/>
      <c r="Y14" s="34"/>
      <c r="Z14" s="34"/>
      <c r="AA14" s="34"/>
      <c r="AB14" s="34"/>
      <c r="AC14" s="34"/>
      <c r="AD14" s="34"/>
      <c r="AE14" s="34"/>
    </row>
    <row r="15" spans="1:46" s="1" customFormat="1" ht="18" customHeight="1">
      <c r="A15" s="34"/>
      <c r="B15" s="39"/>
      <c r="C15" s="34"/>
      <c r="D15" s="34"/>
      <c r="E15" s="116" t="s">
        <v>26</v>
      </c>
      <c r="F15" s="34"/>
      <c r="G15" s="34"/>
      <c r="H15" s="34"/>
      <c r="I15" s="117" t="s">
        <v>27</v>
      </c>
      <c r="J15" s="116" t="s">
        <v>1</v>
      </c>
      <c r="K15" s="34"/>
      <c r="L15" s="51"/>
      <c r="S15" s="34"/>
      <c r="T15" s="34"/>
      <c r="U15" s="34"/>
      <c r="V15" s="34"/>
      <c r="W15" s="34"/>
      <c r="X15" s="34"/>
      <c r="Y15" s="34"/>
      <c r="Z15" s="34"/>
      <c r="AA15" s="34"/>
      <c r="AB15" s="34"/>
      <c r="AC15" s="34"/>
      <c r="AD15" s="34"/>
      <c r="AE15" s="34"/>
    </row>
    <row r="16" spans="1:46" s="1"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1" customFormat="1" ht="12"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1" customFormat="1" ht="18" customHeight="1">
      <c r="A18" s="34"/>
      <c r="B18" s="39"/>
      <c r="C18" s="34"/>
      <c r="D18" s="34"/>
      <c r="E18" s="328" t="str">
        <f>'Rekapitulace stavby'!E14</f>
        <v>Vyplň údaj</v>
      </c>
      <c r="F18" s="329"/>
      <c r="G18" s="329"/>
      <c r="H18" s="329"/>
      <c r="I18" s="117" t="s">
        <v>27</v>
      </c>
      <c r="J18" s="30" t="str">
        <f>'Rekapitulace stavby'!AN14</f>
        <v>Vyplň údaj</v>
      </c>
      <c r="K18" s="34"/>
      <c r="L18" s="51"/>
      <c r="S18" s="34"/>
      <c r="T18" s="34"/>
      <c r="U18" s="34"/>
      <c r="V18" s="34"/>
      <c r="W18" s="34"/>
      <c r="X18" s="34"/>
      <c r="Y18" s="34"/>
      <c r="Z18" s="34"/>
      <c r="AA18" s="34"/>
      <c r="AB18" s="34"/>
      <c r="AC18" s="34"/>
      <c r="AD18" s="34"/>
      <c r="AE18" s="34"/>
    </row>
    <row r="19" spans="1:31" s="1"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1" customFormat="1" ht="12" customHeight="1">
      <c r="A20" s="34"/>
      <c r="B20" s="39"/>
      <c r="C20" s="34"/>
      <c r="D20" s="114" t="s">
        <v>30</v>
      </c>
      <c r="E20" s="34"/>
      <c r="F20" s="34"/>
      <c r="G20" s="34"/>
      <c r="H20" s="34"/>
      <c r="I20" s="117" t="s">
        <v>25</v>
      </c>
      <c r="J20" s="116" t="s">
        <v>1</v>
      </c>
      <c r="K20" s="34"/>
      <c r="L20" s="51"/>
      <c r="S20" s="34"/>
      <c r="T20" s="34"/>
      <c r="U20" s="34"/>
      <c r="V20" s="34"/>
      <c r="W20" s="34"/>
      <c r="X20" s="34"/>
      <c r="Y20" s="34"/>
      <c r="Z20" s="34"/>
      <c r="AA20" s="34"/>
      <c r="AB20" s="34"/>
      <c r="AC20" s="34"/>
      <c r="AD20" s="34"/>
      <c r="AE20" s="34"/>
    </row>
    <row r="21" spans="1:31" s="1" customFormat="1" ht="18" customHeight="1">
      <c r="A21" s="34"/>
      <c r="B21" s="39"/>
      <c r="C21" s="34"/>
      <c r="D21" s="34"/>
      <c r="E21" s="116" t="s">
        <v>31</v>
      </c>
      <c r="F21" s="34"/>
      <c r="G21" s="34"/>
      <c r="H21" s="34"/>
      <c r="I21" s="117" t="s">
        <v>27</v>
      </c>
      <c r="J21" s="116" t="s">
        <v>1</v>
      </c>
      <c r="K21" s="34"/>
      <c r="L21" s="51"/>
      <c r="S21" s="34"/>
      <c r="T21" s="34"/>
      <c r="U21" s="34"/>
      <c r="V21" s="34"/>
      <c r="W21" s="34"/>
      <c r="X21" s="34"/>
      <c r="Y21" s="34"/>
      <c r="Z21" s="34"/>
      <c r="AA21" s="34"/>
      <c r="AB21" s="34"/>
      <c r="AC21" s="34"/>
      <c r="AD21" s="34"/>
      <c r="AE21" s="34"/>
    </row>
    <row r="22" spans="1:31" s="1"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1" customFormat="1" ht="12" customHeight="1">
      <c r="A23" s="34"/>
      <c r="B23" s="39"/>
      <c r="C23" s="34"/>
      <c r="D23" s="114" t="s">
        <v>33</v>
      </c>
      <c r="E23" s="34"/>
      <c r="F23" s="34"/>
      <c r="G23" s="34"/>
      <c r="H23" s="34"/>
      <c r="I23" s="117" t="s">
        <v>25</v>
      </c>
      <c r="J23" s="116" t="s">
        <v>1</v>
      </c>
      <c r="K23" s="34"/>
      <c r="L23" s="51"/>
      <c r="S23" s="34"/>
      <c r="T23" s="34"/>
      <c r="U23" s="34"/>
      <c r="V23" s="34"/>
      <c r="W23" s="34"/>
      <c r="X23" s="34"/>
      <c r="Y23" s="34"/>
      <c r="Z23" s="34"/>
      <c r="AA23" s="34"/>
      <c r="AB23" s="34"/>
      <c r="AC23" s="34"/>
      <c r="AD23" s="34"/>
      <c r="AE23" s="34"/>
    </row>
    <row r="24" spans="1:31" s="1" customFormat="1" ht="18" customHeight="1">
      <c r="A24" s="34"/>
      <c r="B24" s="39"/>
      <c r="C24" s="34"/>
      <c r="D24" s="34"/>
      <c r="E24" s="116" t="s">
        <v>34</v>
      </c>
      <c r="F24" s="34"/>
      <c r="G24" s="34"/>
      <c r="H24" s="34"/>
      <c r="I24" s="117" t="s">
        <v>27</v>
      </c>
      <c r="J24" s="116" t="s">
        <v>1</v>
      </c>
      <c r="K24" s="34"/>
      <c r="L24" s="51"/>
      <c r="S24" s="34"/>
      <c r="T24" s="34"/>
      <c r="U24" s="34"/>
      <c r="V24" s="34"/>
      <c r="W24" s="34"/>
      <c r="X24" s="34"/>
      <c r="Y24" s="34"/>
      <c r="Z24" s="34"/>
      <c r="AA24" s="34"/>
      <c r="AB24" s="34"/>
      <c r="AC24" s="34"/>
      <c r="AD24" s="34"/>
      <c r="AE24" s="34"/>
    </row>
    <row r="25" spans="1:31" s="1"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1" customFormat="1" ht="12" customHeight="1">
      <c r="A26" s="34"/>
      <c r="B26" s="39"/>
      <c r="C26" s="34"/>
      <c r="D26" s="114" t="s">
        <v>35</v>
      </c>
      <c r="E26" s="34"/>
      <c r="F26" s="34"/>
      <c r="G26" s="34"/>
      <c r="H26" s="34"/>
      <c r="I26" s="115"/>
      <c r="J26" s="34"/>
      <c r="K26" s="34"/>
      <c r="L26" s="51"/>
      <c r="S26" s="34"/>
      <c r="T26" s="34"/>
      <c r="U26" s="34"/>
      <c r="V26" s="34"/>
      <c r="W26" s="34"/>
      <c r="X26" s="34"/>
      <c r="Y26" s="34"/>
      <c r="Z26" s="34"/>
      <c r="AA26" s="34"/>
      <c r="AB26" s="34"/>
      <c r="AC26" s="34"/>
      <c r="AD26" s="34"/>
      <c r="AE26" s="34"/>
    </row>
    <row r="27" spans="1:31" s="7" customFormat="1" ht="16.5" customHeight="1">
      <c r="A27" s="119"/>
      <c r="B27" s="120"/>
      <c r="C27" s="119"/>
      <c r="D27" s="119"/>
      <c r="E27" s="330" t="s">
        <v>1</v>
      </c>
      <c r="F27" s="330"/>
      <c r="G27" s="330"/>
      <c r="H27" s="330"/>
      <c r="I27" s="121"/>
      <c r="J27" s="119"/>
      <c r="K27" s="119"/>
      <c r="L27" s="122"/>
      <c r="S27" s="119"/>
      <c r="T27" s="119"/>
      <c r="U27" s="119"/>
      <c r="V27" s="119"/>
      <c r="W27" s="119"/>
      <c r="X27" s="119"/>
      <c r="Y27" s="119"/>
      <c r="Z27" s="119"/>
      <c r="AA27" s="119"/>
      <c r="AB27" s="119"/>
      <c r="AC27" s="119"/>
      <c r="AD27" s="119"/>
      <c r="AE27" s="119"/>
    </row>
    <row r="28" spans="1:31" s="1"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1"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1" customFormat="1" ht="25.35" customHeight="1">
      <c r="A30" s="34"/>
      <c r="B30" s="39"/>
      <c r="C30" s="34"/>
      <c r="D30" s="125" t="s">
        <v>37</v>
      </c>
      <c r="E30" s="34"/>
      <c r="F30" s="34"/>
      <c r="G30" s="34"/>
      <c r="H30" s="34"/>
      <c r="I30" s="115"/>
      <c r="J30" s="126">
        <f>ROUND(J139, 2)</f>
        <v>6586445.7599999998</v>
      </c>
      <c r="K30" s="34"/>
      <c r="L30" s="51"/>
      <c r="S30" s="34"/>
      <c r="T30" s="34"/>
      <c r="U30" s="34"/>
      <c r="V30" s="34"/>
      <c r="W30" s="34"/>
      <c r="X30" s="34"/>
      <c r="Y30" s="34"/>
      <c r="Z30" s="34"/>
      <c r="AA30" s="34"/>
      <c r="AB30" s="34"/>
      <c r="AC30" s="34"/>
      <c r="AD30" s="34"/>
      <c r="AE30" s="34"/>
    </row>
    <row r="31" spans="1:31" s="1"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1" customFormat="1" ht="14.45" customHeight="1">
      <c r="A32" s="34"/>
      <c r="B32" s="39"/>
      <c r="C32" s="34"/>
      <c r="D32" s="34"/>
      <c r="E32" s="34"/>
      <c r="F32" s="127" t="s">
        <v>39</v>
      </c>
      <c r="G32" s="34"/>
      <c r="H32" s="34"/>
      <c r="I32" s="128" t="s">
        <v>38</v>
      </c>
      <c r="J32" s="127" t="s">
        <v>40</v>
      </c>
      <c r="K32" s="34"/>
      <c r="L32" s="51"/>
      <c r="S32" s="34"/>
      <c r="T32" s="34"/>
      <c r="U32" s="34"/>
      <c r="V32" s="34"/>
      <c r="W32" s="34"/>
      <c r="X32" s="34"/>
      <c r="Y32" s="34"/>
      <c r="Z32" s="34"/>
      <c r="AA32" s="34"/>
      <c r="AB32" s="34"/>
      <c r="AC32" s="34"/>
      <c r="AD32" s="34"/>
      <c r="AE32" s="34"/>
    </row>
    <row r="33" spans="1:31" s="1" customFormat="1" ht="14.45" customHeight="1">
      <c r="A33" s="34"/>
      <c r="B33" s="39"/>
      <c r="C33" s="34"/>
      <c r="D33" s="129" t="s">
        <v>41</v>
      </c>
      <c r="E33" s="114" t="s">
        <v>42</v>
      </c>
      <c r="F33" s="130">
        <f>ROUND((SUM(BE139:BE734)),  2)</f>
        <v>6586445.7599999998</v>
      </c>
      <c r="G33" s="34"/>
      <c r="H33" s="34"/>
      <c r="I33" s="131">
        <v>0.21</v>
      </c>
      <c r="J33" s="130">
        <f>ROUND(((SUM(BE139:BE734))*I33),  2)</f>
        <v>1383153.61</v>
      </c>
      <c r="K33" s="34"/>
      <c r="L33" s="51"/>
      <c r="S33" s="34"/>
      <c r="T33" s="34"/>
      <c r="U33" s="34"/>
      <c r="V33" s="34"/>
      <c r="W33" s="34"/>
      <c r="X33" s="34"/>
      <c r="Y33" s="34"/>
      <c r="Z33" s="34"/>
      <c r="AA33" s="34"/>
      <c r="AB33" s="34"/>
      <c r="AC33" s="34"/>
      <c r="AD33" s="34"/>
      <c r="AE33" s="34"/>
    </row>
    <row r="34" spans="1:31" s="1" customFormat="1" ht="14.45" customHeight="1">
      <c r="A34" s="34"/>
      <c r="B34" s="39"/>
      <c r="C34" s="34"/>
      <c r="D34" s="34"/>
      <c r="E34" s="114" t="s">
        <v>43</v>
      </c>
      <c r="F34" s="130">
        <f>ROUND((SUM(BF139:BF734)),  2)</f>
        <v>0</v>
      </c>
      <c r="G34" s="34"/>
      <c r="H34" s="34"/>
      <c r="I34" s="131">
        <v>0.15</v>
      </c>
      <c r="J34" s="130">
        <f>ROUND(((SUM(BF139:BF734))*I34),  2)</f>
        <v>0</v>
      </c>
      <c r="K34" s="34"/>
      <c r="L34" s="51"/>
      <c r="S34" s="34"/>
      <c r="T34" s="34"/>
      <c r="U34" s="34"/>
      <c r="V34" s="34"/>
      <c r="W34" s="34"/>
      <c r="X34" s="34"/>
      <c r="Y34" s="34"/>
      <c r="Z34" s="34"/>
      <c r="AA34" s="34"/>
      <c r="AB34" s="34"/>
      <c r="AC34" s="34"/>
      <c r="AD34" s="34"/>
      <c r="AE34" s="34"/>
    </row>
    <row r="35" spans="1:31" s="1" customFormat="1" ht="14.45" hidden="1" customHeight="1">
      <c r="A35" s="34"/>
      <c r="B35" s="39"/>
      <c r="C35" s="34"/>
      <c r="D35" s="34"/>
      <c r="E35" s="114" t="s">
        <v>44</v>
      </c>
      <c r="F35" s="130">
        <f>ROUND((SUM(BG139:BG734)),  2)</f>
        <v>0</v>
      </c>
      <c r="G35" s="34"/>
      <c r="H35" s="34"/>
      <c r="I35" s="131">
        <v>0.21</v>
      </c>
      <c r="J35" s="130">
        <f>0</f>
        <v>0</v>
      </c>
      <c r="K35" s="34"/>
      <c r="L35" s="51"/>
      <c r="S35" s="34"/>
      <c r="T35" s="34"/>
      <c r="U35" s="34"/>
      <c r="V35" s="34"/>
      <c r="W35" s="34"/>
      <c r="X35" s="34"/>
      <c r="Y35" s="34"/>
      <c r="Z35" s="34"/>
      <c r="AA35" s="34"/>
      <c r="AB35" s="34"/>
      <c r="AC35" s="34"/>
      <c r="AD35" s="34"/>
      <c r="AE35" s="34"/>
    </row>
    <row r="36" spans="1:31" s="1" customFormat="1" ht="14.45" hidden="1" customHeight="1">
      <c r="A36" s="34"/>
      <c r="B36" s="39"/>
      <c r="C36" s="34"/>
      <c r="D36" s="34"/>
      <c r="E36" s="114" t="s">
        <v>45</v>
      </c>
      <c r="F36" s="130">
        <f>ROUND((SUM(BH139:BH734)),  2)</f>
        <v>0</v>
      </c>
      <c r="G36" s="34"/>
      <c r="H36" s="34"/>
      <c r="I36" s="131">
        <v>0.15</v>
      </c>
      <c r="J36" s="130">
        <f>0</f>
        <v>0</v>
      </c>
      <c r="K36" s="34"/>
      <c r="L36" s="51"/>
      <c r="S36" s="34"/>
      <c r="T36" s="34"/>
      <c r="U36" s="34"/>
      <c r="V36" s="34"/>
      <c r="W36" s="34"/>
      <c r="X36" s="34"/>
      <c r="Y36" s="34"/>
      <c r="Z36" s="34"/>
      <c r="AA36" s="34"/>
      <c r="AB36" s="34"/>
      <c r="AC36" s="34"/>
      <c r="AD36" s="34"/>
      <c r="AE36" s="34"/>
    </row>
    <row r="37" spans="1:31" s="1" customFormat="1" ht="14.45" hidden="1" customHeight="1">
      <c r="A37" s="34"/>
      <c r="B37" s="39"/>
      <c r="C37" s="34"/>
      <c r="D37" s="34"/>
      <c r="E37" s="114" t="s">
        <v>46</v>
      </c>
      <c r="F37" s="130">
        <f>ROUND((SUM(BI139:BI734)),  2)</f>
        <v>0</v>
      </c>
      <c r="G37" s="34"/>
      <c r="H37" s="34"/>
      <c r="I37" s="131">
        <v>0</v>
      </c>
      <c r="J37" s="130">
        <f>0</f>
        <v>0</v>
      </c>
      <c r="K37" s="34"/>
      <c r="L37" s="51"/>
      <c r="S37" s="34"/>
      <c r="T37" s="34"/>
      <c r="U37" s="34"/>
      <c r="V37" s="34"/>
      <c r="W37" s="34"/>
      <c r="X37" s="34"/>
      <c r="Y37" s="34"/>
      <c r="Z37" s="34"/>
      <c r="AA37" s="34"/>
      <c r="AB37" s="34"/>
      <c r="AC37" s="34"/>
      <c r="AD37" s="34"/>
      <c r="AE37" s="34"/>
    </row>
    <row r="38" spans="1:31" s="1"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1" customFormat="1" ht="25.35" customHeight="1">
      <c r="A39" s="34"/>
      <c r="B39" s="39"/>
      <c r="C39" s="132"/>
      <c r="D39" s="133" t="s">
        <v>47</v>
      </c>
      <c r="E39" s="134"/>
      <c r="F39" s="134"/>
      <c r="G39" s="135" t="s">
        <v>48</v>
      </c>
      <c r="H39" s="136" t="s">
        <v>49</v>
      </c>
      <c r="I39" s="137"/>
      <c r="J39" s="138">
        <f>SUM(J30:J37)</f>
        <v>7969599.3700000001</v>
      </c>
      <c r="K39" s="139"/>
      <c r="L39" s="51"/>
      <c r="S39" s="34"/>
      <c r="T39" s="34"/>
      <c r="U39" s="34"/>
      <c r="V39" s="34"/>
      <c r="W39" s="34"/>
      <c r="X39" s="34"/>
      <c r="Y39" s="34"/>
      <c r="Z39" s="34"/>
      <c r="AA39" s="34"/>
      <c r="AB39" s="34"/>
      <c r="AC39" s="34"/>
      <c r="AD39" s="34"/>
      <c r="AE39" s="34"/>
    </row>
    <row r="40" spans="1:31" s="1"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ht="14.45" customHeight="1">
      <c r="B41" s="20"/>
      <c r="L41" s="20"/>
    </row>
    <row r="42" spans="1:31" ht="14.45" customHeight="1">
      <c r="B42" s="20"/>
      <c r="L42" s="20"/>
    </row>
    <row r="43" spans="1:31" ht="14.45" customHeight="1">
      <c r="B43" s="20"/>
      <c r="L43" s="20"/>
    </row>
    <row r="44" spans="1:31" ht="14.45" customHeight="1">
      <c r="B44" s="20"/>
      <c r="L44" s="20"/>
    </row>
    <row r="45" spans="1:31" ht="14.45" customHeight="1">
      <c r="B45" s="20"/>
      <c r="L45" s="20"/>
    </row>
    <row r="46" spans="1:31" ht="14.45" customHeight="1">
      <c r="B46" s="20"/>
      <c r="L46" s="20"/>
    </row>
    <row r="47" spans="1:31" ht="14.45" customHeight="1">
      <c r="B47" s="20"/>
      <c r="L47" s="20"/>
    </row>
    <row r="48" spans="1:31" ht="14.45" customHeight="1">
      <c r="B48" s="20"/>
      <c r="L48" s="20"/>
    </row>
    <row r="49" spans="1:31" ht="14.45" customHeight="1">
      <c r="B49" s="20"/>
      <c r="L49" s="20"/>
    </row>
    <row r="50" spans="1:31" s="1" customFormat="1" ht="14.45" customHeight="1">
      <c r="B50" s="51"/>
      <c r="D50" s="140" t="s">
        <v>50</v>
      </c>
      <c r="E50" s="141"/>
      <c r="F50" s="141"/>
      <c r="G50" s="140" t="s">
        <v>51</v>
      </c>
      <c r="H50" s="141"/>
      <c r="I50" s="142"/>
      <c r="J50" s="141"/>
      <c r="K50" s="141"/>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1" customFormat="1" ht="12.75">
      <c r="A61" s="34"/>
      <c r="B61" s="39"/>
      <c r="C61" s="34"/>
      <c r="D61" s="143" t="s">
        <v>52</v>
      </c>
      <c r="E61" s="144"/>
      <c r="F61" s="145" t="s">
        <v>53</v>
      </c>
      <c r="G61" s="143" t="s">
        <v>52</v>
      </c>
      <c r="H61" s="144"/>
      <c r="I61" s="146"/>
      <c r="J61" s="147" t="s">
        <v>53</v>
      </c>
      <c r="K61" s="144"/>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1" customFormat="1" ht="12.75">
      <c r="A65" s="34"/>
      <c r="B65" s="39"/>
      <c r="C65" s="34"/>
      <c r="D65" s="140" t="s">
        <v>54</v>
      </c>
      <c r="E65" s="148"/>
      <c r="F65" s="148"/>
      <c r="G65" s="140" t="s">
        <v>55</v>
      </c>
      <c r="H65" s="148"/>
      <c r="I65" s="149"/>
      <c r="J65" s="148"/>
      <c r="K65" s="148"/>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1" customFormat="1" ht="12.75">
      <c r="A76" s="34"/>
      <c r="B76" s="39"/>
      <c r="C76" s="34"/>
      <c r="D76" s="143" t="s">
        <v>52</v>
      </c>
      <c r="E76" s="144"/>
      <c r="F76" s="145" t="s">
        <v>53</v>
      </c>
      <c r="G76" s="143" t="s">
        <v>52</v>
      </c>
      <c r="H76" s="144"/>
      <c r="I76" s="146"/>
      <c r="J76" s="147" t="s">
        <v>53</v>
      </c>
      <c r="K76" s="144"/>
      <c r="L76" s="51"/>
      <c r="S76" s="34"/>
      <c r="T76" s="34"/>
      <c r="U76" s="34"/>
      <c r="V76" s="34"/>
      <c r="W76" s="34"/>
      <c r="X76" s="34"/>
      <c r="Y76" s="34"/>
      <c r="Z76" s="34"/>
      <c r="AA76" s="34"/>
      <c r="AB76" s="34"/>
      <c r="AC76" s="34"/>
      <c r="AD76" s="34"/>
      <c r="AE76" s="34"/>
    </row>
    <row r="77" spans="1:31" s="1"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1"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1" customFormat="1" ht="24.95" customHeight="1">
      <c r="A82" s="34"/>
      <c r="B82" s="35"/>
      <c r="C82" s="23" t="s">
        <v>95</v>
      </c>
      <c r="D82" s="36"/>
      <c r="E82" s="36"/>
      <c r="F82" s="36"/>
      <c r="G82" s="36"/>
      <c r="H82" s="36"/>
      <c r="I82" s="115"/>
      <c r="J82" s="36"/>
      <c r="K82" s="36"/>
      <c r="L82" s="51"/>
      <c r="S82" s="34"/>
      <c r="T82" s="34"/>
      <c r="U82" s="34"/>
      <c r="V82" s="34"/>
      <c r="W82" s="34"/>
      <c r="X82" s="34"/>
      <c r="Y82" s="34"/>
      <c r="Z82" s="34"/>
      <c r="AA82" s="34"/>
      <c r="AB82" s="34"/>
      <c r="AC82" s="34"/>
      <c r="AD82" s="34"/>
      <c r="AE82" s="34"/>
    </row>
    <row r="83" spans="1:47" s="1"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1"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1" customFormat="1" ht="16.5" customHeight="1">
      <c r="A85" s="34"/>
      <c r="B85" s="35"/>
      <c r="C85" s="36"/>
      <c r="D85" s="36"/>
      <c r="E85" s="322" t="str">
        <f>E7</f>
        <v>Stavební úpravy kuchyně a jídelny, Obránců míru 1714, Přelouč - 3.etapa</v>
      </c>
      <c r="F85" s="323"/>
      <c r="G85" s="323"/>
      <c r="H85" s="323"/>
      <c r="I85" s="115"/>
      <c r="J85" s="36"/>
      <c r="K85" s="36"/>
      <c r="L85" s="51"/>
      <c r="S85" s="34"/>
      <c r="T85" s="34"/>
      <c r="U85" s="34"/>
      <c r="V85" s="34"/>
      <c r="W85" s="34"/>
      <c r="X85" s="34"/>
      <c r="Y85" s="34"/>
      <c r="Z85" s="34"/>
      <c r="AA85" s="34"/>
      <c r="AB85" s="34"/>
      <c r="AC85" s="34"/>
      <c r="AD85" s="34"/>
      <c r="AE85" s="34"/>
    </row>
    <row r="86" spans="1:47" s="1" customFormat="1" ht="12" customHeight="1">
      <c r="A86" s="34"/>
      <c r="B86" s="35"/>
      <c r="C86" s="29" t="s">
        <v>93</v>
      </c>
      <c r="D86" s="36"/>
      <c r="E86" s="36"/>
      <c r="F86" s="36"/>
      <c r="G86" s="36"/>
      <c r="H86" s="36"/>
      <c r="I86" s="115"/>
      <c r="J86" s="36"/>
      <c r="K86" s="36"/>
      <c r="L86" s="51"/>
      <c r="S86" s="34"/>
      <c r="T86" s="34"/>
      <c r="U86" s="34"/>
      <c r="V86" s="34"/>
      <c r="W86" s="34"/>
      <c r="X86" s="34"/>
      <c r="Y86" s="34"/>
      <c r="Z86" s="34"/>
      <c r="AA86" s="34"/>
      <c r="AB86" s="34"/>
      <c r="AC86" s="34"/>
      <c r="AD86" s="34"/>
      <c r="AE86" s="34"/>
    </row>
    <row r="87" spans="1:47" s="1" customFormat="1" ht="24.75" customHeight="1">
      <c r="A87" s="34"/>
      <c r="B87" s="35"/>
      <c r="C87" s="36"/>
      <c r="D87" s="36"/>
      <c r="E87" s="319" t="str">
        <f>E9</f>
        <v>01 - SO 03 Stavební úpravy 2. NP – jídelna, soc. zařízení 1. a 2.NP, schod. hala, 1.NP mimoškolní výchova</v>
      </c>
      <c r="F87" s="321"/>
      <c r="G87" s="321"/>
      <c r="H87" s="321"/>
      <c r="I87" s="115"/>
      <c r="J87" s="36"/>
      <c r="K87" s="36"/>
      <c r="L87" s="51"/>
      <c r="S87" s="34"/>
      <c r="T87" s="34"/>
      <c r="U87" s="34"/>
      <c r="V87" s="34"/>
      <c r="W87" s="34"/>
      <c r="X87" s="34"/>
      <c r="Y87" s="34"/>
      <c r="Z87" s="34"/>
      <c r="AA87" s="34"/>
      <c r="AB87" s="34"/>
      <c r="AC87" s="34"/>
      <c r="AD87" s="34"/>
      <c r="AE87" s="34"/>
    </row>
    <row r="88" spans="1:47" s="1"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1" customFormat="1" ht="12" customHeight="1">
      <c r="A89" s="34"/>
      <c r="B89" s="35"/>
      <c r="C89" s="29" t="s">
        <v>20</v>
      </c>
      <c r="D89" s="36"/>
      <c r="E89" s="36"/>
      <c r="F89" s="27" t="str">
        <f>F12</f>
        <v xml:space="preserve"> </v>
      </c>
      <c r="G89" s="36"/>
      <c r="H89" s="36"/>
      <c r="I89" s="117" t="s">
        <v>22</v>
      </c>
      <c r="J89" s="66" t="str">
        <f>IF(J12="","",J12)</f>
        <v>12. 5. 2020</v>
      </c>
      <c r="K89" s="36"/>
      <c r="L89" s="51"/>
      <c r="S89" s="34"/>
      <c r="T89" s="34"/>
      <c r="U89" s="34"/>
      <c r="V89" s="34"/>
      <c r="W89" s="34"/>
      <c r="X89" s="34"/>
      <c r="Y89" s="34"/>
      <c r="Z89" s="34"/>
      <c r="AA89" s="34"/>
      <c r="AB89" s="34"/>
      <c r="AC89" s="34"/>
      <c r="AD89" s="34"/>
      <c r="AE89" s="34"/>
    </row>
    <row r="90" spans="1:47" s="1"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1" customFormat="1" ht="25.7" customHeight="1">
      <c r="A91" s="34"/>
      <c r="B91" s="35"/>
      <c r="C91" s="29" t="s">
        <v>24</v>
      </c>
      <c r="D91" s="36"/>
      <c r="E91" s="36"/>
      <c r="F91" s="27" t="str">
        <f>E15</f>
        <v>Město Přelouč</v>
      </c>
      <c r="G91" s="36"/>
      <c r="H91" s="36"/>
      <c r="I91" s="117" t="s">
        <v>30</v>
      </c>
      <c r="J91" s="32" t="str">
        <f>E21</f>
        <v>Ing. Vítězslav Vomočil Pardubice</v>
      </c>
      <c r="K91" s="36"/>
      <c r="L91" s="51"/>
      <c r="S91" s="34"/>
      <c r="T91" s="34"/>
      <c r="U91" s="34"/>
      <c r="V91" s="34"/>
      <c r="W91" s="34"/>
      <c r="X91" s="34"/>
      <c r="Y91" s="34"/>
      <c r="Z91" s="34"/>
      <c r="AA91" s="34"/>
      <c r="AB91" s="34"/>
      <c r="AC91" s="34"/>
      <c r="AD91" s="34"/>
      <c r="AE91" s="34"/>
    </row>
    <row r="92" spans="1:47" s="1" customFormat="1" ht="15.2" customHeight="1">
      <c r="A92" s="34"/>
      <c r="B92" s="35"/>
      <c r="C92" s="29" t="s">
        <v>28</v>
      </c>
      <c r="D92" s="36"/>
      <c r="E92" s="36"/>
      <c r="F92" s="27" t="str">
        <f>IF(E18="","",E18)</f>
        <v>Vyplň údaj</v>
      </c>
      <c r="G92" s="36"/>
      <c r="H92" s="36"/>
      <c r="I92" s="117" t="s">
        <v>33</v>
      </c>
      <c r="J92" s="32" t="str">
        <f>E24</f>
        <v>Vojtěch</v>
      </c>
      <c r="K92" s="36"/>
      <c r="L92" s="51"/>
      <c r="S92" s="34"/>
      <c r="T92" s="34"/>
      <c r="U92" s="34"/>
      <c r="V92" s="34"/>
      <c r="W92" s="34"/>
      <c r="X92" s="34"/>
      <c r="Y92" s="34"/>
      <c r="Z92" s="34"/>
      <c r="AA92" s="34"/>
      <c r="AB92" s="34"/>
      <c r="AC92" s="34"/>
      <c r="AD92" s="34"/>
      <c r="AE92" s="34"/>
    </row>
    <row r="93" spans="1:47" s="1"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1" customFormat="1" ht="29.25" customHeight="1">
      <c r="A94" s="34"/>
      <c r="B94" s="35"/>
      <c r="C94" s="156" t="s">
        <v>96</v>
      </c>
      <c r="D94" s="157"/>
      <c r="E94" s="157"/>
      <c r="F94" s="157"/>
      <c r="G94" s="157"/>
      <c r="H94" s="157"/>
      <c r="I94" s="158"/>
      <c r="J94" s="159" t="s">
        <v>97</v>
      </c>
      <c r="K94" s="157"/>
      <c r="L94" s="51"/>
      <c r="S94" s="34"/>
      <c r="T94" s="34"/>
      <c r="U94" s="34"/>
      <c r="V94" s="34"/>
      <c r="W94" s="34"/>
      <c r="X94" s="34"/>
      <c r="Y94" s="34"/>
      <c r="Z94" s="34"/>
      <c r="AA94" s="34"/>
      <c r="AB94" s="34"/>
      <c r="AC94" s="34"/>
      <c r="AD94" s="34"/>
      <c r="AE94" s="34"/>
    </row>
    <row r="95" spans="1:47" s="1"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1" customFormat="1" ht="22.9" customHeight="1">
      <c r="A96" s="34"/>
      <c r="B96" s="35"/>
      <c r="C96" s="160" t="s">
        <v>98</v>
      </c>
      <c r="D96" s="36"/>
      <c r="E96" s="36"/>
      <c r="F96" s="36"/>
      <c r="G96" s="36"/>
      <c r="H96" s="36"/>
      <c r="I96" s="115"/>
      <c r="J96" s="84">
        <f>J139</f>
        <v>6586445.7600000007</v>
      </c>
      <c r="K96" s="36"/>
      <c r="L96" s="51"/>
      <c r="S96" s="34"/>
      <c r="T96" s="34"/>
      <c r="U96" s="34"/>
      <c r="V96" s="34"/>
      <c r="W96" s="34"/>
      <c r="X96" s="34"/>
      <c r="Y96" s="34"/>
      <c r="Z96" s="34"/>
      <c r="AA96" s="34"/>
      <c r="AB96" s="34"/>
      <c r="AC96" s="34"/>
      <c r="AD96" s="34"/>
      <c r="AE96" s="34"/>
      <c r="AU96" s="17" t="s">
        <v>99</v>
      </c>
    </row>
    <row r="97" spans="2:12" s="8" customFormat="1" ht="24.95" customHeight="1">
      <c r="B97" s="161"/>
      <c r="C97" s="162"/>
      <c r="D97" s="163" t="s">
        <v>177</v>
      </c>
      <c r="E97" s="164"/>
      <c r="F97" s="164"/>
      <c r="G97" s="164"/>
      <c r="H97" s="164"/>
      <c r="I97" s="165"/>
      <c r="J97" s="166">
        <f>J140</f>
        <v>1992128.42</v>
      </c>
      <c r="K97" s="162"/>
      <c r="L97" s="167"/>
    </row>
    <row r="98" spans="2:12" s="9" customFormat="1" ht="19.899999999999999" customHeight="1">
      <c r="B98" s="168"/>
      <c r="C98" s="169"/>
      <c r="D98" s="170" t="s">
        <v>178</v>
      </c>
      <c r="E98" s="171"/>
      <c r="F98" s="171"/>
      <c r="G98" s="171"/>
      <c r="H98" s="171"/>
      <c r="I98" s="172"/>
      <c r="J98" s="173">
        <f>J141</f>
        <v>66610.95</v>
      </c>
      <c r="K98" s="169"/>
      <c r="L98" s="174"/>
    </row>
    <row r="99" spans="2:12" s="9" customFormat="1" ht="19.899999999999999" customHeight="1">
      <c r="B99" s="168"/>
      <c r="C99" s="169"/>
      <c r="D99" s="170" t="s">
        <v>179</v>
      </c>
      <c r="E99" s="171"/>
      <c r="F99" s="171"/>
      <c r="G99" s="171"/>
      <c r="H99" s="171"/>
      <c r="I99" s="172"/>
      <c r="J99" s="173">
        <f>J170</f>
        <v>300550.55</v>
      </c>
      <c r="K99" s="169"/>
      <c r="L99" s="174"/>
    </row>
    <row r="100" spans="2:12" s="9" customFormat="1" ht="19.899999999999999" customHeight="1">
      <c r="B100" s="168"/>
      <c r="C100" s="169"/>
      <c r="D100" s="170" t="s">
        <v>180</v>
      </c>
      <c r="E100" s="171"/>
      <c r="F100" s="171"/>
      <c r="G100" s="171"/>
      <c r="H100" s="171"/>
      <c r="I100" s="172"/>
      <c r="J100" s="173">
        <f>J210</f>
        <v>600968</v>
      </c>
      <c r="K100" s="169"/>
      <c r="L100" s="174"/>
    </row>
    <row r="101" spans="2:12" s="9" customFormat="1" ht="19.899999999999999" customHeight="1">
      <c r="B101" s="168"/>
      <c r="C101" s="169"/>
      <c r="D101" s="170" t="s">
        <v>181</v>
      </c>
      <c r="E101" s="171"/>
      <c r="F101" s="171"/>
      <c r="G101" s="171"/>
      <c r="H101" s="171"/>
      <c r="I101" s="172"/>
      <c r="J101" s="173">
        <f>J276</f>
        <v>11542.880000000001</v>
      </c>
      <c r="K101" s="169"/>
      <c r="L101" s="174"/>
    </row>
    <row r="102" spans="2:12" s="9" customFormat="1" ht="19.899999999999999" customHeight="1">
      <c r="B102" s="168"/>
      <c r="C102" s="169"/>
      <c r="D102" s="170" t="s">
        <v>182</v>
      </c>
      <c r="E102" s="171"/>
      <c r="F102" s="171"/>
      <c r="G102" s="171"/>
      <c r="H102" s="171"/>
      <c r="I102" s="172"/>
      <c r="J102" s="173">
        <f>J280</f>
        <v>151317.82000000004</v>
      </c>
      <c r="K102" s="169"/>
      <c r="L102" s="174"/>
    </row>
    <row r="103" spans="2:12" s="9" customFormat="1" ht="19.899999999999999" customHeight="1">
      <c r="B103" s="168"/>
      <c r="C103" s="169"/>
      <c r="D103" s="170" t="s">
        <v>183</v>
      </c>
      <c r="E103" s="171"/>
      <c r="F103" s="171"/>
      <c r="G103" s="171"/>
      <c r="H103" s="171"/>
      <c r="I103" s="172"/>
      <c r="J103" s="173">
        <f>J302</f>
        <v>218067.19999999998</v>
      </c>
      <c r="K103" s="169"/>
      <c r="L103" s="174"/>
    </row>
    <row r="104" spans="2:12" s="9" customFormat="1" ht="19.899999999999999" customHeight="1">
      <c r="B104" s="168"/>
      <c r="C104" s="169"/>
      <c r="D104" s="170" t="s">
        <v>184</v>
      </c>
      <c r="E104" s="171"/>
      <c r="F104" s="171"/>
      <c r="G104" s="171"/>
      <c r="H104" s="171"/>
      <c r="I104" s="172"/>
      <c r="J104" s="173">
        <f>J370</f>
        <v>449488.39999999997</v>
      </c>
      <c r="K104" s="169"/>
      <c r="L104" s="174"/>
    </row>
    <row r="105" spans="2:12" s="9" customFormat="1" ht="19.899999999999999" customHeight="1">
      <c r="B105" s="168"/>
      <c r="C105" s="169"/>
      <c r="D105" s="170" t="s">
        <v>185</v>
      </c>
      <c r="E105" s="171"/>
      <c r="F105" s="171"/>
      <c r="G105" s="171"/>
      <c r="H105" s="171"/>
      <c r="I105" s="172"/>
      <c r="J105" s="173">
        <f>J379</f>
        <v>193582.62</v>
      </c>
      <c r="K105" s="169"/>
      <c r="L105" s="174"/>
    </row>
    <row r="106" spans="2:12" s="8" customFormat="1" ht="24.95" customHeight="1">
      <c r="B106" s="161"/>
      <c r="C106" s="162"/>
      <c r="D106" s="163" t="s">
        <v>186</v>
      </c>
      <c r="E106" s="164"/>
      <c r="F106" s="164"/>
      <c r="G106" s="164"/>
      <c r="H106" s="164"/>
      <c r="I106" s="165"/>
      <c r="J106" s="166">
        <f>J381</f>
        <v>4594317.3400000008</v>
      </c>
      <c r="K106" s="162"/>
      <c r="L106" s="167"/>
    </row>
    <row r="107" spans="2:12" s="9" customFormat="1" ht="19.899999999999999" customHeight="1">
      <c r="B107" s="168"/>
      <c r="C107" s="169"/>
      <c r="D107" s="170" t="s">
        <v>187</v>
      </c>
      <c r="E107" s="171"/>
      <c r="F107" s="171"/>
      <c r="G107" s="171"/>
      <c r="H107" s="171"/>
      <c r="I107" s="172"/>
      <c r="J107" s="173">
        <f>J382</f>
        <v>635463.1</v>
      </c>
      <c r="K107" s="169"/>
      <c r="L107" s="174"/>
    </row>
    <row r="108" spans="2:12" s="9" customFormat="1" ht="19.899999999999999" customHeight="1">
      <c r="B108" s="168"/>
      <c r="C108" s="169"/>
      <c r="D108" s="170" t="s">
        <v>188</v>
      </c>
      <c r="E108" s="171"/>
      <c r="F108" s="171"/>
      <c r="G108" s="171"/>
      <c r="H108" s="171"/>
      <c r="I108" s="172"/>
      <c r="J108" s="173">
        <f>J384</f>
        <v>223565.05</v>
      </c>
      <c r="K108" s="169"/>
      <c r="L108" s="174"/>
    </row>
    <row r="109" spans="2:12" s="9" customFormat="1" ht="19.899999999999999" customHeight="1">
      <c r="B109" s="168"/>
      <c r="C109" s="169"/>
      <c r="D109" s="170" t="s">
        <v>189</v>
      </c>
      <c r="E109" s="171"/>
      <c r="F109" s="171"/>
      <c r="G109" s="171"/>
      <c r="H109" s="171"/>
      <c r="I109" s="172"/>
      <c r="J109" s="173">
        <f>J386</f>
        <v>676286.09</v>
      </c>
      <c r="K109" s="169"/>
      <c r="L109" s="174"/>
    </row>
    <row r="110" spans="2:12" s="9" customFormat="1" ht="19.899999999999999" customHeight="1">
      <c r="B110" s="168"/>
      <c r="C110" s="169"/>
      <c r="D110" s="170" t="s">
        <v>190</v>
      </c>
      <c r="E110" s="171"/>
      <c r="F110" s="171"/>
      <c r="G110" s="171"/>
      <c r="H110" s="171"/>
      <c r="I110" s="172"/>
      <c r="J110" s="173">
        <f>J388</f>
        <v>290545.31000000006</v>
      </c>
      <c r="K110" s="169"/>
      <c r="L110" s="174"/>
    </row>
    <row r="111" spans="2:12" s="9" customFormat="1" ht="19.899999999999999" customHeight="1">
      <c r="B111" s="168"/>
      <c r="C111" s="169"/>
      <c r="D111" s="170" t="s">
        <v>191</v>
      </c>
      <c r="E111" s="171"/>
      <c r="F111" s="171"/>
      <c r="G111" s="171"/>
      <c r="H111" s="171"/>
      <c r="I111" s="172"/>
      <c r="J111" s="173">
        <f>J392</f>
        <v>157650</v>
      </c>
      <c r="K111" s="169"/>
      <c r="L111" s="174"/>
    </row>
    <row r="112" spans="2:12" s="9" customFormat="1" ht="19.899999999999999" customHeight="1">
      <c r="B112" s="168"/>
      <c r="C112" s="169"/>
      <c r="D112" s="170" t="s">
        <v>192</v>
      </c>
      <c r="E112" s="171"/>
      <c r="F112" s="171"/>
      <c r="G112" s="171"/>
      <c r="H112" s="171"/>
      <c r="I112" s="172"/>
      <c r="J112" s="173">
        <f>J394</f>
        <v>12021.59</v>
      </c>
      <c r="K112" s="169"/>
      <c r="L112" s="174"/>
    </row>
    <row r="113" spans="1:31" s="9" customFormat="1" ht="19.899999999999999" customHeight="1">
      <c r="B113" s="168"/>
      <c r="C113" s="169"/>
      <c r="D113" s="170" t="s">
        <v>193</v>
      </c>
      <c r="E113" s="171"/>
      <c r="F113" s="171"/>
      <c r="G113" s="171"/>
      <c r="H113" s="171"/>
      <c r="I113" s="172"/>
      <c r="J113" s="173">
        <f>J398</f>
        <v>160547.20000000001</v>
      </c>
      <c r="K113" s="169"/>
      <c r="L113" s="174"/>
    </row>
    <row r="114" spans="1:31" s="9" customFormat="1" ht="19.899999999999999" customHeight="1">
      <c r="B114" s="168"/>
      <c r="C114" s="169"/>
      <c r="D114" s="170" t="s">
        <v>194</v>
      </c>
      <c r="E114" s="171"/>
      <c r="F114" s="171"/>
      <c r="G114" s="171"/>
      <c r="H114" s="171"/>
      <c r="I114" s="172"/>
      <c r="J114" s="173">
        <f>J458</f>
        <v>741735.94</v>
      </c>
      <c r="K114" s="169"/>
      <c r="L114" s="174"/>
    </row>
    <row r="115" spans="1:31" s="9" customFormat="1" ht="19.899999999999999" customHeight="1">
      <c r="B115" s="168"/>
      <c r="C115" s="169"/>
      <c r="D115" s="170" t="s">
        <v>195</v>
      </c>
      <c r="E115" s="171"/>
      <c r="F115" s="171"/>
      <c r="G115" s="171"/>
      <c r="H115" s="171"/>
      <c r="I115" s="172"/>
      <c r="J115" s="173">
        <f>J496</f>
        <v>944165.71</v>
      </c>
      <c r="K115" s="169"/>
      <c r="L115" s="174"/>
    </row>
    <row r="116" spans="1:31" s="9" customFormat="1" ht="19.899999999999999" customHeight="1">
      <c r="B116" s="168"/>
      <c r="C116" s="169"/>
      <c r="D116" s="170" t="s">
        <v>196</v>
      </c>
      <c r="E116" s="171"/>
      <c r="F116" s="171"/>
      <c r="G116" s="171"/>
      <c r="H116" s="171"/>
      <c r="I116" s="172"/>
      <c r="J116" s="173">
        <f>J531</f>
        <v>134133.1</v>
      </c>
      <c r="K116" s="169"/>
      <c r="L116" s="174"/>
    </row>
    <row r="117" spans="1:31" s="9" customFormat="1" ht="19.899999999999999" customHeight="1">
      <c r="B117" s="168"/>
      <c r="C117" s="169"/>
      <c r="D117" s="170" t="s">
        <v>197</v>
      </c>
      <c r="E117" s="171"/>
      <c r="F117" s="171"/>
      <c r="G117" s="171"/>
      <c r="H117" s="171"/>
      <c r="I117" s="172"/>
      <c r="J117" s="173">
        <f>J566</f>
        <v>349445.53</v>
      </c>
      <c r="K117" s="169"/>
      <c r="L117" s="174"/>
    </row>
    <row r="118" spans="1:31" s="9" customFormat="1" ht="19.899999999999999" customHeight="1">
      <c r="B118" s="168"/>
      <c r="C118" s="169"/>
      <c r="D118" s="170" t="s">
        <v>198</v>
      </c>
      <c r="E118" s="171"/>
      <c r="F118" s="171"/>
      <c r="G118" s="171"/>
      <c r="H118" s="171"/>
      <c r="I118" s="172"/>
      <c r="J118" s="173">
        <f>J612</f>
        <v>95292.44</v>
      </c>
      <c r="K118" s="169"/>
      <c r="L118" s="174"/>
    </row>
    <row r="119" spans="1:31" s="9" customFormat="1" ht="19.899999999999999" customHeight="1">
      <c r="B119" s="168"/>
      <c r="C119" s="169"/>
      <c r="D119" s="170" t="s">
        <v>199</v>
      </c>
      <c r="E119" s="171"/>
      <c r="F119" s="171"/>
      <c r="G119" s="171"/>
      <c r="H119" s="171"/>
      <c r="I119" s="172"/>
      <c r="J119" s="173">
        <f>J651</f>
        <v>173466.28</v>
      </c>
      <c r="K119" s="169"/>
      <c r="L119" s="174"/>
    </row>
    <row r="120" spans="1:31" s="1" customFormat="1" ht="21.75" customHeight="1">
      <c r="A120" s="34"/>
      <c r="B120" s="35"/>
      <c r="C120" s="36"/>
      <c r="D120" s="36"/>
      <c r="E120" s="36"/>
      <c r="F120" s="36"/>
      <c r="G120" s="36"/>
      <c r="H120" s="36"/>
      <c r="I120" s="115"/>
      <c r="J120" s="36"/>
      <c r="K120" s="36"/>
      <c r="L120" s="51"/>
      <c r="S120" s="34"/>
      <c r="T120" s="34"/>
      <c r="U120" s="34"/>
      <c r="V120" s="34"/>
      <c r="W120" s="34"/>
      <c r="X120" s="34"/>
      <c r="Y120" s="34"/>
      <c r="Z120" s="34"/>
      <c r="AA120" s="34"/>
      <c r="AB120" s="34"/>
      <c r="AC120" s="34"/>
      <c r="AD120" s="34"/>
      <c r="AE120" s="34"/>
    </row>
    <row r="121" spans="1:31" s="1" customFormat="1" ht="6.95" customHeight="1">
      <c r="A121" s="34"/>
      <c r="B121" s="54"/>
      <c r="C121" s="55"/>
      <c r="D121" s="55"/>
      <c r="E121" s="55"/>
      <c r="F121" s="55"/>
      <c r="G121" s="55"/>
      <c r="H121" s="55"/>
      <c r="I121" s="152"/>
      <c r="J121" s="55"/>
      <c r="K121" s="55"/>
      <c r="L121" s="51"/>
      <c r="S121" s="34"/>
      <c r="T121" s="34"/>
      <c r="U121" s="34"/>
      <c r="V121" s="34"/>
      <c r="W121" s="34"/>
      <c r="X121" s="34"/>
      <c r="Y121" s="34"/>
      <c r="Z121" s="34"/>
      <c r="AA121" s="34"/>
      <c r="AB121" s="34"/>
      <c r="AC121" s="34"/>
      <c r="AD121" s="34"/>
      <c r="AE121" s="34"/>
    </row>
    <row r="125" spans="1:31" s="1" customFormat="1" ht="6.95" customHeight="1">
      <c r="A125" s="34"/>
      <c r="B125" s="56"/>
      <c r="C125" s="57"/>
      <c r="D125" s="57"/>
      <c r="E125" s="57"/>
      <c r="F125" s="57"/>
      <c r="G125" s="57"/>
      <c r="H125" s="57"/>
      <c r="I125" s="155"/>
      <c r="J125" s="57"/>
      <c r="K125" s="57"/>
      <c r="L125" s="51"/>
      <c r="S125" s="34"/>
      <c r="T125" s="34"/>
      <c r="U125" s="34"/>
      <c r="V125" s="34"/>
      <c r="W125" s="34"/>
      <c r="X125" s="34"/>
      <c r="Y125" s="34"/>
      <c r="Z125" s="34"/>
      <c r="AA125" s="34"/>
      <c r="AB125" s="34"/>
      <c r="AC125" s="34"/>
      <c r="AD125" s="34"/>
      <c r="AE125" s="34"/>
    </row>
    <row r="126" spans="1:31" s="1" customFormat="1" ht="24.95" customHeight="1">
      <c r="A126" s="34"/>
      <c r="B126" s="35"/>
      <c r="C126" s="23" t="s">
        <v>106</v>
      </c>
      <c r="D126" s="36"/>
      <c r="E126" s="36"/>
      <c r="F126" s="36"/>
      <c r="G126" s="36"/>
      <c r="H126" s="36"/>
      <c r="I126" s="115"/>
      <c r="J126" s="36"/>
      <c r="K126" s="36"/>
      <c r="L126" s="51"/>
      <c r="S126" s="34"/>
      <c r="T126" s="34"/>
      <c r="U126" s="34"/>
      <c r="V126" s="34"/>
      <c r="W126" s="34"/>
      <c r="X126" s="34"/>
      <c r="Y126" s="34"/>
      <c r="Z126" s="34"/>
      <c r="AA126" s="34"/>
      <c r="AB126" s="34"/>
      <c r="AC126" s="34"/>
      <c r="AD126" s="34"/>
      <c r="AE126" s="34"/>
    </row>
    <row r="127" spans="1:31" s="1" customFormat="1" ht="6.95" customHeight="1">
      <c r="A127" s="34"/>
      <c r="B127" s="35"/>
      <c r="C127" s="36"/>
      <c r="D127" s="36"/>
      <c r="E127" s="36"/>
      <c r="F127" s="36"/>
      <c r="G127" s="36"/>
      <c r="H127" s="36"/>
      <c r="I127" s="115"/>
      <c r="J127" s="36"/>
      <c r="K127" s="36"/>
      <c r="L127" s="51"/>
      <c r="S127" s="34"/>
      <c r="T127" s="34"/>
      <c r="U127" s="34"/>
      <c r="V127" s="34"/>
      <c r="W127" s="34"/>
      <c r="X127" s="34"/>
      <c r="Y127" s="34"/>
      <c r="Z127" s="34"/>
      <c r="AA127" s="34"/>
      <c r="AB127" s="34"/>
      <c r="AC127" s="34"/>
      <c r="AD127" s="34"/>
      <c r="AE127" s="34"/>
    </row>
    <row r="128" spans="1:31" s="1" customFormat="1" ht="12" customHeight="1">
      <c r="A128" s="34"/>
      <c r="B128" s="35"/>
      <c r="C128" s="29" t="s">
        <v>16</v>
      </c>
      <c r="D128" s="36"/>
      <c r="E128" s="36"/>
      <c r="F128" s="36"/>
      <c r="G128" s="36"/>
      <c r="H128" s="36"/>
      <c r="I128" s="115"/>
      <c r="J128" s="36"/>
      <c r="K128" s="36"/>
      <c r="L128" s="51"/>
      <c r="S128" s="34"/>
      <c r="T128" s="34"/>
      <c r="U128" s="34"/>
      <c r="V128" s="34"/>
      <c r="W128" s="34"/>
      <c r="X128" s="34"/>
      <c r="Y128" s="34"/>
      <c r="Z128" s="34"/>
      <c r="AA128" s="34"/>
      <c r="AB128" s="34"/>
      <c r="AC128" s="34"/>
      <c r="AD128" s="34"/>
      <c r="AE128" s="34"/>
    </row>
    <row r="129" spans="1:65" s="1" customFormat="1" ht="16.5" customHeight="1">
      <c r="A129" s="34"/>
      <c r="B129" s="35"/>
      <c r="C129" s="36"/>
      <c r="D129" s="36"/>
      <c r="E129" s="322" t="str">
        <f>E7</f>
        <v>Stavební úpravy kuchyně a jídelny, Obránců míru 1714, Přelouč - 3.etapa</v>
      </c>
      <c r="F129" s="323"/>
      <c r="G129" s="323"/>
      <c r="H129" s="323"/>
      <c r="I129" s="115"/>
      <c r="J129" s="36"/>
      <c r="K129" s="36"/>
      <c r="L129" s="51"/>
      <c r="S129" s="34"/>
      <c r="T129" s="34"/>
      <c r="U129" s="34"/>
      <c r="V129" s="34"/>
      <c r="W129" s="34"/>
      <c r="X129" s="34"/>
      <c r="Y129" s="34"/>
      <c r="Z129" s="34"/>
      <c r="AA129" s="34"/>
      <c r="AB129" s="34"/>
      <c r="AC129" s="34"/>
      <c r="AD129" s="34"/>
      <c r="AE129" s="34"/>
    </row>
    <row r="130" spans="1:65" s="1" customFormat="1" ht="12" customHeight="1">
      <c r="A130" s="34"/>
      <c r="B130" s="35"/>
      <c r="C130" s="29" t="s">
        <v>93</v>
      </c>
      <c r="D130" s="36"/>
      <c r="E130" s="36"/>
      <c r="F130" s="36"/>
      <c r="G130" s="36"/>
      <c r="H130" s="36"/>
      <c r="I130" s="115"/>
      <c r="J130" s="36"/>
      <c r="K130" s="36"/>
      <c r="L130" s="51"/>
      <c r="S130" s="34"/>
      <c r="T130" s="34"/>
      <c r="U130" s="34"/>
      <c r="V130" s="34"/>
      <c r="W130" s="34"/>
      <c r="X130" s="34"/>
      <c r="Y130" s="34"/>
      <c r="Z130" s="34"/>
      <c r="AA130" s="34"/>
      <c r="AB130" s="34"/>
      <c r="AC130" s="34"/>
      <c r="AD130" s="34"/>
      <c r="AE130" s="34"/>
    </row>
    <row r="131" spans="1:65" s="1" customFormat="1" ht="24.75" customHeight="1">
      <c r="A131" s="34"/>
      <c r="B131" s="35"/>
      <c r="C131" s="36"/>
      <c r="D131" s="36"/>
      <c r="E131" s="319" t="str">
        <f>E9</f>
        <v>01 - SO 03 Stavební úpravy 2. NP – jídelna, soc. zařízení 1. a 2.NP, schod. hala, 1.NP mimoškolní výchova</v>
      </c>
      <c r="F131" s="321"/>
      <c r="G131" s="321"/>
      <c r="H131" s="321"/>
      <c r="I131" s="115"/>
      <c r="J131" s="36"/>
      <c r="K131" s="36"/>
      <c r="L131" s="51"/>
      <c r="S131" s="34"/>
      <c r="T131" s="34"/>
      <c r="U131" s="34"/>
      <c r="V131" s="34"/>
      <c r="W131" s="34"/>
      <c r="X131" s="34"/>
      <c r="Y131" s="34"/>
      <c r="Z131" s="34"/>
      <c r="AA131" s="34"/>
      <c r="AB131" s="34"/>
      <c r="AC131" s="34"/>
      <c r="AD131" s="34"/>
      <c r="AE131" s="34"/>
    </row>
    <row r="132" spans="1:65" s="1" customFormat="1" ht="6.95" customHeight="1">
      <c r="A132" s="34"/>
      <c r="B132" s="35"/>
      <c r="C132" s="36"/>
      <c r="D132" s="36"/>
      <c r="E132" s="36"/>
      <c r="F132" s="36"/>
      <c r="G132" s="36"/>
      <c r="H132" s="36"/>
      <c r="I132" s="115"/>
      <c r="J132" s="36"/>
      <c r="K132" s="36"/>
      <c r="L132" s="51"/>
      <c r="S132" s="34"/>
      <c r="T132" s="34"/>
      <c r="U132" s="34"/>
      <c r="V132" s="34"/>
      <c r="W132" s="34"/>
      <c r="X132" s="34"/>
      <c r="Y132" s="34"/>
      <c r="Z132" s="34"/>
      <c r="AA132" s="34"/>
      <c r="AB132" s="34"/>
      <c r="AC132" s="34"/>
      <c r="AD132" s="34"/>
      <c r="AE132" s="34"/>
    </row>
    <row r="133" spans="1:65" s="1" customFormat="1" ht="12" customHeight="1">
      <c r="A133" s="34"/>
      <c r="B133" s="35"/>
      <c r="C133" s="29" t="s">
        <v>20</v>
      </c>
      <c r="D133" s="36"/>
      <c r="E133" s="36"/>
      <c r="F133" s="27" t="str">
        <f>F12</f>
        <v xml:space="preserve"> </v>
      </c>
      <c r="G133" s="36"/>
      <c r="H133" s="36"/>
      <c r="I133" s="117" t="s">
        <v>22</v>
      </c>
      <c r="J133" s="66" t="str">
        <f>IF(J12="","",J12)</f>
        <v>12. 5. 2020</v>
      </c>
      <c r="K133" s="36"/>
      <c r="L133" s="51"/>
      <c r="S133" s="34"/>
      <c r="T133" s="34"/>
      <c r="U133" s="34"/>
      <c r="V133" s="34"/>
      <c r="W133" s="34"/>
      <c r="X133" s="34"/>
      <c r="Y133" s="34"/>
      <c r="Z133" s="34"/>
      <c r="AA133" s="34"/>
      <c r="AB133" s="34"/>
      <c r="AC133" s="34"/>
      <c r="AD133" s="34"/>
      <c r="AE133" s="34"/>
    </row>
    <row r="134" spans="1:65" s="1" customFormat="1" ht="6.95" customHeight="1">
      <c r="A134" s="34"/>
      <c r="B134" s="35"/>
      <c r="C134" s="36"/>
      <c r="D134" s="36"/>
      <c r="E134" s="36"/>
      <c r="F134" s="36"/>
      <c r="G134" s="36"/>
      <c r="H134" s="36"/>
      <c r="I134" s="115"/>
      <c r="J134" s="36"/>
      <c r="K134" s="36"/>
      <c r="L134" s="51"/>
      <c r="S134" s="34"/>
      <c r="T134" s="34"/>
      <c r="U134" s="34"/>
      <c r="V134" s="34"/>
      <c r="W134" s="34"/>
      <c r="X134" s="34"/>
      <c r="Y134" s="34"/>
      <c r="Z134" s="34"/>
      <c r="AA134" s="34"/>
      <c r="AB134" s="34"/>
      <c r="AC134" s="34"/>
      <c r="AD134" s="34"/>
      <c r="AE134" s="34"/>
    </row>
    <row r="135" spans="1:65" s="1" customFormat="1" ht="25.7" customHeight="1">
      <c r="A135" s="34"/>
      <c r="B135" s="35"/>
      <c r="C135" s="29" t="s">
        <v>24</v>
      </c>
      <c r="D135" s="36"/>
      <c r="E135" s="36"/>
      <c r="F135" s="27" t="str">
        <f>E15</f>
        <v>Město Přelouč</v>
      </c>
      <c r="G135" s="36"/>
      <c r="H135" s="36"/>
      <c r="I135" s="117" t="s">
        <v>30</v>
      </c>
      <c r="J135" s="32" t="str">
        <f>E21</f>
        <v>Ing. Vítězslav Vomočil Pardubice</v>
      </c>
      <c r="K135" s="36"/>
      <c r="L135" s="51"/>
      <c r="S135" s="34"/>
      <c r="T135" s="34"/>
      <c r="U135" s="34"/>
      <c r="V135" s="34"/>
      <c r="W135" s="34"/>
      <c r="X135" s="34"/>
      <c r="Y135" s="34"/>
      <c r="Z135" s="34"/>
      <c r="AA135" s="34"/>
      <c r="AB135" s="34"/>
      <c r="AC135" s="34"/>
      <c r="AD135" s="34"/>
      <c r="AE135" s="34"/>
    </row>
    <row r="136" spans="1:65" s="1" customFormat="1" ht="15.2" customHeight="1">
      <c r="A136" s="34"/>
      <c r="B136" s="35"/>
      <c r="C136" s="29" t="s">
        <v>28</v>
      </c>
      <c r="D136" s="36"/>
      <c r="E136" s="36"/>
      <c r="F136" s="27" t="str">
        <f>IF(E18="","",E18)</f>
        <v>Vyplň údaj</v>
      </c>
      <c r="G136" s="36"/>
      <c r="H136" s="36"/>
      <c r="I136" s="117" t="s">
        <v>33</v>
      </c>
      <c r="J136" s="32" t="str">
        <f>E24</f>
        <v>Vojtěch</v>
      </c>
      <c r="K136" s="36"/>
      <c r="L136" s="51"/>
      <c r="S136" s="34"/>
      <c r="T136" s="34"/>
      <c r="U136" s="34"/>
      <c r="V136" s="34"/>
      <c r="W136" s="34"/>
      <c r="X136" s="34"/>
      <c r="Y136" s="34"/>
      <c r="Z136" s="34"/>
      <c r="AA136" s="34"/>
      <c r="AB136" s="34"/>
      <c r="AC136" s="34"/>
      <c r="AD136" s="34"/>
      <c r="AE136" s="34"/>
    </row>
    <row r="137" spans="1:65" s="1" customFormat="1" ht="10.35" customHeight="1">
      <c r="A137" s="34"/>
      <c r="B137" s="35"/>
      <c r="C137" s="36"/>
      <c r="D137" s="36"/>
      <c r="E137" s="36"/>
      <c r="F137" s="36"/>
      <c r="G137" s="36"/>
      <c r="H137" s="36"/>
      <c r="I137" s="115"/>
      <c r="J137" s="36"/>
      <c r="K137" s="36"/>
      <c r="L137" s="51"/>
      <c r="S137" s="34"/>
      <c r="T137" s="34"/>
      <c r="U137" s="34"/>
      <c r="V137" s="34"/>
      <c r="W137" s="34"/>
      <c r="X137" s="34"/>
      <c r="Y137" s="34"/>
      <c r="Z137" s="34"/>
      <c r="AA137" s="34"/>
      <c r="AB137" s="34"/>
      <c r="AC137" s="34"/>
      <c r="AD137" s="34"/>
      <c r="AE137" s="34"/>
    </row>
    <row r="138" spans="1:65" s="10" customFormat="1" ht="29.25" customHeight="1">
      <c r="A138" s="175"/>
      <c r="B138" s="176"/>
      <c r="C138" s="177" t="s">
        <v>107</v>
      </c>
      <c r="D138" s="178" t="s">
        <v>62</v>
      </c>
      <c r="E138" s="178" t="s">
        <v>58</v>
      </c>
      <c r="F138" s="178" t="s">
        <v>59</v>
      </c>
      <c r="G138" s="178" t="s">
        <v>108</v>
      </c>
      <c r="H138" s="178" t="s">
        <v>109</v>
      </c>
      <c r="I138" s="179" t="s">
        <v>110</v>
      </c>
      <c r="J138" s="178" t="s">
        <v>97</v>
      </c>
      <c r="K138" s="180" t="s">
        <v>111</v>
      </c>
      <c r="L138" s="181"/>
      <c r="M138" s="75" t="s">
        <v>1</v>
      </c>
      <c r="N138" s="76" t="s">
        <v>41</v>
      </c>
      <c r="O138" s="76" t="s">
        <v>112</v>
      </c>
      <c r="P138" s="76" t="s">
        <v>113</v>
      </c>
      <c r="Q138" s="76" t="s">
        <v>114</v>
      </c>
      <c r="R138" s="76" t="s">
        <v>115</v>
      </c>
      <c r="S138" s="76" t="s">
        <v>116</v>
      </c>
      <c r="T138" s="77" t="s">
        <v>117</v>
      </c>
      <c r="U138" s="175"/>
      <c r="V138" s="175"/>
      <c r="W138" s="175"/>
      <c r="X138" s="175"/>
      <c r="Y138" s="175"/>
      <c r="Z138" s="175"/>
      <c r="AA138" s="175"/>
      <c r="AB138" s="175"/>
      <c r="AC138" s="175"/>
      <c r="AD138" s="175"/>
      <c r="AE138" s="175"/>
    </row>
    <row r="139" spans="1:65" s="1" customFormat="1" ht="22.9" customHeight="1">
      <c r="A139" s="34"/>
      <c r="B139" s="35"/>
      <c r="C139" s="82" t="s">
        <v>118</v>
      </c>
      <c r="D139" s="36"/>
      <c r="E139" s="36"/>
      <c r="F139" s="36"/>
      <c r="G139" s="36"/>
      <c r="H139" s="36"/>
      <c r="I139" s="115"/>
      <c r="J139" s="182">
        <f>BK139</f>
        <v>6586445.7600000007</v>
      </c>
      <c r="K139" s="36"/>
      <c r="L139" s="39"/>
      <c r="M139" s="78"/>
      <c r="N139" s="183"/>
      <c r="O139" s="79"/>
      <c r="P139" s="184">
        <f>P140+P381</f>
        <v>0</v>
      </c>
      <c r="Q139" s="79"/>
      <c r="R139" s="184">
        <f>R140+R381</f>
        <v>143.32223166</v>
      </c>
      <c r="S139" s="79"/>
      <c r="T139" s="185">
        <f>T140+T381</f>
        <v>117.03460325</v>
      </c>
      <c r="U139" s="34"/>
      <c r="V139" s="34"/>
      <c r="W139" s="34"/>
      <c r="X139" s="34"/>
      <c r="Y139" s="34"/>
      <c r="Z139" s="34"/>
      <c r="AA139" s="34"/>
      <c r="AB139" s="34"/>
      <c r="AC139" s="34"/>
      <c r="AD139" s="34"/>
      <c r="AE139" s="34"/>
      <c r="AT139" s="17" t="s">
        <v>76</v>
      </c>
      <c r="AU139" s="17" t="s">
        <v>99</v>
      </c>
      <c r="BK139" s="186">
        <f>BK140+BK381</f>
        <v>6586445.7600000007</v>
      </c>
    </row>
    <row r="140" spans="1:65" s="11" customFormat="1" ht="25.9" customHeight="1">
      <c r="B140" s="187"/>
      <c r="C140" s="188"/>
      <c r="D140" s="189" t="s">
        <v>76</v>
      </c>
      <c r="E140" s="190" t="s">
        <v>200</v>
      </c>
      <c r="F140" s="190" t="s">
        <v>201</v>
      </c>
      <c r="G140" s="188"/>
      <c r="H140" s="188"/>
      <c r="I140" s="191"/>
      <c r="J140" s="192">
        <f>BK140</f>
        <v>1992128.42</v>
      </c>
      <c r="K140" s="188"/>
      <c r="L140" s="193"/>
      <c r="M140" s="194"/>
      <c r="N140" s="195"/>
      <c r="O140" s="195"/>
      <c r="P140" s="196">
        <f>P141+P170+P210+P276+P280+P302+P370+P379</f>
        <v>0</v>
      </c>
      <c r="Q140" s="195"/>
      <c r="R140" s="196">
        <f>R141+R170+R210+R276+R280+R302+R370+R379</f>
        <v>110.73294105000001</v>
      </c>
      <c r="S140" s="195"/>
      <c r="T140" s="197">
        <f>T141+T170+T210+T276+T280+T302+T370+T379</f>
        <v>112.65451</v>
      </c>
      <c r="AR140" s="198" t="s">
        <v>85</v>
      </c>
      <c r="AT140" s="199" t="s">
        <v>76</v>
      </c>
      <c r="AU140" s="199" t="s">
        <v>77</v>
      </c>
      <c r="AY140" s="198" t="s">
        <v>122</v>
      </c>
      <c r="BK140" s="200">
        <f>BK141+BK170+BK210+BK276+BK280+BK302+BK370+BK379</f>
        <v>1992128.42</v>
      </c>
    </row>
    <row r="141" spans="1:65" s="11" customFormat="1" ht="22.9" customHeight="1">
      <c r="B141" s="187"/>
      <c r="C141" s="188"/>
      <c r="D141" s="189" t="s">
        <v>76</v>
      </c>
      <c r="E141" s="201" t="s">
        <v>137</v>
      </c>
      <c r="F141" s="201" t="s">
        <v>202</v>
      </c>
      <c r="G141" s="188"/>
      <c r="H141" s="188"/>
      <c r="I141" s="191"/>
      <c r="J141" s="202">
        <f>BK141</f>
        <v>66610.95</v>
      </c>
      <c r="K141" s="188"/>
      <c r="L141" s="193"/>
      <c r="M141" s="194"/>
      <c r="N141" s="195"/>
      <c r="O141" s="195"/>
      <c r="P141" s="196">
        <f>SUM(P142:P169)</f>
        <v>0</v>
      </c>
      <c r="Q141" s="195"/>
      <c r="R141" s="196">
        <f>SUM(R142:R169)</f>
        <v>5.5332685499999998</v>
      </c>
      <c r="S141" s="195"/>
      <c r="T141" s="197">
        <f>SUM(T142:T169)</f>
        <v>0</v>
      </c>
      <c r="AR141" s="198" t="s">
        <v>85</v>
      </c>
      <c r="AT141" s="199" t="s">
        <v>76</v>
      </c>
      <c r="AU141" s="199" t="s">
        <v>85</v>
      </c>
      <c r="AY141" s="198" t="s">
        <v>122</v>
      </c>
      <c r="BK141" s="200">
        <f>SUM(BK142:BK169)</f>
        <v>66610.95</v>
      </c>
    </row>
    <row r="142" spans="1:65" s="1" customFormat="1" ht="16.5" customHeight="1">
      <c r="A142" s="34"/>
      <c r="B142" s="35"/>
      <c r="C142" s="203" t="s">
        <v>85</v>
      </c>
      <c r="D142" s="203" t="s">
        <v>125</v>
      </c>
      <c r="E142" s="204" t="s">
        <v>203</v>
      </c>
      <c r="F142" s="205" t="s">
        <v>204</v>
      </c>
      <c r="G142" s="206" t="s">
        <v>205</v>
      </c>
      <c r="H142" s="207">
        <v>1</v>
      </c>
      <c r="I142" s="208">
        <v>1141.56</v>
      </c>
      <c r="J142" s="209">
        <f>ROUND(I142*H142,2)</f>
        <v>1141.56</v>
      </c>
      <c r="K142" s="205" t="s">
        <v>129</v>
      </c>
      <c r="L142" s="39"/>
      <c r="M142" s="210" t="s">
        <v>1</v>
      </c>
      <c r="N142" s="211" t="s">
        <v>42</v>
      </c>
      <c r="O142" s="71"/>
      <c r="P142" s="212">
        <f>O142*H142</f>
        <v>0</v>
      </c>
      <c r="Q142" s="212">
        <v>3.3520000000000001E-2</v>
      </c>
      <c r="R142" s="212">
        <f>Q142*H142</f>
        <v>3.3520000000000001E-2</v>
      </c>
      <c r="S142" s="212">
        <v>0</v>
      </c>
      <c r="T142" s="213">
        <f>S142*H142</f>
        <v>0</v>
      </c>
      <c r="U142" s="34"/>
      <c r="V142" s="34"/>
      <c r="W142" s="34"/>
      <c r="X142" s="34"/>
      <c r="Y142" s="34"/>
      <c r="Z142" s="34"/>
      <c r="AA142" s="34"/>
      <c r="AB142" s="34"/>
      <c r="AC142" s="34"/>
      <c r="AD142" s="34"/>
      <c r="AE142" s="34"/>
      <c r="AR142" s="214" t="s">
        <v>141</v>
      </c>
      <c r="AT142" s="214" t="s">
        <v>125</v>
      </c>
      <c r="AU142" s="214" t="s">
        <v>87</v>
      </c>
      <c r="AY142" s="17" t="s">
        <v>122</v>
      </c>
      <c r="BE142" s="215">
        <f>IF(N142="základní",J142,0)</f>
        <v>1141.56</v>
      </c>
      <c r="BF142" s="215">
        <f>IF(N142="snížená",J142,0)</f>
        <v>0</v>
      </c>
      <c r="BG142" s="215">
        <f>IF(N142="zákl. přenesená",J142,0)</f>
        <v>0</v>
      </c>
      <c r="BH142" s="215">
        <f>IF(N142="sníž. přenesená",J142,0)</f>
        <v>0</v>
      </c>
      <c r="BI142" s="215">
        <f>IF(N142="nulová",J142,0)</f>
        <v>0</v>
      </c>
      <c r="BJ142" s="17" t="s">
        <v>85</v>
      </c>
      <c r="BK142" s="215">
        <f>ROUND(I142*H142,2)</f>
        <v>1141.56</v>
      </c>
      <c r="BL142" s="17" t="s">
        <v>141</v>
      </c>
      <c r="BM142" s="214" t="s">
        <v>206</v>
      </c>
    </row>
    <row r="143" spans="1:65" s="1" customFormat="1" ht="21.75" customHeight="1">
      <c r="A143" s="34"/>
      <c r="B143" s="35"/>
      <c r="C143" s="203" t="s">
        <v>87</v>
      </c>
      <c r="D143" s="203" t="s">
        <v>125</v>
      </c>
      <c r="E143" s="204" t="s">
        <v>207</v>
      </c>
      <c r="F143" s="205" t="s">
        <v>208</v>
      </c>
      <c r="G143" s="206" t="s">
        <v>205</v>
      </c>
      <c r="H143" s="207">
        <v>2</v>
      </c>
      <c r="I143" s="208">
        <v>497.68</v>
      </c>
      <c r="J143" s="209">
        <f>ROUND(I143*H143,2)</f>
        <v>995.36</v>
      </c>
      <c r="K143" s="205" t="s">
        <v>129</v>
      </c>
      <c r="L143" s="39"/>
      <c r="M143" s="210" t="s">
        <v>1</v>
      </c>
      <c r="N143" s="211" t="s">
        <v>42</v>
      </c>
      <c r="O143" s="71"/>
      <c r="P143" s="212">
        <f>O143*H143</f>
        <v>0</v>
      </c>
      <c r="Q143" s="212">
        <v>2.0209999999999999E-2</v>
      </c>
      <c r="R143" s="212">
        <f>Q143*H143</f>
        <v>4.0419999999999998E-2</v>
      </c>
      <c r="S143" s="212">
        <v>0</v>
      </c>
      <c r="T143" s="213">
        <f>S143*H143</f>
        <v>0</v>
      </c>
      <c r="U143" s="34"/>
      <c r="V143" s="34"/>
      <c r="W143" s="34"/>
      <c r="X143" s="34"/>
      <c r="Y143" s="34"/>
      <c r="Z143" s="34"/>
      <c r="AA143" s="34"/>
      <c r="AB143" s="34"/>
      <c r="AC143" s="34"/>
      <c r="AD143" s="34"/>
      <c r="AE143" s="34"/>
      <c r="AR143" s="214" t="s">
        <v>141</v>
      </c>
      <c r="AT143" s="214" t="s">
        <v>125</v>
      </c>
      <c r="AU143" s="214" t="s">
        <v>87</v>
      </c>
      <c r="AY143" s="17" t="s">
        <v>122</v>
      </c>
      <c r="BE143" s="215">
        <f>IF(N143="základní",J143,0)</f>
        <v>995.36</v>
      </c>
      <c r="BF143" s="215">
        <f>IF(N143="snížená",J143,0)</f>
        <v>0</v>
      </c>
      <c r="BG143" s="215">
        <f>IF(N143="zákl. přenesená",J143,0)</f>
        <v>0</v>
      </c>
      <c r="BH143" s="215">
        <f>IF(N143="sníž. přenesená",J143,0)</f>
        <v>0</v>
      </c>
      <c r="BI143" s="215">
        <f>IF(N143="nulová",J143,0)</f>
        <v>0</v>
      </c>
      <c r="BJ143" s="17" t="s">
        <v>85</v>
      </c>
      <c r="BK143" s="215">
        <f>ROUND(I143*H143,2)</f>
        <v>995.36</v>
      </c>
      <c r="BL143" s="17" t="s">
        <v>141</v>
      </c>
      <c r="BM143" s="214" t="s">
        <v>209</v>
      </c>
    </row>
    <row r="144" spans="1:65" s="1" customFormat="1" ht="21.75" customHeight="1">
      <c r="A144" s="34"/>
      <c r="B144" s="35"/>
      <c r="C144" s="203" t="s">
        <v>137</v>
      </c>
      <c r="D144" s="203" t="s">
        <v>125</v>
      </c>
      <c r="E144" s="204" t="s">
        <v>210</v>
      </c>
      <c r="F144" s="205" t="s">
        <v>211</v>
      </c>
      <c r="G144" s="206" t="s">
        <v>205</v>
      </c>
      <c r="H144" s="207">
        <v>2</v>
      </c>
      <c r="I144" s="208">
        <v>563.05999999999995</v>
      </c>
      <c r="J144" s="209">
        <f>ROUND(I144*H144,2)</f>
        <v>1126.1199999999999</v>
      </c>
      <c r="K144" s="205" t="s">
        <v>129</v>
      </c>
      <c r="L144" s="39"/>
      <c r="M144" s="210" t="s">
        <v>1</v>
      </c>
      <c r="N144" s="211" t="s">
        <v>42</v>
      </c>
      <c r="O144" s="71"/>
      <c r="P144" s="212">
        <f>O144*H144</f>
        <v>0</v>
      </c>
      <c r="Q144" s="212">
        <v>2.6280000000000001E-2</v>
      </c>
      <c r="R144" s="212">
        <f>Q144*H144</f>
        <v>5.2560000000000003E-2</v>
      </c>
      <c r="S144" s="212">
        <v>0</v>
      </c>
      <c r="T144" s="213">
        <f>S144*H144</f>
        <v>0</v>
      </c>
      <c r="U144" s="34"/>
      <c r="V144" s="34"/>
      <c r="W144" s="34"/>
      <c r="X144" s="34"/>
      <c r="Y144" s="34"/>
      <c r="Z144" s="34"/>
      <c r="AA144" s="34"/>
      <c r="AB144" s="34"/>
      <c r="AC144" s="34"/>
      <c r="AD144" s="34"/>
      <c r="AE144" s="34"/>
      <c r="AR144" s="214" t="s">
        <v>141</v>
      </c>
      <c r="AT144" s="214" t="s">
        <v>125</v>
      </c>
      <c r="AU144" s="214" t="s">
        <v>87</v>
      </c>
      <c r="AY144" s="17" t="s">
        <v>122</v>
      </c>
      <c r="BE144" s="215">
        <f>IF(N144="základní",J144,0)</f>
        <v>1126.1199999999999</v>
      </c>
      <c r="BF144" s="215">
        <f>IF(N144="snížená",J144,0)</f>
        <v>0</v>
      </c>
      <c r="BG144" s="215">
        <f>IF(N144="zákl. přenesená",J144,0)</f>
        <v>0</v>
      </c>
      <c r="BH144" s="215">
        <f>IF(N144="sníž. přenesená",J144,0)</f>
        <v>0</v>
      </c>
      <c r="BI144" s="215">
        <f>IF(N144="nulová",J144,0)</f>
        <v>0</v>
      </c>
      <c r="BJ144" s="17" t="s">
        <v>85</v>
      </c>
      <c r="BK144" s="215">
        <f>ROUND(I144*H144,2)</f>
        <v>1126.1199999999999</v>
      </c>
      <c r="BL144" s="17" t="s">
        <v>141</v>
      </c>
      <c r="BM144" s="214" t="s">
        <v>212</v>
      </c>
    </row>
    <row r="145" spans="1:65" s="1" customFormat="1" ht="21.75" customHeight="1">
      <c r="A145" s="34"/>
      <c r="B145" s="35"/>
      <c r="C145" s="203" t="s">
        <v>141</v>
      </c>
      <c r="D145" s="203" t="s">
        <v>125</v>
      </c>
      <c r="E145" s="204" t="s">
        <v>213</v>
      </c>
      <c r="F145" s="205" t="s">
        <v>214</v>
      </c>
      <c r="G145" s="206" t="s">
        <v>215</v>
      </c>
      <c r="H145" s="207">
        <v>7.4</v>
      </c>
      <c r="I145" s="208">
        <v>687.5</v>
      </c>
      <c r="J145" s="209">
        <f>ROUND(I145*H145,2)</f>
        <v>5087.5</v>
      </c>
      <c r="K145" s="205" t="s">
        <v>129</v>
      </c>
      <c r="L145" s="39"/>
      <c r="M145" s="210" t="s">
        <v>1</v>
      </c>
      <c r="N145" s="211" t="s">
        <v>42</v>
      </c>
      <c r="O145" s="71"/>
      <c r="P145" s="212">
        <f>O145*H145</f>
        <v>0</v>
      </c>
      <c r="Q145" s="212">
        <v>6.3070000000000001E-2</v>
      </c>
      <c r="R145" s="212">
        <f>Q145*H145</f>
        <v>0.46671800000000002</v>
      </c>
      <c r="S145" s="212">
        <v>0</v>
      </c>
      <c r="T145" s="213">
        <f>S145*H145</f>
        <v>0</v>
      </c>
      <c r="U145" s="34"/>
      <c r="V145" s="34"/>
      <c r="W145" s="34"/>
      <c r="X145" s="34"/>
      <c r="Y145" s="34"/>
      <c r="Z145" s="34"/>
      <c r="AA145" s="34"/>
      <c r="AB145" s="34"/>
      <c r="AC145" s="34"/>
      <c r="AD145" s="34"/>
      <c r="AE145" s="34"/>
      <c r="AR145" s="214" t="s">
        <v>141</v>
      </c>
      <c r="AT145" s="214" t="s">
        <v>125</v>
      </c>
      <c r="AU145" s="214" t="s">
        <v>87</v>
      </c>
      <c r="AY145" s="17" t="s">
        <v>122</v>
      </c>
      <c r="BE145" s="215">
        <f>IF(N145="základní",J145,0)</f>
        <v>5087.5</v>
      </c>
      <c r="BF145" s="215">
        <f>IF(N145="snížená",J145,0)</f>
        <v>0</v>
      </c>
      <c r="BG145" s="215">
        <f>IF(N145="zákl. přenesená",J145,0)</f>
        <v>0</v>
      </c>
      <c r="BH145" s="215">
        <f>IF(N145="sníž. přenesená",J145,0)</f>
        <v>0</v>
      </c>
      <c r="BI145" s="215">
        <f>IF(N145="nulová",J145,0)</f>
        <v>0</v>
      </c>
      <c r="BJ145" s="17" t="s">
        <v>85</v>
      </c>
      <c r="BK145" s="215">
        <f>ROUND(I145*H145,2)</f>
        <v>5087.5</v>
      </c>
      <c r="BL145" s="17" t="s">
        <v>141</v>
      </c>
      <c r="BM145" s="214" t="s">
        <v>216</v>
      </c>
    </row>
    <row r="146" spans="1:65" s="12" customFormat="1">
      <c r="B146" s="224"/>
      <c r="C146" s="225"/>
      <c r="D146" s="216" t="s">
        <v>217</v>
      </c>
      <c r="E146" s="226" t="s">
        <v>1</v>
      </c>
      <c r="F146" s="227" t="s">
        <v>218</v>
      </c>
      <c r="G146" s="225"/>
      <c r="H146" s="228">
        <v>7.4</v>
      </c>
      <c r="I146" s="229"/>
      <c r="J146" s="225"/>
      <c r="K146" s="225"/>
      <c r="L146" s="230"/>
      <c r="M146" s="231"/>
      <c r="N146" s="232"/>
      <c r="O146" s="232"/>
      <c r="P146" s="232"/>
      <c r="Q146" s="232"/>
      <c r="R146" s="232"/>
      <c r="S146" s="232"/>
      <c r="T146" s="233"/>
      <c r="AT146" s="234" t="s">
        <v>217</v>
      </c>
      <c r="AU146" s="234" t="s">
        <v>87</v>
      </c>
      <c r="AV146" s="12" t="s">
        <v>87</v>
      </c>
      <c r="AW146" s="12" t="s">
        <v>32</v>
      </c>
      <c r="AX146" s="12" t="s">
        <v>85</v>
      </c>
      <c r="AY146" s="234" t="s">
        <v>122</v>
      </c>
    </row>
    <row r="147" spans="1:65" s="1" customFormat="1" ht="21.75" customHeight="1">
      <c r="A147" s="34"/>
      <c r="B147" s="35"/>
      <c r="C147" s="203" t="s">
        <v>121</v>
      </c>
      <c r="D147" s="203" t="s">
        <v>125</v>
      </c>
      <c r="E147" s="204" t="s">
        <v>219</v>
      </c>
      <c r="F147" s="205" t="s">
        <v>220</v>
      </c>
      <c r="G147" s="206" t="s">
        <v>215</v>
      </c>
      <c r="H147" s="207">
        <v>8.07</v>
      </c>
      <c r="I147" s="208">
        <v>637.03</v>
      </c>
      <c r="J147" s="209">
        <f>ROUND(I147*H147,2)</f>
        <v>5140.83</v>
      </c>
      <c r="K147" s="205" t="s">
        <v>129</v>
      </c>
      <c r="L147" s="39"/>
      <c r="M147" s="210" t="s">
        <v>1</v>
      </c>
      <c r="N147" s="211" t="s">
        <v>42</v>
      </c>
      <c r="O147" s="71"/>
      <c r="P147" s="212">
        <f>O147*H147</f>
        <v>0</v>
      </c>
      <c r="Q147" s="212">
        <v>6.1969999999999997E-2</v>
      </c>
      <c r="R147" s="212">
        <f>Q147*H147</f>
        <v>0.50009789999999998</v>
      </c>
      <c r="S147" s="212">
        <v>0</v>
      </c>
      <c r="T147" s="213">
        <f>S147*H147</f>
        <v>0</v>
      </c>
      <c r="U147" s="34"/>
      <c r="V147" s="34"/>
      <c r="W147" s="34"/>
      <c r="X147" s="34"/>
      <c r="Y147" s="34"/>
      <c r="Z147" s="34"/>
      <c r="AA147" s="34"/>
      <c r="AB147" s="34"/>
      <c r="AC147" s="34"/>
      <c r="AD147" s="34"/>
      <c r="AE147" s="34"/>
      <c r="AR147" s="214" t="s">
        <v>141</v>
      </c>
      <c r="AT147" s="214" t="s">
        <v>125</v>
      </c>
      <c r="AU147" s="214" t="s">
        <v>87</v>
      </c>
      <c r="AY147" s="17" t="s">
        <v>122</v>
      </c>
      <c r="BE147" s="215">
        <f>IF(N147="základní",J147,0)</f>
        <v>5140.83</v>
      </c>
      <c r="BF147" s="215">
        <f>IF(N147="snížená",J147,0)</f>
        <v>0</v>
      </c>
      <c r="BG147" s="215">
        <f>IF(N147="zákl. přenesená",J147,0)</f>
        <v>0</v>
      </c>
      <c r="BH147" s="215">
        <f>IF(N147="sníž. přenesená",J147,0)</f>
        <v>0</v>
      </c>
      <c r="BI147" s="215">
        <f>IF(N147="nulová",J147,0)</f>
        <v>0</v>
      </c>
      <c r="BJ147" s="17" t="s">
        <v>85</v>
      </c>
      <c r="BK147" s="215">
        <f>ROUND(I147*H147,2)</f>
        <v>5140.83</v>
      </c>
      <c r="BL147" s="17" t="s">
        <v>141</v>
      </c>
      <c r="BM147" s="214" t="s">
        <v>221</v>
      </c>
    </row>
    <row r="148" spans="1:65" s="12" customFormat="1">
      <c r="B148" s="224"/>
      <c r="C148" s="225"/>
      <c r="D148" s="216" t="s">
        <v>217</v>
      </c>
      <c r="E148" s="226" t="s">
        <v>1</v>
      </c>
      <c r="F148" s="227" t="s">
        <v>222</v>
      </c>
      <c r="G148" s="225"/>
      <c r="H148" s="228">
        <v>1.47</v>
      </c>
      <c r="I148" s="229"/>
      <c r="J148" s="225"/>
      <c r="K148" s="225"/>
      <c r="L148" s="230"/>
      <c r="M148" s="231"/>
      <c r="N148" s="232"/>
      <c r="O148" s="232"/>
      <c r="P148" s="232"/>
      <c r="Q148" s="232"/>
      <c r="R148" s="232"/>
      <c r="S148" s="232"/>
      <c r="T148" s="233"/>
      <c r="AT148" s="234" t="s">
        <v>217</v>
      </c>
      <c r="AU148" s="234" t="s">
        <v>87</v>
      </c>
      <c r="AV148" s="12" t="s">
        <v>87</v>
      </c>
      <c r="AW148" s="12" t="s">
        <v>32</v>
      </c>
      <c r="AX148" s="12" t="s">
        <v>77</v>
      </c>
      <c r="AY148" s="234" t="s">
        <v>122</v>
      </c>
    </row>
    <row r="149" spans="1:65" s="12" customFormat="1">
      <c r="B149" s="224"/>
      <c r="C149" s="225"/>
      <c r="D149" s="216" t="s">
        <v>217</v>
      </c>
      <c r="E149" s="226" t="s">
        <v>1</v>
      </c>
      <c r="F149" s="227" t="s">
        <v>223</v>
      </c>
      <c r="G149" s="225"/>
      <c r="H149" s="228">
        <v>3.3</v>
      </c>
      <c r="I149" s="229"/>
      <c r="J149" s="225"/>
      <c r="K149" s="225"/>
      <c r="L149" s="230"/>
      <c r="M149" s="231"/>
      <c r="N149" s="232"/>
      <c r="O149" s="232"/>
      <c r="P149" s="232"/>
      <c r="Q149" s="232"/>
      <c r="R149" s="232"/>
      <c r="S149" s="232"/>
      <c r="T149" s="233"/>
      <c r="AT149" s="234" t="s">
        <v>217</v>
      </c>
      <c r="AU149" s="234" t="s">
        <v>87</v>
      </c>
      <c r="AV149" s="12" t="s">
        <v>87</v>
      </c>
      <c r="AW149" s="12" t="s">
        <v>32</v>
      </c>
      <c r="AX149" s="12" t="s">
        <v>77</v>
      </c>
      <c r="AY149" s="234" t="s">
        <v>122</v>
      </c>
    </row>
    <row r="150" spans="1:65" s="13" customFormat="1">
      <c r="B150" s="235"/>
      <c r="C150" s="236"/>
      <c r="D150" s="216" t="s">
        <v>217</v>
      </c>
      <c r="E150" s="237" t="s">
        <v>1</v>
      </c>
      <c r="F150" s="238" t="s">
        <v>224</v>
      </c>
      <c r="G150" s="236"/>
      <c r="H150" s="239">
        <v>4.7699999999999996</v>
      </c>
      <c r="I150" s="240"/>
      <c r="J150" s="236"/>
      <c r="K150" s="236"/>
      <c r="L150" s="241"/>
      <c r="M150" s="242"/>
      <c r="N150" s="243"/>
      <c r="O150" s="243"/>
      <c r="P150" s="243"/>
      <c r="Q150" s="243"/>
      <c r="R150" s="243"/>
      <c r="S150" s="243"/>
      <c r="T150" s="244"/>
      <c r="AT150" s="245" t="s">
        <v>217</v>
      </c>
      <c r="AU150" s="245" t="s">
        <v>87</v>
      </c>
      <c r="AV150" s="13" t="s">
        <v>137</v>
      </c>
      <c r="AW150" s="13" t="s">
        <v>32</v>
      </c>
      <c r="AX150" s="13" t="s">
        <v>77</v>
      </c>
      <c r="AY150" s="245" t="s">
        <v>122</v>
      </c>
    </row>
    <row r="151" spans="1:65" s="12" customFormat="1">
      <c r="B151" s="224"/>
      <c r="C151" s="225"/>
      <c r="D151" s="216" t="s">
        <v>217</v>
      </c>
      <c r="E151" s="226" t="s">
        <v>1</v>
      </c>
      <c r="F151" s="227" t="s">
        <v>223</v>
      </c>
      <c r="G151" s="225"/>
      <c r="H151" s="228">
        <v>3.3</v>
      </c>
      <c r="I151" s="229"/>
      <c r="J151" s="225"/>
      <c r="K151" s="225"/>
      <c r="L151" s="230"/>
      <c r="M151" s="231"/>
      <c r="N151" s="232"/>
      <c r="O151" s="232"/>
      <c r="P151" s="232"/>
      <c r="Q151" s="232"/>
      <c r="R151" s="232"/>
      <c r="S151" s="232"/>
      <c r="T151" s="233"/>
      <c r="AT151" s="234" t="s">
        <v>217</v>
      </c>
      <c r="AU151" s="234" t="s">
        <v>87</v>
      </c>
      <c r="AV151" s="12" t="s">
        <v>87</v>
      </c>
      <c r="AW151" s="12" t="s">
        <v>32</v>
      </c>
      <c r="AX151" s="12" t="s">
        <v>77</v>
      </c>
      <c r="AY151" s="234" t="s">
        <v>122</v>
      </c>
    </row>
    <row r="152" spans="1:65" s="13" customFormat="1">
      <c r="B152" s="235"/>
      <c r="C152" s="236"/>
      <c r="D152" s="216" t="s">
        <v>217</v>
      </c>
      <c r="E152" s="237" t="s">
        <v>1</v>
      </c>
      <c r="F152" s="238" t="s">
        <v>225</v>
      </c>
      <c r="G152" s="236"/>
      <c r="H152" s="239">
        <v>3.3</v>
      </c>
      <c r="I152" s="240"/>
      <c r="J152" s="236"/>
      <c r="K152" s="236"/>
      <c r="L152" s="241"/>
      <c r="M152" s="242"/>
      <c r="N152" s="243"/>
      <c r="O152" s="243"/>
      <c r="P152" s="243"/>
      <c r="Q152" s="243"/>
      <c r="R152" s="243"/>
      <c r="S152" s="243"/>
      <c r="T152" s="244"/>
      <c r="AT152" s="245" t="s">
        <v>217</v>
      </c>
      <c r="AU152" s="245" t="s">
        <v>87</v>
      </c>
      <c r="AV152" s="13" t="s">
        <v>137</v>
      </c>
      <c r="AW152" s="13" t="s">
        <v>32</v>
      </c>
      <c r="AX152" s="13" t="s">
        <v>77</v>
      </c>
      <c r="AY152" s="245" t="s">
        <v>122</v>
      </c>
    </row>
    <row r="153" spans="1:65" s="14" customFormat="1">
      <c r="B153" s="246"/>
      <c r="C153" s="247"/>
      <c r="D153" s="216" t="s">
        <v>217</v>
      </c>
      <c r="E153" s="248" t="s">
        <v>1</v>
      </c>
      <c r="F153" s="249" t="s">
        <v>226</v>
      </c>
      <c r="G153" s="247"/>
      <c r="H153" s="250">
        <v>8.07</v>
      </c>
      <c r="I153" s="251"/>
      <c r="J153" s="247"/>
      <c r="K153" s="247"/>
      <c r="L153" s="252"/>
      <c r="M153" s="253"/>
      <c r="N153" s="254"/>
      <c r="O153" s="254"/>
      <c r="P153" s="254"/>
      <c r="Q153" s="254"/>
      <c r="R153" s="254"/>
      <c r="S153" s="254"/>
      <c r="T153" s="255"/>
      <c r="AT153" s="256" t="s">
        <v>217</v>
      </c>
      <c r="AU153" s="256" t="s">
        <v>87</v>
      </c>
      <c r="AV153" s="14" t="s">
        <v>141</v>
      </c>
      <c r="AW153" s="14" t="s">
        <v>32</v>
      </c>
      <c r="AX153" s="14" t="s">
        <v>85</v>
      </c>
      <c r="AY153" s="256" t="s">
        <v>122</v>
      </c>
    </row>
    <row r="154" spans="1:65" s="1" customFormat="1" ht="21.75" customHeight="1">
      <c r="A154" s="34"/>
      <c r="B154" s="35"/>
      <c r="C154" s="203" t="s">
        <v>151</v>
      </c>
      <c r="D154" s="203" t="s">
        <v>125</v>
      </c>
      <c r="E154" s="204" t="s">
        <v>227</v>
      </c>
      <c r="F154" s="205" t="s">
        <v>228</v>
      </c>
      <c r="G154" s="206" t="s">
        <v>215</v>
      </c>
      <c r="H154" s="207">
        <v>6.2</v>
      </c>
      <c r="I154" s="208">
        <v>925.01</v>
      </c>
      <c r="J154" s="209">
        <f>ROUND(I154*H154,2)</f>
        <v>5735.06</v>
      </c>
      <c r="K154" s="205" t="s">
        <v>129</v>
      </c>
      <c r="L154" s="39"/>
      <c r="M154" s="210" t="s">
        <v>1</v>
      </c>
      <c r="N154" s="211" t="s">
        <v>42</v>
      </c>
      <c r="O154" s="71"/>
      <c r="P154" s="212">
        <f>O154*H154</f>
        <v>0</v>
      </c>
      <c r="Q154" s="212">
        <v>8.0610000000000001E-2</v>
      </c>
      <c r="R154" s="212">
        <f>Q154*H154</f>
        <v>0.499782</v>
      </c>
      <c r="S154" s="212">
        <v>0</v>
      </c>
      <c r="T154" s="213">
        <f>S154*H154</f>
        <v>0</v>
      </c>
      <c r="U154" s="34"/>
      <c r="V154" s="34"/>
      <c r="W154" s="34"/>
      <c r="X154" s="34"/>
      <c r="Y154" s="34"/>
      <c r="Z154" s="34"/>
      <c r="AA154" s="34"/>
      <c r="AB154" s="34"/>
      <c r="AC154" s="34"/>
      <c r="AD154" s="34"/>
      <c r="AE154" s="34"/>
      <c r="AR154" s="214" t="s">
        <v>141</v>
      </c>
      <c r="AT154" s="214" t="s">
        <v>125</v>
      </c>
      <c r="AU154" s="214" t="s">
        <v>87</v>
      </c>
      <c r="AY154" s="17" t="s">
        <v>122</v>
      </c>
      <c r="BE154" s="215">
        <f>IF(N154="základní",J154,0)</f>
        <v>5735.06</v>
      </c>
      <c r="BF154" s="215">
        <f>IF(N154="snížená",J154,0)</f>
        <v>0</v>
      </c>
      <c r="BG154" s="215">
        <f>IF(N154="zákl. přenesená",J154,0)</f>
        <v>0</v>
      </c>
      <c r="BH154" s="215">
        <f>IF(N154="sníž. přenesená",J154,0)</f>
        <v>0</v>
      </c>
      <c r="BI154" s="215">
        <f>IF(N154="nulová",J154,0)</f>
        <v>0</v>
      </c>
      <c r="BJ154" s="17" t="s">
        <v>85</v>
      </c>
      <c r="BK154" s="215">
        <f>ROUND(I154*H154,2)</f>
        <v>5735.06</v>
      </c>
      <c r="BL154" s="17" t="s">
        <v>141</v>
      </c>
      <c r="BM154" s="214" t="s">
        <v>229</v>
      </c>
    </row>
    <row r="155" spans="1:65" s="12" customFormat="1">
      <c r="B155" s="224"/>
      <c r="C155" s="225"/>
      <c r="D155" s="216" t="s">
        <v>217</v>
      </c>
      <c r="E155" s="226" t="s">
        <v>1</v>
      </c>
      <c r="F155" s="227" t="s">
        <v>230</v>
      </c>
      <c r="G155" s="225"/>
      <c r="H155" s="228">
        <v>6.2</v>
      </c>
      <c r="I155" s="229"/>
      <c r="J155" s="225"/>
      <c r="K155" s="225"/>
      <c r="L155" s="230"/>
      <c r="M155" s="231"/>
      <c r="N155" s="232"/>
      <c r="O155" s="232"/>
      <c r="P155" s="232"/>
      <c r="Q155" s="232"/>
      <c r="R155" s="232"/>
      <c r="S155" s="232"/>
      <c r="T155" s="233"/>
      <c r="AT155" s="234" t="s">
        <v>217</v>
      </c>
      <c r="AU155" s="234" t="s">
        <v>87</v>
      </c>
      <c r="AV155" s="12" t="s">
        <v>87</v>
      </c>
      <c r="AW155" s="12" t="s">
        <v>32</v>
      </c>
      <c r="AX155" s="12" t="s">
        <v>85</v>
      </c>
      <c r="AY155" s="234" t="s">
        <v>122</v>
      </c>
    </row>
    <row r="156" spans="1:65" s="1" customFormat="1" ht="21.75" customHeight="1">
      <c r="A156" s="34"/>
      <c r="B156" s="35"/>
      <c r="C156" s="203" t="s">
        <v>158</v>
      </c>
      <c r="D156" s="203" t="s">
        <v>125</v>
      </c>
      <c r="E156" s="204" t="s">
        <v>231</v>
      </c>
      <c r="F156" s="205" t="s">
        <v>232</v>
      </c>
      <c r="G156" s="206" t="s">
        <v>215</v>
      </c>
      <c r="H156" s="207">
        <v>16.98</v>
      </c>
      <c r="I156" s="208">
        <v>616.36</v>
      </c>
      <c r="J156" s="209">
        <f>ROUND(I156*H156,2)</f>
        <v>10465.790000000001</v>
      </c>
      <c r="K156" s="205" t="s">
        <v>129</v>
      </c>
      <c r="L156" s="39"/>
      <c r="M156" s="210" t="s">
        <v>1</v>
      </c>
      <c r="N156" s="211" t="s">
        <v>42</v>
      </c>
      <c r="O156" s="71"/>
      <c r="P156" s="212">
        <f>O156*H156</f>
        <v>0</v>
      </c>
      <c r="Q156" s="212">
        <v>5.8970000000000002E-2</v>
      </c>
      <c r="R156" s="212">
        <f>Q156*H156</f>
        <v>1.0013106000000001</v>
      </c>
      <c r="S156" s="212">
        <v>0</v>
      </c>
      <c r="T156" s="213">
        <f>S156*H156</f>
        <v>0</v>
      </c>
      <c r="U156" s="34"/>
      <c r="V156" s="34"/>
      <c r="W156" s="34"/>
      <c r="X156" s="34"/>
      <c r="Y156" s="34"/>
      <c r="Z156" s="34"/>
      <c r="AA156" s="34"/>
      <c r="AB156" s="34"/>
      <c r="AC156" s="34"/>
      <c r="AD156" s="34"/>
      <c r="AE156" s="34"/>
      <c r="AR156" s="214" t="s">
        <v>141</v>
      </c>
      <c r="AT156" s="214" t="s">
        <v>125</v>
      </c>
      <c r="AU156" s="214" t="s">
        <v>87</v>
      </c>
      <c r="AY156" s="17" t="s">
        <v>122</v>
      </c>
      <c r="BE156" s="215">
        <f>IF(N156="základní",J156,0)</f>
        <v>10465.790000000001</v>
      </c>
      <c r="BF156" s="215">
        <f>IF(N156="snížená",J156,0)</f>
        <v>0</v>
      </c>
      <c r="BG156" s="215">
        <f>IF(N156="zákl. přenesená",J156,0)</f>
        <v>0</v>
      </c>
      <c r="BH156" s="215">
        <f>IF(N156="sníž. přenesená",J156,0)</f>
        <v>0</v>
      </c>
      <c r="BI156" s="215">
        <f>IF(N156="nulová",J156,0)</f>
        <v>0</v>
      </c>
      <c r="BJ156" s="17" t="s">
        <v>85</v>
      </c>
      <c r="BK156" s="215">
        <f>ROUND(I156*H156,2)</f>
        <v>10465.790000000001</v>
      </c>
      <c r="BL156" s="17" t="s">
        <v>141</v>
      </c>
      <c r="BM156" s="214" t="s">
        <v>233</v>
      </c>
    </row>
    <row r="157" spans="1:65" s="12" customFormat="1">
      <c r="B157" s="224"/>
      <c r="C157" s="225"/>
      <c r="D157" s="216" t="s">
        <v>217</v>
      </c>
      <c r="E157" s="226" t="s">
        <v>1</v>
      </c>
      <c r="F157" s="227" t="s">
        <v>234</v>
      </c>
      <c r="G157" s="225"/>
      <c r="H157" s="228">
        <v>10.73</v>
      </c>
      <c r="I157" s="229"/>
      <c r="J157" s="225"/>
      <c r="K157" s="225"/>
      <c r="L157" s="230"/>
      <c r="M157" s="231"/>
      <c r="N157" s="232"/>
      <c r="O157" s="232"/>
      <c r="P157" s="232"/>
      <c r="Q157" s="232"/>
      <c r="R157" s="232"/>
      <c r="S157" s="232"/>
      <c r="T157" s="233"/>
      <c r="AT157" s="234" t="s">
        <v>217</v>
      </c>
      <c r="AU157" s="234" t="s">
        <v>87</v>
      </c>
      <c r="AV157" s="12" t="s">
        <v>87</v>
      </c>
      <c r="AW157" s="12" t="s">
        <v>32</v>
      </c>
      <c r="AX157" s="12" t="s">
        <v>77</v>
      </c>
      <c r="AY157" s="234" t="s">
        <v>122</v>
      </c>
    </row>
    <row r="158" spans="1:65" s="12" customFormat="1">
      <c r="B158" s="224"/>
      <c r="C158" s="225"/>
      <c r="D158" s="216" t="s">
        <v>217</v>
      </c>
      <c r="E158" s="226" t="s">
        <v>1</v>
      </c>
      <c r="F158" s="227" t="s">
        <v>235</v>
      </c>
      <c r="G158" s="225"/>
      <c r="H158" s="228">
        <v>6.25</v>
      </c>
      <c r="I158" s="229"/>
      <c r="J158" s="225"/>
      <c r="K158" s="225"/>
      <c r="L158" s="230"/>
      <c r="M158" s="231"/>
      <c r="N158" s="232"/>
      <c r="O158" s="232"/>
      <c r="P158" s="232"/>
      <c r="Q158" s="232"/>
      <c r="R158" s="232"/>
      <c r="S158" s="232"/>
      <c r="T158" s="233"/>
      <c r="AT158" s="234" t="s">
        <v>217</v>
      </c>
      <c r="AU158" s="234" t="s">
        <v>87</v>
      </c>
      <c r="AV158" s="12" t="s">
        <v>87</v>
      </c>
      <c r="AW158" s="12" t="s">
        <v>32</v>
      </c>
      <c r="AX158" s="12" t="s">
        <v>77</v>
      </c>
      <c r="AY158" s="234" t="s">
        <v>122</v>
      </c>
    </row>
    <row r="159" spans="1:65" s="13" customFormat="1">
      <c r="B159" s="235"/>
      <c r="C159" s="236"/>
      <c r="D159" s="216" t="s">
        <v>217</v>
      </c>
      <c r="E159" s="237" t="s">
        <v>1</v>
      </c>
      <c r="F159" s="238" t="s">
        <v>224</v>
      </c>
      <c r="G159" s="236"/>
      <c r="H159" s="239">
        <v>16.98</v>
      </c>
      <c r="I159" s="240"/>
      <c r="J159" s="236"/>
      <c r="K159" s="236"/>
      <c r="L159" s="241"/>
      <c r="M159" s="242"/>
      <c r="N159" s="243"/>
      <c r="O159" s="243"/>
      <c r="P159" s="243"/>
      <c r="Q159" s="243"/>
      <c r="R159" s="243"/>
      <c r="S159" s="243"/>
      <c r="T159" s="244"/>
      <c r="AT159" s="245" t="s">
        <v>217</v>
      </c>
      <c r="AU159" s="245" t="s">
        <v>87</v>
      </c>
      <c r="AV159" s="13" t="s">
        <v>137</v>
      </c>
      <c r="AW159" s="13" t="s">
        <v>32</v>
      </c>
      <c r="AX159" s="13" t="s">
        <v>77</v>
      </c>
      <c r="AY159" s="245" t="s">
        <v>122</v>
      </c>
    </row>
    <row r="160" spans="1:65" s="14" customFormat="1">
      <c r="B160" s="246"/>
      <c r="C160" s="247"/>
      <c r="D160" s="216" t="s">
        <v>217</v>
      </c>
      <c r="E160" s="248" t="s">
        <v>1</v>
      </c>
      <c r="F160" s="249" t="s">
        <v>226</v>
      </c>
      <c r="G160" s="247"/>
      <c r="H160" s="250">
        <v>16.98</v>
      </c>
      <c r="I160" s="251"/>
      <c r="J160" s="247"/>
      <c r="K160" s="247"/>
      <c r="L160" s="252"/>
      <c r="M160" s="253"/>
      <c r="N160" s="254"/>
      <c r="O160" s="254"/>
      <c r="P160" s="254"/>
      <c r="Q160" s="254"/>
      <c r="R160" s="254"/>
      <c r="S160" s="254"/>
      <c r="T160" s="255"/>
      <c r="AT160" s="256" t="s">
        <v>217</v>
      </c>
      <c r="AU160" s="256" t="s">
        <v>87</v>
      </c>
      <c r="AV160" s="14" t="s">
        <v>141</v>
      </c>
      <c r="AW160" s="14" t="s">
        <v>32</v>
      </c>
      <c r="AX160" s="14" t="s">
        <v>85</v>
      </c>
      <c r="AY160" s="256" t="s">
        <v>122</v>
      </c>
    </row>
    <row r="161" spans="1:65" s="1" customFormat="1" ht="21.75" customHeight="1">
      <c r="A161" s="34"/>
      <c r="B161" s="35"/>
      <c r="C161" s="203" t="s">
        <v>164</v>
      </c>
      <c r="D161" s="203" t="s">
        <v>125</v>
      </c>
      <c r="E161" s="204" t="s">
        <v>236</v>
      </c>
      <c r="F161" s="205" t="s">
        <v>237</v>
      </c>
      <c r="G161" s="206" t="s">
        <v>215</v>
      </c>
      <c r="H161" s="207">
        <v>38.755000000000003</v>
      </c>
      <c r="I161" s="208">
        <v>842.29</v>
      </c>
      <c r="J161" s="209">
        <f>ROUND(I161*H161,2)</f>
        <v>32642.95</v>
      </c>
      <c r="K161" s="205" t="s">
        <v>129</v>
      </c>
      <c r="L161" s="39"/>
      <c r="M161" s="210" t="s">
        <v>1</v>
      </c>
      <c r="N161" s="211" t="s">
        <v>42</v>
      </c>
      <c r="O161" s="71"/>
      <c r="P161" s="212">
        <f>O161*H161</f>
        <v>0</v>
      </c>
      <c r="Q161" s="212">
        <v>7.571E-2</v>
      </c>
      <c r="R161" s="212">
        <f>Q161*H161</f>
        <v>2.93414105</v>
      </c>
      <c r="S161" s="212">
        <v>0</v>
      </c>
      <c r="T161" s="213">
        <f>S161*H161</f>
        <v>0</v>
      </c>
      <c r="U161" s="34"/>
      <c r="V161" s="34"/>
      <c r="W161" s="34"/>
      <c r="X161" s="34"/>
      <c r="Y161" s="34"/>
      <c r="Z161" s="34"/>
      <c r="AA161" s="34"/>
      <c r="AB161" s="34"/>
      <c r="AC161" s="34"/>
      <c r="AD161" s="34"/>
      <c r="AE161" s="34"/>
      <c r="AR161" s="214" t="s">
        <v>141</v>
      </c>
      <c r="AT161" s="214" t="s">
        <v>125</v>
      </c>
      <c r="AU161" s="214" t="s">
        <v>87</v>
      </c>
      <c r="AY161" s="17" t="s">
        <v>122</v>
      </c>
      <c r="BE161" s="215">
        <f>IF(N161="základní",J161,0)</f>
        <v>32642.95</v>
      </c>
      <c r="BF161" s="215">
        <f>IF(N161="snížená",J161,0)</f>
        <v>0</v>
      </c>
      <c r="BG161" s="215">
        <f>IF(N161="zákl. přenesená",J161,0)</f>
        <v>0</v>
      </c>
      <c r="BH161" s="215">
        <f>IF(N161="sníž. přenesená",J161,0)</f>
        <v>0</v>
      </c>
      <c r="BI161" s="215">
        <f>IF(N161="nulová",J161,0)</f>
        <v>0</v>
      </c>
      <c r="BJ161" s="17" t="s">
        <v>85</v>
      </c>
      <c r="BK161" s="215">
        <f>ROUND(I161*H161,2)</f>
        <v>32642.95</v>
      </c>
      <c r="BL161" s="17" t="s">
        <v>141</v>
      </c>
      <c r="BM161" s="214" t="s">
        <v>238</v>
      </c>
    </row>
    <row r="162" spans="1:65" s="12" customFormat="1">
      <c r="B162" s="224"/>
      <c r="C162" s="225"/>
      <c r="D162" s="216" t="s">
        <v>217</v>
      </c>
      <c r="E162" s="226" t="s">
        <v>1</v>
      </c>
      <c r="F162" s="227" t="s">
        <v>239</v>
      </c>
      <c r="G162" s="225"/>
      <c r="H162" s="228">
        <v>7.56</v>
      </c>
      <c r="I162" s="229"/>
      <c r="J162" s="225"/>
      <c r="K162" s="225"/>
      <c r="L162" s="230"/>
      <c r="M162" s="231"/>
      <c r="N162" s="232"/>
      <c r="O162" s="232"/>
      <c r="P162" s="232"/>
      <c r="Q162" s="232"/>
      <c r="R162" s="232"/>
      <c r="S162" s="232"/>
      <c r="T162" s="233"/>
      <c r="AT162" s="234" t="s">
        <v>217</v>
      </c>
      <c r="AU162" s="234" t="s">
        <v>87</v>
      </c>
      <c r="AV162" s="12" t="s">
        <v>87</v>
      </c>
      <c r="AW162" s="12" t="s">
        <v>32</v>
      </c>
      <c r="AX162" s="12" t="s">
        <v>77</v>
      </c>
      <c r="AY162" s="234" t="s">
        <v>122</v>
      </c>
    </row>
    <row r="163" spans="1:65" s="12" customFormat="1">
      <c r="B163" s="224"/>
      <c r="C163" s="225"/>
      <c r="D163" s="216" t="s">
        <v>217</v>
      </c>
      <c r="E163" s="226" t="s">
        <v>1</v>
      </c>
      <c r="F163" s="227" t="s">
        <v>240</v>
      </c>
      <c r="G163" s="225"/>
      <c r="H163" s="228">
        <v>7.92</v>
      </c>
      <c r="I163" s="229"/>
      <c r="J163" s="225"/>
      <c r="K163" s="225"/>
      <c r="L163" s="230"/>
      <c r="M163" s="231"/>
      <c r="N163" s="232"/>
      <c r="O163" s="232"/>
      <c r="P163" s="232"/>
      <c r="Q163" s="232"/>
      <c r="R163" s="232"/>
      <c r="S163" s="232"/>
      <c r="T163" s="233"/>
      <c r="AT163" s="234" t="s">
        <v>217</v>
      </c>
      <c r="AU163" s="234" t="s">
        <v>87</v>
      </c>
      <c r="AV163" s="12" t="s">
        <v>87</v>
      </c>
      <c r="AW163" s="12" t="s">
        <v>32</v>
      </c>
      <c r="AX163" s="12" t="s">
        <v>77</v>
      </c>
      <c r="AY163" s="234" t="s">
        <v>122</v>
      </c>
    </row>
    <row r="164" spans="1:65" s="13" customFormat="1">
      <c r="B164" s="235"/>
      <c r="C164" s="236"/>
      <c r="D164" s="216" t="s">
        <v>217</v>
      </c>
      <c r="E164" s="237" t="s">
        <v>1</v>
      </c>
      <c r="F164" s="238" t="s">
        <v>224</v>
      </c>
      <c r="G164" s="236"/>
      <c r="H164" s="239">
        <v>15.48</v>
      </c>
      <c r="I164" s="240"/>
      <c r="J164" s="236"/>
      <c r="K164" s="236"/>
      <c r="L164" s="241"/>
      <c r="M164" s="242"/>
      <c r="N164" s="243"/>
      <c r="O164" s="243"/>
      <c r="P164" s="243"/>
      <c r="Q164" s="243"/>
      <c r="R164" s="243"/>
      <c r="S164" s="243"/>
      <c r="T164" s="244"/>
      <c r="AT164" s="245" t="s">
        <v>217</v>
      </c>
      <c r="AU164" s="245" t="s">
        <v>87</v>
      </c>
      <c r="AV164" s="13" t="s">
        <v>137</v>
      </c>
      <c r="AW164" s="13" t="s">
        <v>32</v>
      </c>
      <c r="AX164" s="13" t="s">
        <v>77</v>
      </c>
      <c r="AY164" s="245" t="s">
        <v>122</v>
      </c>
    </row>
    <row r="165" spans="1:65" s="12" customFormat="1">
      <c r="B165" s="224"/>
      <c r="C165" s="225"/>
      <c r="D165" s="216" t="s">
        <v>217</v>
      </c>
      <c r="E165" s="226" t="s">
        <v>1</v>
      </c>
      <c r="F165" s="227" t="s">
        <v>241</v>
      </c>
      <c r="G165" s="225"/>
      <c r="H165" s="228">
        <v>23.274999999999999</v>
      </c>
      <c r="I165" s="229"/>
      <c r="J165" s="225"/>
      <c r="K165" s="225"/>
      <c r="L165" s="230"/>
      <c r="M165" s="231"/>
      <c r="N165" s="232"/>
      <c r="O165" s="232"/>
      <c r="P165" s="232"/>
      <c r="Q165" s="232"/>
      <c r="R165" s="232"/>
      <c r="S165" s="232"/>
      <c r="T165" s="233"/>
      <c r="AT165" s="234" t="s">
        <v>217</v>
      </c>
      <c r="AU165" s="234" t="s">
        <v>87</v>
      </c>
      <c r="AV165" s="12" t="s">
        <v>87</v>
      </c>
      <c r="AW165" s="12" t="s">
        <v>32</v>
      </c>
      <c r="AX165" s="12" t="s">
        <v>77</v>
      </c>
      <c r="AY165" s="234" t="s">
        <v>122</v>
      </c>
    </row>
    <row r="166" spans="1:65" s="13" customFormat="1">
      <c r="B166" s="235"/>
      <c r="C166" s="236"/>
      <c r="D166" s="216" t="s">
        <v>217</v>
      </c>
      <c r="E166" s="237" t="s">
        <v>1</v>
      </c>
      <c r="F166" s="238" t="s">
        <v>225</v>
      </c>
      <c r="G166" s="236"/>
      <c r="H166" s="239">
        <v>23.274999999999999</v>
      </c>
      <c r="I166" s="240"/>
      <c r="J166" s="236"/>
      <c r="K166" s="236"/>
      <c r="L166" s="241"/>
      <c r="M166" s="242"/>
      <c r="N166" s="243"/>
      <c r="O166" s="243"/>
      <c r="P166" s="243"/>
      <c r="Q166" s="243"/>
      <c r="R166" s="243"/>
      <c r="S166" s="243"/>
      <c r="T166" s="244"/>
      <c r="AT166" s="245" t="s">
        <v>217</v>
      </c>
      <c r="AU166" s="245" t="s">
        <v>87</v>
      </c>
      <c r="AV166" s="13" t="s">
        <v>137</v>
      </c>
      <c r="AW166" s="13" t="s">
        <v>32</v>
      </c>
      <c r="AX166" s="13" t="s">
        <v>77</v>
      </c>
      <c r="AY166" s="245" t="s">
        <v>122</v>
      </c>
    </row>
    <row r="167" spans="1:65" s="14" customFormat="1">
      <c r="B167" s="246"/>
      <c r="C167" s="247"/>
      <c r="D167" s="216" t="s">
        <v>217</v>
      </c>
      <c r="E167" s="248" t="s">
        <v>1</v>
      </c>
      <c r="F167" s="249" t="s">
        <v>226</v>
      </c>
      <c r="G167" s="247"/>
      <c r="H167" s="250">
        <v>38.754999999999995</v>
      </c>
      <c r="I167" s="251"/>
      <c r="J167" s="247"/>
      <c r="K167" s="247"/>
      <c r="L167" s="252"/>
      <c r="M167" s="253"/>
      <c r="N167" s="254"/>
      <c r="O167" s="254"/>
      <c r="P167" s="254"/>
      <c r="Q167" s="254"/>
      <c r="R167" s="254"/>
      <c r="S167" s="254"/>
      <c r="T167" s="255"/>
      <c r="AT167" s="256" t="s">
        <v>217</v>
      </c>
      <c r="AU167" s="256" t="s">
        <v>87</v>
      </c>
      <c r="AV167" s="14" t="s">
        <v>141</v>
      </c>
      <c r="AW167" s="14" t="s">
        <v>32</v>
      </c>
      <c r="AX167" s="14" t="s">
        <v>85</v>
      </c>
      <c r="AY167" s="256" t="s">
        <v>122</v>
      </c>
    </row>
    <row r="168" spans="1:65" s="1" customFormat="1" ht="21.75" customHeight="1">
      <c r="A168" s="34"/>
      <c r="B168" s="35"/>
      <c r="C168" s="203" t="s">
        <v>171</v>
      </c>
      <c r="D168" s="203" t="s">
        <v>125</v>
      </c>
      <c r="E168" s="204" t="s">
        <v>242</v>
      </c>
      <c r="F168" s="205" t="s">
        <v>243</v>
      </c>
      <c r="G168" s="206" t="s">
        <v>244</v>
      </c>
      <c r="H168" s="207">
        <v>36.299999999999997</v>
      </c>
      <c r="I168" s="208">
        <v>117.79</v>
      </c>
      <c r="J168" s="209">
        <f>ROUND(I168*H168,2)</f>
        <v>4275.78</v>
      </c>
      <c r="K168" s="205" t="s">
        <v>129</v>
      </c>
      <c r="L168" s="39"/>
      <c r="M168" s="210" t="s">
        <v>1</v>
      </c>
      <c r="N168" s="211" t="s">
        <v>42</v>
      </c>
      <c r="O168" s="71"/>
      <c r="P168" s="212">
        <f>O168*H168</f>
        <v>0</v>
      </c>
      <c r="Q168" s="212">
        <v>1.2999999999999999E-4</v>
      </c>
      <c r="R168" s="212">
        <f>Q168*H168</f>
        <v>4.7189999999999992E-3</v>
      </c>
      <c r="S168" s="212">
        <v>0</v>
      </c>
      <c r="T168" s="213">
        <f>S168*H168</f>
        <v>0</v>
      </c>
      <c r="U168" s="34"/>
      <c r="V168" s="34"/>
      <c r="W168" s="34"/>
      <c r="X168" s="34"/>
      <c r="Y168" s="34"/>
      <c r="Z168" s="34"/>
      <c r="AA168" s="34"/>
      <c r="AB168" s="34"/>
      <c r="AC168" s="34"/>
      <c r="AD168" s="34"/>
      <c r="AE168" s="34"/>
      <c r="AR168" s="214" t="s">
        <v>141</v>
      </c>
      <c r="AT168" s="214" t="s">
        <v>125</v>
      </c>
      <c r="AU168" s="214" t="s">
        <v>87</v>
      </c>
      <c r="AY168" s="17" t="s">
        <v>122</v>
      </c>
      <c r="BE168" s="215">
        <f>IF(N168="základní",J168,0)</f>
        <v>4275.78</v>
      </c>
      <c r="BF168" s="215">
        <f>IF(N168="snížená",J168,0)</f>
        <v>0</v>
      </c>
      <c r="BG168" s="215">
        <f>IF(N168="zákl. přenesená",J168,0)</f>
        <v>0</v>
      </c>
      <c r="BH168" s="215">
        <f>IF(N168="sníž. přenesená",J168,0)</f>
        <v>0</v>
      </c>
      <c r="BI168" s="215">
        <f>IF(N168="nulová",J168,0)</f>
        <v>0</v>
      </c>
      <c r="BJ168" s="17" t="s">
        <v>85</v>
      </c>
      <c r="BK168" s="215">
        <f>ROUND(I168*H168,2)</f>
        <v>4275.78</v>
      </c>
      <c r="BL168" s="17" t="s">
        <v>141</v>
      </c>
      <c r="BM168" s="214" t="s">
        <v>245</v>
      </c>
    </row>
    <row r="169" spans="1:65" s="12" customFormat="1">
      <c r="B169" s="224"/>
      <c r="C169" s="225"/>
      <c r="D169" s="216" t="s">
        <v>217</v>
      </c>
      <c r="E169" s="226" t="s">
        <v>1</v>
      </c>
      <c r="F169" s="227" t="s">
        <v>246</v>
      </c>
      <c r="G169" s="225"/>
      <c r="H169" s="228">
        <v>36.299999999999997</v>
      </c>
      <c r="I169" s="229"/>
      <c r="J169" s="225"/>
      <c r="K169" s="225"/>
      <c r="L169" s="230"/>
      <c r="M169" s="231"/>
      <c r="N169" s="232"/>
      <c r="O169" s="232"/>
      <c r="P169" s="232"/>
      <c r="Q169" s="232"/>
      <c r="R169" s="232"/>
      <c r="S169" s="232"/>
      <c r="T169" s="233"/>
      <c r="AT169" s="234" t="s">
        <v>217</v>
      </c>
      <c r="AU169" s="234" t="s">
        <v>87</v>
      </c>
      <c r="AV169" s="12" t="s">
        <v>87</v>
      </c>
      <c r="AW169" s="12" t="s">
        <v>32</v>
      </c>
      <c r="AX169" s="12" t="s">
        <v>85</v>
      </c>
      <c r="AY169" s="234" t="s">
        <v>122</v>
      </c>
    </row>
    <row r="170" spans="1:65" s="11" customFormat="1" ht="22.9" customHeight="1">
      <c r="B170" s="187"/>
      <c r="C170" s="188"/>
      <c r="D170" s="189" t="s">
        <v>76</v>
      </c>
      <c r="E170" s="201" t="s">
        <v>151</v>
      </c>
      <c r="F170" s="201" t="s">
        <v>247</v>
      </c>
      <c r="G170" s="188"/>
      <c r="H170" s="188"/>
      <c r="I170" s="191"/>
      <c r="J170" s="202">
        <f>BK170</f>
        <v>300550.55</v>
      </c>
      <c r="K170" s="188"/>
      <c r="L170" s="193"/>
      <c r="M170" s="194"/>
      <c r="N170" s="195"/>
      <c r="O170" s="195"/>
      <c r="P170" s="196">
        <f>SUM(P171:P209)</f>
        <v>0</v>
      </c>
      <c r="Q170" s="195"/>
      <c r="R170" s="196">
        <f>SUM(R171:R209)</f>
        <v>56.986470000000004</v>
      </c>
      <c r="S170" s="195"/>
      <c r="T170" s="197">
        <f>SUM(T171:T209)</f>
        <v>1.04</v>
      </c>
      <c r="AR170" s="198" t="s">
        <v>85</v>
      </c>
      <c r="AT170" s="199" t="s">
        <v>76</v>
      </c>
      <c r="AU170" s="199" t="s">
        <v>85</v>
      </c>
      <c r="AY170" s="198" t="s">
        <v>122</v>
      </c>
      <c r="BK170" s="200">
        <f>SUM(BK171:BK209)</f>
        <v>300550.55</v>
      </c>
    </row>
    <row r="171" spans="1:65" s="1" customFormat="1" ht="16.5" customHeight="1">
      <c r="A171" s="34"/>
      <c r="B171" s="35"/>
      <c r="C171" s="203" t="s">
        <v>248</v>
      </c>
      <c r="D171" s="203" t="s">
        <v>125</v>
      </c>
      <c r="E171" s="204" t="s">
        <v>249</v>
      </c>
      <c r="F171" s="205" t="s">
        <v>250</v>
      </c>
      <c r="G171" s="206" t="s">
        <v>215</v>
      </c>
      <c r="H171" s="207">
        <v>1.1850000000000001</v>
      </c>
      <c r="I171" s="208">
        <v>424.2</v>
      </c>
      <c r="J171" s="209">
        <f>ROUND(I171*H171,2)</f>
        <v>502.68</v>
      </c>
      <c r="K171" s="205" t="s">
        <v>129</v>
      </c>
      <c r="L171" s="39"/>
      <c r="M171" s="210" t="s">
        <v>1</v>
      </c>
      <c r="N171" s="211" t="s">
        <v>42</v>
      </c>
      <c r="O171" s="71"/>
      <c r="P171" s="212">
        <f>O171*H171</f>
        <v>0</v>
      </c>
      <c r="Q171" s="212">
        <v>0.04</v>
      </c>
      <c r="R171" s="212">
        <f>Q171*H171</f>
        <v>4.7400000000000005E-2</v>
      </c>
      <c r="S171" s="212">
        <v>0</v>
      </c>
      <c r="T171" s="213">
        <f>S171*H171</f>
        <v>0</v>
      </c>
      <c r="U171" s="34"/>
      <c r="V171" s="34"/>
      <c r="W171" s="34"/>
      <c r="X171" s="34"/>
      <c r="Y171" s="34"/>
      <c r="Z171" s="34"/>
      <c r="AA171" s="34"/>
      <c r="AB171" s="34"/>
      <c r="AC171" s="34"/>
      <c r="AD171" s="34"/>
      <c r="AE171" s="34"/>
      <c r="AR171" s="214" t="s">
        <v>141</v>
      </c>
      <c r="AT171" s="214" t="s">
        <v>125</v>
      </c>
      <c r="AU171" s="214" t="s">
        <v>87</v>
      </c>
      <c r="AY171" s="17" t="s">
        <v>122</v>
      </c>
      <c r="BE171" s="215">
        <f>IF(N171="základní",J171,0)</f>
        <v>502.68</v>
      </c>
      <c r="BF171" s="215">
        <f>IF(N171="snížená",J171,0)</f>
        <v>0</v>
      </c>
      <c r="BG171" s="215">
        <f>IF(N171="zákl. přenesená",J171,0)</f>
        <v>0</v>
      </c>
      <c r="BH171" s="215">
        <f>IF(N171="sníž. přenesená",J171,0)</f>
        <v>0</v>
      </c>
      <c r="BI171" s="215">
        <f>IF(N171="nulová",J171,0)</f>
        <v>0</v>
      </c>
      <c r="BJ171" s="17" t="s">
        <v>85</v>
      </c>
      <c r="BK171" s="215">
        <f>ROUND(I171*H171,2)</f>
        <v>502.68</v>
      </c>
      <c r="BL171" s="17" t="s">
        <v>141</v>
      </c>
      <c r="BM171" s="214" t="s">
        <v>251</v>
      </c>
    </row>
    <row r="172" spans="1:65" s="12" customFormat="1">
      <c r="B172" s="224"/>
      <c r="C172" s="225"/>
      <c r="D172" s="216" t="s">
        <v>217</v>
      </c>
      <c r="E172" s="226" t="s">
        <v>1</v>
      </c>
      <c r="F172" s="227" t="s">
        <v>252</v>
      </c>
      <c r="G172" s="225"/>
      <c r="H172" s="228">
        <v>1.1850000000000001</v>
      </c>
      <c r="I172" s="229"/>
      <c r="J172" s="225"/>
      <c r="K172" s="225"/>
      <c r="L172" s="230"/>
      <c r="M172" s="231"/>
      <c r="N172" s="232"/>
      <c r="O172" s="232"/>
      <c r="P172" s="232"/>
      <c r="Q172" s="232"/>
      <c r="R172" s="232"/>
      <c r="S172" s="232"/>
      <c r="T172" s="233"/>
      <c r="AT172" s="234" t="s">
        <v>217</v>
      </c>
      <c r="AU172" s="234" t="s">
        <v>87</v>
      </c>
      <c r="AV172" s="12" t="s">
        <v>87</v>
      </c>
      <c r="AW172" s="12" t="s">
        <v>32</v>
      </c>
      <c r="AX172" s="12" t="s">
        <v>77</v>
      </c>
      <c r="AY172" s="234" t="s">
        <v>122</v>
      </c>
    </row>
    <row r="173" spans="1:65" s="14" customFormat="1">
      <c r="B173" s="246"/>
      <c r="C173" s="247"/>
      <c r="D173" s="216" t="s">
        <v>217</v>
      </c>
      <c r="E173" s="248" t="s">
        <v>1</v>
      </c>
      <c r="F173" s="249" t="s">
        <v>226</v>
      </c>
      <c r="G173" s="247"/>
      <c r="H173" s="250">
        <v>1.1850000000000001</v>
      </c>
      <c r="I173" s="251"/>
      <c r="J173" s="247"/>
      <c r="K173" s="247"/>
      <c r="L173" s="252"/>
      <c r="M173" s="253"/>
      <c r="N173" s="254"/>
      <c r="O173" s="254"/>
      <c r="P173" s="254"/>
      <c r="Q173" s="254"/>
      <c r="R173" s="254"/>
      <c r="S173" s="254"/>
      <c r="T173" s="255"/>
      <c r="AT173" s="256" t="s">
        <v>217</v>
      </c>
      <c r="AU173" s="256" t="s">
        <v>87</v>
      </c>
      <c r="AV173" s="14" t="s">
        <v>141</v>
      </c>
      <c r="AW173" s="14" t="s">
        <v>32</v>
      </c>
      <c r="AX173" s="14" t="s">
        <v>85</v>
      </c>
      <c r="AY173" s="256" t="s">
        <v>122</v>
      </c>
    </row>
    <row r="174" spans="1:65" s="1" customFormat="1" ht="16.5" customHeight="1">
      <c r="A174" s="34"/>
      <c r="B174" s="35"/>
      <c r="C174" s="203" t="s">
        <v>253</v>
      </c>
      <c r="D174" s="203" t="s">
        <v>125</v>
      </c>
      <c r="E174" s="204" t="s">
        <v>254</v>
      </c>
      <c r="F174" s="205" t="s">
        <v>255</v>
      </c>
      <c r="G174" s="206" t="s">
        <v>215</v>
      </c>
      <c r="H174" s="207">
        <v>5.24</v>
      </c>
      <c r="I174" s="208">
        <v>372.45</v>
      </c>
      <c r="J174" s="209">
        <f>ROUND(I174*H174,2)</f>
        <v>1951.64</v>
      </c>
      <c r="K174" s="205" t="s">
        <v>129</v>
      </c>
      <c r="L174" s="39"/>
      <c r="M174" s="210" t="s">
        <v>1</v>
      </c>
      <c r="N174" s="211" t="s">
        <v>42</v>
      </c>
      <c r="O174" s="71"/>
      <c r="P174" s="212">
        <f>O174*H174</f>
        <v>0</v>
      </c>
      <c r="Q174" s="212">
        <v>0.04</v>
      </c>
      <c r="R174" s="212">
        <f>Q174*H174</f>
        <v>0.20960000000000001</v>
      </c>
      <c r="S174" s="212">
        <v>0</v>
      </c>
      <c r="T174" s="213">
        <f>S174*H174</f>
        <v>0</v>
      </c>
      <c r="U174" s="34"/>
      <c r="V174" s="34"/>
      <c r="W174" s="34"/>
      <c r="X174" s="34"/>
      <c r="Y174" s="34"/>
      <c r="Z174" s="34"/>
      <c r="AA174" s="34"/>
      <c r="AB174" s="34"/>
      <c r="AC174" s="34"/>
      <c r="AD174" s="34"/>
      <c r="AE174" s="34"/>
      <c r="AR174" s="214" t="s">
        <v>141</v>
      </c>
      <c r="AT174" s="214" t="s">
        <v>125</v>
      </c>
      <c r="AU174" s="214" t="s">
        <v>87</v>
      </c>
      <c r="AY174" s="17" t="s">
        <v>122</v>
      </c>
      <c r="BE174" s="215">
        <f>IF(N174="základní",J174,0)</f>
        <v>1951.64</v>
      </c>
      <c r="BF174" s="215">
        <f>IF(N174="snížená",J174,0)</f>
        <v>0</v>
      </c>
      <c r="BG174" s="215">
        <f>IF(N174="zákl. přenesená",J174,0)</f>
        <v>0</v>
      </c>
      <c r="BH174" s="215">
        <f>IF(N174="sníž. přenesená",J174,0)</f>
        <v>0</v>
      </c>
      <c r="BI174" s="215">
        <f>IF(N174="nulová",J174,0)</f>
        <v>0</v>
      </c>
      <c r="BJ174" s="17" t="s">
        <v>85</v>
      </c>
      <c r="BK174" s="215">
        <f>ROUND(I174*H174,2)</f>
        <v>1951.64</v>
      </c>
      <c r="BL174" s="17" t="s">
        <v>141</v>
      </c>
      <c r="BM174" s="214" t="s">
        <v>256</v>
      </c>
    </row>
    <row r="175" spans="1:65" s="12" customFormat="1">
      <c r="B175" s="224"/>
      <c r="C175" s="225"/>
      <c r="D175" s="216" t="s">
        <v>217</v>
      </c>
      <c r="E175" s="226" t="s">
        <v>1</v>
      </c>
      <c r="F175" s="227" t="s">
        <v>257</v>
      </c>
      <c r="G175" s="225"/>
      <c r="H175" s="228">
        <v>5.24</v>
      </c>
      <c r="I175" s="229"/>
      <c r="J175" s="225"/>
      <c r="K175" s="225"/>
      <c r="L175" s="230"/>
      <c r="M175" s="231"/>
      <c r="N175" s="232"/>
      <c r="O175" s="232"/>
      <c r="P175" s="232"/>
      <c r="Q175" s="232"/>
      <c r="R175" s="232"/>
      <c r="S175" s="232"/>
      <c r="T175" s="233"/>
      <c r="AT175" s="234" t="s">
        <v>217</v>
      </c>
      <c r="AU175" s="234" t="s">
        <v>87</v>
      </c>
      <c r="AV175" s="12" t="s">
        <v>87</v>
      </c>
      <c r="AW175" s="12" t="s">
        <v>32</v>
      </c>
      <c r="AX175" s="12" t="s">
        <v>85</v>
      </c>
      <c r="AY175" s="234" t="s">
        <v>122</v>
      </c>
    </row>
    <row r="176" spans="1:65" s="1" customFormat="1" ht="16.5" customHeight="1">
      <c r="A176" s="34"/>
      <c r="B176" s="35"/>
      <c r="C176" s="203" t="s">
        <v>258</v>
      </c>
      <c r="D176" s="203" t="s">
        <v>125</v>
      </c>
      <c r="E176" s="204" t="s">
        <v>259</v>
      </c>
      <c r="F176" s="205" t="s">
        <v>260</v>
      </c>
      <c r="G176" s="206" t="s">
        <v>215</v>
      </c>
      <c r="H176" s="207">
        <v>50</v>
      </c>
      <c r="I176" s="208">
        <v>517.71</v>
      </c>
      <c r="J176" s="209">
        <f>ROUND(I176*H176,2)</f>
        <v>25885.5</v>
      </c>
      <c r="K176" s="205" t="s">
        <v>129</v>
      </c>
      <c r="L176" s="39"/>
      <c r="M176" s="210" t="s">
        <v>1</v>
      </c>
      <c r="N176" s="211" t="s">
        <v>42</v>
      </c>
      <c r="O176" s="71"/>
      <c r="P176" s="212">
        <f>O176*H176</f>
        <v>0</v>
      </c>
      <c r="Q176" s="212">
        <v>1.925E-2</v>
      </c>
      <c r="R176" s="212">
        <f>Q176*H176</f>
        <v>0.96250000000000002</v>
      </c>
      <c r="S176" s="212">
        <v>0.02</v>
      </c>
      <c r="T176" s="213">
        <f>S176*H176</f>
        <v>1</v>
      </c>
      <c r="U176" s="34"/>
      <c r="V176" s="34"/>
      <c r="W176" s="34"/>
      <c r="X176" s="34"/>
      <c r="Y176" s="34"/>
      <c r="Z176" s="34"/>
      <c r="AA176" s="34"/>
      <c r="AB176" s="34"/>
      <c r="AC176" s="34"/>
      <c r="AD176" s="34"/>
      <c r="AE176" s="34"/>
      <c r="AR176" s="214" t="s">
        <v>141</v>
      </c>
      <c r="AT176" s="214" t="s">
        <v>125</v>
      </c>
      <c r="AU176" s="214" t="s">
        <v>87</v>
      </c>
      <c r="AY176" s="17" t="s">
        <v>122</v>
      </c>
      <c r="BE176" s="215">
        <f>IF(N176="základní",J176,0)</f>
        <v>25885.5</v>
      </c>
      <c r="BF176" s="215">
        <f>IF(N176="snížená",J176,0)</f>
        <v>0</v>
      </c>
      <c r="BG176" s="215">
        <f>IF(N176="zákl. přenesená",J176,0)</f>
        <v>0</v>
      </c>
      <c r="BH176" s="215">
        <f>IF(N176="sníž. přenesená",J176,0)</f>
        <v>0</v>
      </c>
      <c r="BI176" s="215">
        <f>IF(N176="nulová",J176,0)</f>
        <v>0</v>
      </c>
      <c r="BJ176" s="17" t="s">
        <v>85</v>
      </c>
      <c r="BK176" s="215">
        <f>ROUND(I176*H176,2)</f>
        <v>25885.5</v>
      </c>
      <c r="BL176" s="17" t="s">
        <v>141</v>
      </c>
      <c r="BM176" s="214" t="s">
        <v>261</v>
      </c>
    </row>
    <row r="177" spans="1:65" s="12" customFormat="1">
      <c r="B177" s="224"/>
      <c r="C177" s="225"/>
      <c r="D177" s="216" t="s">
        <v>217</v>
      </c>
      <c r="E177" s="226" t="s">
        <v>1</v>
      </c>
      <c r="F177" s="227" t="s">
        <v>262</v>
      </c>
      <c r="G177" s="225"/>
      <c r="H177" s="228">
        <v>20</v>
      </c>
      <c r="I177" s="229"/>
      <c r="J177" s="225"/>
      <c r="K177" s="225"/>
      <c r="L177" s="230"/>
      <c r="M177" s="231"/>
      <c r="N177" s="232"/>
      <c r="O177" s="232"/>
      <c r="P177" s="232"/>
      <c r="Q177" s="232"/>
      <c r="R177" s="232"/>
      <c r="S177" s="232"/>
      <c r="T177" s="233"/>
      <c r="AT177" s="234" t="s">
        <v>217</v>
      </c>
      <c r="AU177" s="234" t="s">
        <v>87</v>
      </c>
      <c r="AV177" s="12" t="s">
        <v>87</v>
      </c>
      <c r="AW177" s="12" t="s">
        <v>32</v>
      </c>
      <c r="AX177" s="12" t="s">
        <v>77</v>
      </c>
      <c r="AY177" s="234" t="s">
        <v>122</v>
      </c>
    </row>
    <row r="178" spans="1:65" s="12" customFormat="1">
      <c r="B178" s="224"/>
      <c r="C178" s="225"/>
      <c r="D178" s="216" t="s">
        <v>217</v>
      </c>
      <c r="E178" s="226" t="s">
        <v>1</v>
      </c>
      <c r="F178" s="227" t="s">
        <v>263</v>
      </c>
      <c r="G178" s="225"/>
      <c r="H178" s="228">
        <v>22.5</v>
      </c>
      <c r="I178" s="229"/>
      <c r="J178" s="225"/>
      <c r="K178" s="225"/>
      <c r="L178" s="230"/>
      <c r="M178" s="231"/>
      <c r="N178" s="232"/>
      <c r="O178" s="232"/>
      <c r="P178" s="232"/>
      <c r="Q178" s="232"/>
      <c r="R178" s="232"/>
      <c r="S178" s="232"/>
      <c r="T178" s="233"/>
      <c r="AT178" s="234" t="s">
        <v>217</v>
      </c>
      <c r="AU178" s="234" t="s">
        <v>87</v>
      </c>
      <c r="AV178" s="12" t="s">
        <v>87</v>
      </c>
      <c r="AW178" s="12" t="s">
        <v>32</v>
      </c>
      <c r="AX178" s="12" t="s">
        <v>77</v>
      </c>
      <c r="AY178" s="234" t="s">
        <v>122</v>
      </c>
    </row>
    <row r="179" spans="1:65" s="12" customFormat="1">
      <c r="B179" s="224"/>
      <c r="C179" s="225"/>
      <c r="D179" s="216" t="s">
        <v>217</v>
      </c>
      <c r="E179" s="226" t="s">
        <v>1</v>
      </c>
      <c r="F179" s="227" t="s">
        <v>264</v>
      </c>
      <c r="G179" s="225"/>
      <c r="H179" s="228">
        <v>7.5</v>
      </c>
      <c r="I179" s="229"/>
      <c r="J179" s="225"/>
      <c r="K179" s="225"/>
      <c r="L179" s="230"/>
      <c r="M179" s="231"/>
      <c r="N179" s="232"/>
      <c r="O179" s="232"/>
      <c r="P179" s="232"/>
      <c r="Q179" s="232"/>
      <c r="R179" s="232"/>
      <c r="S179" s="232"/>
      <c r="T179" s="233"/>
      <c r="AT179" s="234" t="s">
        <v>217</v>
      </c>
      <c r="AU179" s="234" t="s">
        <v>87</v>
      </c>
      <c r="AV179" s="12" t="s">
        <v>87</v>
      </c>
      <c r="AW179" s="12" t="s">
        <v>32</v>
      </c>
      <c r="AX179" s="12" t="s">
        <v>77</v>
      </c>
      <c r="AY179" s="234" t="s">
        <v>122</v>
      </c>
    </row>
    <row r="180" spans="1:65" s="14" customFormat="1">
      <c r="B180" s="246"/>
      <c r="C180" s="247"/>
      <c r="D180" s="216" t="s">
        <v>217</v>
      </c>
      <c r="E180" s="248" t="s">
        <v>1</v>
      </c>
      <c r="F180" s="249" t="s">
        <v>226</v>
      </c>
      <c r="G180" s="247"/>
      <c r="H180" s="250">
        <v>50</v>
      </c>
      <c r="I180" s="251"/>
      <c r="J180" s="247"/>
      <c r="K180" s="247"/>
      <c r="L180" s="252"/>
      <c r="M180" s="253"/>
      <c r="N180" s="254"/>
      <c r="O180" s="254"/>
      <c r="P180" s="254"/>
      <c r="Q180" s="254"/>
      <c r="R180" s="254"/>
      <c r="S180" s="254"/>
      <c r="T180" s="255"/>
      <c r="AT180" s="256" t="s">
        <v>217</v>
      </c>
      <c r="AU180" s="256" t="s">
        <v>87</v>
      </c>
      <c r="AV180" s="14" t="s">
        <v>141</v>
      </c>
      <c r="AW180" s="14" t="s">
        <v>32</v>
      </c>
      <c r="AX180" s="14" t="s">
        <v>85</v>
      </c>
      <c r="AY180" s="256" t="s">
        <v>122</v>
      </c>
    </row>
    <row r="181" spans="1:65" s="1" customFormat="1" ht="21.75" customHeight="1">
      <c r="A181" s="34"/>
      <c r="B181" s="35"/>
      <c r="C181" s="203" t="s">
        <v>265</v>
      </c>
      <c r="D181" s="203" t="s">
        <v>125</v>
      </c>
      <c r="E181" s="204" t="s">
        <v>266</v>
      </c>
      <c r="F181" s="205" t="s">
        <v>267</v>
      </c>
      <c r="G181" s="206" t="s">
        <v>215</v>
      </c>
      <c r="H181" s="207">
        <v>20</v>
      </c>
      <c r="I181" s="208">
        <v>64.66</v>
      </c>
      <c r="J181" s="209">
        <f>ROUND(I181*H181,2)</f>
        <v>1293.2</v>
      </c>
      <c r="K181" s="205" t="s">
        <v>129</v>
      </c>
      <c r="L181" s="39"/>
      <c r="M181" s="210" t="s">
        <v>1</v>
      </c>
      <c r="N181" s="211" t="s">
        <v>42</v>
      </c>
      <c r="O181" s="71"/>
      <c r="P181" s="212">
        <f>O181*H181</f>
        <v>0</v>
      </c>
      <c r="Q181" s="212">
        <v>2.2000000000000001E-4</v>
      </c>
      <c r="R181" s="212">
        <f>Q181*H181</f>
        <v>4.4000000000000003E-3</v>
      </c>
      <c r="S181" s="212">
        <v>2E-3</v>
      </c>
      <c r="T181" s="213">
        <f>S181*H181</f>
        <v>0.04</v>
      </c>
      <c r="U181" s="34"/>
      <c r="V181" s="34"/>
      <c r="W181" s="34"/>
      <c r="X181" s="34"/>
      <c r="Y181" s="34"/>
      <c r="Z181" s="34"/>
      <c r="AA181" s="34"/>
      <c r="AB181" s="34"/>
      <c r="AC181" s="34"/>
      <c r="AD181" s="34"/>
      <c r="AE181" s="34"/>
      <c r="AR181" s="214" t="s">
        <v>141</v>
      </c>
      <c r="AT181" s="214" t="s">
        <v>125</v>
      </c>
      <c r="AU181" s="214" t="s">
        <v>87</v>
      </c>
      <c r="AY181" s="17" t="s">
        <v>122</v>
      </c>
      <c r="BE181" s="215">
        <f>IF(N181="základní",J181,0)</f>
        <v>1293.2</v>
      </c>
      <c r="BF181" s="215">
        <f>IF(N181="snížená",J181,0)</f>
        <v>0</v>
      </c>
      <c r="BG181" s="215">
        <f>IF(N181="zákl. přenesená",J181,0)</f>
        <v>0</v>
      </c>
      <c r="BH181" s="215">
        <f>IF(N181="sníž. přenesená",J181,0)</f>
        <v>0</v>
      </c>
      <c r="BI181" s="215">
        <f>IF(N181="nulová",J181,0)</f>
        <v>0</v>
      </c>
      <c r="BJ181" s="17" t="s">
        <v>85</v>
      </c>
      <c r="BK181" s="215">
        <f>ROUND(I181*H181,2)</f>
        <v>1293.2</v>
      </c>
      <c r="BL181" s="17" t="s">
        <v>141</v>
      </c>
      <c r="BM181" s="214" t="s">
        <v>268</v>
      </c>
    </row>
    <row r="182" spans="1:65" s="12" customFormat="1">
      <c r="B182" s="224"/>
      <c r="C182" s="225"/>
      <c r="D182" s="216" t="s">
        <v>217</v>
      </c>
      <c r="E182" s="226" t="s">
        <v>1</v>
      </c>
      <c r="F182" s="227" t="s">
        <v>262</v>
      </c>
      <c r="G182" s="225"/>
      <c r="H182" s="228">
        <v>20</v>
      </c>
      <c r="I182" s="229"/>
      <c r="J182" s="225"/>
      <c r="K182" s="225"/>
      <c r="L182" s="230"/>
      <c r="M182" s="231"/>
      <c r="N182" s="232"/>
      <c r="O182" s="232"/>
      <c r="P182" s="232"/>
      <c r="Q182" s="232"/>
      <c r="R182" s="232"/>
      <c r="S182" s="232"/>
      <c r="T182" s="233"/>
      <c r="AT182" s="234" t="s">
        <v>217</v>
      </c>
      <c r="AU182" s="234" t="s">
        <v>87</v>
      </c>
      <c r="AV182" s="12" t="s">
        <v>87</v>
      </c>
      <c r="AW182" s="12" t="s">
        <v>32</v>
      </c>
      <c r="AX182" s="12" t="s">
        <v>85</v>
      </c>
      <c r="AY182" s="234" t="s">
        <v>122</v>
      </c>
    </row>
    <row r="183" spans="1:65" s="1" customFormat="1" ht="16.5" customHeight="1">
      <c r="A183" s="34"/>
      <c r="B183" s="35"/>
      <c r="C183" s="203" t="s">
        <v>269</v>
      </c>
      <c r="D183" s="203" t="s">
        <v>125</v>
      </c>
      <c r="E183" s="204" t="s">
        <v>270</v>
      </c>
      <c r="F183" s="205" t="s">
        <v>271</v>
      </c>
      <c r="G183" s="206" t="s">
        <v>215</v>
      </c>
      <c r="H183" s="207">
        <v>129.80000000000001</v>
      </c>
      <c r="I183" s="208">
        <v>312.27999999999997</v>
      </c>
      <c r="J183" s="209">
        <f>ROUND(I183*H183,2)</f>
        <v>40533.94</v>
      </c>
      <c r="K183" s="205" t="s">
        <v>129</v>
      </c>
      <c r="L183" s="39"/>
      <c r="M183" s="210" t="s">
        <v>1</v>
      </c>
      <c r="N183" s="211" t="s">
        <v>42</v>
      </c>
      <c r="O183" s="71"/>
      <c r="P183" s="212">
        <f>O183*H183</f>
        <v>0</v>
      </c>
      <c r="Q183" s="212">
        <v>7.6999999999999999E-2</v>
      </c>
      <c r="R183" s="212">
        <f>Q183*H183</f>
        <v>9.9946000000000002</v>
      </c>
      <c r="S183" s="212">
        <v>0</v>
      </c>
      <c r="T183" s="213">
        <f>S183*H183</f>
        <v>0</v>
      </c>
      <c r="U183" s="34"/>
      <c r="V183" s="34"/>
      <c r="W183" s="34"/>
      <c r="X183" s="34"/>
      <c r="Y183" s="34"/>
      <c r="Z183" s="34"/>
      <c r="AA183" s="34"/>
      <c r="AB183" s="34"/>
      <c r="AC183" s="34"/>
      <c r="AD183" s="34"/>
      <c r="AE183" s="34"/>
      <c r="AR183" s="214" t="s">
        <v>141</v>
      </c>
      <c r="AT183" s="214" t="s">
        <v>125</v>
      </c>
      <c r="AU183" s="214" t="s">
        <v>87</v>
      </c>
      <c r="AY183" s="17" t="s">
        <v>122</v>
      </c>
      <c r="BE183" s="215">
        <f>IF(N183="základní",J183,0)</f>
        <v>40533.94</v>
      </c>
      <c r="BF183" s="215">
        <f>IF(N183="snížená",J183,0)</f>
        <v>0</v>
      </c>
      <c r="BG183" s="215">
        <f>IF(N183="zákl. přenesená",J183,0)</f>
        <v>0</v>
      </c>
      <c r="BH183" s="215">
        <f>IF(N183="sníž. přenesená",J183,0)</f>
        <v>0</v>
      </c>
      <c r="BI183" s="215">
        <f>IF(N183="nulová",J183,0)</f>
        <v>0</v>
      </c>
      <c r="BJ183" s="17" t="s">
        <v>85</v>
      </c>
      <c r="BK183" s="215">
        <f>ROUND(I183*H183,2)</f>
        <v>40533.94</v>
      </c>
      <c r="BL183" s="17" t="s">
        <v>141</v>
      </c>
      <c r="BM183" s="214" t="s">
        <v>272</v>
      </c>
    </row>
    <row r="184" spans="1:65" s="12" customFormat="1">
      <c r="B184" s="224"/>
      <c r="C184" s="225"/>
      <c r="D184" s="216" t="s">
        <v>217</v>
      </c>
      <c r="E184" s="226" t="s">
        <v>1</v>
      </c>
      <c r="F184" s="227" t="s">
        <v>273</v>
      </c>
      <c r="G184" s="225"/>
      <c r="H184" s="228">
        <v>104.9</v>
      </c>
      <c r="I184" s="229"/>
      <c r="J184" s="225"/>
      <c r="K184" s="225"/>
      <c r="L184" s="230"/>
      <c r="M184" s="231"/>
      <c r="N184" s="232"/>
      <c r="O184" s="232"/>
      <c r="P184" s="232"/>
      <c r="Q184" s="232"/>
      <c r="R184" s="232"/>
      <c r="S184" s="232"/>
      <c r="T184" s="233"/>
      <c r="AT184" s="234" t="s">
        <v>217</v>
      </c>
      <c r="AU184" s="234" t="s">
        <v>87</v>
      </c>
      <c r="AV184" s="12" t="s">
        <v>87</v>
      </c>
      <c r="AW184" s="12" t="s">
        <v>32</v>
      </c>
      <c r="AX184" s="12" t="s">
        <v>77</v>
      </c>
      <c r="AY184" s="234" t="s">
        <v>122</v>
      </c>
    </row>
    <row r="185" spans="1:65" s="12" customFormat="1">
      <c r="B185" s="224"/>
      <c r="C185" s="225"/>
      <c r="D185" s="216" t="s">
        <v>217</v>
      </c>
      <c r="E185" s="226" t="s">
        <v>1</v>
      </c>
      <c r="F185" s="227" t="s">
        <v>274</v>
      </c>
      <c r="G185" s="225"/>
      <c r="H185" s="228">
        <v>24.9</v>
      </c>
      <c r="I185" s="229"/>
      <c r="J185" s="225"/>
      <c r="K185" s="225"/>
      <c r="L185" s="230"/>
      <c r="M185" s="231"/>
      <c r="N185" s="232"/>
      <c r="O185" s="232"/>
      <c r="P185" s="232"/>
      <c r="Q185" s="232"/>
      <c r="R185" s="232"/>
      <c r="S185" s="232"/>
      <c r="T185" s="233"/>
      <c r="AT185" s="234" t="s">
        <v>217</v>
      </c>
      <c r="AU185" s="234" t="s">
        <v>87</v>
      </c>
      <c r="AV185" s="12" t="s">
        <v>87</v>
      </c>
      <c r="AW185" s="12" t="s">
        <v>32</v>
      </c>
      <c r="AX185" s="12" t="s">
        <v>77</v>
      </c>
      <c r="AY185" s="234" t="s">
        <v>122</v>
      </c>
    </row>
    <row r="186" spans="1:65" s="14" customFormat="1">
      <c r="B186" s="246"/>
      <c r="C186" s="247"/>
      <c r="D186" s="216" t="s">
        <v>217</v>
      </c>
      <c r="E186" s="248" t="s">
        <v>1</v>
      </c>
      <c r="F186" s="249" t="s">
        <v>226</v>
      </c>
      <c r="G186" s="247"/>
      <c r="H186" s="250">
        <v>129.80000000000001</v>
      </c>
      <c r="I186" s="251"/>
      <c r="J186" s="247"/>
      <c r="K186" s="247"/>
      <c r="L186" s="252"/>
      <c r="M186" s="253"/>
      <c r="N186" s="254"/>
      <c r="O186" s="254"/>
      <c r="P186" s="254"/>
      <c r="Q186" s="254"/>
      <c r="R186" s="254"/>
      <c r="S186" s="254"/>
      <c r="T186" s="255"/>
      <c r="AT186" s="256" t="s">
        <v>217</v>
      </c>
      <c r="AU186" s="256" t="s">
        <v>87</v>
      </c>
      <c r="AV186" s="14" t="s">
        <v>141</v>
      </c>
      <c r="AW186" s="14" t="s">
        <v>32</v>
      </c>
      <c r="AX186" s="14" t="s">
        <v>85</v>
      </c>
      <c r="AY186" s="256" t="s">
        <v>122</v>
      </c>
    </row>
    <row r="187" spans="1:65" s="1" customFormat="1" ht="16.5" customHeight="1">
      <c r="A187" s="34"/>
      <c r="B187" s="35"/>
      <c r="C187" s="203" t="s">
        <v>8</v>
      </c>
      <c r="D187" s="203" t="s">
        <v>125</v>
      </c>
      <c r="E187" s="204" t="s">
        <v>275</v>
      </c>
      <c r="F187" s="205" t="s">
        <v>276</v>
      </c>
      <c r="G187" s="206" t="s">
        <v>215</v>
      </c>
      <c r="H187" s="207">
        <v>23.8</v>
      </c>
      <c r="I187" s="208">
        <v>346.73</v>
      </c>
      <c r="J187" s="209">
        <f>ROUND(I187*H187,2)</f>
        <v>8252.17</v>
      </c>
      <c r="K187" s="205" t="s">
        <v>129</v>
      </c>
      <c r="L187" s="39"/>
      <c r="M187" s="210" t="s">
        <v>1</v>
      </c>
      <c r="N187" s="211" t="s">
        <v>42</v>
      </c>
      <c r="O187" s="71"/>
      <c r="P187" s="212">
        <f>O187*H187</f>
        <v>0</v>
      </c>
      <c r="Q187" s="212">
        <v>8.7999999999999995E-2</v>
      </c>
      <c r="R187" s="212">
        <f>Q187*H187</f>
        <v>2.0943999999999998</v>
      </c>
      <c r="S187" s="212">
        <v>0</v>
      </c>
      <c r="T187" s="213">
        <f>S187*H187</f>
        <v>0</v>
      </c>
      <c r="U187" s="34"/>
      <c r="V187" s="34"/>
      <c r="W187" s="34"/>
      <c r="X187" s="34"/>
      <c r="Y187" s="34"/>
      <c r="Z187" s="34"/>
      <c r="AA187" s="34"/>
      <c r="AB187" s="34"/>
      <c r="AC187" s="34"/>
      <c r="AD187" s="34"/>
      <c r="AE187" s="34"/>
      <c r="AR187" s="214" t="s">
        <v>141</v>
      </c>
      <c r="AT187" s="214" t="s">
        <v>125</v>
      </c>
      <c r="AU187" s="214" t="s">
        <v>87</v>
      </c>
      <c r="AY187" s="17" t="s">
        <v>122</v>
      </c>
      <c r="BE187" s="215">
        <f>IF(N187="základní",J187,0)</f>
        <v>8252.17</v>
      </c>
      <c r="BF187" s="215">
        <f>IF(N187="snížená",J187,0)</f>
        <v>0</v>
      </c>
      <c r="BG187" s="215">
        <f>IF(N187="zákl. přenesená",J187,0)</f>
        <v>0</v>
      </c>
      <c r="BH187" s="215">
        <f>IF(N187="sníž. přenesená",J187,0)</f>
        <v>0</v>
      </c>
      <c r="BI187" s="215">
        <f>IF(N187="nulová",J187,0)</f>
        <v>0</v>
      </c>
      <c r="BJ187" s="17" t="s">
        <v>85</v>
      </c>
      <c r="BK187" s="215">
        <f>ROUND(I187*H187,2)</f>
        <v>8252.17</v>
      </c>
      <c r="BL187" s="17" t="s">
        <v>141</v>
      </c>
      <c r="BM187" s="214" t="s">
        <v>277</v>
      </c>
    </row>
    <row r="188" spans="1:65" s="12" customFormat="1">
      <c r="B188" s="224"/>
      <c r="C188" s="225"/>
      <c r="D188" s="216" t="s">
        <v>217</v>
      </c>
      <c r="E188" s="226" t="s">
        <v>1</v>
      </c>
      <c r="F188" s="227" t="s">
        <v>278</v>
      </c>
      <c r="G188" s="225"/>
      <c r="H188" s="228">
        <v>23.8</v>
      </c>
      <c r="I188" s="229"/>
      <c r="J188" s="225"/>
      <c r="K188" s="225"/>
      <c r="L188" s="230"/>
      <c r="M188" s="231"/>
      <c r="N188" s="232"/>
      <c r="O188" s="232"/>
      <c r="P188" s="232"/>
      <c r="Q188" s="232"/>
      <c r="R188" s="232"/>
      <c r="S188" s="232"/>
      <c r="T188" s="233"/>
      <c r="AT188" s="234" t="s">
        <v>217</v>
      </c>
      <c r="AU188" s="234" t="s">
        <v>87</v>
      </c>
      <c r="AV188" s="12" t="s">
        <v>87</v>
      </c>
      <c r="AW188" s="12" t="s">
        <v>32</v>
      </c>
      <c r="AX188" s="12" t="s">
        <v>85</v>
      </c>
      <c r="AY188" s="234" t="s">
        <v>122</v>
      </c>
    </row>
    <row r="189" spans="1:65" s="1" customFormat="1" ht="16.5" customHeight="1">
      <c r="A189" s="34"/>
      <c r="B189" s="35"/>
      <c r="C189" s="203" t="s">
        <v>279</v>
      </c>
      <c r="D189" s="203" t="s">
        <v>125</v>
      </c>
      <c r="E189" s="204" t="s">
        <v>280</v>
      </c>
      <c r="F189" s="205" t="s">
        <v>281</v>
      </c>
      <c r="G189" s="206" t="s">
        <v>215</v>
      </c>
      <c r="H189" s="207">
        <v>388.2</v>
      </c>
      <c r="I189" s="208">
        <v>418.66</v>
      </c>
      <c r="J189" s="209">
        <f>ROUND(I189*H189,2)</f>
        <v>162523.81</v>
      </c>
      <c r="K189" s="205" t="s">
        <v>129</v>
      </c>
      <c r="L189" s="39"/>
      <c r="M189" s="210" t="s">
        <v>1</v>
      </c>
      <c r="N189" s="211" t="s">
        <v>42</v>
      </c>
      <c r="O189" s="71"/>
      <c r="P189" s="212">
        <f>O189*H189</f>
        <v>0</v>
      </c>
      <c r="Q189" s="212">
        <v>0.11</v>
      </c>
      <c r="R189" s="212">
        <f>Q189*H189</f>
        <v>42.701999999999998</v>
      </c>
      <c r="S189" s="212">
        <v>0</v>
      </c>
      <c r="T189" s="213">
        <f>S189*H189</f>
        <v>0</v>
      </c>
      <c r="U189" s="34"/>
      <c r="V189" s="34"/>
      <c r="W189" s="34"/>
      <c r="X189" s="34"/>
      <c r="Y189" s="34"/>
      <c r="Z189" s="34"/>
      <c r="AA189" s="34"/>
      <c r="AB189" s="34"/>
      <c r="AC189" s="34"/>
      <c r="AD189" s="34"/>
      <c r="AE189" s="34"/>
      <c r="AR189" s="214" t="s">
        <v>141</v>
      </c>
      <c r="AT189" s="214" t="s">
        <v>125</v>
      </c>
      <c r="AU189" s="214" t="s">
        <v>87</v>
      </c>
      <c r="AY189" s="17" t="s">
        <v>122</v>
      </c>
      <c r="BE189" s="215">
        <f>IF(N189="základní",J189,0)</f>
        <v>162523.81</v>
      </c>
      <c r="BF189" s="215">
        <f>IF(N189="snížená",J189,0)</f>
        <v>0</v>
      </c>
      <c r="BG189" s="215">
        <f>IF(N189="zákl. přenesená",J189,0)</f>
        <v>0</v>
      </c>
      <c r="BH189" s="215">
        <f>IF(N189="sníž. přenesená",J189,0)</f>
        <v>0</v>
      </c>
      <c r="BI189" s="215">
        <f>IF(N189="nulová",J189,0)</f>
        <v>0</v>
      </c>
      <c r="BJ189" s="17" t="s">
        <v>85</v>
      </c>
      <c r="BK189" s="215">
        <f>ROUND(I189*H189,2)</f>
        <v>162523.81</v>
      </c>
      <c r="BL189" s="17" t="s">
        <v>141</v>
      </c>
      <c r="BM189" s="214" t="s">
        <v>282</v>
      </c>
    </row>
    <row r="190" spans="1:65" s="12" customFormat="1">
      <c r="B190" s="224"/>
      <c r="C190" s="225"/>
      <c r="D190" s="216" t="s">
        <v>217</v>
      </c>
      <c r="E190" s="226" t="s">
        <v>1</v>
      </c>
      <c r="F190" s="227" t="s">
        <v>283</v>
      </c>
      <c r="G190" s="225"/>
      <c r="H190" s="228">
        <v>388.2</v>
      </c>
      <c r="I190" s="229"/>
      <c r="J190" s="225"/>
      <c r="K190" s="225"/>
      <c r="L190" s="230"/>
      <c r="M190" s="231"/>
      <c r="N190" s="232"/>
      <c r="O190" s="232"/>
      <c r="P190" s="232"/>
      <c r="Q190" s="232"/>
      <c r="R190" s="232"/>
      <c r="S190" s="232"/>
      <c r="T190" s="233"/>
      <c r="AT190" s="234" t="s">
        <v>217</v>
      </c>
      <c r="AU190" s="234" t="s">
        <v>87</v>
      </c>
      <c r="AV190" s="12" t="s">
        <v>87</v>
      </c>
      <c r="AW190" s="12" t="s">
        <v>32</v>
      </c>
      <c r="AX190" s="12" t="s">
        <v>85</v>
      </c>
      <c r="AY190" s="234" t="s">
        <v>122</v>
      </c>
    </row>
    <row r="191" spans="1:65" s="1" customFormat="1" ht="21.75" customHeight="1">
      <c r="A191" s="34"/>
      <c r="B191" s="35"/>
      <c r="C191" s="203" t="s">
        <v>284</v>
      </c>
      <c r="D191" s="203" t="s">
        <v>125</v>
      </c>
      <c r="E191" s="204" t="s">
        <v>285</v>
      </c>
      <c r="F191" s="205" t="s">
        <v>286</v>
      </c>
      <c r="G191" s="206" t="s">
        <v>215</v>
      </c>
      <c r="H191" s="207">
        <v>541.79999999999995</v>
      </c>
      <c r="I191" s="208">
        <v>60.77</v>
      </c>
      <c r="J191" s="209">
        <f>ROUND(I191*H191,2)</f>
        <v>32925.19</v>
      </c>
      <c r="K191" s="205" t="s">
        <v>129</v>
      </c>
      <c r="L191" s="39"/>
      <c r="M191" s="210" t="s">
        <v>1</v>
      </c>
      <c r="N191" s="211" t="s">
        <v>42</v>
      </c>
      <c r="O191" s="71"/>
      <c r="P191" s="212">
        <f>O191*H191</f>
        <v>0</v>
      </c>
      <c r="Q191" s="212">
        <v>0</v>
      </c>
      <c r="R191" s="212">
        <f>Q191*H191</f>
        <v>0</v>
      </c>
      <c r="S191" s="212">
        <v>0</v>
      </c>
      <c r="T191" s="213">
        <f>S191*H191</f>
        <v>0</v>
      </c>
      <c r="U191" s="34"/>
      <c r="V191" s="34"/>
      <c r="W191" s="34"/>
      <c r="X191" s="34"/>
      <c r="Y191" s="34"/>
      <c r="Z191" s="34"/>
      <c r="AA191" s="34"/>
      <c r="AB191" s="34"/>
      <c r="AC191" s="34"/>
      <c r="AD191" s="34"/>
      <c r="AE191" s="34"/>
      <c r="AR191" s="214" t="s">
        <v>141</v>
      </c>
      <c r="AT191" s="214" t="s">
        <v>125</v>
      </c>
      <c r="AU191" s="214" t="s">
        <v>87</v>
      </c>
      <c r="AY191" s="17" t="s">
        <v>122</v>
      </c>
      <c r="BE191" s="215">
        <f>IF(N191="základní",J191,0)</f>
        <v>32925.19</v>
      </c>
      <c r="BF191" s="215">
        <f>IF(N191="snížená",J191,0)</f>
        <v>0</v>
      </c>
      <c r="BG191" s="215">
        <f>IF(N191="zákl. přenesená",J191,0)</f>
        <v>0</v>
      </c>
      <c r="BH191" s="215">
        <f>IF(N191="sníž. přenesená",J191,0)</f>
        <v>0</v>
      </c>
      <c r="BI191" s="215">
        <f>IF(N191="nulová",J191,0)</f>
        <v>0</v>
      </c>
      <c r="BJ191" s="17" t="s">
        <v>85</v>
      </c>
      <c r="BK191" s="215">
        <f>ROUND(I191*H191,2)</f>
        <v>32925.19</v>
      </c>
      <c r="BL191" s="17" t="s">
        <v>141</v>
      </c>
      <c r="BM191" s="214" t="s">
        <v>287</v>
      </c>
    </row>
    <row r="192" spans="1:65" s="12" customFormat="1">
      <c r="B192" s="224"/>
      <c r="C192" s="225"/>
      <c r="D192" s="216" t="s">
        <v>217</v>
      </c>
      <c r="E192" s="226" t="s">
        <v>1</v>
      </c>
      <c r="F192" s="227" t="s">
        <v>288</v>
      </c>
      <c r="G192" s="225"/>
      <c r="H192" s="228">
        <v>541.79999999999995</v>
      </c>
      <c r="I192" s="229"/>
      <c r="J192" s="225"/>
      <c r="K192" s="225"/>
      <c r="L192" s="230"/>
      <c r="M192" s="231"/>
      <c r="N192" s="232"/>
      <c r="O192" s="232"/>
      <c r="P192" s="232"/>
      <c r="Q192" s="232"/>
      <c r="R192" s="232"/>
      <c r="S192" s="232"/>
      <c r="T192" s="233"/>
      <c r="AT192" s="234" t="s">
        <v>217</v>
      </c>
      <c r="AU192" s="234" t="s">
        <v>87</v>
      </c>
      <c r="AV192" s="12" t="s">
        <v>87</v>
      </c>
      <c r="AW192" s="12" t="s">
        <v>32</v>
      </c>
      <c r="AX192" s="12" t="s">
        <v>85</v>
      </c>
      <c r="AY192" s="234" t="s">
        <v>122</v>
      </c>
    </row>
    <row r="193" spans="1:65" s="1" customFormat="1" ht="16.5" customHeight="1">
      <c r="A193" s="34"/>
      <c r="B193" s="35"/>
      <c r="C193" s="203" t="s">
        <v>289</v>
      </c>
      <c r="D193" s="203" t="s">
        <v>125</v>
      </c>
      <c r="E193" s="204" t="s">
        <v>290</v>
      </c>
      <c r="F193" s="205" t="s">
        <v>291</v>
      </c>
      <c r="G193" s="206" t="s">
        <v>205</v>
      </c>
      <c r="H193" s="207">
        <v>7</v>
      </c>
      <c r="I193" s="208">
        <v>672.94</v>
      </c>
      <c r="J193" s="209">
        <f>ROUND(I193*H193,2)</f>
        <v>4710.58</v>
      </c>
      <c r="K193" s="205" t="s">
        <v>129</v>
      </c>
      <c r="L193" s="39"/>
      <c r="M193" s="210" t="s">
        <v>1</v>
      </c>
      <c r="N193" s="211" t="s">
        <v>42</v>
      </c>
      <c r="O193" s="71"/>
      <c r="P193" s="212">
        <f>O193*H193</f>
        <v>0</v>
      </c>
      <c r="Q193" s="212">
        <v>4.684E-2</v>
      </c>
      <c r="R193" s="212">
        <f>Q193*H193</f>
        <v>0.32788</v>
      </c>
      <c r="S193" s="212">
        <v>0</v>
      </c>
      <c r="T193" s="213">
        <f>S193*H193</f>
        <v>0</v>
      </c>
      <c r="U193" s="34"/>
      <c r="V193" s="34"/>
      <c r="W193" s="34"/>
      <c r="X193" s="34"/>
      <c r="Y193" s="34"/>
      <c r="Z193" s="34"/>
      <c r="AA193" s="34"/>
      <c r="AB193" s="34"/>
      <c r="AC193" s="34"/>
      <c r="AD193" s="34"/>
      <c r="AE193" s="34"/>
      <c r="AR193" s="214" t="s">
        <v>141</v>
      </c>
      <c r="AT193" s="214" t="s">
        <v>125</v>
      </c>
      <c r="AU193" s="214" t="s">
        <v>87</v>
      </c>
      <c r="AY193" s="17" t="s">
        <v>122</v>
      </c>
      <c r="BE193" s="215">
        <f>IF(N193="základní",J193,0)</f>
        <v>4710.58</v>
      </c>
      <c r="BF193" s="215">
        <f>IF(N193="snížená",J193,0)</f>
        <v>0</v>
      </c>
      <c r="BG193" s="215">
        <f>IF(N193="zákl. přenesená",J193,0)</f>
        <v>0</v>
      </c>
      <c r="BH193" s="215">
        <f>IF(N193="sníž. přenesená",J193,0)</f>
        <v>0</v>
      </c>
      <c r="BI193" s="215">
        <f>IF(N193="nulová",J193,0)</f>
        <v>0</v>
      </c>
      <c r="BJ193" s="17" t="s">
        <v>85</v>
      </c>
      <c r="BK193" s="215">
        <f>ROUND(I193*H193,2)</f>
        <v>4710.58</v>
      </c>
      <c r="BL193" s="17" t="s">
        <v>141</v>
      </c>
      <c r="BM193" s="214" t="s">
        <v>292</v>
      </c>
    </row>
    <row r="194" spans="1:65" s="12" customFormat="1">
      <c r="B194" s="224"/>
      <c r="C194" s="225"/>
      <c r="D194" s="216" t="s">
        <v>217</v>
      </c>
      <c r="E194" s="226" t="s">
        <v>1</v>
      </c>
      <c r="F194" s="227" t="s">
        <v>293</v>
      </c>
      <c r="G194" s="225"/>
      <c r="H194" s="228">
        <v>2</v>
      </c>
      <c r="I194" s="229"/>
      <c r="J194" s="225"/>
      <c r="K194" s="225"/>
      <c r="L194" s="230"/>
      <c r="M194" s="231"/>
      <c r="N194" s="232"/>
      <c r="O194" s="232"/>
      <c r="P194" s="232"/>
      <c r="Q194" s="232"/>
      <c r="R194" s="232"/>
      <c r="S194" s="232"/>
      <c r="T194" s="233"/>
      <c r="AT194" s="234" t="s">
        <v>217</v>
      </c>
      <c r="AU194" s="234" t="s">
        <v>87</v>
      </c>
      <c r="AV194" s="12" t="s">
        <v>87</v>
      </c>
      <c r="AW194" s="12" t="s">
        <v>32</v>
      </c>
      <c r="AX194" s="12" t="s">
        <v>77</v>
      </c>
      <c r="AY194" s="234" t="s">
        <v>122</v>
      </c>
    </row>
    <row r="195" spans="1:65" s="12" customFormat="1">
      <c r="B195" s="224"/>
      <c r="C195" s="225"/>
      <c r="D195" s="216" t="s">
        <v>217</v>
      </c>
      <c r="E195" s="226" t="s">
        <v>1</v>
      </c>
      <c r="F195" s="227" t="s">
        <v>294</v>
      </c>
      <c r="G195" s="225"/>
      <c r="H195" s="228">
        <v>2</v>
      </c>
      <c r="I195" s="229"/>
      <c r="J195" s="225"/>
      <c r="K195" s="225"/>
      <c r="L195" s="230"/>
      <c r="M195" s="231"/>
      <c r="N195" s="232"/>
      <c r="O195" s="232"/>
      <c r="P195" s="232"/>
      <c r="Q195" s="232"/>
      <c r="R195" s="232"/>
      <c r="S195" s="232"/>
      <c r="T195" s="233"/>
      <c r="AT195" s="234" t="s">
        <v>217</v>
      </c>
      <c r="AU195" s="234" t="s">
        <v>87</v>
      </c>
      <c r="AV195" s="12" t="s">
        <v>87</v>
      </c>
      <c r="AW195" s="12" t="s">
        <v>32</v>
      </c>
      <c r="AX195" s="12" t="s">
        <v>77</v>
      </c>
      <c r="AY195" s="234" t="s">
        <v>122</v>
      </c>
    </row>
    <row r="196" spans="1:65" s="12" customFormat="1">
      <c r="B196" s="224"/>
      <c r="C196" s="225"/>
      <c r="D196" s="216" t="s">
        <v>217</v>
      </c>
      <c r="E196" s="226" t="s">
        <v>1</v>
      </c>
      <c r="F196" s="227" t="s">
        <v>295</v>
      </c>
      <c r="G196" s="225"/>
      <c r="H196" s="228">
        <v>2</v>
      </c>
      <c r="I196" s="229"/>
      <c r="J196" s="225"/>
      <c r="K196" s="225"/>
      <c r="L196" s="230"/>
      <c r="M196" s="231"/>
      <c r="N196" s="232"/>
      <c r="O196" s="232"/>
      <c r="P196" s="232"/>
      <c r="Q196" s="232"/>
      <c r="R196" s="232"/>
      <c r="S196" s="232"/>
      <c r="T196" s="233"/>
      <c r="AT196" s="234" t="s">
        <v>217</v>
      </c>
      <c r="AU196" s="234" t="s">
        <v>87</v>
      </c>
      <c r="AV196" s="12" t="s">
        <v>87</v>
      </c>
      <c r="AW196" s="12" t="s">
        <v>32</v>
      </c>
      <c r="AX196" s="12" t="s">
        <v>77</v>
      </c>
      <c r="AY196" s="234" t="s">
        <v>122</v>
      </c>
    </row>
    <row r="197" spans="1:65" s="12" customFormat="1">
      <c r="B197" s="224"/>
      <c r="C197" s="225"/>
      <c r="D197" s="216" t="s">
        <v>217</v>
      </c>
      <c r="E197" s="226" t="s">
        <v>1</v>
      </c>
      <c r="F197" s="227" t="s">
        <v>296</v>
      </c>
      <c r="G197" s="225"/>
      <c r="H197" s="228">
        <v>1</v>
      </c>
      <c r="I197" s="229"/>
      <c r="J197" s="225"/>
      <c r="K197" s="225"/>
      <c r="L197" s="230"/>
      <c r="M197" s="231"/>
      <c r="N197" s="232"/>
      <c r="O197" s="232"/>
      <c r="P197" s="232"/>
      <c r="Q197" s="232"/>
      <c r="R197" s="232"/>
      <c r="S197" s="232"/>
      <c r="T197" s="233"/>
      <c r="AT197" s="234" t="s">
        <v>217</v>
      </c>
      <c r="AU197" s="234" t="s">
        <v>87</v>
      </c>
      <c r="AV197" s="12" t="s">
        <v>87</v>
      </c>
      <c r="AW197" s="12" t="s">
        <v>32</v>
      </c>
      <c r="AX197" s="12" t="s">
        <v>77</v>
      </c>
      <c r="AY197" s="234" t="s">
        <v>122</v>
      </c>
    </row>
    <row r="198" spans="1:65" s="14" customFormat="1">
      <c r="B198" s="246"/>
      <c r="C198" s="247"/>
      <c r="D198" s="216" t="s">
        <v>217</v>
      </c>
      <c r="E198" s="248" t="s">
        <v>1</v>
      </c>
      <c r="F198" s="249" t="s">
        <v>226</v>
      </c>
      <c r="G198" s="247"/>
      <c r="H198" s="250">
        <v>7</v>
      </c>
      <c r="I198" s="251"/>
      <c r="J198" s="247"/>
      <c r="K198" s="247"/>
      <c r="L198" s="252"/>
      <c r="M198" s="253"/>
      <c r="N198" s="254"/>
      <c r="O198" s="254"/>
      <c r="P198" s="254"/>
      <c r="Q198" s="254"/>
      <c r="R198" s="254"/>
      <c r="S198" s="254"/>
      <c r="T198" s="255"/>
      <c r="AT198" s="256" t="s">
        <v>217</v>
      </c>
      <c r="AU198" s="256" t="s">
        <v>87</v>
      </c>
      <c r="AV198" s="14" t="s">
        <v>141</v>
      </c>
      <c r="AW198" s="14" t="s">
        <v>32</v>
      </c>
      <c r="AX198" s="14" t="s">
        <v>85</v>
      </c>
      <c r="AY198" s="256" t="s">
        <v>122</v>
      </c>
    </row>
    <row r="199" spans="1:65" s="1" customFormat="1" ht="33" customHeight="1">
      <c r="A199" s="34"/>
      <c r="B199" s="35"/>
      <c r="C199" s="257" t="s">
        <v>297</v>
      </c>
      <c r="D199" s="257" t="s">
        <v>298</v>
      </c>
      <c r="E199" s="258" t="s">
        <v>299</v>
      </c>
      <c r="F199" s="259" t="s">
        <v>300</v>
      </c>
      <c r="G199" s="260" t="s">
        <v>205</v>
      </c>
      <c r="H199" s="261">
        <v>2</v>
      </c>
      <c r="I199" s="262">
        <v>1899.79</v>
      </c>
      <c r="J199" s="263">
        <f>ROUND(I199*H199,2)</f>
        <v>3799.58</v>
      </c>
      <c r="K199" s="259" t="s">
        <v>1</v>
      </c>
      <c r="L199" s="264"/>
      <c r="M199" s="265" t="s">
        <v>1</v>
      </c>
      <c r="N199" s="266" t="s">
        <v>42</v>
      </c>
      <c r="O199" s="71"/>
      <c r="P199" s="212">
        <f>O199*H199</f>
        <v>0</v>
      </c>
      <c r="Q199" s="212">
        <v>1.2E-2</v>
      </c>
      <c r="R199" s="212">
        <f>Q199*H199</f>
        <v>2.4E-2</v>
      </c>
      <c r="S199" s="212">
        <v>0</v>
      </c>
      <c r="T199" s="213">
        <f>S199*H199</f>
        <v>0</v>
      </c>
      <c r="U199" s="34"/>
      <c r="V199" s="34"/>
      <c r="W199" s="34"/>
      <c r="X199" s="34"/>
      <c r="Y199" s="34"/>
      <c r="Z199" s="34"/>
      <c r="AA199" s="34"/>
      <c r="AB199" s="34"/>
      <c r="AC199" s="34"/>
      <c r="AD199" s="34"/>
      <c r="AE199" s="34"/>
      <c r="AR199" s="214" t="s">
        <v>164</v>
      </c>
      <c r="AT199" s="214" t="s">
        <v>298</v>
      </c>
      <c r="AU199" s="214" t="s">
        <v>87</v>
      </c>
      <c r="AY199" s="17" t="s">
        <v>122</v>
      </c>
      <c r="BE199" s="215">
        <f>IF(N199="základní",J199,0)</f>
        <v>3799.58</v>
      </c>
      <c r="BF199" s="215">
        <f>IF(N199="snížená",J199,0)</f>
        <v>0</v>
      </c>
      <c r="BG199" s="215">
        <f>IF(N199="zákl. přenesená",J199,0)</f>
        <v>0</v>
      </c>
      <c r="BH199" s="215">
        <f>IF(N199="sníž. přenesená",J199,0)</f>
        <v>0</v>
      </c>
      <c r="BI199" s="215">
        <f>IF(N199="nulová",J199,0)</f>
        <v>0</v>
      </c>
      <c r="BJ199" s="17" t="s">
        <v>85</v>
      </c>
      <c r="BK199" s="215">
        <f>ROUND(I199*H199,2)</f>
        <v>3799.58</v>
      </c>
      <c r="BL199" s="17" t="s">
        <v>141</v>
      </c>
      <c r="BM199" s="214" t="s">
        <v>301</v>
      </c>
    </row>
    <row r="200" spans="1:65" s="12" customFormat="1">
      <c r="B200" s="224"/>
      <c r="C200" s="225"/>
      <c r="D200" s="216" t="s">
        <v>217</v>
      </c>
      <c r="E200" s="226" t="s">
        <v>1</v>
      </c>
      <c r="F200" s="227" t="s">
        <v>294</v>
      </c>
      <c r="G200" s="225"/>
      <c r="H200" s="228">
        <v>2</v>
      </c>
      <c r="I200" s="229"/>
      <c r="J200" s="225"/>
      <c r="K200" s="225"/>
      <c r="L200" s="230"/>
      <c r="M200" s="231"/>
      <c r="N200" s="232"/>
      <c r="O200" s="232"/>
      <c r="P200" s="232"/>
      <c r="Q200" s="232"/>
      <c r="R200" s="232"/>
      <c r="S200" s="232"/>
      <c r="T200" s="233"/>
      <c r="AT200" s="234" t="s">
        <v>217</v>
      </c>
      <c r="AU200" s="234" t="s">
        <v>87</v>
      </c>
      <c r="AV200" s="12" t="s">
        <v>87</v>
      </c>
      <c r="AW200" s="12" t="s">
        <v>32</v>
      </c>
      <c r="AX200" s="12" t="s">
        <v>85</v>
      </c>
      <c r="AY200" s="234" t="s">
        <v>122</v>
      </c>
    </row>
    <row r="201" spans="1:65" s="1" customFormat="1" ht="33" customHeight="1">
      <c r="A201" s="34"/>
      <c r="B201" s="35"/>
      <c r="C201" s="257" t="s">
        <v>302</v>
      </c>
      <c r="D201" s="257" t="s">
        <v>298</v>
      </c>
      <c r="E201" s="258" t="s">
        <v>303</v>
      </c>
      <c r="F201" s="259" t="s">
        <v>304</v>
      </c>
      <c r="G201" s="260" t="s">
        <v>205</v>
      </c>
      <c r="H201" s="261">
        <v>4</v>
      </c>
      <c r="I201" s="262">
        <v>1899.79</v>
      </c>
      <c r="J201" s="263">
        <f>ROUND(I201*H201,2)</f>
        <v>7599.16</v>
      </c>
      <c r="K201" s="259" t="s">
        <v>1</v>
      </c>
      <c r="L201" s="264"/>
      <c r="M201" s="265" t="s">
        <v>1</v>
      </c>
      <c r="N201" s="266" t="s">
        <v>42</v>
      </c>
      <c r="O201" s="71"/>
      <c r="P201" s="212">
        <f>O201*H201</f>
        <v>0</v>
      </c>
      <c r="Q201" s="212">
        <v>1.2E-2</v>
      </c>
      <c r="R201" s="212">
        <f>Q201*H201</f>
        <v>4.8000000000000001E-2</v>
      </c>
      <c r="S201" s="212">
        <v>0</v>
      </c>
      <c r="T201" s="213">
        <f>S201*H201</f>
        <v>0</v>
      </c>
      <c r="U201" s="34"/>
      <c r="V201" s="34"/>
      <c r="W201" s="34"/>
      <c r="X201" s="34"/>
      <c r="Y201" s="34"/>
      <c r="Z201" s="34"/>
      <c r="AA201" s="34"/>
      <c r="AB201" s="34"/>
      <c r="AC201" s="34"/>
      <c r="AD201" s="34"/>
      <c r="AE201" s="34"/>
      <c r="AR201" s="214" t="s">
        <v>164</v>
      </c>
      <c r="AT201" s="214" t="s">
        <v>298</v>
      </c>
      <c r="AU201" s="214" t="s">
        <v>87</v>
      </c>
      <c r="AY201" s="17" t="s">
        <v>122</v>
      </c>
      <c r="BE201" s="215">
        <f>IF(N201="základní",J201,0)</f>
        <v>7599.16</v>
      </c>
      <c r="BF201" s="215">
        <f>IF(N201="snížená",J201,0)</f>
        <v>0</v>
      </c>
      <c r="BG201" s="215">
        <f>IF(N201="zákl. přenesená",J201,0)</f>
        <v>0</v>
      </c>
      <c r="BH201" s="215">
        <f>IF(N201="sníž. přenesená",J201,0)</f>
        <v>0</v>
      </c>
      <c r="BI201" s="215">
        <f>IF(N201="nulová",J201,0)</f>
        <v>0</v>
      </c>
      <c r="BJ201" s="17" t="s">
        <v>85</v>
      </c>
      <c r="BK201" s="215">
        <f>ROUND(I201*H201,2)</f>
        <v>7599.16</v>
      </c>
      <c r="BL201" s="17" t="s">
        <v>141</v>
      </c>
      <c r="BM201" s="214" t="s">
        <v>305</v>
      </c>
    </row>
    <row r="202" spans="1:65" s="12" customFormat="1">
      <c r="B202" s="224"/>
      <c r="C202" s="225"/>
      <c r="D202" s="216" t="s">
        <v>217</v>
      </c>
      <c r="E202" s="226" t="s">
        <v>1</v>
      </c>
      <c r="F202" s="227" t="s">
        <v>293</v>
      </c>
      <c r="G202" s="225"/>
      <c r="H202" s="228">
        <v>2</v>
      </c>
      <c r="I202" s="229"/>
      <c r="J202" s="225"/>
      <c r="K202" s="225"/>
      <c r="L202" s="230"/>
      <c r="M202" s="231"/>
      <c r="N202" s="232"/>
      <c r="O202" s="232"/>
      <c r="P202" s="232"/>
      <c r="Q202" s="232"/>
      <c r="R202" s="232"/>
      <c r="S202" s="232"/>
      <c r="T202" s="233"/>
      <c r="AT202" s="234" t="s">
        <v>217</v>
      </c>
      <c r="AU202" s="234" t="s">
        <v>87</v>
      </c>
      <c r="AV202" s="12" t="s">
        <v>87</v>
      </c>
      <c r="AW202" s="12" t="s">
        <v>32</v>
      </c>
      <c r="AX202" s="12" t="s">
        <v>77</v>
      </c>
      <c r="AY202" s="234" t="s">
        <v>122</v>
      </c>
    </row>
    <row r="203" spans="1:65" s="12" customFormat="1">
      <c r="B203" s="224"/>
      <c r="C203" s="225"/>
      <c r="D203" s="216" t="s">
        <v>217</v>
      </c>
      <c r="E203" s="226" t="s">
        <v>1</v>
      </c>
      <c r="F203" s="227" t="s">
        <v>295</v>
      </c>
      <c r="G203" s="225"/>
      <c r="H203" s="228">
        <v>2</v>
      </c>
      <c r="I203" s="229"/>
      <c r="J203" s="225"/>
      <c r="K203" s="225"/>
      <c r="L203" s="230"/>
      <c r="M203" s="231"/>
      <c r="N203" s="232"/>
      <c r="O203" s="232"/>
      <c r="P203" s="232"/>
      <c r="Q203" s="232"/>
      <c r="R203" s="232"/>
      <c r="S203" s="232"/>
      <c r="T203" s="233"/>
      <c r="AT203" s="234" t="s">
        <v>217</v>
      </c>
      <c r="AU203" s="234" t="s">
        <v>87</v>
      </c>
      <c r="AV203" s="12" t="s">
        <v>87</v>
      </c>
      <c r="AW203" s="12" t="s">
        <v>32</v>
      </c>
      <c r="AX203" s="12" t="s">
        <v>77</v>
      </c>
      <c r="AY203" s="234" t="s">
        <v>122</v>
      </c>
    </row>
    <row r="204" spans="1:65" s="14" customFormat="1">
      <c r="B204" s="246"/>
      <c r="C204" s="247"/>
      <c r="D204" s="216" t="s">
        <v>217</v>
      </c>
      <c r="E204" s="248" t="s">
        <v>1</v>
      </c>
      <c r="F204" s="249" t="s">
        <v>226</v>
      </c>
      <c r="G204" s="247"/>
      <c r="H204" s="250">
        <v>4</v>
      </c>
      <c r="I204" s="251"/>
      <c r="J204" s="247"/>
      <c r="K204" s="247"/>
      <c r="L204" s="252"/>
      <c r="M204" s="253"/>
      <c r="N204" s="254"/>
      <c r="O204" s="254"/>
      <c r="P204" s="254"/>
      <c r="Q204" s="254"/>
      <c r="R204" s="254"/>
      <c r="S204" s="254"/>
      <c r="T204" s="255"/>
      <c r="AT204" s="256" t="s">
        <v>217</v>
      </c>
      <c r="AU204" s="256" t="s">
        <v>87</v>
      </c>
      <c r="AV204" s="14" t="s">
        <v>141</v>
      </c>
      <c r="AW204" s="14" t="s">
        <v>32</v>
      </c>
      <c r="AX204" s="14" t="s">
        <v>85</v>
      </c>
      <c r="AY204" s="256" t="s">
        <v>122</v>
      </c>
    </row>
    <row r="205" spans="1:65" s="1" customFormat="1" ht="33" customHeight="1">
      <c r="A205" s="34"/>
      <c r="B205" s="35"/>
      <c r="C205" s="257" t="s">
        <v>7</v>
      </c>
      <c r="D205" s="257" t="s">
        <v>298</v>
      </c>
      <c r="E205" s="258" t="s">
        <v>306</v>
      </c>
      <c r="F205" s="259" t="s">
        <v>307</v>
      </c>
      <c r="G205" s="260" t="s">
        <v>205</v>
      </c>
      <c r="H205" s="261">
        <v>1</v>
      </c>
      <c r="I205" s="262">
        <v>2434.46</v>
      </c>
      <c r="J205" s="263">
        <f>ROUND(I205*H205,2)</f>
        <v>2434.46</v>
      </c>
      <c r="K205" s="259" t="s">
        <v>1</v>
      </c>
      <c r="L205" s="264"/>
      <c r="M205" s="265" t="s">
        <v>1</v>
      </c>
      <c r="N205" s="266" t="s">
        <v>42</v>
      </c>
      <c r="O205" s="71"/>
      <c r="P205" s="212">
        <f>O205*H205</f>
        <v>0</v>
      </c>
      <c r="Q205" s="212">
        <v>1.2E-2</v>
      </c>
      <c r="R205" s="212">
        <f>Q205*H205</f>
        <v>1.2E-2</v>
      </c>
      <c r="S205" s="212">
        <v>0</v>
      </c>
      <c r="T205" s="213">
        <f>S205*H205</f>
        <v>0</v>
      </c>
      <c r="U205" s="34"/>
      <c r="V205" s="34"/>
      <c r="W205" s="34"/>
      <c r="X205" s="34"/>
      <c r="Y205" s="34"/>
      <c r="Z205" s="34"/>
      <c r="AA205" s="34"/>
      <c r="AB205" s="34"/>
      <c r="AC205" s="34"/>
      <c r="AD205" s="34"/>
      <c r="AE205" s="34"/>
      <c r="AR205" s="214" t="s">
        <v>164</v>
      </c>
      <c r="AT205" s="214" t="s">
        <v>298</v>
      </c>
      <c r="AU205" s="214" t="s">
        <v>87</v>
      </c>
      <c r="AY205" s="17" t="s">
        <v>122</v>
      </c>
      <c r="BE205" s="215">
        <f>IF(N205="základní",J205,0)</f>
        <v>2434.46</v>
      </c>
      <c r="BF205" s="215">
        <f>IF(N205="snížená",J205,0)</f>
        <v>0</v>
      </c>
      <c r="BG205" s="215">
        <f>IF(N205="zákl. přenesená",J205,0)</f>
        <v>0</v>
      </c>
      <c r="BH205" s="215">
        <f>IF(N205="sníž. přenesená",J205,0)</f>
        <v>0</v>
      </c>
      <c r="BI205" s="215">
        <f>IF(N205="nulová",J205,0)</f>
        <v>0</v>
      </c>
      <c r="BJ205" s="17" t="s">
        <v>85</v>
      </c>
      <c r="BK205" s="215">
        <f>ROUND(I205*H205,2)</f>
        <v>2434.46</v>
      </c>
      <c r="BL205" s="17" t="s">
        <v>141</v>
      </c>
      <c r="BM205" s="214" t="s">
        <v>308</v>
      </c>
    </row>
    <row r="206" spans="1:65" s="12" customFormat="1">
      <c r="B206" s="224"/>
      <c r="C206" s="225"/>
      <c r="D206" s="216" t="s">
        <v>217</v>
      </c>
      <c r="E206" s="226" t="s">
        <v>1</v>
      </c>
      <c r="F206" s="227" t="s">
        <v>296</v>
      </c>
      <c r="G206" s="225"/>
      <c r="H206" s="228">
        <v>1</v>
      </c>
      <c r="I206" s="229"/>
      <c r="J206" s="225"/>
      <c r="K206" s="225"/>
      <c r="L206" s="230"/>
      <c r="M206" s="231"/>
      <c r="N206" s="232"/>
      <c r="O206" s="232"/>
      <c r="P206" s="232"/>
      <c r="Q206" s="232"/>
      <c r="R206" s="232"/>
      <c r="S206" s="232"/>
      <c r="T206" s="233"/>
      <c r="AT206" s="234" t="s">
        <v>217</v>
      </c>
      <c r="AU206" s="234" t="s">
        <v>87</v>
      </c>
      <c r="AV206" s="12" t="s">
        <v>87</v>
      </c>
      <c r="AW206" s="12" t="s">
        <v>32</v>
      </c>
      <c r="AX206" s="12" t="s">
        <v>85</v>
      </c>
      <c r="AY206" s="234" t="s">
        <v>122</v>
      </c>
    </row>
    <row r="207" spans="1:65" s="1" customFormat="1" ht="21.75" customHeight="1">
      <c r="A207" s="34"/>
      <c r="B207" s="35"/>
      <c r="C207" s="203" t="s">
        <v>309</v>
      </c>
      <c r="D207" s="203" t="s">
        <v>125</v>
      </c>
      <c r="E207" s="204" t="s">
        <v>310</v>
      </c>
      <c r="F207" s="205" t="s">
        <v>311</v>
      </c>
      <c r="G207" s="206" t="s">
        <v>205</v>
      </c>
      <c r="H207" s="207">
        <v>1</v>
      </c>
      <c r="I207" s="208">
        <v>4725.84</v>
      </c>
      <c r="J207" s="209">
        <f>ROUND(I207*H207,2)</f>
        <v>4725.84</v>
      </c>
      <c r="K207" s="205" t="s">
        <v>129</v>
      </c>
      <c r="L207" s="39"/>
      <c r="M207" s="210" t="s">
        <v>1</v>
      </c>
      <c r="N207" s="211" t="s">
        <v>42</v>
      </c>
      <c r="O207" s="71"/>
      <c r="P207" s="212">
        <f>O207*H207</f>
        <v>0</v>
      </c>
      <c r="Q207" s="212">
        <v>0.54769000000000001</v>
      </c>
      <c r="R207" s="212">
        <f>Q207*H207</f>
        <v>0.54769000000000001</v>
      </c>
      <c r="S207" s="212">
        <v>0</v>
      </c>
      <c r="T207" s="213">
        <f>S207*H207</f>
        <v>0</v>
      </c>
      <c r="U207" s="34"/>
      <c r="V207" s="34"/>
      <c r="W207" s="34"/>
      <c r="X207" s="34"/>
      <c r="Y207" s="34"/>
      <c r="Z207" s="34"/>
      <c r="AA207" s="34"/>
      <c r="AB207" s="34"/>
      <c r="AC207" s="34"/>
      <c r="AD207" s="34"/>
      <c r="AE207" s="34"/>
      <c r="AR207" s="214" t="s">
        <v>141</v>
      </c>
      <c r="AT207" s="214" t="s">
        <v>125</v>
      </c>
      <c r="AU207" s="214" t="s">
        <v>87</v>
      </c>
      <c r="AY207" s="17" t="s">
        <v>122</v>
      </c>
      <c r="BE207" s="215">
        <f>IF(N207="základní",J207,0)</f>
        <v>4725.84</v>
      </c>
      <c r="BF207" s="215">
        <f>IF(N207="snížená",J207,0)</f>
        <v>0</v>
      </c>
      <c r="BG207" s="215">
        <f>IF(N207="zákl. přenesená",J207,0)</f>
        <v>0</v>
      </c>
      <c r="BH207" s="215">
        <f>IF(N207="sníž. přenesená",J207,0)</f>
        <v>0</v>
      </c>
      <c r="BI207" s="215">
        <f>IF(N207="nulová",J207,0)</f>
        <v>0</v>
      </c>
      <c r="BJ207" s="17" t="s">
        <v>85</v>
      </c>
      <c r="BK207" s="215">
        <f>ROUND(I207*H207,2)</f>
        <v>4725.84</v>
      </c>
      <c r="BL207" s="17" t="s">
        <v>141</v>
      </c>
      <c r="BM207" s="214" t="s">
        <v>312</v>
      </c>
    </row>
    <row r="208" spans="1:65" s="12" customFormat="1">
      <c r="B208" s="224"/>
      <c r="C208" s="225"/>
      <c r="D208" s="216" t="s">
        <v>217</v>
      </c>
      <c r="E208" s="226" t="s">
        <v>1</v>
      </c>
      <c r="F208" s="227" t="s">
        <v>313</v>
      </c>
      <c r="G208" s="225"/>
      <c r="H208" s="228">
        <v>1</v>
      </c>
      <c r="I208" s="229"/>
      <c r="J208" s="225"/>
      <c r="K208" s="225"/>
      <c r="L208" s="230"/>
      <c r="M208" s="231"/>
      <c r="N208" s="232"/>
      <c r="O208" s="232"/>
      <c r="P208" s="232"/>
      <c r="Q208" s="232"/>
      <c r="R208" s="232"/>
      <c r="S208" s="232"/>
      <c r="T208" s="233"/>
      <c r="AT208" s="234" t="s">
        <v>217</v>
      </c>
      <c r="AU208" s="234" t="s">
        <v>87</v>
      </c>
      <c r="AV208" s="12" t="s">
        <v>87</v>
      </c>
      <c r="AW208" s="12" t="s">
        <v>32</v>
      </c>
      <c r="AX208" s="12" t="s">
        <v>85</v>
      </c>
      <c r="AY208" s="234" t="s">
        <v>122</v>
      </c>
    </row>
    <row r="209" spans="1:65" s="1" customFormat="1" ht="33" customHeight="1">
      <c r="A209" s="34"/>
      <c r="B209" s="35"/>
      <c r="C209" s="257" t="s">
        <v>314</v>
      </c>
      <c r="D209" s="257" t="s">
        <v>298</v>
      </c>
      <c r="E209" s="258" t="s">
        <v>315</v>
      </c>
      <c r="F209" s="259" t="s">
        <v>316</v>
      </c>
      <c r="G209" s="260" t="s">
        <v>205</v>
      </c>
      <c r="H209" s="261">
        <v>1</v>
      </c>
      <c r="I209" s="262">
        <v>3412.8</v>
      </c>
      <c r="J209" s="263">
        <f>ROUND(I209*H209,2)</f>
        <v>3412.8</v>
      </c>
      <c r="K209" s="259" t="s">
        <v>1</v>
      </c>
      <c r="L209" s="264"/>
      <c r="M209" s="265" t="s">
        <v>1</v>
      </c>
      <c r="N209" s="266" t="s">
        <v>42</v>
      </c>
      <c r="O209" s="71"/>
      <c r="P209" s="212">
        <f>O209*H209</f>
        <v>0</v>
      </c>
      <c r="Q209" s="212">
        <v>1.2E-2</v>
      </c>
      <c r="R209" s="212">
        <f>Q209*H209</f>
        <v>1.2E-2</v>
      </c>
      <c r="S209" s="212">
        <v>0</v>
      </c>
      <c r="T209" s="213">
        <f>S209*H209</f>
        <v>0</v>
      </c>
      <c r="U209" s="34"/>
      <c r="V209" s="34"/>
      <c r="W209" s="34"/>
      <c r="X209" s="34"/>
      <c r="Y209" s="34"/>
      <c r="Z209" s="34"/>
      <c r="AA209" s="34"/>
      <c r="AB209" s="34"/>
      <c r="AC209" s="34"/>
      <c r="AD209" s="34"/>
      <c r="AE209" s="34"/>
      <c r="AR209" s="214" t="s">
        <v>164</v>
      </c>
      <c r="AT209" s="214" t="s">
        <v>298</v>
      </c>
      <c r="AU209" s="214" t="s">
        <v>87</v>
      </c>
      <c r="AY209" s="17" t="s">
        <v>122</v>
      </c>
      <c r="BE209" s="215">
        <f>IF(N209="základní",J209,0)</f>
        <v>3412.8</v>
      </c>
      <c r="BF209" s="215">
        <f>IF(N209="snížená",J209,0)</f>
        <v>0</v>
      </c>
      <c r="BG209" s="215">
        <f>IF(N209="zákl. přenesená",J209,0)</f>
        <v>0</v>
      </c>
      <c r="BH209" s="215">
        <f>IF(N209="sníž. přenesená",J209,0)</f>
        <v>0</v>
      </c>
      <c r="BI209" s="215">
        <f>IF(N209="nulová",J209,0)</f>
        <v>0</v>
      </c>
      <c r="BJ209" s="17" t="s">
        <v>85</v>
      </c>
      <c r="BK209" s="215">
        <f>ROUND(I209*H209,2)</f>
        <v>3412.8</v>
      </c>
      <c r="BL209" s="17" t="s">
        <v>141</v>
      </c>
      <c r="BM209" s="214" t="s">
        <v>317</v>
      </c>
    </row>
    <row r="210" spans="1:65" s="11" customFormat="1" ht="22.9" customHeight="1">
      <c r="B210" s="187"/>
      <c r="C210" s="188"/>
      <c r="D210" s="189" t="s">
        <v>76</v>
      </c>
      <c r="E210" s="201" t="s">
        <v>318</v>
      </c>
      <c r="F210" s="201" t="s">
        <v>319</v>
      </c>
      <c r="G210" s="188"/>
      <c r="H210" s="188"/>
      <c r="I210" s="191"/>
      <c r="J210" s="202">
        <f>BK210</f>
        <v>600968</v>
      </c>
      <c r="K210" s="188"/>
      <c r="L210" s="193"/>
      <c r="M210" s="194"/>
      <c r="N210" s="195"/>
      <c r="O210" s="195"/>
      <c r="P210" s="196">
        <f>SUM(P211:P275)</f>
        <v>0</v>
      </c>
      <c r="Q210" s="195"/>
      <c r="R210" s="196">
        <f>SUM(R211:R275)</f>
        <v>47.566695499999994</v>
      </c>
      <c r="S210" s="195"/>
      <c r="T210" s="197">
        <f>SUM(T211:T275)</f>
        <v>0</v>
      </c>
      <c r="AR210" s="198" t="s">
        <v>85</v>
      </c>
      <c r="AT210" s="199" t="s">
        <v>76</v>
      </c>
      <c r="AU210" s="199" t="s">
        <v>85</v>
      </c>
      <c r="AY210" s="198" t="s">
        <v>122</v>
      </c>
      <c r="BK210" s="200">
        <f>SUM(BK211:BK275)</f>
        <v>600968</v>
      </c>
    </row>
    <row r="211" spans="1:65" s="1" customFormat="1" ht="21.75" customHeight="1">
      <c r="A211" s="34"/>
      <c r="B211" s="35"/>
      <c r="C211" s="203" t="s">
        <v>320</v>
      </c>
      <c r="D211" s="203" t="s">
        <v>125</v>
      </c>
      <c r="E211" s="204" t="s">
        <v>321</v>
      </c>
      <c r="F211" s="205" t="s">
        <v>322</v>
      </c>
      <c r="G211" s="206" t="s">
        <v>215</v>
      </c>
      <c r="H211" s="207">
        <v>655.1</v>
      </c>
      <c r="I211" s="208">
        <v>227.2</v>
      </c>
      <c r="J211" s="209">
        <f>ROUND(I211*H211,2)</f>
        <v>148838.72</v>
      </c>
      <c r="K211" s="205" t="s">
        <v>129</v>
      </c>
      <c r="L211" s="39"/>
      <c r="M211" s="210" t="s">
        <v>1</v>
      </c>
      <c r="N211" s="211" t="s">
        <v>42</v>
      </c>
      <c r="O211" s="71"/>
      <c r="P211" s="212">
        <f>O211*H211</f>
        <v>0</v>
      </c>
      <c r="Q211" s="212">
        <v>1.7000000000000001E-2</v>
      </c>
      <c r="R211" s="212">
        <f>Q211*H211</f>
        <v>11.136700000000001</v>
      </c>
      <c r="S211" s="212">
        <v>0</v>
      </c>
      <c r="T211" s="213">
        <f>S211*H211</f>
        <v>0</v>
      </c>
      <c r="U211" s="34"/>
      <c r="V211" s="34"/>
      <c r="W211" s="34"/>
      <c r="X211" s="34"/>
      <c r="Y211" s="34"/>
      <c r="Z211" s="34"/>
      <c r="AA211" s="34"/>
      <c r="AB211" s="34"/>
      <c r="AC211" s="34"/>
      <c r="AD211" s="34"/>
      <c r="AE211" s="34"/>
      <c r="AR211" s="214" t="s">
        <v>141</v>
      </c>
      <c r="AT211" s="214" t="s">
        <v>125</v>
      </c>
      <c r="AU211" s="214" t="s">
        <v>87</v>
      </c>
      <c r="AY211" s="17" t="s">
        <v>122</v>
      </c>
      <c r="BE211" s="215">
        <f>IF(N211="základní",J211,0)</f>
        <v>148838.72</v>
      </c>
      <c r="BF211" s="215">
        <f>IF(N211="snížená",J211,0)</f>
        <v>0</v>
      </c>
      <c r="BG211" s="215">
        <f>IF(N211="zákl. přenesená",J211,0)</f>
        <v>0</v>
      </c>
      <c r="BH211" s="215">
        <f>IF(N211="sníž. přenesená",J211,0)</f>
        <v>0</v>
      </c>
      <c r="BI211" s="215">
        <f>IF(N211="nulová",J211,0)</f>
        <v>0</v>
      </c>
      <c r="BJ211" s="17" t="s">
        <v>85</v>
      </c>
      <c r="BK211" s="215">
        <f>ROUND(I211*H211,2)</f>
        <v>148838.72</v>
      </c>
      <c r="BL211" s="17" t="s">
        <v>141</v>
      </c>
      <c r="BM211" s="214" t="s">
        <v>323</v>
      </c>
    </row>
    <row r="212" spans="1:65" s="12" customFormat="1">
      <c r="B212" s="224"/>
      <c r="C212" s="225"/>
      <c r="D212" s="216" t="s">
        <v>217</v>
      </c>
      <c r="E212" s="226" t="s">
        <v>1</v>
      </c>
      <c r="F212" s="227" t="s">
        <v>324</v>
      </c>
      <c r="G212" s="225"/>
      <c r="H212" s="228">
        <v>242</v>
      </c>
      <c r="I212" s="229"/>
      <c r="J212" s="225"/>
      <c r="K212" s="225"/>
      <c r="L212" s="230"/>
      <c r="M212" s="231"/>
      <c r="N212" s="232"/>
      <c r="O212" s="232"/>
      <c r="P212" s="232"/>
      <c r="Q212" s="232"/>
      <c r="R212" s="232"/>
      <c r="S212" s="232"/>
      <c r="T212" s="233"/>
      <c r="AT212" s="234" t="s">
        <v>217</v>
      </c>
      <c r="AU212" s="234" t="s">
        <v>87</v>
      </c>
      <c r="AV212" s="12" t="s">
        <v>87</v>
      </c>
      <c r="AW212" s="12" t="s">
        <v>32</v>
      </c>
      <c r="AX212" s="12" t="s">
        <v>77</v>
      </c>
      <c r="AY212" s="234" t="s">
        <v>122</v>
      </c>
    </row>
    <row r="213" spans="1:65" s="12" customFormat="1">
      <c r="B213" s="224"/>
      <c r="C213" s="225"/>
      <c r="D213" s="216" t="s">
        <v>217</v>
      </c>
      <c r="E213" s="226" t="s">
        <v>1</v>
      </c>
      <c r="F213" s="227" t="s">
        <v>325</v>
      </c>
      <c r="G213" s="225"/>
      <c r="H213" s="228">
        <v>413.1</v>
      </c>
      <c r="I213" s="229"/>
      <c r="J213" s="225"/>
      <c r="K213" s="225"/>
      <c r="L213" s="230"/>
      <c r="M213" s="231"/>
      <c r="N213" s="232"/>
      <c r="O213" s="232"/>
      <c r="P213" s="232"/>
      <c r="Q213" s="232"/>
      <c r="R213" s="232"/>
      <c r="S213" s="232"/>
      <c r="T213" s="233"/>
      <c r="AT213" s="234" t="s">
        <v>217</v>
      </c>
      <c r="AU213" s="234" t="s">
        <v>87</v>
      </c>
      <c r="AV213" s="12" t="s">
        <v>87</v>
      </c>
      <c r="AW213" s="12" t="s">
        <v>32</v>
      </c>
      <c r="AX213" s="12" t="s">
        <v>77</v>
      </c>
      <c r="AY213" s="234" t="s">
        <v>122</v>
      </c>
    </row>
    <row r="214" spans="1:65" s="14" customFormat="1">
      <c r="B214" s="246"/>
      <c r="C214" s="247"/>
      <c r="D214" s="216" t="s">
        <v>217</v>
      </c>
      <c r="E214" s="248" t="s">
        <v>1</v>
      </c>
      <c r="F214" s="249" t="s">
        <v>226</v>
      </c>
      <c r="G214" s="247"/>
      <c r="H214" s="250">
        <v>655.1</v>
      </c>
      <c r="I214" s="251"/>
      <c r="J214" s="247"/>
      <c r="K214" s="247"/>
      <c r="L214" s="252"/>
      <c r="M214" s="253"/>
      <c r="N214" s="254"/>
      <c r="O214" s="254"/>
      <c r="P214" s="254"/>
      <c r="Q214" s="254"/>
      <c r="R214" s="254"/>
      <c r="S214" s="254"/>
      <c r="T214" s="255"/>
      <c r="AT214" s="256" t="s">
        <v>217</v>
      </c>
      <c r="AU214" s="256" t="s">
        <v>87</v>
      </c>
      <c r="AV214" s="14" t="s">
        <v>141</v>
      </c>
      <c r="AW214" s="14" t="s">
        <v>32</v>
      </c>
      <c r="AX214" s="14" t="s">
        <v>85</v>
      </c>
      <c r="AY214" s="256" t="s">
        <v>122</v>
      </c>
    </row>
    <row r="215" spans="1:65" s="1" customFormat="1" ht="21.75" customHeight="1">
      <c r="A215" s="34"/>
      <c r="B215" s="35"/>
      <c r="C215" s="203" t="s">
        <v>326</v>
      </c>
      <c r="D215" s="203" t="s">
        <v>125</v>
      </c>
      <c r="E215" s="204" t="s">
        <v>327</v>
      </c>
      <c r="F215" s="205" t="s">
        <v>328</v>
      </c>
      <c r="G215" s="206" t="s">
        <v>215</v>
      </c>
      <c r="H215" s="207">
        <v>393.9</v>
      </c>
      <c r="I215" s="208">
        <v>82.68</v>
      </c>
      <c r="J215" s="209">
        <f>ROUND(I215*H215,2)</f>
        <v>32567.65</v>
      </c>
      <c r="K215" s="205" t="s">
        <v>129</v>
      </c>
      <c r="L215" s="39"/>
      <c r="M215" s="210" t="s">
        <v>1</v>
      </c>
      <c r="N215" s="211" t="s">
        <v>42</v>
      </c>
      <c r="O215" s="71"/>
      <c r="P215" s="212">
        <f>O215*H215</f>
        <v>0</v>
      </c>
      <c r="Q215" s="212">
        <v>7.3499999999999998E-3</v>
      </c>
      <c r="R215" s="212">
        <f>Q215*H215</f>
        <v>2.8951649999999995</v>
      </c>
      <c r="S215" s="212">
        <v>0</v>
      </c>
      <c r="T215" s="213">
        <f>S215*H215</f>
        <v>0</v>
      </c>
      <c r="U215" s="34"/>
      <c r="V215" s="34"/>
      <c r="W215" s="34"/>
      <c r="X215" s="34"/>
      <c r="Y215" s="34"/>
      <c r="Z215" s="34"/>
      <c r="AA215" s="34"/>
      <c r="AB215" s="34"/>
      <c r="AC215" s="34"/>
      <c r="AD215" s="34"/>
      <c r="AE215" s="34"/>
      <c r="AR215" s="214" t="s">
        <v>141</v>
      </c>
      <c r="AT215" s="214" t="s">
        <v>125</v>
      </c>
      <c r="AU215" s="214" t="s">
        <v>87</v>
      </c>
      <c r="AY215" s="17" t="s">
        <v>122</v>
      </c>
      <c r="BE215" s="215">
        <f>IF(N215="základní",J215,0)</f>
        <v>32567.65</v>
      </c>
      <c r="BF215" s="215">
        <f>IF(N215="snížená",J215,0)</f>
        <v>0</v>
      </c>
      <c r="BG215" s="215">
        <f>IF(N215="zákl. přenesená",J215,0)</f>
        <v>0</v>
      </c>
      <c r="BH215" s="215">
        <f>IF(N215="sníž. přenesená",J215,0)</f>
        <v>0</v>
      </c>
      <c r="BI215" s="215">
        <f>IF(N215="nulová",J215,0)</f>
        <v>0</v>
      </c>
      <c r="BJ215" s="17" t="s">
        <v>85</v>
      </c>
      <c r="BK215" s="215">
        <f>ROUND(I215*H215,2)</f>
        <v>32567.65</v>
      </c>
      <c r="BL215" s="17" t="s">
        <v>141</v>
      </c>
      <c r="BM215" s="214" t="s">
        <v>329</v>
      </c>
    </row>
    <row r="216" spans="1:65" s="12" customFormat="1">
      <c r="B216" s="224"/>
      <c r="C216" s="225"/>
      <c r="D216" s="216" t="s">
        <v>217</v>
      </c>
      <c r="E216" s="226" t="s">
        <v>1</v>
      </c>
      <c r="F216" s="227" t="s">
        <v>330</v>
      </c>
      <c r="G216" s="225"/>
      <c r="H216" s="228">
        <v>10.66</v>
      </c>
      <c r="I216" s="229"/>
      <c r="J216" s="225"/>
      <c r="K216" s="225"/>
      <c r="L216" s="230"/>
      <c r="M216" s="231"/>
      <c r="N216" s="232"/>
      <c r="O216" s="232"/>
      <c r="P216" s="232"/>
      <c r="Q216" s="232"/>
      <c r="R216" s="232"/>
      <c r="S216" s="232"/>
      <c r="T216" s="233"/>
      <c r="AT216" s="234" t="s">
        <v>217</v>
      </c>
      <c r="AU216" s="234" t="s">
        <v>87</v>
      </c>
      <c r="AV216" s="12" t="s">
        <v>87</v>
      </c>
      <c r="AW216" s="12" t="s">
        <v>32</v>
      </c>
      <c r="AX216" s="12" t="s">
        <v>77</v>
      </c>
      <c r="AY216" s="234" t="s">
        <v>122</v>
      </c>
    </row>
    <row r="217" spans="1:65" s="12" customFormat="1">
      <c r="B217" s="224"/>
      <c r="C217" s="225"/>
      <c r="D217" s="216" t="s">
        <v>217</v>
      </c>
      <c r="E217" s="226" t="s">
        <v>1</v>
      </c>
      <c r="F217" s="227" t="s">
        <v>331</v>
      </c>
      <c r="G217" s="225"/>
      <c r="H217" s="228">
        <v>1.3</v>
      </c>
      <c r="I217" s="229"/>
      <c r="J217" s="225"/>
      <c r="K217" s="225"/>
      <c r="L217" s="230"/>
      <c r="M217" s="231"/>
      <c r="N217" s="232"/>
      <c r="O217" s="232"/>
      <c r="P217" s="232"/>
      <c r="Q217" s="232"/>
      <c r="R217" s="232"/>
      <c r="S217" s="232"/>
      <c r="T217" s="233"/>
      <c r="AT217" s="234" t="s">
        <v>217</v>
      </c>
      <c r="AU217" s="234" t="s">
        <v>87</v>
      </c>
      <c r="AV217" s="12" t="s">
        <v>87</v>
      </c>
      <c r="AW217" s="12" t="s">
        <v>32</v>
      </c>
      <c r="AX217" s="12" t="s">
        <v>77</v>
      </c>
      <c r="AY217" s="234" t="s">
        <v>122</v>
      </c>
    </row>
    <row r="218" spans="1:65" s="12" customFormat="1">
      <c r="B218" s="224"/>
      <c r="C218" s="225"/>
      <c r="D218" s="216" t="s">
        <v>217</v>
      </c>
      <c r="E218" s="226" t="s">
        <v>1</v>
      </c>
      <c r="F218" s="227" t="s">
        <v>332</v>
      </c>
      <c r="G218" s="225"/>
      <c r="H218" s="228">
        <v>15.12</v>
      </c>
      <c r="I218" s="229"/>
      <c r="J218" s="225"/>
      <c r="K218" s="225"/>
      <c r="L218" s="230"/>
      <c r="M218" s="231"/>
      <c r="N218" s="232"/>
      <c r="O218" s="232"/>
      <c r="P218" s="232"/>
      <c r="Q218" s="232"/>
      <c r="R218" s="232"/>
      <c r="S218" s="232"/>
      <c r="T218" s="233"/>
      <c r="AT218" s="234" t="s">
        <v>217</v>
      </c>
      <c r="AU218" s="234" t="s">
        <v>87</v>
      </c>
      <c r="AV218" s="12" t="s">
        <v>87</v>
      </c>
      <c r="AW218" s="12" t="s">
        <v>32</v>
      </c>
      <c r="AX218" s="12" t="s">
        <v>77</v>
      </c>
      <c r="AY218" s="234" t="s">
        <v>122</v>
      </c>
    </row>
    <row r="219" spans="1:65" s="12" customFormat="1">
      <c r="B219" s="224"/>
      <c r="C219" s="225"/>
      <c r="D219" s="216" t="s">
        <v>217</v>
      </c>
      <c r="E219" s="226" t="s">
        <v>1</v>
      </c>
      <c r="F219" s="227" t="s">
        <v>333</v>
      </c>
      <c r="G219" s="225"/>
      <c r="H219" s="228">
        <v>12.5</v>
      </c>
      <c r="I219" s="229"/>
      <c r="J219" s="225"/>
      <c r="K219" s="225"/>
      <c r="L219" s="230"/>
      <c r="M219" s="231"/>
      <c r="N219" s="232"/>
      <c r="O219" s="232"/>
      <c r="P219" s="232"/>
      <c r="Q219" s="232"/>
      <c r="R219" s="232"/>
      <c r="S219" s="232"/>
      <c r="T219" s="233"/>
      <c r="AT219" s="234" t="s">
        <v>217</v>
      </c>
      <c r="AU219" s="234" t="s">
        <v>87</v>
      </c>
      <c r="AV219" s="12" t="s">
        <v>87</v>
      </c>
      <c r="AW219" s="12" t="s">
        <v>32</v>
      </c>
      <c r="AX219" s="12" t="s">
        <v>77</v>
      </c>
      <c r="AY219" s="234" t="s">
        <v>122</v>
      </c>
    </row>
    <row r="220" spans="1:65" s="12" customFormat="1">
      <c r="B220" s="224"/>
      <c r="C220" s="225"/>
      <c r="D220" s="216" t="s">
        <v>217</v>
      </c>
      <c r="E220" s="226" t="s">
        <v>1</v>
      </c>
      <c r="F220" s="227" t="s">
        <v>331</v>
      </c>
      <c r="G220" s="225"/>
      <c r="H220" s="228">
        <v>1.3</v>
      </c>
      <c r="I220" s="229"/>
      <c r="J220" s="225"/>
      <c r="K220" s="225"/>
      <c r="L220" s="230"/>
      <c r="M220" s="231"/>
      <c r="N220" s="232"/>
      <c r="O220" s="232"/>
      <c r="P220" s="232"/>
      <c r="Q220" s="232"/>
      <c r="R220" s="232"/>
      <c r="S220" s="232"/>
      <c r="T220" s="233"/>
      <c r="AT220" s="234" t="s">
        <v>217</v>
      </c>
      <c r="AU220" s="234" t="s">
        <v>87</v>
      </c>
      <c r="AV220" s="12" t="s">
        <v>87</v>
      </c>
      <c r="AW220" s="12" t="s">
        <v>32</v>
      </c>
      <c r="AX220" s="12" t="s">
        <v>77</v>
      </c>
      <c r="AY220" s="234" t="s">
        <v>122</v>
      </c>
    </row>
    <row r="221" spans="1:65" s="12" customFormat="1">
      <c r="B221" s="224"/>
      <c r="C221" s="225"/>
      <c r="D221" s="216" t="s">
        <v>217</v>
      </c>
      <c r="E221" s="226" t="s">
        <v>1</v>
      </c>
      <c r="F221" s="227" t="s">
        <v>334</v>
      </c>
      <c r="G221" s="225"/>
      <c r="H221" s="228">
        <v>72.12</v>
      </c>
      <c r="I221" s="229"/>
      <c r="J221" s="225"/>
      <c r="K221" s="225"/>
      <c r="L221" s="230"/>
      <c r="M221" s="231"/>
      <c r="N221" s="232"/>
      <c r="O221" s="232"/>
      <c r="P221" s="232"/>
      <c r="Q221" s="232"/>
      <c r="R221" s="232"/>
      <c r="S221" s="232"/>
      <c r="T221" s="233"/>
      <c r="AT221" s="234" t="s">
        <v>217</v>
      </c>
      <c r="AU221" s="234" t="s">
        <v>87</v>
      </c>
      <c r="AV221" s="12" t="s">
        <v>87</v>
      </c>
      <c r="AW221" s="12" t="s">
        <v>32</v>
      </c>
      <c r="AX221" s="12" t="s">
        <v>77</v>
      </c>
      <c r="AY221" s="234" t="s">
        <v>122</v>
      </c>
    </row>
    <row r="222" spans="1:65" s="13" customFormat="1">
      <c r="B222" s="235"/>
      <c r="C222" s="236"/>
      <c r="D222" s="216" t="s">
        <v>217</v>
      </c>
      <c r="E222" s="237" t="s">
        <v>1</v>
      </c>
      <c r="F222" s="238" t="s">
        <v>335</v>
      </c>
      <c r="G222" s="236"/>
      <c r="H222" s="239">
        <v>113</v>
      </c>
      <c r="I222" s="240"/>
      <c r="J222" s="236"/>
      <c r="K222" s="236"/>
      <c r="L222" s="241"/>
      <c r="M222" s="242"/>
      <c r="N222" s="243"/>
      <c r="O222" s="243"/>
      <c r="P222" s="243"/>
      <c r="Q222" s="243"/>
      <c r="R222" s="243"/>
      <c r="S222" s="243"/>
      <c r="T222" s="244"/>
      <c r="AT222" s="245" t="s">
        <v>217</v>
      </c>
      <c r="AU222" s="245" t="s">
        <v>87</v>
      </c>
      <c r="AV222" s="13" t="s">
        <v>137</v>
      </c>
      <c r="AW222" s="13" t="s">
        <v>32</v>
      </c>
      <c r="AX222" s="13" t="s">
        <v>77</v>
      </c>
      <c r="AY222" s="245" t="s">
        <v>122</v>
      </c>
    </row>
    <row r="223" spans="1:65" s="12" customFormat="1">
      <c r="B223" s="224"/>
      <c r="C223" s="225"/>
      <c r="D223" s="216" t="s">
        <v>217</v>
      </c>
      <c r="E223" s="226" t="s">
        <v>1</v>
      </c>
      <c r="F223" s="227" t="s">
        <v>336</v>
      </c>
      <c r="G223" s="225"/>
      <c r="H223" s="228">
        <v>280.89999999999998</v>
      </c>
      <c r="I223" s="229"/>
      <c r="J223" s="225"/>
      <c r="K223" s="225"/>
      <c r="L223" s="230"/>
      <c r="M223" s="231"/>
      <c r="N223" s="232"/>
      <c r="O223" s="232"/>
      <c r="P223" s="232"/>
      <c r="Q223" s="232"/>
      <c r="R223" s="232"/>
      <c r="S223" s="232"/>
      <c r="T223" s="233"/>
      <c r="AT223" s="234" t="s">
        <v>217</v>
      </c>
      <c r="AU223" s="234" t="s">
        <v>87</v>
      </c>
      <c r="AV223" s="12" t="s">
        <v>87</v>
      </c>
      <c r="AW223" s="12" t="s">
        <v>32</v>
      </c>
      <c r="AX223" s="12" t="s">
        <v>77</v>
      </c>
      <c r="AY223" s="234" t="s">
        <v>122</v>
      </c>
    </row>
    <row r="224" spans="1:65" s="13" customFormat="1">
      <c r="B224" s="235"/>
      <c r="C224" s="236"/>
      <c r="D224" s="216" t="s">
        <v>217</v>
      </c>
      <c r="E224" s="237" t="s">
        <v>1</v>
      </c>
      <c r="F224" s="238" t="s">
        <v>337</v>
      </c>
      <c r="G224" s="236"/>
      <c r="H224" s="239">
        <v>280.89999999999998</v>
      </c>
      <c r="I224" s="240"/>
      <c r="J224" s="236"/>
      <c r="K224" s="236"/>
      <c r="L224" s="241"/>
      <c r="M224" s="242"/>
      <c r="N224" s="243"/>
      <c r="O224" s="243"/>
      <c r="P224" s="243"/>
      <c r="Q224" s="243"/>
      <c r="R224" s="243"/>
      <c r="S224" s="243"/>
      <c r="T224" s="244"/>
      <c r="AT224" s="245" t="s">
        <v>217</v>
      </c>
      <c r="AU224" s="245" t="s">
        <v>87</v>
      </c>
      <c r="AV224" s="13" t="s">
        <v>137</v>
      </c>
      <c r="AW224" s="13" t="s">
        <v>32</v>
      </c>
      <c r="AX224" s="13" t="s">
        <v>77</v>
      </c>
      <c r="AY224" s="245" t="s">
        <v>122</v>
      </c>
    </row>
    <row r="225" spans="1:65" s="14" customFormat="1">
      <c r="B225" s="246"/>
      <c r="C225" s="247"/>
      <c r="D225" s="216" t="s">
        <v>217</v>
      </c>
      <c r="E225" s="248" t="s">
        <v>1</v>
      </c>
      <c r="F225" s="249" t="s">
        <v>226</v>
      </c>
      <c r="G225" s="247"/>
      <c r="H225" s="250">
        <v>393.9</v>
      </c>
      <c r="I225" s="251"/>
      <c r="J225" s="247"/>
      <c r="K225" s="247"/>
      <c r="L225" s="252"/>
      <c r="M225" s="253"/>
      <c r="N225" s="254"/>
      <c r="O225" s="254"/>
      <c r="P225" s="254"/>
      <c r="Q225" s="254"/>
      <c r="R225" s="254"/>
      <c r="S225" s="254"/>
      <c r="T225" s="255"/>
      <c r="AT225" s="256" t="s">
        <v>217</v>
      </c>
      <c r="AU225" s="256" t="s">
        <v>87</v>
      </c>
      <c r="AV225" s="14" t="s">
        <v>141</v>
      </c>
      <c r="AW225" s="14" t="s">
        <v>32</v>
      </c>
      <c r="AX225" s="14" t="s">
        <v>85</v>
      </c>
      <c r="AY225" s="256" t="s">
        <v>122</v>
      </c>
    </row>
    <row r="226" spans="1:65" s="1" customFormat="1" ht="16.5" customHeight="1">
      <c r="A226" s="34"/>
      <c r="B226" s="35"/>
      <c r="C226" s="203" t="s">
        <v>338</v>
      </c>
      <c r="D226" s="203" t="s">
        <v>125</v>
      </c>
      <c r="E226" s="204" t="s">
        <v>339</v>
      </c>
      <c r="F226" s="205" t="s">
        <v>340</v>
      </c>
      <c r="G226" s="206" t="s">
        <v>215</v>
      </c>
      <c r="H226" s="207">
        <v>113</v>
      </c>
      <c r="I226" s="208">
        <v>105.36</v>
      </c>
      <c r="J226" s="209">
        <f>ROUND(I226*H226,2)</f>
        <v>11905.68</v>
      </c>
      <c r="K226" s="205" t="s">
        <v>129</v>
      </c>
      <c r="L226" s="39"/>
      <c r="M226" s="210" t="s">
        <v>1</v>
      </c>
      <c r="N226" s="211" t="s">
        <v>42</v>
      </c>
      <c r="O226" s="71"/>
      <c r="P226" s="212">
        <f>O226*H226</f>
        <v>0</v>
      </c>
      <c r="Q226" s="212">
        <v>2.7999999999999998E-4</v>
      </c>
      <c r="R226" s="212">
        <f>Q226*H226</f>
        <v>3.1639999999999995E-2</v>
      </c>
      <c r="S226" s="212">
        <v>0</v>
      </c>
      <c r="T226" s="213">
        <f>S226*H226</f>
        <v>0</v>
      </c>
      <c r="U226" s="34"/>
      <c r="V226" s="34"/>
      <c r="W226" s="34"/>
      <c r="X226" s="34"/>
      <c r="Y226" s="34"/>
      <c r="Z226" s="34"/>
      <c r="AA226" s="34"/>
      <c r="AB226" s="34"/>
      <c r="AC226" s="34"/>
      <c r="AD226" s="34"/>
      <c r="AE226" s="34"/>
      <c r="AR226" s="214" t="s">
        <v>141</v>
      </c>
      <c r="AT226" s="214" t="s">
        <v>125</v>
      </c>
      <c r="AU226" s="214" t="s">
        <v>87</v>
      </c>
      <c r="AY226" s="17" t="s">
        <v>122</v>
      </c>
      <c r="BE226" s="215">
        <f>IF(N226="základní",J226,0)</f>
        <v>11905.68</v>
      </c>
      <c r="BF226" s="215">
        <f>IF(N226="snížená",J226,0)</f>
        <v>0</v>
      </c>
      <c r="BG226" s="215">
        <f>IF(N226="zákl. přenesená",J226,0)</f>
        <v>0</v>
      </c>
      <c r="BH226" s="215">
        <f>IF(N226="sníž. přenesená",J226,0)</f>
        <v>0</v>
      </c>
      <c r="BI226" s="215">
        <f>IF(N226="nulová",J226,0)</f>
        <v>0</v>
      </c>
      <c r="BJ226" s="17" t="s">
        <v>85</v>
      </c>
      <c r="BK226" s="215">
        <f>ROUND(I226*H226,2)</f>
        <v>11905.68</v>
      </c>
      <c r="BL226" s="17" t="s">
        <v>141</v>
      </c>
      <c r="BM226" s="214" t="s">
        <v>341</v>
      </c>
    </row>
    <row r="227" spans="1:65" s="1" customFormat="1" ht="21.75" customHeight="1">
      <c r="A227" s="34"/>
      <c r="B227" s="35"/>
      <c r="C227" s="203" t="s">
        <v>342</v>
      </c>
      <c r="D227" s="203" t="s">
        <v>125</v>
      </c>
      <c r="E227" s="204" t="s">
        <v>343</v>
      </c>
      <c r="F227" s="205" t="s">
        <v>344</v>
      </c>
      <c r="G227" s="206" t="s">
        <v>215</v>
      </c>
      <c r="H227" s="207">
        <v>280.89999999999998</v>
      </c>
      <c r="I227" s="208">
        <v>211.56</v>
      </c>
      <c r="J227" s="209">
        <f>ROUND(I227*H227,2)</f>
        <v>59427.199999999997</v>
      </c>
      <c r="K227" s="205" t="s">
        <v>129</v>
      </c>
      <c r="L227" s="39"/>
      <c r="M227" s="210" t="s">
        <v>1</v>
      </c>
      <c r="N227" s="211" t="s">
        <v>42</v>
      </c>
      <c r="O227" s="71"/>
      <c r="P227" s="212">
        <f>O227*H227</f>
        <v>0</v>
      </c>
      <c r="Q227" s="212">
        <v>1.54E-2</v>
      </c>
      <c r="R227" s="212">
        <f>Q227*H227</f>
        <v>4.3258599999999996</v>
      </c>
      <c r="S227" s="212">
        <v>0</v>
      </c>
      <c r="T227" s="213">
        <f>S227*H227</f>
        <v>0</v>
      </c>
      <c r="U227" s="34"/>
      <c r="V227" s="34"/>
      <c r="W227" s="34"/>
      <c r="X227" s="34"/>
      <c r="Y227" s="34"/>
      <c r="Z227" s="34"/>
      <c r="AA227" s="34"/>
      <c r="AB227" s="34"/>
      <c r="AC227" s="34"/>
      <c r="AD227" s="34"/>
      <c r="AE227" s="34"/>
      <c r="AR227" s="214" t="s">
        <v>141</v>
      </c>
      <c r="AT227" s="214" t="s">
        <v>125</v>
      </c>
      <c r="AU227" s="214" t="s">
        <v>87</v>
      </c>
      <c r="AY227" s="17" t="s">
        <v>122</v>
      </c>
      <c r="BE227" s="215">
        <f>IF(N227="základní",J227,0)</f>
        <v>59427.199999999997</v>
      </c>
      <c r="BF227" s="215">
        <f>IF(N227="snížená",J227,0)</f>
        <v>0</v>
      </c>
      <c r="BG227" s="215">
        <f>IF(N227="zákl. přenesená",J227,0)</f>
        <v>0</v>
      </c>
      <c r="BH227" s="215">
        <f>IF(N227="sníž. přenesená",J227,0)</f>
        <v>0</v>
      </c>
      <c r="BI227" s="215">
        <f>IF(N227="nulová",J227,0)</f>
        <v>0</v>
      </c>
      <c r="BJ227" s="17" t="s">
        <v>85</v>
      </c>
      <c r="BK227" s="215">
        <f>ROUND(I227*H227,2)</f>
        <v>59427.199999999997</v>
      </c>
      <c r="BL227" s="17" t="s">
        <v>141</v>
      </c>
      <c r="BM227" s="214" t="s">
        <v>345</v>
      </c>
    </row>
    <row r="228" spans="1:65" s="12" customFormat="1">
      <c r="B228" s="224"/>
      <c r="C228" s="225"/>
      <c r="D228" s="216" t="s">
        <v>217</v>
      </c>
      <c r="E228" s="226" t="s">
        <v>1</v>
      </c>
      <c r="F228" s="227" t="s">
        <v>346</v>
      </c>
      <c r="G228" s="225"/>
      <c r="H228" s="228">
        <v>280.89999999999998</v>
      </c>
      <c r="I228" s="229"/>
      <c r="J228" s="225"/>
      <c r="K228" s="225"/>
      <c r="L228" s="230"/>
      <c r="M228" s="231"/>
      <c r="N228" s="232"/>
      <c r="O228" s="232"/>
      <c r="P228" s="232"/>
      <c r="Q228" s="232"/>
      <c r="R228" s="232"/>
      <c r="S228" s="232"/>
      <c r="T228" s="233"/>
      <c r="AT228" s="234" t="s">
        <v>217</v>
      </c>
      <c r="AU228" s="234" t="s">
        <v>87</v>
      </c>
      <c r="AV228" s="12" t="s">
        <v>87</v>
      </c>
      <c r="AW228" s="12" t="s">
        <v>32</v>
      </c>
      <c r="AX228" s="12" t="s">
        <v>85</v>
      </c>
      <c r="AY228" s="234" t="s">
        <v>122</v>
      </c>
    </row>
    <row r="229" spans="1:65" s="1" customFormat="1" ht="21.75" customHeight="1">
      <c r="A229" s="34"/>
      <c r="B229" s="35"/>
      <c r="C229" s="203" t="s">
        <v>347</v>
      </c>
      <c r="D229" s="203" t="s">
        <v>125</v>
      </c>
      <c r="E229" s="204" t="s">
        <v>348</v>
      </c>
      <c r="F229" s="205" t="s">
        <v>349</v>
      </c>
      <c r="G229" s="206" t="s">
        <v>215</v>
      </c>
      <c r="H229" s="207">
        <v>113</v>
      </c>
      <c r="I229" s="208">
        <v>267.07</v>
      </c>
      <c r="J229" s="209">
        <f>ROUND(I229*H229,2)</f>
        <v>30178.91</v>
      </c>
      <c r="K229" s="205" t="s">
        <v>129</v>
      </c>
      <c r="L229" s="39"/>
      <c r="M229" s="210" t="s">
        <v>1</v>
      </c>
      <c r="N229" s="211" t="s">
        <v>42</v>
      </c>
      <c r="O229" s="71"/>
      <c r="P229" s="212">
        <f>O229*H229</f>
        <v>0</v>
      </c>
      <c r="Q229" s="212">
        <v>1.8380000000000001E-2</v>
      </c>
      <c r="R229" s="212">
        <f>Q229*H229</f>
        <v>2.07694</v>
      </c>
      <c r="S229" s="212">
        <v>0</v>
      </c>
      <c r="T229" s="213">
        <f>S229*H229</f>
        <v>0</v>
      </c>
      <c r="U229" s="34"/>
      <c r="V229" s="34"/>
      <c r="W229" s="34"/>
      <c r="X229" s="34"/>
      <c r="Y229" s="34"/>
      <c r="Z229" s="34"/>
      <c r="AA229" s="34"/>
      <c r="AB229" s="34"/>
      <c r="AC229" s="34"/>
      <c r="AD229" s="34"/>
      <c r="AE229" s="34"/>
      <c r="AR229" s="214" t="s">
        <v>141</v>
      </c>
      <c r="AT229" s="214" t="s">
        <v>125</v>
      </c>
      <c r="AU229" s="214" t="s">
        <v>87</v>
      </c>
      <c r="AY229" s="17" t="s">
        <v>122</v>
      </c>
      <c r="BE229" s="215">
        <f>IF(N229="základní",J229,0)</f>
        <v>30178.91</v>
      </c>
      <c r="BF229" s="215">
        <f>IF(N229="snížená",J229,0)</f>
        <v>0</v>
      </c>
      <c r="BG229" s="215">
        <f>IF(N229="zákl. přenesená",J229,0)</f>
        <v>0</v>
      </c>
      <c r="BH229" s="215">
        <f>IF(N229="sníž. přenesená",J229,0)</f>
        <v>0</v>
      </c>
      <c r="BI229" s="215">
        <f>IF(N229="nulová",J229,0)</f>
        <v>0</v>
      </c>
      <c r="BJ229" s="17" t="s">
        <v>85</v>
      </c>
      <c r="BK229" s="215">
        <f>ROUND(I229*H229,2)</f>
        <v>30178.91</v>
      </c>
      <c r="BL229" s="17" t="s">
        <v>141</v>
      </c>
      <c r="BM229" s="214" t="s">
        <v>350</v>
      </c>
    </row>
    <row r="230" spans="1:65" s="12" customFormat="1">
      <c r="B230" s="224"/>
      <c r="C230" s="225"/>
      <c r="D230" s="216" t="s">
        <v>217</v>
      </c>
      <c r="E230" s="226" t="s">
        <v>1</v>
      </c>
      <c r="F230" s="227" t="s">
        <v>330</v>
      </c>
      <c r="G230" s="225"/>
      <c r="H230" s="228">
        <v>10.66</v>
      </c>
      <c r="I230" s="229"/>
      <c r="J230" s="225"/>
      <c r="K230" s="225"/>
      <c r="L230" s="230"/>
      <c r="M230" s="231"/>
      <c r="N230" s="232"/>
      <c r="O230" s="232"/>
      <c r="P230" s="232"/>
      <c r="Q230" s="232"/>
      <c r="R230" s="232"/>
      <c r="S230" s="232"/>
      <c r="T230" s="233"/>
      <c r="AT230" s="234" t="s">
        <v>217</v>
      </c>
      <c r="AU230" s="234" t="s">
        <v>87</v>
      </c>
      <c r="AV230" s="12" t="s">
        <v>87</v>
      </c>
      <c r="AW230" s="12" t="s">
        <v>32</v>
      </c>
      <c r="AX230" s="12" t="s">
        <v>77</v>
      </c>
      <c r="AY230" s="234" t="s">
        <v>122</v>
      </c>
    </row>
    <row r="231" spans="1:65" s="12" customFormat="1">
      <c r="B231" s="224"/>
      <c r="C231" s="225"/>
      <c r="D231" s="216" t="s">
        <v>217</v>
      </c>
      <c r="E231" s="226" t="s">
        <v>1</v>
      </c>
      <c r="F231" s="227" t="s">
        <v>331</v>
      </c>
      <c r="G231" s="225"/>
      <c r="H231" s="228">
        <v>1.3</v>
      </c>
      <c r="I231" s="229"/>
      <c r="J231" s="225"/>
      <c r="K231" s="225"/>
      <c r="L231" s="230"/>
      <c r="M231" s="231"/>
      <c r="N231" s="232"/>
      <c r="O231" s="232"/>
      <c r="P231" s="232"/>
      <c r="Q231" s="232"/>
      <c r="R231" s="232"/>
      <c r="S231" s="232"/>
      <c r="T231" s="233"/>
      <c r="AT231" s="234" t="s">
        <v>217</v>
      </c>
      <c r="AU231" s="234" t="s">
        <v>87</v>
      </c>
      <c r="AV231" s="12" t="s">
        <v>87</v>
      </c>
      <c r="AW231" s="12" t="s">
        <v>32</v>
      </c>
      <c r="AX231" s="12" t="s">
        <v>77</v>
      </c>
      <c r="AY231" s="234" t="s">
        <v>122</v>
      </c>
    </row>
    <row r="232" spans="1:65" s="12" customFormat="1">
      <c r="B232" s="224"/>
      <c r="C232" s="225"/>
      <c r="D232" s="216" t="s">
        <v>217</v>
      </c>
      <c r="E232" s="226" t="s">
        <v>1</v>
      </c>
      <c r="F232" s="227" t="s">
        <v>332</v>
      </c>
      <c r="G232" s="225"/>
      <c r="H232" s="228">
        <v>15.12</v>
      </c>
      <c r="I232" s="229"/>
      <c r="J232" s="225"/>
      <c r="K232" s="225"/>
      <c r="L232" s="230"/>
      <c r="M232" s="231"/>
      <c r="N232" s="232"/>
      <c r="O232" s="232"/>
      <c r="P232" s="232"/>
      <c r="Q232" s="232"/>
      <c r="R232" s="232"/>
      <c r="S232" s="232"/>
      <c r="T232" s="233"/>
      <c r="AT232" s="234" t="s">
        <v>217</v>
      </c>
      <c r="AU232" s="234" t="s">
        <v>87</v>
      </c>
      <c r="AV232" s="12" t="s">
        <v>87</v>
      </c>
      <c r="AW232" s="12" t="s">
        <v>32</v>
      </c>
      <c r="AX232" s="12" t="s">
        <v>77</v>
      </c>
      <c r="AY232" s="234" t="s">
        <v>122</v>
      </c>
    </row>
    <row r="233" spans="1:65" s="12" customFormat="1">
      <c r="B233" s="224"/>
      <c r="C233" s="225"/>
      <c r="D233" s="216" t="s">
        <v>217</v>
      </c>
      <c r="E233" s="226" t="s">
        <v>1</v>
      </c>
      <c r="F233" s="227" t="s">
        <v>333</v>
      </c>
      <c r="G233" s="225"/>
      <c r="H233" s="228">
        <v>12.5</v>
      </c>
      <c r="I233" s="229"/>
      <c r="J233" s="225"/>
      <c r="K233" s="225"/>
      <c r="L233" s="230"/>
      <c r="M233" s="231"/>
      <c r="N233" s="232"/>
      <c r="O233" s="232"/>
      <c r="P233" s="232"/>
      <c r="Q233" s="232"/>
      <c r="R233" s="232"/>
      <c r="S233" s="232"/>
      <c r="T233" s="233"/>
      <c r="AT233" s="234" t="s">
        <v>217</v>
      </c>
      <c r="AU233" s="234" t="s">
        <v>87</v>
      </c>
      <c r="AV233" s="12" t="s">
        <v>87</v>
      </c>
      <c r="AW233" s="12" t="s">
        <v>32</v>
      </c>
      <c r="AX233" s="12" t="s">
        <v>77</v>
      </c>
      <c r="AY233" s="234" t="s">
        <v>122</v>
      </c>
    </row>
    <row r="234" spans="1:65" s="12" customFormat="1">
      <c r="B234" s="224"/>
      <c r="C234" s="225"/>
      <c r="D234" s="216" t="s">
        <v>217</v>
      </c>
      <c r="E234" s="226" t="s">
        <v>1</v>
      </c>
      <c r="F234" s="227" t="s">
        <v>331</v>
      </c>
      <c r="G234" s="225"/>
      <c r="H234" s="228">
        <v>1.3</v>
      </c>
      <c r="I234" s="229"/>
      <c r="J234" s="225"/>
      <c r="K234" s="225"/>
      <c r="L234" s="230"/>
      <c r="M234" s="231"/>
      <c r="N234" s="232"/>
      <c r="O234" s="232"/>
      <c r="P234" s="232"/>
      <c r="Q234" s="232"/>
      <c r="R234" s="232"/>
      <c r="S234" s="232"/>
      <c r="T234" s="233"/>
      <c r="AT234" s="234" t="s">
        <v>217</v>
      </c>
      <c r="AU234" s="234" t="s">
        <v>87</v>
      </c>
      <c r="AV234" s="12" t="s">
        <v>87</v>
      </c>
      <c r="AW234" s="12" t="s">
        <v>32</v>
      </c>
      <c r="AX234" s="12" t="s">
        <v>77</v>
      </c>
      <c r="AY234" s="234" t="s">
        <v>122</v>
      </c>
    </row>
    <row r="235" spans="1:65" s="12" customFormat="1">
      <c r="B235" s="224"/>
      <c r="C235" s="225"/>
      <c r="D235" s="216" t="s">
        <v>217</v>
      </c>
      <c r="E235" s="226" t="s">
        <v>1</v>
      </c>
      <c r="F235" s="227" t="s">
        <v>334</v>
      </c>
      <c r="G235" s="225"/>
      <c r="H235" s="228">
        <v>72.12</v>
      </c>
      <c r="I235" s="229"/>
      <c r="J235" s="225"/>
      <c r="K235" s="225"/>
      <c r="L235" s="230"/>
      <c r="M235" s="231"/>
      <c r="N235" s="232"/>
      <c r="O235" s="232"/>
      <c r="P235" s="232"/>
      <c r="Q235" s="232"/>
      <c r="R235" s="232"/>
      <c r="S235" s="232"/>
      <c r="T235" s="233"/>
      <c r="AT235" s="234" t="s">
        <v>217</v>
      </c>
      <c r="AU235" s="234" t="s">
        <v>87</v>
      </c>
      <c r="AV235" s="12" t="s">
        <v>87</v>
      </c>
      <c r="AW235" s="12" t="s">
        <v>32</v>
      </c>
      <c r="AX235" s="12" t="s">
        <v>77</v>
      </c>
      <c r="AY235" s="234" t="s">
        <v>122</v>
      </c>
    </row>
    <row r="236" spans="1:65" s="13" customFormat="1">
      <c r="B236" s="235"/>
      <c r="C236" s="236"/>
      <c r="D236" s="216" t="s">
        <v>217</v>
      </c>
      <c r="E236" s="237" t="s">
        <v>1</v>
      </c>
      <c r="F236" s="238" t="s">
        <v>335</v>
      </c>
      <c r="G236" s="236"/>
      <c r="H236" s="239">
        <v>113</v>
      </c>
      <c r="I236" s="240"/>
      <c r="J236" s="236"/>
      <c r="K236" s="236"/>
      <c r="L236" s="241"/>
      <c r="M236" s="242"/>
      <c r="N236" s="243"/>
      <c r="O236" s="243"/>
      <c r="P236" s="243"/>
      <c r="Q236" s="243"/>
      <c r="R236" s="243"/>
      <c r="S236" s="243"/>
      <c r="T236" s="244"/>
      <c r="AT236" s="245" t="s">
        <v>217</v>
      </c>
      <c r="AU236" s="245" t="s">
        <v>87</v>
      </c>
      <c r="AV236" s="13" t="s">
        <v>137</v>
      </c>
      <c r="AW236" s="13" t="s">
        <v>32</v>
      </c>
      <c r="AX236" s="13" t="s">
        <v>77</v>
      </c>
      <c r="AY236" s="245" t="s">
        <v>122</v>
      </c>
    </row>
    <row r="237" spans="1:65" s="14" customFormat="1">
      <c r="B237" s="246"/>
      <c r="C237" s="247"/>
      <c r="D237" s="216" t="s">
        <v>217</v>
      </c>
      <c r="E237" s="248" t="s">
        <v>1</v>
      </c>
      <c r="F237" s="249" t="s">
        <v>226</v>
      </c>
      <c r="G237" s="247"/>
      <c r="H237" s="250">
        <v>113</v>
      </c>
      <c r="I237" s="251"/>
      <c r="J237" s="247"/>
      <c r="K237" s="247"/>
      <c r="L237" s="252"/>
      <c r="M237" s="253"/>
      <c r="N237" s="254"/>
      <c r="O237" s="254"/>
      <c r="P237" s="254"/>
      <c r="Q237" s="254"/>
      <c r="R237" s="254"/>
      <c r="S237" s="254"/>
      <c r="T237" s="255"/>
      <c r="AT237" s="256" t="s">
        <v>217</v>
      </c>
      <c r="AU237" s="256" t="s">
        <v>87</v>
      </c>
      <c r="AV237" s="14" t="s">
        <v>141</v>
      </c>
      <c r="AW237" s="14" t="s">
        <v>32</v>
      </c>
      <c r="AX237" s="14" t="s">
        <v>85</v>
      </c>
      <c r="AY237" s="256" t="s">
        <v>122</v>
      </c>
    </row>
    <row r="238" spans="1:65" s="1" customFormat="1" ht="21.75" customHeight="1">
      <c r="A238" s="34"/>
      <c r="B238" s="35"/>
      <c r="C238" s="203" t="s">
        <v>351</v>
      </c>
      <c r="D238" s="203" t="s">
        <v>125</v>
      </c>
      <c r="E238" s="204" t="s">
        <v>352</v>
      </c>
      <c r="F238" s="205" t="s">
        <v>353</v>
      </c>
      <c r="G238" s="206" t="s">
        <v>215</v>
      </c>
      <c r="H238" s="207">
        <v>914.02</v>
      </c>
      <c r="I238" s="208">
        <v>277.45</v>
      </c>
      <c r="J238" s="209">
        <f>ROUND(I238*H238,2)</f>
        <v>253594.85</v>
      </c>
      <c r="K238" s="205" t="s">
        <v>129</v>
      </c>
      <c r="L238" s="39"/>
      <c r="M238" s="210" t="s">
        <v>1</v>
      </c>
      <c r="N238" s="211" t="s">
        <v>42</v>
      </c>
      <c r="O238" s="71"/>
      <c r="P238" s="212">
        <f>O238*H238</f>
        <v>0</v>
      </c>
      <c r="Q238" s="212">
        <v>2.8400000000000002E-2</v>
      </c>
      <c r="R238" s="212">
        <f>Q238*H238</f>
        <v>25.958168000000001</v>
      </c>
      <c r="S238" s="212">
        <v>0</v>
      </c>
      <c r="T238" s="213">
        <f>S238*H238</f>
        <v>0</v>
      </c>
      <c r="U238" s="34"/>
      <c r="V238" s="34"/>
      <c r="W238" s="34"/>
      <c r="X238" s="34"/>
      <c r="Y238" s="34"/>
      <c r="Z238" s="34"/>
      <c r="AA238" s="34"/>
      <c r="AB238" s="34"/>
      <c r="AC238" s="34"/>
      <c r="AD238" s="34"/>
      <c r="AE238" s="34"/>
      <c r="AR238" s="214" t="s">
        <v>141</v>
      </c>
      <c r="AT238" s="214" t="s">
        <v>125</v>
      </c>
      <c r="AU238" s="214" t="s">
        <v>87</v>
      </c>
      <c r="AY238" s="17" t="s">
        <v>122</v>
      </c>
      <c r="BE238" s="215">
        <f>IF(N238="základní",J238,0)</f>
        <v>253594.85</v>
      </c>
      <c r="BF238" s="215">
        <f>IF(N238="snížená",J238,0)</f>
        <v>0</v>
      </c>
      <c r="BG238" s="215">
        <f>IF(N238="zákl. přenesená",J238,0)</f>
        <v>0</v>
      </c>
      <c r="BH238" s="215">
        <f>IF(N238="sníž. přenesená",J238,0)</f>
        <v>0</v>
      </c>
      <c r="BI238" s="215">
        <f>IF(N238="nulová",J238,0)</f>
        <v>0</v>
      </c>
      <c r="BJ238" s="17" t="s">
        <v>85</v>
      </c>
      <c r="BK238" s="215">
        <f>ROUND(I238*H238,2)</f>
        <v>253594.85</v>
      </c>
      <c r="BL238" s="17" t="s">
        <v>141</v>
      </c>
      <c r="BM238" s="214" t="s">
        <v>354</v>
      </c>
    </row>
    <row r="239" spans="1:65" s="12" customFormat="1">
      <c r="B239" s="224"/>
      <c r="C239" s="225"/>
      <c r="D239" s="216" t="s">
        <v>217</v>
      </c>
      <c r="E239" s="226" t="s">
        <v>1</v>
      </c>
      <c r="F239" s="227" t="s">
        <v>355</v>
      </c>
      <c r="G239" s="225"/>
      <c r="H239" s="228">
        <v>72.05</v>
      </c>
      <c r="I239" s="229"/>
      <c r="J239" s="225"/>
      <c r="K239" s="225"/>
      <c r="L239" s="230"/>
      <c r="M239" s="231"/>
      <c r="N239" s="232"/>
      <c r="O239" s="232"/>
      <c r="P239" s="232"/>
      <c r="Q239" s="232"/>
      <c r="R239" s="232"/>
      <c r="S239" s="232"/>
      <c r="T239" s="233"/>
      <c r="AT239" s="234" t="s">
        <v>217</v>
      </c>
      <c r="AU239" s="234" t="s">
        <v>87</v>
      </c>
      <c r="AV239" s="12" t="s">
        <v>87</v>
      </c>
      <c r="AW239" s="12" t="s">
        <v>32</v>
      </c>
      <c r="AX239" s="12" t="s">
        <v>77</v>
      </c>
      <c r="AY239" s="234" t="s">
        <v>122</v>
      </c>
    </row>
    <row r="240" spans="1:65" s="12" customFormat="1">
      <c r="B240" s="224"/>
      <c r="C240" s="225"/>
      <c r="D240" s="216" t="s">
        <v>217</v>
      </c>
      <c r="E240" s="226" t="s">
        <v>1</v>
      </c>
      <c r="F240" s="227" t="s">
        <v>356</v>
      </c>
      <c r="G240" s="225"/>
      <c r="H240" s="228">
        <v>9.36</v>
      </c>
      <c r="I240" s="229"/>
      <c r="J240" s="225"/>
      <c r="K240" s="225"/>
      <c r="L240" s="230"/>
      <c r="M240" s="231"/>
      <c r="N240" s="232"/>
      <c r="O240" s="232"/>
      <c r="P240" s="232"/>
      <c r="Q240" s="232"/>
      <c r="R240" s="232"/>
      <c r="S240" s="232"/>
      <c r="T240" s="233"/>
      <c r="AT240" s="234" t="s">
        <v>217</v>
      </c>
      <c r="AU240" s="234" t="s">
        <v>87</v>
      </c>
      <c r="AV240" s="12" t="s">
        <v>87</v>
      </c>
      <c r="AW240" s="12" t="s">
        <v>32</v>
      </c>
      <c r="AX240" s="12" t="s">
        <v>77</v>
      </c>
      <c r="AY240" s="234" t="s">
        <v>122</v>
      </c>
    </row>
    <row r="241" spans="2:51" s="12" customFormat="1">
      <c r="B241" s="224"/>
      <c r="C241" s="225"/>
      <c r="D241" s="216" t="s">
        <v>217</v>
      </c>
      <c r="E241" s="226" t="s">
        <v>1</v>
      </c>
      <c r="F241" s="227" t="s">
        <v>357</v>
      </c>
      <c r="G241" s="225"/>
      <c r="H241" s="228">
        <v>11.7</v>
      </c>
      <c r="I241" s="229"/>
      <c r="J241" s="225"/>
      <c r="K241" s="225"/>
      <c r="L241" s="230"/>
      <c r="M241" s="231"/>
      <c r="N241" s="232"/>
      <c r="O241" s="232"/>
      <c r="P241" s="232"/>
      <c r="Q241" s="232"/>
      <c r="R241" s="232"/>
      <c r="S241" s="232"/>
      <c r="T241" s="233"/>
      <c r="AT241" s="234" t="s">
        <v>217</v>
      </c>
      <c r="AU241" s="234" t="s">
        <v>87</v>
      </c>
      <c r="AV241" s="12" t="s">
        <v>87</v>
      </c>
      <c r="AW241" s="12" t="s">
        <v>32</v>
      </c>
      <c r="AX241" s="12" t="s">
        <v>77</v>
      </c>
      <c r="AY241" s="234" t="s">
        <v>122</v>
      </c>
    </row>
    <row r="242" spans="2:51" s="12" customFormat="1">
      <c r="B242" s="224"/>
      <c r="C242" s="225"/>
      <c r="D242" s="216" t="s">
        <v>217</v>
      </c>
      <c r="E242" s="226" t="s">
        <v>1</v>
      </c>
      <c r="F242" s="227" t="s">
        <v>358</v>
      </c>
      <c r="G242" s="225"/>
      <c r="H242" s="228">
        <v>6.5</v>
      </c>
      <c r="I242" s="229"/>
      <c r="J242" s="225"/>
      <c r="K242" s="225"/>
      <c r="L242" s="230"/>
      <c r="M242" s="231"/>
      <c r="N242" s="232"/>
      <c r="O242" s="232"/>
      <c r="P242" s="232"/>
      <c r="Q242" s="232"/>
      <c r="R242" s="232"/>
      <c r="S242" s="232"/>
      <c r="T242" s="233"/>
      <c r="AT242" s="234" t="s">
        <v>217</v>
      </c>
      <c r="AU242" s="234" t="s">
        <v>87</v>
      </c>
      <c r="AV242" s="12" t="s">
        <v>87</v>
      </c>
      <c r="AW242" s="12" t="s">
        <v>32</v>
      </c>
      <c r="AX242" s="12" t="s">
        <v>77</v>
      </c>
      <c r="AY242" s="234" t="s">
        <v>122</v>
      </c>
    </row>
    <row r="243" spans="2:51" s="12" customFormat="1">
      <c r="B243" s="224"/>
      <c r="C243" s="225"/>
      <c r="D243" s="216" t="s">
        <v>217</v>
      </c>
      <c r="E243" s="226" t="s">
        <v>1</v>
      </c>
      <c r="F243" s="227" t="s">
        <v>359</v>
      </c>
      <c r="G243" s="225"/>
      <c r="H243" s="228">
        <v>6.5</v>
      </c>
      <c r="I243" s="229"/>
      <c r="J243" s="225"/>
      <c r="K243" s="225"/>
      <c r="L243" s="230"/>
      <c r="M243" s="231"/>
      <c r="N243" s="232"/>
      <c r="O243" s="232"/>
      <c r="P243" s="232"/>
      <c r="Q243" s="232"/>
      <c r="R243" s="232"/>
      <c r="S243" s="232"/>
      <c r="T243" s="233"/>
      <c r="AT243" s="234" t="s">
        <v>217</v>
      </c>
      <c r="AU243" s="234" t="s">
        <v>87</v>
      </c>
      <c r="AV243" s="12" t="s">
        <v>87</v>
      </c>
      <c r="AW243" s="12" t="s">
        <v>32</v>
      </c>
      <c r="AX243" s="12" t="s">
        <v>77</v>
      </c>
      <c r="AY243" s="234" t="s">
        <v>122</v>
      </c>
    </row>
    <row r="244" spans="2:51" s="12" customFormat="1">
      <c r="B244" s="224"/>
      <c r="C244" s="225"/>
      <c r="D244" s="216" t="s">
        <v>217</v>
      </c>
      <c r="E244" s="226" t="s">
        <v>1</v>
      </c>
      <c r="F244" s="227" t="s">
        <v>360</v>
      </c>
      <c r="G244" s="225"/>
      <c r="H244" s="228">
        <v>6.76</v>
      </c>
      <c r="I244" s="229"/>
      <c r="J244" s="225"/>
      <c r="K244" s="225"/>
      <c r="L244" s="230"/>
      <c r="M244" s="231"/>
      <c r="N244" s="232"/>
      <c r="O244" s="232"/>
      <c r="P244" s="232"/>
      <c r="Q244" s="232"/>
      <c r="R244" s="232"/>
      <c r="S244" s="232"/>
      <c r="T244" s="233"/>
      <c r="AT244" s="234" t="s">
        <v>217</v>
      </c>
      <c r="AU244" s="234" t="s">
        <v>87</v>
      </c>
      <c r="AV244" s="12" t="s">
        <v>87</v>
      </c>
      <c r="AW244" s="12" t="s">
        <v>32</v>
      </c>
      <c r="AX244" s="12" t="s">
        <v>77</v>
      </c>
      <c r="AY244" s="234" t="s">
        <v>122</v>
      </c>
    </row>
    <row r="245" spans="2:51" s="12" customFormat="1">
      <c r="B245" s="224"/>
      <c r="C245" s="225"/>
      <c r="D245" s="216" t="s">
        <v>217</v>
      </c>
      <c r="E245" s="226" t="s">
        <v>1</v>
      </c>
      <c r="F245" s="227" t="s">
        <v>361</v>
      </c>
      <c r="G245" s="225"/>
      <c r="H245" s="228">
        <v>11.18</v>
      </c>
      <c r="I245" s="229"/>
      <c r="J245" s="225"/>
      <c r="K245" s="225"/>
      <c r="L245" s="230"/>
      <c r="M245" s="231"/>
      <c r="N245" s="232"/>
      <c r="O245" s="232"/>
      <c r="P245" s="232"/>
      <c r="Q245" s="232"/>
      <c r="R245" s="232"/>
      <c r="S245" s="232"/>
      <c r="T245" s="233"/>
      <c r="AT245" s="234" t="s">
        <v>217</v>
      </c>
      <c r="AU245" s="234" t="s">
        <v>87</v>
      </c>
      <c r="AV245" s="12" t="s">
        <v>87</v>
      </c>
      <c r="AW245" s="12" t="s">
        <v>32</v>
      </c>
      <c r="AX245" s="12" t="s">
        <v>77</v>
      </c>
      <c r="AY245" s="234" t="s">
        <v>122</v>
      </c>
    </row>
    <row r="246" spans="2:51" s="12" customFormat="1">
      <c r="B246" s="224"/>
      <c r="C246" s="225"/>
      <c r="D246" s="216" t="s">
        <v>217</v>
      </c>
      <c r="E246" s="226" t="s">
        <v>1</v>
      </c>
      <c r="F246" s="227" t="s">
        <v>362</v>
      </c>
      <c r="G246" s="225"/>
      <c r="H246" s="228">
        <v>12.22</v>
      </c>
      <c r="I246" s="229"/>
      <c r="J246" s="225"/>
      <c r="K246" s="225"/>
      <c r="L246" s="230"/>
      <c r="M246" s="231"/>
      <c r="N246" s="232"/>
      <c r="O246" s="232"/>
      <c r="P246" s="232"/>
      <c r="Q246" s="232"/>
      <c r="R246" s="232"/>
      <c r="S246" s="232"/>
      <c r="T246" s="233"/>
      <c r="AT246" s="234" t="s">
        <v>217</v>
      </c>
      <c r="AU246" s="234" t="s">
        <v>87</v>
      </c>
      <c r="AV246" s="12" t="s">
        <v>87</v>
      </c>
      <c r="AW246" s="12" t="s">
        <v>32</v>
      </c>
      <c r="AX246" s="12" t="s">
        <v>77</v>
      </c>
      <c r="AY246" s="234" t="s">
        <v>122</v>
      </c>
    </row>
    <row r="247" spans="2:51" s="12" customFormat="1">
      <c r="B247" s="224"/>
      <c r="C247" s="225"/>
      <c r="D247" s="216" t="s">
        <v>217</v>
      </c>
      <c r="E247" s="226" t="s">
        <v>1</v>
      </c>
      <c r="F247" s="227" t="s">
        <v>363</v>
      </c>
      <c r="G247" s="225"/>
      <c r="H247" s="228">
        <v>8.32</v>
      </c>
      <c r="I247" s="229"/>
      <c r="J247" s="225"/>
      <c r="K247" s="225"/>
      <c r="L247" s="230"/>
      <c r="M247" s="231"/>
      <c r="N247" s="232"/>
      <c r="O247" s="232"/>
      <c r="P247" s="232"/>
      <c r="Q247" s="232"/>
      <c r="R247" s="232"/>
      <c r="S247" s="232"/>
      <c r="T247" s="233"/>
      <c r="AT247" s="234" t="s">
        <v>217</v>
      </c>
      <c r="AU247" s="234" t="s">
        <v>87</v>
      </c>
      <c r="AV247" s="12" t="s">
        <v>87</v>
      </c>
      <c r="AW247" s="12" t="s">
        <v>32</v>
      </c>
      <c r="AX247" s="12" t="s">
        <v>77</v>
      </c>
      <c r="AY247" s="234" t="s">
        <v>122</v>
      </c>
    </row>
    <row r="248" spans="2:51" s="12" customFormat="1">
      <c r="B248" s="224"/>
      <c r="C248" s="225"/>
      <c r="D248" s="216" t="s">
        <v>217</v>
      </c>
      <c r="E248" s="226" t="s">
        <v>1</v>
      </c>
      <c r="F248" s="227" t="s">
        <v>364</v>
      </c>
      <c r="G248" s="225"/>
      <c r="H248" s="228">
        <v>5.2</v>
      </c>
      <c r="I248" s="229"/>
      <c r="J248" s="225"/>
      <c r="K248" s="225"/>
      <c r="L248" s="230"/>
      <c r="M248" s="231"/>
      <c r="N248" s="232"/>
      <c r="O248" s="232"/>
      <c r="P248" s="232"/>
      <c r="Q248" s="232"/>
      <c r="R248" s="232"/>
      <c r="S248" s="232"/>
      <c r="T248" s="233"/>
      <c r="AT248" s="234" t="s">
        <v>217</v>
      </c>
      <c r="AU248" s="234" t="s">
        <v>87</v>
      </c>
      <c r="AV248" s="12" t="s">
        <v>87</v>
      </c>
      <c r="AW248" s="12" t="s">
        <v>32</v>
      </c>
      <c r="AX248" s="12" t="s">
        <v>77</v>
      </c>
      <c r="AY248" s="234" t="s">
        <v>122</v>
      </c>
    </row>
    <row r="249" spans="2:51" s="12" customFormat="1">
      <c r="B249" s="224"/>
      <c r="C249" s="225"/>
      <c r="D249" s="216" t="s">
        <v>217</v>
      </c>
      <c r="E249" s="226" t="s">
        <v>1</v>
      </c>
      <c r="F249" s="227" t="s">
        <v>365</v>
      </c>
      <c r="G249" s="225"/>
      <c r="H249" s="228">
        <v>5.2</v>
      </c>
      <c r="I249" s="229"/>
      <c r="J249" s="225"/>
      <c r="K249" s="225"/>
      <c r="L249" s="230"/>
      <c r="M249" s="231"/>
      <c r="N249" s="232"/>
      <c r="O249" s="232"/>
      <c r="P249" s="232"/>
      <c r="Q249" s="232"/>
      <c r="R249" s="232"/>
      <c r="S249" s="232"/>
      <c r="T249" s="233"/>
      <c r="AT249" s="234" t="s">
        <v>217</v>
      </c>
      <c r="AU249" s="234" t="s">
        <v>87</v>
      </c>
      <c r="AV249" s="12" t="s">
        <v>87</v>
      </c>
      <c r="AW249" s="12" t="s">
        <v>32</v>
      </c>
      <c r="AX249" s="12" t="s">
        <v>77</v>
      </c>
      <c r="AY249" s="234" t="s">
        <v>122</v>
      </c>
    </row>
    <row r="250" spans="2:51" s="12" customFormat="1">
      <c r="B250" s="224"/>
      <c r="C250" s="225"/>
      <c r="D250" s="216" t="s">
        <v>217</v>
      </c>
      <c r="E250" s="226" t="s">
        <v>1</v>
      </c>
      <c r="F250" s="227" t="s">
        <v>366</v>
      </c>
      <c r="G250" s="225"/>
      <c r="H250" s="228">
        <v>79.48</v>
      </c>
      <c r="I250" s="229"/>
      <c r="J250" s="225"/>
      <c r="K250" s="225"/>
      <c r="L250" s="230"/>
      <c r="M250" s="231"/>
      <c r="N250" s="232"/>
      <c r="O250" s="232"/>
      <c r="P250" s="232"/>
      <c r="Q250" s="232"/>
      <c r="R250" s="232"/>
      <c r="S250" s="232"/>
      <c r="T250" s="233"/>
      <c r="AT250" s="234" t="s">
        <v>217</v>
      </c>
      <c r="AU250" s="234" t="s">
        <v>87</v>
      </c>
      <c r="AV250" s="12" t="s">
        <v>87</v>
      </c>
      <c r="AW250" s="12" t="s">
        <v>32</v>
      </c>
      <c r="AX250" s="12" t="s">
        <v>77</v>
      </c>
      <c r="AY250" s="234" t="s">
        <v>122</v>
      </c>
    </row>
    <row r="251" spans="2:51" s="12" customFormat="1">
      <c r="B251" s="224"/>
      <c r="C251" s="225"/>
      <c r="D251" s="216" t="s">
        <v>217</v>
      </c>
      <c r="E251" s="226" t="s">
        <v>1</v>
      </c>
      <c r="F251" s="227" t="s">
        <v>367</v>
      </c>
      <c r="G251" s="225"/>
      <c r="H251" s="228">
        <v>89.17</v>
      </c>
      <c r="I251" s="229"/>
      <c r="J251" s="225"/>
      <c r="K251" s="225"/>
      <c r="L251" s="230"/>
      <c r="M251" s="231"/>
      <c r="N251" s="232"/>
      <c r="O251" s="232"/>
      <c r="P251" s="232"/>
      <c r="Q251" s="232"/>
      <c r="R251" s="232"/>
      <c r="S251" s="232"/>
      <c r="T251" s="233"/>
      <c r="AT251" s="234" t="s">
        <v>217</v>
      </c>
      <c r="AU251" s="234" t="s">
        <v>87</v>
      </c>
      <c r="AV251" s="12" t="s">
        <v>87</v>
      </c>
      <c r="AW251" s="12" t="s">
        <v>32</v>
      </c>
      <c r="AX251" s="12" t="s">
        <v>77</v>
      </c>
      <c r="AY251" s="234" t="s">
        <v>122</v>
      </c>
    </row>
    <row r="252" spans="2:51" s="12" customFormat="1">
      <c r="B252" s="224"/>
      <c r="C252" s="225"/>
      <c r="D252" s="216" t="s">
        <v>217</v>
      </c>
      <c r="E252" s="226" t="s">
        <v>1</v>
      </c>
      <c r="F252" s="227" t="s">
        <v>368</v>
      </c>
      <c r="G252" s="225"/>
      <c r="H252" s="228">
        <v>87.52</v>
      </c>
      <c r="I252" s="229"/>
      <c r="J252" s="225"/>
      <c r="K252" s="225"/>
      <c r="L252" s="230"/>
      <c r="M252" s="231"/>
      <c r="N252" s="232"/>
      <c r="O252" s="232"/>
      <c r="P252" s="232"/>
      <c r="Q252" s="232"/>
      <c r="R252" s="232"/>
      <c r="S252" s="232"/>
      <c r="T252" s="233"/>
      <c r="AT252" s="234" t="s">
        <v>217</v>
      </c>
      <c r="AU252" s="234" t="s">
        <v>87</v>
      </c>
      <c r="AV252" s="12" t="s">
        <v>87</v>
      </c>
      <c r="AW252" s="12" t="s">
        <v>32</v>
      </c>
      <c r="AX252" s="12" t="s">
        <v>77</v>
      </c>
      <c r="AY252" s="234" t="s">
        <v>122</v>
      </c>
    </row>
    <row r="253" spans="2:51" s="12" customFormat="1">
      <c r="B253" s="224"/>
      <c r="C253" s="225"/>
      <c r="D253" s="216" t="s">
        <v>217</v>
      </c>
      <c r="E253" s="226" t="s">
        <v>1</v>
      </c>
      <c r="F253" s="227" t="s">
        <v>369</v>
      </c>
      <c r="G253" s="225"/>
      <c r="H253" s="228">
        <v>13.8</v>
      </c>
      <c r="I253" s="229"/>
      <c r="J253" s="225"/>
      <c r="K253" s="225"/>
      <c r="L253" s="230"/>
      <c r="M253" s="231"/>
      <c r="N253" s="232"/>
      <c r="O253" s="232"/>
      <c r="P253" s="232"/>
      <c r="Q253" s="232"/>
      <c r="R253" s="232"/>
      <c r="S253" s="232"/>
      <c r="T253" s="233"/>
      <c r="AT253" s="234" t="s">
        <v>217</v>
      </c>
      <c r="AU253" s="234" t="s">
        <v>87</v>
      </c>
      <c r="AV253" s="12" t="s">
        <v>87</v>
      </c>
      <c r="AW253" s="12" t="s">
        <v>32</v>
      </c>
      <c r="AX253" s="12" t="s">
        <v>77</v>
      </c>
      <c r="AY253" s="234" t="s">
        <v>122</v>
      </c>
    </row>
    <row r="254" spans="2:51" s="12" customFormat="1">
      <c r="B254" s="224"/>
      <c r="C254" s="225"/>
      <c r="D254" s="216" t="s">
        <v>217</v>
      </c>
      <c r="E254" s="226" t="s">
        <v>1</v>
      </c>
      <c r="F254" s="227" t="s">
        <v>370</v>
      </c>
      <c r="G254" s="225"/>
      <c r="H254" s="228">
        <v>96.72</v>
      </c>
      <c r="I254" s="229"/>
      <c r="J254" s="225"/>
      <c r="K254" s="225"/>
      <c r="L254" s="230"/>
      <c r="M254" s="231"/>
      <c r="N254" s="232"/>
      <c r="O254" s="232"/>
      <c r="P254" s="232"/>
      <c r="Q254" s="232"/>
      <c r="R254" s="232"/>
      <c r="S254" s="232"/>
      <c r="T254" s="233"/>
      <c r="AT254" s="234" t="s">
        <v>217</v>
      </c>
      <c r="AU254" s="234" t="s">
        <v>87</v>
      </c>
      <c r="AV254" s="12" t="s">
        <v>87</v>
      </c>
      <c r="AW254" s="12" t="s">
        <v>32</v>
      </c>
      <c r="AX254" s="12" t="s">
        <v>77</v>
      </c>
      <c r="AY254" s="234" t="s">
        <v>122</v>
      </c>
    </row>
    <row r="255" spans="2:51" s="12" customFormat="1">
      <c r="B255" s="224"/>
      <c r="C255" s="225"/>
      <c r="D255" s="216" t="s">
        <v>217</v>
      </c>
      <c r="E255" s="226" t="s">
        <v>1</v>
      </c>
      <c r="F255" s="227" t="s">
        <v>371</v>
      </c>
      <c r="G255" s="225"/>
      <c r="H255" s="228">
        <v>-10.66</v>
      </c>
      <c r="I255" s="229"/>
      <c r="J255" s="225"/>
      <c r="K255" s="225"/>
      <c r="L255" s="230"/>
      <c r="M255" s="231"/>
      <c r="N255" s="232"/>
      <c r="O255" s="232"/>
      <c r="P255" s="232"/>
      <c r="Q255" s="232"/>
      <c r="R255" s="232"/>
      <c r="S255" s="232"/>
      <c r="T255" s="233"/>
      <c r="AT255" s="234" t="s">
        <v>217</v>
      </c>
      <c r="AU255" s="234" t="s">
        <v>87</v>
      </c>
      <c r="AV255" s="12" t="s">
        <v>87</v>
      </c>
      <c r="AW255" s="12" t="s">
        <v>32</v>
      </c>
      <c r="AX255" s="12" t="s">
        <v>77</v>
      </c>
      <c r="AY255" s="234" t="s">
        <v>122</v>
      </c>
    </row>
    <row r="256" spans="2:51" s="13" customFormat="1">
      <c r="B256" s="235"/>
      <c r="C256" s="236"/>
      <c r="D256" s="216" t="s">
        <v>217</v>
      </c>
      <c r="E256" s="237" t="s">
        <v>1</v>
      </c>
      <c r="F256" s="238" t="s">
        <v>224</v>
      </c>
      <c r="G256" s="236"/>
      <c r="H256" s="239">
        <v>511.01999999999992</v>
      </c>
      <c r="I256" s="240"/>
      <c r="J256" s="236"/>
      <c r="K256" s="236"/>
      <c r="L256" s="241"/>
      <c r="M256" s="242"/>
      <c r="N256" s="243"/>
      <c r="O256" s="243"/>
      <c r="P256" s="243"/>
      <c r="Q256" s="243"/>
      <c r="R256" s="243"/>
      <c r="S256" s="243"/>
      <c r="T256" s="244"/>
      <c r="AT256" s="245" t="s">
        <v>217</v>
      </c>
      <c r="AU256" s="245" t="s">
        <v>87</v>
      </c>
      <c r="AV256" s="13" t="s">
        <v>137</v>
      </c>
      <c r="AW256" s="13" t="s">
        <v>32</v>
      </c>
      <c r="AX256" s="13" t="s">
        <v>77</v>
      </c>
      <c r="AY256" s="245" t="s">
        <v>122</v>
      </c>
    </row>
    <row r="257" spans="2:51" s="12" customFormat="1">
      <c r="B257" s="224"/>
      <c r="C257" s="225"/>
      <c r="D257" s="216" t="s">
        <v>217</v>
      </c>
      <c r="E257" s="226" t="s">
        <v>1</v>
      </c>
      <c r="F257" s="227" t="s">
        <v>372</v>
      </c>
      <c r="G257" s="225"/>
      <c r="H257" s="228">
        <v>63.74</v>
      </c>
      <c r="I257" s="229"/>
      <c r="J257" s="225"/>
      <c r="K257" s="225"/>
      <c r="L257" s="230"/>
      <c r="M257" s="231"/>
      <c r="N257" s="232"/>
      <c r="O257" s="232"/>
      <c r="P257" s="232"/>
      <c r="Q257" s="232"/>
      <c r="R257" s="232"/>
      <c r="S257" s="232"/>
      <c r="T257" s="233"/>
      <c r="AT257" s="234" t="s">
        <v>217</v>
      </c>
      <c r="AU257" s="234" t="s">
        <v>87</v>
      </c>
      <c r="AV257" s="12" t="s">
        <v>87</v>
      </c>
      <c r="AW257" s="12" t="s">
        <v>32</v>
      </c>
      <c r="AX257" s="12" t="s">
        <v>77</v>
      </c>
      <c r="AY257" s="234" t="s">
        <v>122</v>
      </c>
    </row>
    <row r="258" spans="2:51" s="12" customFormat="1">
      <c r="B258" s="224"/>
      <c r="C258" s="225"/>
      <c r="D258" s="216" t="s">
        <v>217</v>
      </c>
      <c r="E258" s="226" t="s">
        <v>1</v>
      </c>
      <c r="F258" s="227" t="s">
        <v>373</v>
      </c>
      <c r="G258" s="225"/>
      <c r="H258" s="228">
        <v>61.21</v>
      </c>
      <c r="I258" s="229"/>
      <c r="J258" s="225"/>
      <c r="K258" s="225"/>
      <c r="L258" s="230"/>
      <c r="M258" s="231"/>
      <c r="N258" s="232"/>
      <c r="O258" s="232"/>
      <c r="P258" s="232"/>
      <c r="Q258" s="232"/>
      <c r="R258" s="232"/>
      <c r="S258" s="232"/>
      <c r="T258" s="233"/>
      <c r="AT258" s="234" t="s">
        <v>217</v>
      </c>
      <c r="AU258" s="234" t="s">
        <v>87</v>
      </c>
      <c r="AV258" s="12" t="s">
        <v>87</v>
      </c>
      <c r="AW258" s="12" t="s">
        <v>32</v>
      </c>
      <c r="AX258" s="12" t="s">
        <v>77</v>
      </c>
      <c r="AY258" s="234" t="s">
        <v>122</v>
      </c>
    </row>
    <row r="259" spans="2:51" s="12" customFormat="1">
      <c r="B259" s="224"/>
      <c r="C259" s="225"/>
      <c r="D259" s="216" t="s">
        <v>217</v>
      </c>
      <c r="E259" s="226" t="s">
        <v>1</v>
      </c>
      <c r="F259" s="227" t="s">
        <v>374</v>
      </c>
      <c r="G259" s="225"/>
      <c r="H259" s="228">
        <v>10.79</v>
      </c>
      <c r="I259" s="229"/>
      <c r="J259" s="225"/>
      <c r="K259" s="225"/>
      <c r="L259" s="230"/>
      <c r="M259" s="231"/>
      <c r="N259" s="232"/>
      <c r="O259" s="232"/>
      <c r="P259" s="232"/>
      <c r="Q259" s="232"/>
      <c r="R259" s="232"/>
      <c r="S259" s="232"/>
      <c r="T259" s="233"/>
      <c r="AT259" s="234" t="s">
        <v>217</v>
      </c>
      <c r="AU259" s="234" t="s">
        <v>87</v>
      </c>
      <c r="AV259" s="12" t="s">
        <v>87</v>
      </c>
      <c r="AW259" s="12" t="s">
        <v>32</v>
      </c>
      <c r="AX259" s="12" t="s">
        <v>77</v>
      </c>
      <c r="AY259" s="234" t="s">
        <v>122</v>
      </c>
    </row>
    <row r="260" spans="2:51" s="12" customFormat="1">
      <c r="B260" s="224"/>
      <c r="C260" s="225"/>
      <c r="D260" s="216" t="s">
        <v>217</v>
      </c>
      <c r="E260" s="226" t="s">
        <v>1</v>
      </c>
      <c r="F260" s="227" t="s">
        <v>375</v>
      </c>
      <c r="G260" s="225"/>
      <c r="H260" s="228">
        <v>11.05</v>
      </c>
      <c r="I260" s="229"/>
      <c r="J260" s="225"/>
      <c r="K260" s="225"/>
      <c r="L260" s="230"/>
      <c r="M260" s="231"/>
      <c r="N260" s="232"/>
      <c r="O260" s="232"/>
      <c r="P260" s="232"/>
      <c r="Q260" s="232"/>
      <c r="R260" s="232"/>
      <c r="S260" s="232"/>
      <c r="T260" s="233"/>
      <c r="AT260" s="234" t="s">
        <v>217</v>
      </c>
      <c r="AU260" s="234" t="s">
        <v>87</v>
      </c>
      <c r="AV260" s="12" t="s">
        <v>87</v>
      </c>
      <c r="AW260" s="12" t="s">
        <v>32</v>
      </c>
      <c r="AX260" s="12" t="s">
        <v>77</v>
      </c>
      <c r="AY260" s="234" t="s">
        <v>122</v>
      </c>
    </row>
    <row r="261" spans="2:51" s="12" customFormat="1">
      <c r="B261" s="224"/>
      <c r="C261" s="225"/>
      <c r="D261" s="216" t="s">
        <v>217</v>
      </c>
      <c r="E261" s="226" t="s">
        <v>1</v>
      </c>
      <c r="F261" s="227" t="s">
        <v>376</v>
      </c>
      <c r="G261" s="225"/>
      <c r="H261" s="228">
        <v>6.5</v>
      </c>
      <c r="I261" s="229"/>
      <c r="J261" s="225"/>
      <c r="K261" s="225"/>
      <c r="L261" s="230"/>
      <c r="M261" s="231"/>
      <c r="N261" s="232"/>
      <c r="O261" s="232"/>
      <c r="P261" s="232"/>
      <c r="Q261" s="232"/>
      <c r="R261" s="232"/>
      <c r="S261" s="232"/>
      <c r="T261" s="233"/>
      <c r="AT261" s="234" t="s">
        <v>217</v>
      </c>
      <c r="AU261" s="234" t="s">
        <v>87</v>
      </c>
      <c r="AV261" s="12" t="s">
        <v>87</v>
      </c>
      <c r="AW261" s="12" t="s">
        <v>32</v>
      </c>
      <c r="AX261" s="12" t="s">
        <v>77</v>
      </c>
      <c r="AY261" s="234" t="s">
        <v>122</v>
      </c>
    </row>
    <row r="262" spans="2:51" s="12" customFormat="1">
      <c r="B262" s="224"/>
      <c r="C262" s="225"/>
      <c r="D262" s="216" t="s">
        <v>217</v>
      </c>
      <c r="E262" s="226" t="s">
        <v>1</v>
      </c>
      <c r="F262" s="227" t="s">
        <v>377</v>
      </c>
      <c r="G262" s="225"/>
      <c r="H262" s="228">
        <v>6.5</v>
      </c>
      <c r="I262" s="229"/>
      <c r="J262" s="225"/>
      <c r="K262" s="225"/>
      <c r="L262" s="230"/>
      <c r="M262" s="231"/>
      <c r="N262" s="232"/>
      <c r="O262" s="232"/>
      <c r="P262" s="232"/>
      <c r="Q262" s="232"/>
      <c r="R262" s="232"/>
      <c r="S262" s="232"/>
      <c r="T262" s="233"/>
      <c r="AT262" s="234" t="s">
        <v>217</v>
      </c>
      <c r="AU262" s="234" t="s">
        <v>87</v>
      </c>
      <c r="AV262" s="12" t="s">
        <v>87</v>
      </c>
      <c r="AW262" s="12" t="s">
        <v>32</v>
      </c>
      <c r="AX262" s="12" t="s">
        <v>77</v>
      </c>
      <c r="AY262" s="234" t="s">
        <v>122</v>
      </c>
    </row>
    <row r="263" spans="2:51" s="12" customFormat="1">
      <c r="B263" s="224"/>
      <c r="C263" s="225"/>
      <c r="D263" s="216" t="s">
        <v>217</v>
      </c>
      <c r="E263" s="226" t="s">
        <v>1</v>
      </c>
      <c r="F263" s="227" t="s">
        <v>378</v>
      </c>
      <c r="G263" s="225"/>
      <c r="H263" s="228">
        <v>6.76</v>
      </c>
      <c r="I263" s="229"/>
      <c r="J263" s="225"/>
      <c r="K263" s="225"/>
      <c r="L263" s="230"/>
      <c r="M263" s="231"/>
      <c r="N263" s="232"/>
      <c r="O263" s="232"/>
      <c r="P263" s="232"/>
      <c r="Q263" s="232"/>
      <c r="R263" s="232"/>
      <c r="S263" s="232"/>
      <c r="T263" s="233"/>
      <c r="AT263" s="234" t="s">
        <v>217</v>
      </c>
      <c r="AU263" s="234" t="s">
        <v>87</v>
      </c>
      <c r="AV263" s="12" t="s">
        <v>87</v>
      </c>
      <c r="AW263" s="12" t="s">
        <v>32</v>
      </c>
      <c r="AX263" s="12" t="s">
        <v>77</v>
      </c>
      <c r="AY263" s="234" t="s">
        <v>122</v>
      </c>
    </row>
    <row r="264" spans="2:51" s="12" customFormat="1">
      <c r="B264" s="224"/>
      <c r="C264" s="225"/>
      <c r="D264" s="216" t="s">
        <v>217</v>
      </c>
      <c r="E264" s="226" t="s">
        <v>1</v>
      </c>
      <c r="F264" s="227" t="s">
        <v>379</v>
      </c>
      <c r="G264" s="225"/>
      <c r="H264" s="228">
        <v>11.18</v>
      </c>
      <c r="I264" s="229"/>
      <c r="J264" s="225"/>
      <c r="K264" s="225"/>
      <c r="L264" s="230"/>
      <c r="M264" s="231"/>
      <c r="N264" s="232"/>
      <c r="O264" s="232"/>
      <c r="P264" s="232"/>
      <c r="Q264" s="232"/>
      <c r="R264" s="232"/>
      <c r="S264" s="232"/>
      <c r="T264" s="233"/>
      <c r="AT264" s="234" t="s">
        <v>217</v>
      </c>
      <c r="AU264" s="234" t="s">
        <v>87</v>
      </c>
      <c r="AV264" s="12" t="s">
        <v>87</v>
      </c>
      <c r="AW264" s="12" t="s">
        <v>32</v>
      </c>
      <c r="AX264" s="12" t="s">
        <v>77</v>
      </c>
      <c r="AY264" s="234" t="s">
        <v>122</v>
      </c>
    </row>
    <row r="265" spans="2:51" s="12" customFormat="1">
      <c r="B265" s="224"/>
      <c r="C265" s="225"/>
      <c r="D265" s="216" t="s">
        <v>217</v>
      </c>
      <c r="E265" s="226" t="s">
        <v>1</v>
      </c>
      <c r="F265" s="227" t="s">
        <v>380</v>
      </c>
      <c r="G265" s="225"/>
      <c r="H265" s="228">
        <v>12.22</v>
      </c>
      <c r="I265" s="229"/>
      <c r="J265" s="225"/>
      <c r="K265" s="225"/>
      <c r="L265" s="230"/>
      <c r="M265" s="231"/>
      <c r="N265" s="232"/>
      <c r="O265" s="232"/>
      <c r="P265" s="232"/>
      <c r="Q265" s="232"/>
      <c r="R265" s="232"/>
      <c r="S265" s="232"/>
      <c r="T265" s="233"/>
      <c r="AT265" s="234" t="s">
        <v>217</v>
      </c>
      <c r="AU265" s="234" t="s">
        <v>87</v>
      </c>
      <c r="AV265" s="12" t="s">
        <v>87</v>
      </c>
      <c r="AW265" s="12" t="s">
        <v>32</v>
      </c>
      <c r="AX265" s="12" t="s">
        <v>77</v>
      </c>
      <c r="AY265" s="234" t="s">
        <v>122</v>
      </c>
    </row>
    <row r="266" spans="2:51" s="12" customFormat="1">
      <c r="B266" s="224"/>
      <c r="C266" s="225"/>
      <c r="D266" s="216" t="s">
        <v>217</v>
      </c>
      <c r="E266" s="226" t="s">
        <v>1</v>
      </c>
      <c r="F266" s="227" t="s">
        <v>381</v>
      </c>
      <c r="G266" s="225"/>
      <c r="H266" s="228">
        <v>5.2</v>
      </c>
      <c r="I266" s="229"/>
      <c r="J266" s="225"/>
      <c r="K266" s="225"/>
      <c r="L266" s="230"/>
      <c r="M266" s="231"/>
      <c r="N266" s="232"/>
      <c r="O266" s="232"/>
      <c r="P266" s="232"/>
      <c r="Q266" s="232"/>
      <c r="R266" s="232"/>
      <c r="S266" s="232"/>
      <c r="T266" s="233"/>
      <c r="AT266" s="234" t="s">
        <v>217</v>
      </c>
      <c r="AU266" s="234" t="s">
        <v>87</v>
      </c>
      <c r="AV266" s="12" t="s">
        <v>87</v>
      </c>
      <c r="AW266" s="12" t="s">
        <v>32</v>
      </c>
      <c r="AX266" s="12" t="s">
        <v>77</v>
      </c>
      <c r="AY266" s="234" t="s">
        <v>122</v>
      </c>
    </row>
    <row r="267" spans="2:51" s="12" customFormat="1">
      <c r="B267" s="224"/>
      <c r="C267" s="225"/>
      <c r="D267" s="216" t="s">
        <v>217</v>
      </c>
      <c r="E267" s="226" t="s">
        <v>1</v>
      </c>
      <c r="F267" s="227" t="s">
        <v>382</v>
      </c>
      <c r="G267" s="225"/>
      <c r="H267" s="228">
        <v>5.2</v>
      </c>
      <c r="I267" s="229"/>
      <c r="J267" s="225"/>
      <c r="K267" s="225"/>
      <c r="L267" s="230"/>
      <c r="M267" s="231"/>
      <c r="N267" s="232"/>
      <c r="O267" s="232"/>
      <c r="P267" s="232"/>
      <c r="Q267" s="232"/>
      <c r="R267" s="232"/>
      <c r="S267" s="232"/>
      <c r="T267" s="233"/>
      <c r="AT267" s="234" t="s">
        <v>217</v>
      </c>
      <c r="AU267" s="234" t="s">
        <v>87</v>
      </c>
      <c r="AV267" s="12" t="s">
        <v>87</v>
      </c>
      <c r="AW267" s="12" t="s">
        <v>32</v>
      </c>
      <c r="AX267" s="12" t="s">
        <v>77</v>
      </c>
      <c r="AY267" s="234" t="s">
        <v>122</v>
      </c>
    </row>
    <row r="268" spans="2:51" s="12" customFormat="1">
      <c r="B268" s="224"/>
      <c r="C268" s="225"/>
      <c r="D268" s="216" t="s">
        <v>217</v>
      </c>
      <c r="E268" s="226" t="s">
        <v>1</v>
      </c>
      <c r="F268" s="227" t="s">
        <v>383</v>
      </c>
      <c r="G268" s="225"/>
      <c r="H268" s="228">
        <v>5.2</v>
      </c>
      <c r="I268" s="229"/>
      <c r="J268" s="225"/>
      <c r="K268" s="225"/>
      <c r="L268" s="230"/>
      <c r="M268" s="231"/>
      <c r="N268" s="232"/>
      <c r="O268" s="232"/>
      <c r="P268" s="232"/>
      <c r="Q268" s="232"/>
      <c r="R268" s="232"/>
      <c r="S268" s="232"/>
      <c r="T268" s="233"/>
      <c r="AT268" s="234" t="s">
        <v>217</v>
      </c>
      <c r="AU268" s="234" t="s">
        <v>87</v>
      </c>
      <c r="AV268" s="12" t="s">
        <v>87</v>
      </c>
      <c r="AW268" s="12" t="s">
        <v>32</v>
      </c>
      <c r="AX268" s="12" t="s">
        <v>77</v>
      </c>
      <c r="AY268" s="234" t="s">
        <v>122</v>
      </c>
    </row>
    <row r="269" spans="2:51" s="12" customFormat="1">
      <c r="B269" s="224"/>
      <c r="C269" s="225"/>
      <c r="D269" s="216" t="s">
        <v>217</v>
      </c>
      <c r="E269" s="226" t="s">
        <v>1</v>
      </c>
      <c r="F269" s="227" t="s">
        <v>384</v>
      </c>
      <c r="G269" s="225"/>
      <c r="H269" s="228">
        <v>5.2</v>
      </c>
      <c r="I269" s="229"/>
      <c r="J269" s="225"/>
      <c r="K269" s="225"/>
      <c r="L269" s="230"/>
      <c r="M269" s="231"/>
      <c r="N269" s="232"/>
      <c r="O269" s="232"/>
      <c r="P269" s="232"/>
      <c r="Q269" s="232"/>
      <c r="R269" s="232"/>
      <c r="S269" s="232"/>
      <c r="T269" s="233"/>
      <c r="AT269" s="234" t="s">
        <v>217</v>
      </c>
      <c r="AU269" s="234" t="s">
        <v>87</v>
      </c>
      <c r="AV269" s="12" t="s">
        <v>87</v>
      </c>
      <c r="AW269" s="12" t="s">
        <v>32</v>
      </c>
      <c r="AX269" s="12" t="s">
        <v>77</v>
      </c>
      <c r="AY269" s="234" t="s">
        <v>122</v>
      </c>
    </row>
    <row r="270" spans="2:51" s="12" customFormat="1">
      <c r="B270" s="224"/>
      <c r="C270" s="225"/>
      <c r="D270" s="216" t="s">
        <v>217</v>
      </c>
      <c r="E270" s="226" t="s">
        <v>1</v>
      </c>
      <c r="F270" s="227" t="s">
        <v>385</v>
      </c>
      <c r="G270" s="225"/>
      <c r="H270" s="228">
        <v>192.25</v>
      </c>
      <c r="I270" s="229"/>
      <c r="J270" s="225"/>
      <c r="K270" s="225"/>
      <c r="L270" s="230"/>
      <c r="M270" s="231"/>
      <c r="N270" s="232"/>
      <c r="O270" s="232"/>
      <c r="P270" s="232"/>
      <c r="Q270" s="232"/>
      <c r="R270" s="232"/>
      <c r="S270" s="232"/>
      <c r="T270" s="233"/>
      <c r="AT270" s="234" t="s">
        <v>217</v>
      </c>
      <c r="AU270" s="234" t="s">
        <v>87</v>
      </c>
      <c r="AV270" s="12" t="s">
        <v>87</v>
      </c>
      <c r="AW270" s="12" t="s">
        <v>32</v>
      </c>
      <c r="AX270" s="12" t="s">
        <v>77</v>
      </c>
      <c r="AY270" s="234" t="s">
        <v>122</v>
      </c>
    </row>
    <row r="271" spans="2:51" s="13" customFormat="1">
      <c r="B271" s="235"/>
      <c r="C271" s="236"/>
      <c r="D271" s="216" t="s">
        <v>217</v>
      </c>
      <c r="E271" s="237" t="s">
        <v>1</v>
      </c>
      <c r="F271" s="238" t="s">
        <v>225</v>
      </c>
      <c r="G271" s="236"/>
      <c r="H271" s="239">
        <v>403</v>
      </c>
      <c r="I271" s="240"/>
      <c r="J271" s="236"/>
      <c r="K271" s="236"/>
      <c r="L271" s="241"/>
      <c r="M271" s="242"/>
      <c r="N271" s="243"/>
      <c r="O271" s="243"/>
      <c r="P271" s="243"/>
      <c r="Q271" s="243"/>
      <c r="R271" s="243"/>
      <c r="S271" s="243"/>
      <c r="T271" s="244"/>
      <c r="AT271" s="245" t="s">
        <v>217</v>
      </c>
      <c r="AU271" s="245" t="s">
        <v>87</v>
      </c>
      <c r="AV271" s="13" t="s">
        <v>137</v>
      </c>
      <c r="AW271" s="13" t="s">
        <v>32</v>
      </c>
      <c r="AX271" s="13" t="s">
        <v>77</v>
      </c>
      <c r="AY271" s="245" t="s">
        <v>122</v>
      </c>
    </row>
    <row r="272" spans="2:51" s="14" customFormat="1">
      <c r="B272" s="246"/>
      <c r="C272" s="247"/>
      <c r="D272" s="216" t="s">
        <v>217</v>
      </c>
      <c r="E272" s="248" t="s">
        <v>1</v>
      </c>
      <c r="F272" s="249" t="s">
        <v>226</v>
      </c>
      <c r="G272" s="247"/>
      <c r="H272" s="250">
        <v>914.02</v>
      </c>
      <c r="I272" s="251"/>
      <c r="J272" s="247"/>
      <c r="K272" s="247"/>
      <c r="L272" s="252"/>
      <c r="M272" s="253"/>
      <c r="N272" s="254"/>
      <c r="O272" s="254"/>
      <c r="P272" s="254"/>
      <c r="Q272" s="254"/>
      <c r="R272" s="254"/>
      <c r="S272" s="254"/>
      <c r="T272" s="255"/>
      <c r="AT272" s="256" t="s">
        <v>217</v>
      </c>
      <c r="AU272" s="256" t="s">
        <v>87</v>
      </c>
      <c r="AV272" s="14" t="s">
        <v>141</v>
      </c>
      <c r="AW272" s="14" t="s">
        <v>32</v>
      </c>
      <c r="AX272" s="14" t="s">
        <v>85</v>
      </c>
      <c r="AY272" s="256" t="s">
        <v>122</v>
      </c>
    </row>
    <row r="273" spans="1:65" s="1" customFormat="1" ht="21.75" customHeight="1">
      <c r="A273" s="34"/>
      <c r="B273" s="35"/>
      <c r="C273" s="203" t="s">
        <v>386</v>
      </c>
      <c r="D273" s="203" t="s">
        <v>125</v>
      </c>
      <c r="E273" s="204" t="s">
        <v>387</v>
      </c>
      <c r="F273" s="205" t="s">
        <v>388</v>
      </c>
      <c r="G273" s="206" t="s">
        <v>215</v>
      </c>
      <c r="H273" s="207">
        <v>350.375</v>
      </c>
      <c r="I273" s="208">
        <v>64.98</v>
      </c>
      <c r="J273" s="209">
        <f>ROUND(I273*H273,2)</f>
        <v>22767.37</v>
      </c>
      <c r="K273" s="205" t="s">
        <v>129</v>
      </c>
      <c r="L273" s="39"/>
      <c r="M273" s="210" t="s">
        <v>1</v>
      </c>
      <c r="N273" s="211" t="s">
        <v>42</v>
      </c>
      <c r="O273" s="71"/>
      <c r="P273" s="212">
        <f>O273*H273</f>
        <v>0</v>
      </c>
      <c r="Q273" s="212">
        <v>2.5999999999999998E-4</v>
      </c>
      <c r="R273" s="212">
        <f>Q273*H273</f>
        <v>9.1097499999999998E-2</v>
      </c>
      <c r="S273" s="212">
        <v>0</v>
      </c>
      <c r="T273" s="213">
        <f>S273*H273</f>
        <v>0</v>
      </c>
      <c r="U273" s="34"/>
      <c r="V273" s="34"/>
      <c r="W273" s="34"/>
      <c r="X273" s="34"/>
      <c r="Y273" s="34"/>
      <c r="Z273" s="34"/>
      <c r="AA273" s="34"/>
      <c r="AB273" s="34"/>
      <c r="AC273" s="34"/>
      <c r="AD273" s="34"/>
      <c r="AE273" s="34"/>
      <c r="AR273" s="214" t="s">
        <v>141</v>
      </c>
      <c r="AT273" s="214" t="s">
        <v>125</v>
      </c>
      <c r="AU273" s="214" t="s">
        <v>87</v>
      </c>
      <c r="AY273" s="17" t="s">
        <v>122</v>
      </c>
      <c r="BE273" s="215">
        <f>IF(N273="základní",J273,0)</f>
        <v>22767.37</v>
      </c>
      <c r="BF273" s="215">
        <f>IF(N273="snížená",J273,0)</f>
        <v>0</v>
      </c>
      <c r="BG273" s="215">
        <f>IF(N273="zákl. přenesená",J273,0)</f>
        <v>0</v>
      </c>
      <c r="BH273" s="215">
        <f>IF(N273="sníž. přenesená",J273,0)</f>
        <v>0</v>
      </c>
      <c r="BI273" s="215">
        <f>IF(N273="nulová",J273,0)</f>
        <v>0</v>
      </c>
      <c r="BJ273" s="17" t="s">
        <v>85</v>
      </c>
      <c r="BK273" s="215">
        <f>ROUND(I273*H273,2)</f>
        <v>22767.37</v>
      </c>
      <c r="BL273" s="17" t="s">
        <v>141</v>
      </c>
      <c r="BM273" s="214" t="s">
        <v>389</v>
      </c>
    </row>
    <row r="274" spans="1:65" s="1" customFormat="1" ht="21.75" customHeight="1">
      <c r="A274" s="34"/>
      <c r="B274" s="35"/>
      <c r="C274" s="203" t="s">
        <v>390</v>
      </c>
      <c r="D274" s="203" t="s">
        <v>125</v>
      </c>
      <c r="E274" s="204" t="s">
        <v>391</v>
      </c>
      <c r="F274" s="205" t="s">
        <v>392</v>
      </c>
      <c r="G274" s="206" t="s">
        <v>215</v>
      </c>
      <c r="H274" s="207">
        <v>350.375</v>
      </c>
      <c r="I274" s="208">
        <v>118.98</v>
      </c>
      <c r="J274" s="209">
        <f>ROUND(I274*H274,2)</f>
        <v>41687.620000000003</v>
      </c>
      <c r="K274" s="205" t="s">
        <v>129</v>
      </c>
      <c r="L274" s="39"/>
      <c r="M274" s="210" t="s">
        <v>1</v>
      </c>
      <c r="N274" s="211" t="s">
        <v>42</v>
      </c>
      <c r="O274" s="71"/>
      <c r="P274" s="212">
        <f>O274*H274</f>
        <v>0</v>
      </c>
      <c r="Q274" s="212">
        <v>3.0000000000000001E-3</v>
      </c>
      <c r="R274" s="212">
        <f>Q274*H274</f>
        <v>1.0511250000000001</v>
      </c>
      <c r="S274" s="212">
        <v>0</v>
      </c>
      <c r="T274" s="213">
        <f>S274*H274</f>
        <v>0</v>
      </c>
      <c r="U274" s="34"/>
      <c r="V274" s="34"/>
      <c r="W274" s="34"/>
      <c r="X274" s="34"/>
      <c r="Y274" s="34"/>
      <c r="Z274" s="34"/>
      <c r="AA274" s="34"/>
      <c r="AB274" s="34"/>
      <c r="AC274" s="34"/>
      <c r="AD274" s="34"/>
      <c r="AE274" s="34"/>
      <c r="AR274" s="214" t="s">
        <v>141</v>
      </c>
      <c r="AT274" s="214" t="s">
        <v>125</v>
      </c>
      <c r="AU274" s="214" t="s">
        <v>87</v>
      </c>
      <c r="AY274" s="17" t="s">
        <v>122</v>
      </c>
      <c r="BE274" s="215">
        <f>IF(N274="základní",J274,0)</f>
        <v>41687.620000000003</v>
      </c>
      <c r="BF274" s="215">
        <f>IF(N274="snížená",J274,0)</f>
        <v>0</v>
      </c>
      <c r="BG274" s="215">
        <f>IF(N274="zákl. přenesená",J274,0)</f>
        <v>0</v>
      </c>
      <c r="BH274" s="215">
        <f>IF(N274="sníž. přenesená",J274,0)</f>
        <v>0</v>
      </c>
      <c r="BI274" s="215">
        <f>IF(N274="nulová",J274,0)</f>
        <v>0</v>
      </c>
      <c r="BJ274" s="17" t="s">
        <v>85</v>
      </c>
      <c r="BK274" s="215">
        <f>ROUND(I274*H274,2)</f>
        <v>41687.620000000003</v>
      </c>
      <c r="BL274" s="17" t="s">
        <v>141</v>
      </c>
      <c r="BM274" s="214" t="s">
        <v>393</v>
      </c>
    </row>
    <row r="275" spans="1:65" s="12" customFormat="1">
      <c r="B275" s="224"/>
      <c r="C275" s="225"/>
      <c r="D275" s="216" t="s">
        <v>217</v>
      </c>
      <c r="E275" s="226" t="s">
        <v>1</v>
      </c>
      <c r="F275" s="227" t="s">
        <v>394</v>
      </c>
      <c r="G275" s="225"/>
      <c r="H275" s="228">
        <v>350.375</v>
      </c>
      <c r="I275" s="229"/>
      <c r="J275" s="225"/>
      <c r="K275" s="225"/>
      <c r="L275" s="230"/>
      <c r="M275" s="231"/>
      <c r="N275" s="232"/>
      <c r="O275" s="232"/>
      <c r="P275" s="232"/>
      <c r="Q275" s="232"/>
      <c r="R275" s="232"/>
      <c r="S275" s="232"/>
      <c r="T275" s="233"/>
      <c r="AT275" s="234" t="s">
        <v>217</v>
      </c>
      <c r="AU275" s="234" t="s">
        <v>87</v>
      </c>
      <c r="AV275" s="12" t="s">
        <v>87</v>
      </c>
      <c r="AW275" s="12" t="s">
        <v>32</v>
      </c>
      <c r="AX275" s="12" t="s">
        <v>85</v>
      </c>
      <c r="AY275" s="234" t="s">
        <v>122</v>
      </c>
    </row>
    <row r="276" spans="1:65" s="11" customFormat="1" ht="22.9" customHeight="1">
      <c r="B276" s="187"/>
      <c r="C276" s="188"/>
      <c r="D276" s="189" t="s">
        <v>76</v>
      </c>
      <c r="E276" s="201" t="s">
        <v>164</v>
      </c>
      <c r="F276" s="201" t="s">
        <v>395</v>
      </c>
      <c r="G276" s="188"/>
      <c r="H276" s="188"/>
      <c r="I276" s="191"/>
      <c r="J276" s="202">
        <f>BK276</f>
        <v>11542.880000000001</v>
      </c>
      <c r="K276" s="188"/>
      <c r="L276" s="193"/>
      <c r="M276" s="194"/>
      <c r="N276" s="195"/>
      <c r="O276" s="195"/>
      <c r="P276" s="196">
        <f>SUM(P277:P279)</f>
        <v>0</v>
      </c>
      <c r="Q276" s="195"/>
      <c r="R276" s="196">
        <f>SUM(R277:R279)</f>
        <v>0.48068</v>
      </c>
      <c r="S276" s="195"/>
      <c r="T276" s="197">
        <f>SUM(T277:T279)</f>
        <v>0</v>
      </c>
      <c r="AR276" s="198" t="s">
        <v>85</v>
      </c>
      <c r="AT276" s="199" t="s">
        <v>76</v>
      </c>
      <c r="AU276" s="199" t="s">
        <v>85</v>
      </c>
      <c r="AY276" s="198" t="s">
        <v>122</v>
      </c>
      <c r="BK276" s="200">
        <f>SUM(BK277:BK279)</f>
        <v>11542.880000000001</v>
      </c>
    </row>
    <row r="277" spans="1:65" s="1" customFormat="1" ht="21.75" customHeight="1">
      <c r="A277" s="34"/>
      <c r="B277" s="35"/>
      <c r="C277" s="203" t="s">
        <v>396</v>
      </c>
      <c r="D277" s="203" t="s">
        <v>125</v>
      </c>
      <c r="E277" s="204" t="s">
        <v>397</v>
      </c>
      <c r="F277" s="205" t="s">
        <v>398</v>
      </c>
      <c r="G277" s="206" t="s">
        <v>205</v>
      </c>
      <c r="H277" s="207">
        <v>2</v>
      </c>
      <c r="I277" s="208">
        <v>936.64</v>
      </c>
      <c r="J277" s="209">
        <f>ROUND(I277*H277,2)</f>
        <v>1873.28</v>
      </c>
      <c r="K277" s="205" t="s">
        <v>129</v>
      </c>
      <c r="L277" s="39"/>
      <c r="M277" s="210" t="s">
        <v>1</v>
      </c>
      <c r="N277" s="211" t="s">
        <v>42</v>
      </c>
      <c r="O277" s="71"/>
      <c r="P277" s="212">
        <f>O277*H277</f>
        <v>0</v>
      </c>
      <c r="Q277" s="212">
        <v>0.21734000000000001</v>
      </c>
      <c r="R277" s="212">
        <f>Q277*H277</f>
        <v>0.43468000000000001</v>
      </c>
      <c r="S277" s="212">
        <v>0</v>
      </c>
      <c r="T277" s="213">
        <f>S277*H277</f>
        <v>0</v>
      </c>
      <c r="U277" s="34"/>
      <c r="V277" s="34"/>
      <c r="W277" s="34"/>
      <c r="X277" s="34"/>
      <c r="Y277" s="34"/>
      <c r="Z277" s="34"/>
      <c r="AA277" s="34"/>
      <c r="AB277" s="34"/>
      <c r="AC277" s="34"/>
      <c r="AD277" s="34"/>
      <c r="AE277" s="34"/>
      <c r="AR277" s="214" t="s">
        <v>141</v>
      </c>
      <c r="AT277" s="214" t="s">
        <v>125</v>
      </c>
      <c r="AU277" s="214" t="s">
        <v>87</v>
      </c>
      <c r="AY277" s="17" t="s">
        <v>122</v>
      </c>
      <c r="BE277" s="215">
        <f>IF(N277="základní",J277,0)</f>
        <v>1873.28</v>
      </c>
      <c r="BF277" s="215">
        <f>IF(N277="snížená",J277,0)</f>
        <v>0</v>
      </c>
      <c r="BG277" s="215">
        <f>IF(N277="zákl. přenesená",J277,0)</f>
        <v>0</v>
      </c>
      <c r="BH277" s="215">
        <f>IF(N277="sníž. přenesená",J277,0)</f>
        <v>0</v>
      </c>
      <c r="BI277" s="215">
        <f>IF(N277="nulová",J277,0)</f>
        <v>0</v>
      </c>
      <c r="BJ277" s="17" t="s">
        <v>85</v>
      </c>
      <c r="BK277" s="215">
        <f>ROUND(I277*H277,2)</f>
        <v>1873.28</v>
      </c>
      <c r="BL277" s="17" t="s">
        <v>141</v>
      </c>
      <c r="BM277" s="214" t="s">
        <v>399</v>
      </c>
    </row>
    <row r="278" spans="1:65" s="12" customFormat="1">
      <c r="B278" s="224"/>
      <c r="C278" s="225"/>
      <c r="D278" s="216" t="s">
        <v>217</v>
      </c>
      <c r="E278" s="226" t="s">
        <v>1</v>
      </c>
      <c r="F278" s="227" t="s">
        <v>400</v>
      </c>
      <c r="G278" s="225"/>
      <c r="H278" s="228">
        <v>2</v>
      </c>
      <c r="I278" s="229"/>
      <c r="J278" s="225"/>
      <c r="K278" s="225"/>
      <c r="L278" s="230"/>
      <c r="M278" s="231"/>
      <c r="N278" s="232"/>
      <c r="O278" s="232"/>
      <c r="P278" s="232"/>
      <c r="Q278" s="232"/>
      <c r="R278" s="232"/>
      <c r="S278" s="232"/>
      <c r="T278" s="233"/>
      <c r="AT278" s="234" t="s">
        <v>217</v>
      </c>
      <c r="AU278" s="234" t="s">
        <v>87</v>
      </c>
      <c r="AV278" s="12" t="s">
        <v>87</v>
      </c>
      <c r="AW278" s="12" t="s">
        <v>32</v>
      </c>
      <c r="AX278" s="12" t="s">
        <v>85</v>
      </c>
      <c r="AY278" s="234" t="s">
        <v>122</v>
      </c>
    </row>
    <row r="279" spans="1:65" s="1" customFormat="1" ht="33" customHeight="1">
      <c r="A279" s="34"/>
      <c r="B279" s="35"/>
      <c r="C279" s="257" t="s">
        <v>401</v>
      </c>
      <c r="D279" s="257" t="s">
        <v>298</v>
      </c>
      <c r="E279" s="258" t="s">
        <v>402</v>
      </c>
      <c r="F279" s="259" t="s">
        <v>403</v>
      </c>
      <c r="G279" s="260" t="s">
        <v>205</v>
      </c>
      <c r="H279" s="261">
        <v>2</v>
      </c>
      <c r="I279" s="262">
        <v>4834.8</v>
      </c>
      <c r="J279" s="263">
        <f>ROUND(I279*H279,2)</f>
        <v>9669.6</v>
      </c>
      <c r="K279" s="259" t="s">
        <v>1</v>
      </c>
      <c r="L279" s="264"/>
      <c r="M279" s="265" t="s">
        <v>1</v>
      </c>
      <c r="N279" s="266" t="s">
        <v>42</v>
      </c>
      <c r="O279" s="71"/>
      <c r="P279" s="212">
        <f>O279*H279</f>
        <v>0</v>
      </c>
      <c r="Q279" s="212">
        <v>2.3E-2</v>
      </c>
      <c r="R279" s="212">
        <f>Q279*H279</f>
        <v>4.5999999999999999E-2</v>
      </c>
      <c r="S279" s="212">
        <v>0</v>
      </c>
      <c r="T279" s="213">
        <f>S279*H279</f>
        <v>0</v>
      </c>
      <c r="U279" s="34"/>
      <c r="V279" s="34"/>
      <c r="W279" s="34"/>
      <c r="X279" s="34"/>
      <c r="Y279" s="34"/>
      <c r="Z279" s="34"/>
      <c r="AA279" s="34"/>
      <c r="AB279" s="34"/>
      <c r="AC279" s="34"/>
      <c r="AD279" s="34"/>
      <c r="AE279" s="34"/>
      <c r="AR279" s="214" t="s">
        <v>164</v>
      </c>
      <c r="AT279" s="214" t="s">
        <v>298</v>
      </c>
      <c r="AU279" s="214" t="s">
        <v>87</v>
      </c>
      <c r="AY279" s="17" t="s">
        <v>122</v>
      </c>
      <c r="BE279" s="215">
        <f>IF(N279="základní",J279,0)</f>
        <v>9669.6</v>
      </c>
      <c r="BF279" s="215">
        <f>IF(N279="snížená",J279,0)</f>
        <v>0</v>
      </c>
      <c r="BG279" s="215">
        <f>IF(N279="zákl. přenesená",J279,0)</f>
        <v>0</v>
      </c>
      <c r="BH279" s="215">
        <f>IF(N279="sníž. přenesená",J279,0)</f>
        <v>0</v>
      </c>
      <c r="BI279" s="215">
        <f>IF(N279="nulová",J279,0)</f>
        <v>0</v>
      </c>
      <c r="BJ279" s="17" t="s">
        <v>85</v>
      </c>
      <c r="BK279" s="215">
        <f>ROUND(I279*H279,2)</f>
        <v>9669.6</v>
      </c>
      <c r="BL279" s="17" t="s">
        <v>141</v>
      </c>
      <c r="BM279" s="214" t="s">
        <v>404</v>
      </c>
    </row>
    <row r="280" spans="1:65" s="11" customFormat="1" ht="22.9" customHeight="1">
      <c r="B280" s="187"/>
      <c r="C280" s="188"/>
      <c r="D280" s="189" t="s">
        <v>76</v>
      </c>
      <c r="E280" s="201" t="s">
        <v>171</v>
      </c>
      <c r="F280" s="201" t="s">
        <v>405</v>
      </c>
      <c r="G280" s="188"/>
      <c r="H280" s="188"/>
      <c r="I280" s="191"/>
      <c r="J280" s="202">
        <f>BK280</f>
        <v>151317.82000000004</v>
      </c>
      <c r="K280" s="188"/>
      <c r="L280" s="193"/>
      <c r="M280" s="194"/>
      <c r="N280" s="195"/>
      <c r="O280" s="195"/>
      <c r="P280" s="196">
        <f>SUM(P281:P301)</f>
        <v>0</v>
      </c>
      <c r="Q280" s="195"/>
      <c r="R280" s="196">
        <f>SUM(R281:R301)</f>
        <v>0.16582699999999997</v>
      </c>
      <c r="S280" s="195"/>
      <c r="T280" s="197">
        <f>SUM(T281:T301)</f>
        <v>0</v>
      </c>
      <c r="AR280" s="198" t="s">
        <v>85</v>
      </c>
      <c r="AT280" s="199" t="s">
        <v>76</v>
      </c>
      <c r="AU280" s="199" t="s">
        <v>85</v>
      </c>
      <c r="AY280" s="198" t="s">
        <v>122</v>
      </c>
      <c r="BK280" s="200">
        <f>SUM(BK281:BK301)</f>
        <v>151317.82000000004</v>
      </c>
    </row>
    <row r="281" spans="1:65" s="1" customFormat="1" ht="21.75" customHeight="1">
      <c r="A281" s="34"/>
      <c r="B281" s="35"/>
      <c r="C281" s="203" t="s">
        <v>406</v>
      </c>
      <c r="D281" s="203" t="s">
        <v>125</v>
      </c>
      <c r="E281" s="204" t="s">
        <v>407</v>
      </c>
      <c r="F281" s="205" t="s">
        <v>408</v>
      </c>
      <c r="G281" s="206" t="s">
        <v>215</v>
      </c>
      <c r="H281" s="207">
        <v>655.1</v>
      </c>
      <c r="I281" s="208">
        <v>57.55</v>
      </c>
      <c r="J281" s="209">
        <f>ROUND(I281*H281,2)</f>
        <v>37701.01</v>
      </c>
      <c r="K281" s="205" t="s">
        <v>129</v>
      </c>
      <c r="L281" s="39"/>
      <c r="M281" s="210" t="s">
        <v>1</v>
      </c>
      <c r="N281" s="211" t="s">
        <v>42</v>
      </c>
      <c r="O281" s="71"/>
      <c r="P281" s="212">
        <f>O281*H281</f>
        <v>0</v>
      </c>
      <c r="Q281" s="212">
        <v>1.2999999999999999E-4</v>
      </c>
      <c r="R281" s="212">
        <f>Q281*H281</f>
        <v>8.5162999999999989E-2</v>
      </c>
      <c r="S281" s="212">
        <v>0</v>
      </c>
      <c r="T281" s="213">
        <f>S281*H281</f>
        <v>0</v>
      </c>
      <c r="U281" s="34"/>
      <c r="V281" s="34"/>
      <c r="W281" s="34"/>
      <c r="X281" s="34"/>
      <c r="Y281" s="34"/>
      <c r="Z281" s="34"/>
      <c r="AA281" s="34"/>
      <c r="AB281" s="34"/>
      <c r="AC281" s="34"/>
      <c r="AD281" s="34"/>
      <c r="AE281" s="34"/>
      <c r="AR281" s="214" t="s">
        <v>141</v>
      </c>
      <c r="AT281" s="214" t="s">
        <v>125</v>
      </c>
      <c r="AU281" s="214" t="s">
        <v>87</v>
      </c>
      <c r="AY281" s="17" t="s">
        <v>122</v>
      </c>
      <c r="BE281" s="215">
        <f>IF(N281="základní",J281,0)</f>
        <v>37701.01</v>
      </c>
      <c r="BF281" s="215">
        <f>IF(N281="snížená",J281,0)</f>
        <v>0</v>
      </c>
      <c r="BG281" s="215">
        <f>IF(N281="zákl. přenesená",J281,0)</f>
        <v>0</v>
      </c>
      <c r="BH281" s="215">
        <f>IF(N281="sníž. přenesená",J281,0)</f>
        <v>0</v>
      </c>
      <c r="BI281" s="215">
        <f>IF(N281="nulová",J281,0)</f>
        <v>0</v>
      </c>
      <c r="BJ281" s="17" t="s">
        <v>85</v>
      </c>
      <c r="BK281" s="215">
        <f>ROUND(I281*H281,2)</f>
        <v>37701.01</v>
      </c>
      <c r="BL281" s="17" t="s">
        <v>141</v>
      </c>
      <c r="BM281" s="214" t="s">
        <v>409</v>
      </c>
    </row>
    <row r="282" spans="1:65" s="12" customFormat="1">
      <c r="B282" s="224"/>
      <c r="C282" s="225"/>
      <c r="D282" s="216" t="s">
        <v>217</v>
      </c>
      <c r="E282" s="226" t="s">
        <v>1</v>
      </c>
      <c r="F282" s="227" t="s">
        <v>324</v>
      </c>
      <c r="G282" s="225"/>
      <c r="H282" s="228">
        <v>242</v>
      </c>
      <c r="I282" s="229"/>
      <c r="J282" s="225"/>
      <c r="K282" s="225"/>
      <c r="L282" s="230"/>
      <c r="M282" s="231"/>
      <c r="N282" s="232"/>
      <c r="O282" s="232"/>
      <c r="P282" s="232"/>
      <c r="Q282" s="232"/>
      <c r="R282" s="232"/>
      <c r="S282" s="232"/>
      <c r="T282" s="233"/>
      <c r="AT282" s="234" t="s">
        <v>217</v>
      </c>
      <c r="AU282" s="234" t="s">
        <v>87</v>
      </c>
      <c r="AV282" s="12" t="s">
        <v>87</v>
      </c>
      <c r="AW282" s="12" t="s">
        <v>32</v>
      </c>
      <c r="AX282" s="12" t="s">
        <v>77</v>
      </c>
      <c r="AY282" s="234" t="s">
        <v>122</v>
      </c>
    </row>
    <row r="283" spans="1:65" s="12" customFormat="1">
      <c r="B283" s="224"/>
      <c r="C283" s="225"/>
      <c r="D283" s="216" t="s">
        <v>217</v>
      </c>
      <c r="E283" s="226" t="s">
        <v>1</v>
      </c>
      <c r="F283" s="227" t="s">
        <v>325</v>
      </c>
      <c r="G283" s="225"/>
      <c r="H283" s="228">
        <v>413.1</v>
      </c>
      <c r="I283" s="229"/>
      <c r="J283" s="225"/>
      <c r="K283" s="225"/>
      <c r="L283" s="230"/>
      <c r="M283" s="231"/>
      <c r="N283" s="232"/>
      <c r="O283" s="232"/>
      <c r="P283" s="232"/>
      <c r="Q283" s="232"/>
      <c r="R283" s="232"/>
      <c r="S283" s="232"/>
      <c r="T283" s="233"/>
      <c r="AT283" s="234" t="s">
        <v>217</v>
      </c>
      <c r="AU283" s="234" t="s">
        <v>87</v>
      </c>
      <c r="AV283" s="12" t="s">
        <v>87</v>
      </c>
      <c r="AW283" s="12" t="s">
        <v>32</v>
      </c>
      <c r="AX283" s="12" t="s">
        <v>77</v>
      </c>
      <c r="AY283" s="234" t="s">
        <v>122</v>
      </c>
    </row>
    <row r="284" spans="1:65" s="14" customFormat="1">
      <c r="B284" s="246"/>
      <c r="C284" s="247"/>
      <c r="D284" s="216" t="s">
        <v>217</v>
      </c>
      <c r="E284" s="248" t="s">
        <v>1</v>
      </c>
      <c r="F284" s="249" t="s">
        <v>226</v>
      </c>
      <c r="G284" s="247"/>
      <c r="H284" s="250">
        <v>655.1</v>
      </c>
      <c r="I284" s="251"/>
      <c r="J284" s="247"/>
      <c r="K284" s="247"/>
      <c r="L284" s="252"/>
      <c r="M284" s="253"/>
      <c r="N284" s="254"/>
      <c r="O284" s="254"/>
      <c r="P284" s="254"/>
      <c r="Q284" s="254"/>
      <c r="R284" s="254"/>
      <c r="S284" s="254"/>
      <c r="T284" s="255"/>
      <c r="AT284" s="256" t="s">
        <v>217</v>
      </c>
      <c r="AU284" s="256" t="s">
        <v>87</v>
      </c>
      <c r="AV284" s="14" t="s">
        <v>141</v>
      </c>
      <c r="AW284" s="14" t="s">
        <v>32</v>
      </c>
      <c r="AX284" s="14" t="s">
        <v>85</v>
      </c>
      <c r="AY284" s="256" t="s">
        <v>122</v>
      </c>
    </row>
    <row r="285" spans="1:65" s="1" customFormat="1" ht="21.75" customHeight="1">
      <c r="A285" s="34"/>
      <c r="B285" s="35"/>
      <c r="C285" s="203" t="s">
        <v>410</v>
      </c>
      <c r="D285" s="203" t="s">
        <v>125</v>
      </c>
      <c r="E285" s="204" t="s">
        <v>411</v>
      </c>
      <c r="F285" s="205" t="s">
        <v>412</v>
      </c>
      <c r="G285" s="206" t="s">
        <v>215</v>
      </c>
      <c r="H285" s="207">
        <v>655.1</v>
      </c>
      <c r="I285" s="208">
        <v>118.56</v>
      </c>
      <c r="J285" s="209">
        <f>ROUND(I285*H285,2)</f>
        <v>77668.66</v>
      </c>
      <c r="K285" s="205" t="s">
        <v>129</v>
      </c>
      <c r="L285" s="39"/>
      <c r="M285" s="210" t="s">
        <v>1</v>
      </c>
      <c r="N285" s="211" t="s">
        <v>42</v>
      </c>
      <c r="O285" s="71"/>
      <c r="P285" s="212">
        <f>O285*H285</f>
        <v>0</v>
      </c>
      <c r="Q285" s="212">
        <v>4.0000000000000003E-5</v>
      </c>
      <c r="R285" s="212">
        <f>Q285*H285</f>
        <v>2.6204000000000002E-2</v>
      </c>
      <c r="S285" s="212">
        <v>0</v>
      </c>
      <c r="T285" s="213">
        <f>S285*H285</f>
        <v>0</v>
      </c>
      <c r="U285" s="34"/>
      <c r="V285" s="34"/>
      <c r="W285" s="34"/>
      <c r="X285" s="34"/>
      <c r="Y285" s="34"/>
      <c r="Z285" s="34"/>
      <c r="AA285" s="34"/>
      <c r="AB285" s="34"/>
      <c r="AC285" s="34"/>
      <c r="AD285" s="34"/>
      <c r="AE285" s="34"/>
      <c r="AR285" s="214" t="s">
        <v>141</v>
      </c>
      <c r="AT285" s="214" t="s">
        <v>125</v>
      </c>
      <c r="AU285" s="214" t="s">
        <v>87</v>
      </c>
      <c r="AY285" s="17" t="s">
        <v>122</v>
      </c>
      <c r="BE285" s="215">
        <f>IF(N285="základní",J285,0)</f>
        <v>77668.66</v>
      </c>
      <c r="BF285" s="215">
        <f>IF(N285="snížená",J285,0)</f>
        <v>0</v>
      </c>
      <c r="BG285" s="215">
        <f>IF(N285="zákl. přenesená",J285,0)</f>
        <v>0</v>
      </c>
      <c r="BH285" s="215">
        <f>IF(N285="sníž. přenesená",J285,0)</f>
        <v>0</v>
      </c>
      <c r="BI285" s="215">
        <f>IF(N285="nulová",J285,0)</f>
        <v>0</v>
      </c>
      <c r="BJ285" s="17" t="s">
        <v>85</v>
      </c>
      <c r="BK285" s="215">
        <f>ROUND(I285*H285,2)</f>
        <v>77668.66</v>
      </c>
      <c r="BL285" s="17" t="s">
        <v>141</v>
      </c>
      <c r="BM285" s="214" t="s">
        <v>413</v>
      </c>
    </row>
    <row r="286" spans="1:65" s="12" customFormat="1">
      <c r="B286" s="224"/>
      <c r="C286" s="225"/>
      <c r="D286" s="216" t="s">
        <v>217</v>
      </c>
      <c r="E286" s="226" t="s">
        <v>1</v>
      </c>
      <c r="F286" s="227" t="s">
        <v>324</v>
      </c>
      <c r="G286" s="225"/>
      <c r="H286" s="228">
        <v>242</v>
      </c>
      <c r="I286" s="229"/>
      <c r="J286" s="225"/>
      <c r="K286" s="225"/>
      <c r="L286" s="230"/>
      <c r="M286" s="231"/>
      <c r="N286" s="232"/>
      <c r="O286" s="232"/>
      <c r="P286" s="232"/>
      <c r="Q286" s="232"/>
      <c r="R286" s="232"/>
      <c r="S286" s="232"/>
      <c r="T286" s="233"/>
      <c r="AT286" s="234" t="s">
        <v>217</v>
      </c>
      <c r="AU286" s="234" t="s">
        <v>87</v>
      </c>
      <c r="AV286" s="12" t="s">
        <v>87</v>
      </c>
      <c r="AW286" s="12" t="s">
        <v>32</v>
      </c>
      <c r="AX286" s="12" t="s">
        <v>77</v>
      </c>
      <c r="AY286" s="234" t="s">
        <v>122</v>
      </c>
    </row>
    <row r="287" spans="1:65" s="12" customFormat="1">
      <c r="B287" s="224"/>
      <c r="C287" s="225"/>
      <c r="D287" s="216" t="s">
        <v>217</v>
      </c>
      <c r="E287" s="226" t="s">
        <v>1</v>
      </c>
      <c r="F287" s="227" t="s">
        <v>325</v>
      </c>
      <c r="G287" s="225"/>
      <c r="H287" s="228">
        <v>413.1</v>
      </c>
      <c r="I287" s="229"/>
      <c r="J287" s="225"/>
      <c r="K287" s="225"/>
      <c r="L287" s="230"/>
      <c r="M287" s="231"/>
      <c r="N287" s="232"/>
      <c r="O287" s="232"/>
      <c r="P287" s="232"/>
      <c r="Q287" s="232"/>
      <c r="R287" s="232"/>
      <c r="S287" s="232"/>
      <c r="T287" s="233"/>
      <c r="AT287" s="234" t="s">
        <v>217</v>
      </c>
      <c r="AU287" s="234" t="s">
        <v>87</v>
      </c>
      <c r="AV287" s="12" t="s">
        <v>87</v>
      </c>
      <c r="AW287" s="12" t="s">
        <v>32</v>
      </c>
      <c r="AX287" s="12" t="s">
        <v>77</v>
      </c>
      <c r="AY287" s="234" t="s">
        <v>122</v>
      </c>
    </row>
    <row r="288" spans="1:65" s="14" customFormat="1">
      <c r="B288" s="246"/>
      <c r="C288" s="247"/>
      <c r="D288" s="216" t="s">
        <v>217</v>
      </c>
      <c r="E288" s="248" t="s">
        <v>1</v>
      </c>
      <c r="F288" s="249" t="s">
        <v>226</v>
      </c>
      <c r="G288" s="247"/>
      <c r="H288" s="250">
        <v>655.1</v>
      </c>
      <c r="I288" s="251"/>
      <c r="J288" s="247"/>
      <c r="K288" s="247"/>
      <c r="L288" s="252"/>
      <c r="M288" s="253"/>
      <c r="N288" s="254"/>
      <c r="O288" s="254"/>
      <c r="P288" s="254"/>
      <c r="Q288" s="254"/>
      <c r="R288" s="254"/>
      <c r="S288" s="254"/>
      <c r="T288" s="255"/>
      <c r="AT288" s="256" t="s">
        <v>217</v>
      </c>
      <c r="AU288" s="256" t="s">
        <v>87</v>
      </c>
      <c r="AV288" s="14" t="s">
        <v>141</v>
      </c>
      <c r="AW288" s="14" t="s">
        <v>32</v>
      </c>
      <c r="AX288" s="14" t="s">
        <v>85</v>
      </c>
      <c r="AY288" s="256" t="s">
        <v>122</v>
      </c>
    </row>
    <row r="289" spans="1:65" s="1" customFormat="1" ht="16.5" customHeight="1">
      <c r="A289" s="34"/>
      <c r="B289" s="35"/>
      <c r="C289" s="203" t="s">
        <v>414</v>
      </c>
      <c r="D289" s="203" t="s">
        <v>125</v>
      </c>
      <c r="E289" s="204" t="s">
        <v>415</v>
      </c>
      <c r="F289" s="205" t="s">
        <v>416</v>
      </c>
      <c r="G289" s="206" t="s">
        <v>205</v>
      </c>
      <c r="H289" s="207">
        <v>3</v>
      </c>
      <c r="I289" s="208">
        <v>169.81</v>
      </c>
      <c r="J289" s="209">
        <f>ROUND(I289*H289,2)</f>
        <v>509.43</v>
      </c>
      <c r="K289" s="205" t="s">
        <v>129</v>
      </c>
      <c r="L289" s="39"/>
      <c r="M289" s="210" t="s">
        <v>1</v>
      </c>
      <c r="N289" s="211" t="s">
        <v>42</v>
      </c>
      <c r="O289" s="71"/>
      <c r="P289" s="212">
        <f>O289*H289</f>
        <v>0</v>
      </c>
      <c r="Q289" s="212">
        <v>1.6379999999999999E-2</v>
      </c>
      <c r="R289" s="212">
        <f>Q289*H289</f>
        <v>4.9139999999999996E-2</v>
      </c>
      <c r="S289" s="212">
        <v>0</v>
      </c>
      <c r="T289" s="213">
        <f>S289*H289</f>
        <v>0</v>
      </c>
      <c r="U289" s="34"/>
      <c r="V289" s="34"/>
      <c r="W289" s="34"/>
      <c r="X289" s="34"/>
      <c r="Y289" s="34"/>
      <c r="Z289" s="34"/>
      <c r="AA289" s="34"/>
      <c r="AB289" s="34"/>
      <c r="AC289" s="34"/>
      <c r="AD289" s="34"/>
      <c r="AE289" s="34"/>
      <c r="AR289" s="214" t="s">
        <v>141</v>
      </c>
      <c r="AT289" s="214" t="s">
        <v>125</v>
      </c>
      <c r="AU289" s="214" t="s">
        <v>87</v>
      </c>
      <c r="AY289" s="17" t="s">
        <v>122</v>
      </c>
      <c r="BE289" s="215">
        <f>IF(N289="základní",J289,0)</f>
        <v>509.43</v>
      </c>
      <c r="BF289" s="215">
        <f>IF(N289="snížená",J289,0)</f>
        <v>0</v>
      </c>
      <c r="BG289" s="215">
        <f>IF(N289="zákl. přenesená",J289,0)</f>
        <v>0</v>
      </c>
      <c r="BH289" s="215">
        <f>IF(N289="sníž. přenesená",J289,0)</f>
        <v>0</v>
      </c>
      <c r="BI289" s="215">
        <f>IF(N289="nulová",J289,0)</f>
        <v>0</v>
      </c>
      <c r="BJ289" s="17" t="s">
        <v>85</v>
      </c>
      <c r="BK289" s="215">
        <f>ROUND(I289*H289,2)</f>
        <v>509.43</v>
      </c>
      <c r="BL289" s="17" t="s">
        <v>141</v>
      </c>
      <c r="BM289" s="214" t="s">
        <v>417</v>
      </c>
    </row>
    <row r="290" spans="1:65" s="12" customFormat="1">
      <c r="B290" s="224"/>
      <c r="C290" s="225"/>
      <c r="D290" s="216" t="s">
        <v>217</v>
      </c>
      <c r="E290" s="226" t="s">
        <v>1</v>
      </c>
      <c r="F290" s="227" t="s">
        <v>418</v>
      </c>
      <c r="G290" s="225"/>
      <c r="H290" s="228">
        <v>1</v>
      </c>
      <c r="I290" s="229"/>
      <c r="J290" s="225"/>
      <c r="K290" s="225"/>
      <c r="L290" s="230"/>
      <c r="M290" s="231"/>
      <c r="N290" s="232"/>
      <c r="O290" s="232"/>
      <c r="P290" s="232"/>
      <c r="Q290" s="232"/>
      <c r="R290" s="232"/>
      <c r="S290" s="232"/>
      <c r="T290" s="233"/>
      <c r="AT290" s="234" t="s">
        <v>217</v>
      </c>
      <c r="AU290" s="234" t="s">
        <v>87</v>
      </c>
      <c r="AV290" s="12" t="s">
        <v>87</v>
      </c>
      <c r="AW290" s="12" t="s">
        <v>32</v>
      </c>
      <c r="AX290" s="12" t="s">
        <v>77</v>
      </c>
      <c r="AY290" s="234" t="s">
        <v>122</v>
      </c>
    </row>
    <row r="291" spans="1:65" s="12" customFormat="1">
      <c r="B291" s="224"/>
      <c r="C291" s="225"/>
      <c r="D291" s="216" t="s">
        <v>217</v>
      </c>
      <c r="E291" s="226" t="s">
        <v>1</v>
      </c>
      <c r="F291" s="227" t="s">
        <v>419</v>
      </c>
      <c r="G291" s="225"/>
      <c r="H291" s="228">
        <v>1</v>
      </c>
      <c r="I291" s="229"/>
      <c r="J291" s="225"/>
      <c r="K291" s="225"/>
      <c r="L291" s="230"/>
      <c r="M291" s="231"/>
      <c r="N291" s="232"/>
      <c r="O291" s="232"/>
      <c r="P291" s="232"/>
      <c r="Q291" s="232"/>
      <c r="R291" s="232"/>
      <c r="S291" s="232"/>
      <c r="T291" s="233"/>
      <c r="AT291" s="234" t="s">
        <v>217</v>
      </c>
      <c r="AU291" s="234" t="s">
        <v>87</v>
      </c>
      <c r="AV291" s="12" t="s">
        <v>87</v>
      </c>
      <c r="AW291" s="12" t="s">
        <v>32</v>
      </c>
      <c r="AX291" s="12" t="s">
        <v>77</v>
      </c>
      <c r="AY291" s="234" t="s">
        <v>122</v>
      </c>
    </row>
    <row r="292" spans="1:65" s="12" customFormat="1">
      <c r="B292" s="224"/>
      <c r="C292" s="225"/>
      <c r="D292" s="216" t="s">
        <v>217</v>
      </c>
      <c r="E292" s="226" t="s">
        <v>1</v>
      </c>
      <c r="F292" s="227" t="s">
        <v>420</v>
      </c>
      <c r="G292" s="225"/>
      <c r="H292" s="228">
        <v>1</v>
      </c>
      <c r="I292" s="229"/>
      <c r="J292" s="225"/>
      <c r="K292" s="225"/>
      <c r="L292" s="230"/>
      <c r="M292" s="231"/>
      <c r="N292" s="232"/>
      <c r="O292" s="232"/>
      <c r="P292" s="232"/>
      <c r="Q292" s="232"/>
      <c r="R292" s="232"/>
      <c r="S292" s="232"/>
      <c r="T292" s="233"/>
      <c r="AT292" s="234" t="s">
        <v>217</v>
      </c>
      <c r="AU292" s="234" t="s">
        <v>87</v>
      </c>
      <c r="AV292" s="12" t="s">
        <v>87</v>
      </c>
      <c r="AW292" s="12" t="s">
        <v>32</v>
      </c>
      <c r="AX292" s="12" t="s">
        <v>77</v>
      </c>
      <c r="AY292" s="234" t="s">
        <v>122</v>
      </c>
    </row>
    <row r="293" spans="1:65" s="14" customFormat="1">
      <c r="B293" s="246"/>
      <c r="C293" s="247"/>
      <c r="D293" s="216" t="s">
        <v>217</v>
      </c>
      <c r="E293" s="248" t="s">
        <v>1</v>
      </c>
      <c r="F293" s="249" t="s">
        <v>226</v>
      </c>
      <c r="G293" s="247"/>
      <c r="H293" s="250">
        <v>3</v>
      </c>
      <c r="I293" s="251"/>
      <c r="J293" s="247"/>
      <c r="K293" s="247"/>
      <c r="L293" s="252"/>
      <c r="M293" s="253"/>
      <c r="N293" s="254"/>
      <c r="O293" s="254"/>
      <c r="P293" s="254"/>
      <c r="Q293" s="254"/>
      <c r="R293" s="254"/>
      <c r="S293" s="254"/>
      <c r="T293" s="255"/>
      <c r="AT293" s="256" t="s">
        <v>217</v>
      </c>
      <c r="AU293" s="256" t="s">
        <v>87</v>
      </c>
      <c r="AV293" s="14" t="s">
        <v>141</v>
      </c>
      <c r="AW293" s="14" t="s">
        <v>32</v>
      </c>
      <c r="AX293" s="14" t="s">
        <v>85</v>
      </c>
      <c r="AY293" s="256" t="s">
        <v>122</v>
      </c>
    </row>
    <row r="294" spans="1:65" s="1" customFormat="1" ht="16.5" customHeight="1">
      <c r="A294" s="34"/>
      <c r="B294" s="35"/>
      <c r="C294" s="257" t="s">
        <v>421</v>
      </c>
      <c r="D294" s="257" t="s">
        <v>298</v>
      </c>
      <c r="E294" s="258" t="s">
        <v>422</v>
      </c>
      <c r="F294" s="259" t="s">
        <v>423</v>
      </c>
      <c r="G294" s="260" t="s">
        <v>205</v>
      </c>
      <c r="H294" s="261">
        <v>1</v>
      </c>
      <c r="I294" s="262">
        <v>4152.24</v>
      </c>
      <c r="J294" s="263">
        <f>ROUND(I294*H294,2)</f>
        <v>4152.24</v>
      </c>
      <c r="K294" s="259" t="s">
        <v>1</v>
      </c>
      <c r="L294" s="264"/>
      <c r="M294" s="265" t="s">
        <v>1</v>
      </c>
      <c r="N294" s="266" t="s">
        <v>42</v>
      </c>
      <c r="O294" s="71"/>
      <c r="P294" s="212">
        <f>O294*H294</f>
        <v>0</v>
      </c>
      <c r="Q294" s="212">
        <v>0</v>
      </c>
      <c r="R294" s="212">
        <f>Q294*H294</f>
        <v>0</v>
      </c>
      <c r="S294" s="212">
        <v>0</v>
      </c>
      <c r="T294" s="213">
        <f>S294*H294</f>
        <v>0</v>
      </c>
      <c r="U294" s="34"/>
      <c r="V294" s="34"/>
      <c r="W294" s="34"/>
      <c r="X294" s="34"/>
      <c r="Y294" s="34"/>
      <c r="Z294" s="34"/>
      <c r="AA294" s="34"/>
      <c r="AB294" s="34"/>
      <c r="AC294" s="34"/>
      <c r="AD294" s="34"/>
      <c r="AE294" s="34"/>
      <c r="AR294" s="214" t="s">
        <v>164</v>
      </c>
      <c r="AT294" s="214" t="s">
        <v>298</v>
      </c>
      <c r="AU294" s="214" t="s">
        <v>87</v>
      </c>
      <c r="AY294" s="17" t="s">
        <v>122</v>
      </c>
      <c r="BE294" s="215">
        <f>IF(N294="základní",J294,0)</f>
        <v>4152.24</v>
      </c>
      <c r="BF294" s="215">
        <f>IF(N294="snížená",J294,0)</f>
        <v>0</v>
      </c>
      <c r="BG294" s="215">
        <f>IF(N294="zákl. přenesená",J294,0)</f>
        <v>0</v>
      </c>
      <c r="BH294" s="215">
        <f>IF(N294="sníž. přenesená",J294,0)</f>
        <v>0</v>
      </c>
      <c r="BI294" s="215">
        <f>IF(N294="nulová",J294,0)</f>
        <v>0</v>
      </c>
      <c r="BJ294" s="17" t="s">
        <v>85</v>
      </c>
      <c r="BK294" s="215">
        <f>ROUND(I294*H294,2)</f>
        <v>4152.24</v>
      </c>
      <c r="BL294" s="17" t="s">
        <v>141</v>
      </c>
      <c r="BM294" s="214" t="s">
        <v>424</v>
      </c>
    </row>
    <row r="295" spans="1:65" s="1" customFormat="1" ht="16.5" customHeight="1">
      <c r="A295" s="34"/>
      <c r="B295" s="35"/>
      <c r="C295" s="257" t="s">
        <v>425</v>
      </c>
      <c r="D295" s="257" t="s">
        <v>298</v>
      </c>
      <c r="E295" s="258" t="s">
        <v>426</v>
      </c>
      <c r="F295" s="259" t="s">
        <v>427</v>
      </c>
      <c r="G295" s="260" t="s">
        <v>205</v>
      </c>
      <c r="H295" s="261">
        <v>1</v>
      </c>
      <c r="I295" s="262">
        <v>3651.7</v>
      </c>
      <c r="J295" s="263">
        <f>ROUND(I295*H295,2)</f>
        <v>3651.7</v>
      </c>
      <c r="K295" s="259" t="s">
        <v>1</v>
      </c>
      <c r="L295" s="264"/>
      <c r="M295" s="265" t="s">
        <v>1</v>
      </c>
      <c r="N295" s="266" t="s">
        <v>42</v>
      </c>
      <c r="O295" s="71"/>
      <c r="P295" s="212">
        <f>O295*H295</f>
        <v>0</v>
      </c>
      <c r="Q295" s="212">
        <v>0</v>
      </c>
      <c r="R295" s="212">
        <f>Q295*H295</f>
        <v>0</v>
      </c>
      <c r="S295" s="212">
        <v>0</v>
      </c>
      <c r="T295" s="213">
        <f>S295*H295</f>
        <v>0</v>
      </c>
      <c r="U295" s="34"/>
      <c r="V295" s="34"/>
      <c r="W295" s="34"/>
      <c r="X295" s="34"/>
      <c r="Y295" s="34"/>
      <c r="Z295" s="34"/>
      <c r="AA295" s="34"/>
      <c r="AB295" s="34"/>
      <c r="AC295" s="34"/>
      <c r="AD295" s="34"/>
      <c r="AE295" s="34"/>
      <c r="AR295" s="214" t="s">
        <v>164</v>
      </c>
      <c r="AT295" s="214" t="s">
        <v>298</v>
      </c>
      <c r="AU295" s="214" t="s">
        <v>87</v>
      </c>
      <c r="AY295" s="17" t="s">
        <v>122</v>
      </c>
      <c r="BE295" s="215">
        <f>IF(N295="základní",J295,0)</f>
        <v>3651.7</v>
      </c>
      <c r="BF295" s="215">
        <f>IF(N295="snížená",J295,0)</f>
        <v>0</v>
      </c>
      <c r="BG295" s="215">
        <f>IF(N295="zákl. přenesená",J295,0)</f>
        <v>0</v>
      </c>
      <c r="BH295" s="215">
        <f>IF(N295="sníž. přenesená",J295,0)</f>
        <v>0</v>
      </c>
      <c r="BI295" s="215">
        <f>IF(N295="nulová",J295,0)</f>
        <v>0</v>
      </c>
      <c r="BJ295" s="17" t="s">
        <v>85</v>
      </c>
      <c r="BK295" s="215">
        <f>ROUND(I295*H295,2)</f>
        <v>3651.7</v>
      </c>
      <c r="BL295" s="17" t="s">
        <v>141</v>
      </c>
      <c r="BM295" s="214" t="s">
        <v>428</v>
      </c>
    </row>
    <row r="296" spans="1:65" s="1" customFormat="1" ht="21.75" customHeight="1">
      <c r="A296" s="34"/>
      <c r="B296" s="35"/>
      <c r="C296" s="257" t="s">
        <v>429</v>
      </c>
      <c r="D296" s="257" t="s">
        <v>298</v>
      </c>
      <c r="E296" s="258" t="s">
        <v>430</v>
      </c>
      <c r="F296" s="259" t="s">
        <v>431</v>
      </c>
      <c r="G296" s="260" t="s">
        <v>205</v>
      </c>
      <c r="H296" s="261">
        <v>1</v>
      </c>
      <c r="I296" s="262">
        <v>3253.54</v>
      </c>
      <c r="J296" s="263">
        <f>ROUND(I296*H296,2)</f>
        <v>3253.54</v>
      </c>
      <c r="K296" s="259" t="s">
        <v>1</v>
      </c>
      <c r="L296" s="264"/>
      <c r="M296" s="265" t="s">
        <v>1</v>
      </c>
      <c r="N296" s="266" t="s">
        <v>42</v>
      </c>
      <c r="O296" s="71"/>
      <c r="P296" s="212">
        <f>O296*H296</f>
        <v>0</v>
      </c>
      <c r="Q296" s="212">
        <v>0</v>
      </c>
      <c r="R296" s="212">
        <f>Q296*H296</f>
        <v>0</v>
      </c>
      <c r="S296" s="212">
        <v>0</v>
      </c>
      <c r="T296" s="213">
        <f>S296*H296</f>
        <v>0</v>
      </c>
      <c r="U296" s="34"/>
      <c r="V296" s="34"/>
      <c r="W296" s="34"/>
      <c r="X296" s="34"/>
      <c r="Y296" s="34"/>
      <c r="Z296" s="34"/>
      <c r="AA296" s="34"/>
      <c r="AB296" s="34"/>
      <c r="AC296" s="34"/>
      <c r="AD296" s="34"/>
      <c r="AE296" s="34"/>
      <c r="AR296" s="214" t="s">
        <v>164</v>
      </c>
      <c r="AT296" s="214" t="s">
        <v>298</v>
      </c>
      <c r="AU296" s="214" t="s">
        <v>87</v>
      </c>
      <c r="AY296" s="17" t="s">
        <v>122</v>
      </c>
      <c r="BE296" s="215">
        <f>IF(N296="základní",J296,0)</f>
        <v>3253.54</v>
      </c>
      <c r="BF296" s="215">
        <f>IF(N296="snížená",J296,0)</f>
        <v>0</v>
      </c>
      <c r="BG296" s="215">
        <f>IF(N296="zákl. přenesená",J296,0)</f>
        <v>0</v>
      </c>
      <c r="BH296" s="215">
        <f>IF(N296="sníž. přenesená",J296,0)</f>
        <v>0</v>
      </c>
      <c r="BI296" s="215">
        <f>IF(N296="nulová",J296,0)</f>
        <v>0</v>
      </c>
      <c r="BJ296" s="17" t="s">
        <v>85</v>
      </c>
      <c r="BK296" s="215">
        <f>ROUND(I296*H296,2)</f>
        <v>3253.54</v>
      </c>
      <c r="BL296" s="17" t="s">
        <v>141</v>
      </c>
      <c r="BM296" s="214" t="s">
        <v>432</v>
      </c>
    </row>
    <row r="297" spans="1:65" s="1" customFormat="1" ht="21.75" customHeight="1">
      <c r="A297" s="34"/>
      <c r="B297" s="35"/>
      <c r="C297" s="203" t="s">
        <v>433</v>
      </c>
      <c r="D297" s="203" t="s">
        <v>125</v>
      </c>
      <c r="E297" s="204" t="s">
        <v>434</v>
      </c>
      <c r="F297" s="205" t="s">
        <v>435</v>
      </c>
      <c r="G297" s="206" t="s">
        <v>205</v>
      </c>
      <c r="H297" s="207">
        <v>28</v>
      </c>
      <c r="I297" s="208">
        <v>61.69</v>
      </c>
      <c r="J297" s="209">
        <f>ROUND(I297*H297,2)</f>
        <v>1727.32</v>
      </c>
      <c r="K297" s="205" t="s">
        <v>129</v>
      </c>
      <c r="L297" s="39"/>
      <c r="M297" s="210" t="s">
        <v>1</v>
      </c>
      <c r="N297" s="211" t="s">
        <v>42</v>
      </c>
      <c r="O297" s="71"/>
      <c r="P297" s="212">
        <f>O297*H297</f>
        <v>0</v>
      </c>
      <c r="Q297" s="212">
        <v>1.0000000000000001E-5</v>
      </c>
      <c r="R297" s="212">
        <f>Q297*H297</f>
        <v>2.8000000000000003E-4</v>
      </c>
      <c r="S297" s="212">
        <v>0</v>
      </c>
      <c r="T297" s="213">
        <f>S297*H297</f>
        <v>0</v>
      </c>
      <c r="U297" s="34"/>
      <c r="V297" s="34"/>
      <c r="W297" s="34"/>
      <c r="X297" s="34"/>
      <c r="Y297" s="34"/>
      <c r="Z297" s="34"/>
      <c r="AA297" s="34"/>
      <c r="AB297" s="34"/>
      <c r="AC297" s="34"/>
      <c r="AD297" s="34"/>
      <c r="AE297" s="34"/>
      <c r="AR297" s="214" t="s">
        <v>141</v>
      </c>
      <c r="AT297" s="214" t="s">
        <v>125</v>
      </c>
      <c r="AU297" s="214" t="s">
        <v>87</v>
      </c>
      <c r="AY297" s="17" t="s">
        <v>122</v>
      </c>
      <c r="BE297" s="215">
        <f>IF(N297="základní",J297,0)</f>
        <v>1727.32</v>
      </c>
      <c r="BF297" s="215">
        <f>IF(N297="snížená",J297,0)</f>
        <v>0</v>
      </c>
      <c r="BG297" s="215">
        <f>IF(N297="zákl. přenesená",J297,0)</f>
        <v>0</v>
      </c>
      <c r="BH297" s="215">
        <f>IF(N297="sníž. přenesená",J297,0)</f>
        <v>0</v>
      </c>
      <c r="BI297" s="215">
        <f>IF(N297="nulová",J297,0)</f>
        <v>0</v>
      </c>
      <c r="BJ297" s="17" t="s">
        <v>85</v>
      </c>
      <c r="BK297" s="215">
        <f>ROUND(I297*H297,2)</f>
        <v>1727.32</v>
      </c>
      <c r="BL297" s="17" t="s">
        <v>141</v>
      </c>
      <c r="BM297" s="214" t="s">
        <v>436</v>
      </c>
    </row>
    <row r="298" spans="1:65" s="12" customFormat="1">
      <c r="B298" s="224"/>
      <c r="C298" s="225"/>
      <c r="D298" s="216" t="s">
        <v>217</v>
      </c>
      <c r="E298" s="226" t="s">
        <v>1</v>
      </c>
      <c r="F298" s="227" t="s">
        <v>437</v>
      </c>
      <c r="G298" s="225"/>
      <c r="H298" s="228">
        <v>28</v>
      </c>
      <c r="I298" s="229"/>
      <c r="J298" s="225"/>
      <c r="K298" s="225"/>
      <c r="L298" s="230"/>
      <c r="M298" s="231"/>
      <c r="N298" s="232"/>
      <c r="O298" s="232"/>
      <c r="P298" s="232"/>
      <c r="Q298" s="232"/>
      <c r="R298" s="232"/>
      <c r="S298" s="232"/>
      <c r="T298" s="233"/>
      <c r="AT298" s="234" t="s">
        <v>217</v>
      </c>
      <c r="AU298" s="234" t="s">
        <v>87</v>
      </c>
      <c r="AV298" s="12" t="s">
        <v>87</v>
      </c>
      <c r="AW298" s="12" t="s">
        <v>32</v>
      </c>
      <c r="AX298" s="12" t="s">
        <v>85</v>
      </c>
      <c r="AY298" s="234" t="s">
        <v>122</v>
      </c>
    </row>
    <row r="299" spans="1:65" s="1" customFormat="1" ht="16.5" customHeight="1">
      <c r="A299" s="34"/>
      <c r="B299" s="35"/>
      <c r="C299" s="203" t="s">
        <v>438</v>
      </c>
      <c r="D299" s="203" t="s">
        <v>125</v>
      </c>
      <c r="E299" s="204" t="s">
        <v>439</v>
      </c>
      <c r="F299" s="205" t="s">
        <v>440</v>
      </c>
      <c r="G299" s="206" t="s">
        <v>205</v>
      </c>
      <c r="H299" s="207">
        <v>28</v>
      </c>
      <c r="I299" s="208">
        <v>101.39</v>
      </c>
      <c r="J299" s="209">
        <f>ROUND(I299*H299,2)</f>
        <v>2838.92</v>
      </c>
      <c r="K299" s="205" t="s">
        <v>129</v>
      </c>
      <c r="L299" s="39"/>
      <c r="M299" s="210" t="s">
        <v>1</v>
      </c>
      <c r="N299" s="211" t="s">
        <v>42</v>
      </c>
      <c r="O299" s="71"/>
      <c r="P299" s="212">
        <f>O299*H299</f>
        <v>0</v>
      </c>
      <c r="Q299" s="212">
        <v>1.8000000000000001E-4</v>
      </c>
      <c r="R299" s="212">
        <f>Q299*H299</f>
        <v>5.0400000000000002E-3</v>
      </c>
      <c r="S299" s="212">
        <v>0</v>
      </c>
      <c r="T299" s="213">
        <f>S299*H299</f>
        <v>0</v>
      </c>
      <c r="U299" s="34"/>
      <c r="V299" s="34"/>
      <c r="W299" s="34"/>
      <c r="X299" s="34"/>
      <c r="Y299" s="34"/>
      <c r="Z299" s="34"/>
      <c r="AA299" s="34"/>
      <c r="AB299" s="34"/>
      <c r="AC299" s="34"/>
      <c r="AD299" s="34"/>
      <c r="AE299" s="34"/>
      <c r="AR299" s="214" t="s">
        <v>141</v>
      </c>
      <c r="AT299" s="214" t="s">
        <v>125</v>
      </c>
      <c r="AU299" s="214" t="s">
        <v>87</v>
      </c>
      <c r="AY299" s="17" t="s">
        <v>122</v>
      </c>
      <c r="BE299" s="215">
        <f>IF(N299="základní",J299,0)</f>
        <v>2838.92</v>
      </c>
      <c r="BF299" s="215">
        <f>IF(N299="snížená",J299,0)</f>
        <v>0</v>
      </c>
      <c r="BG299" s="215">
        <f>IF(N299="zákl. přenesená",J299,0)</f>
        <v>0</v>
      </c>
      <c r="BH299" s="215">
        <f>IF(N299="sníž. přenesená",J299,0)</f>
        <v>0</v>
      </c>
      <c r="BI299" s="215">
        <f>IF(N299="nulová",J299,0)</f>
        <v>0</v>
      </c>
      <c r="BJ299" s="17" t="s">
        <v>85</v>
      </c>
      <c r="BK299" s="215">
        <f>ROUND(I299*H299,2)</f>
        <v>2838.92</v>
      </c>
      <c r="BL299" s="17" t="s">
        <v>141</v>
      </c>
      <c r="BM299" s="214" t="s">
        <v>441</v>
      </c>
    </row>
    <row r="300" spans="1:65" s="1" customFormat="1" ht="21.75" customHeight="1">
      <c r="A300" s="34"/>
      <c r="B300" s="35"/>
      <c r="C300" s="203" t="s">
        <v>442</v>
      </c>
      <c r="D300" s="203" t="s">
        <v>125</v>
      </c>
      <c r="E300" s="204" t="s">
        <v>443</v>
      </c>
      <c r="F300" s="205" t="s">
        <v>444</v>
      </c>
      <c r="G300" s="206" t="s">
        <v>215</v>
      </c>
      <c r="H300" s="207">
        <v>19.440000000000001</v>
      </c>
      <c r="I300" s="208">
        <v>1019.29</v>
      </c>
      <c r="J300" s="209">
        <f>ROUND(I300*H300,2)</f>
        <v>19815</v>
      </c>
      <c r="K300" s="205" t="s">
        <v>1</v>
      </c>
      <c r="L300" s="39"/>
      <c r="M300" s="210" t="s">
        <v>1</v>
      </c>
      <c r="N300" s="211" t="s">
        <v>42</v>
      </c>
      <c r="O300" s="71"/>
      <c r="P300" s="212">
        <f>O300*H300</f>
        <v>0</v>
      </c>
      <c r="Q300" s="212">
        <v>0</v>
      </c>
      <c r="R300" s="212">
        <f>Q300*H300</f>
        <v>0</v>
      </c>
      <c r="S300" s="212">
        <v>0</v>
      </c>
      <c r="T300" s="213">
        <f>S300*H300</f>
        <v>0</v>
      </c>
      <c r="U300" s="34"/>
      <c r="V300" s="34"/>
      <c r="W300" s="34"/>
      <c r="X300" s="34"/>
      <c r="Y300" s="34"/>
      <c r="Z300" s="34"/>
      <c r="AA300" s="34"/>
      <c r="AB300" s="34"/>
      <c r="AC300" s="34"/>
      <c r="AD300" s="34"/>
      <c r="AE300" s="34"/>
      <c r="AR300" s="214" t="s">
        <v>141</v>
      </c>
      <c r="AT300" s="214" t="s">
        <v>125</v>
      </c>
      <c r="AU300" s="214" t="s">
        <v>87</v>
      </c>
      <c r="AY300" s="17" t="s">
        <v>122</v>
      </c>
      <c r="BE300" s="215">
        <f>IF(N300="základní",J300,0)</f>
        <v>19815</v>
      </c>
      <c r="BF300" s="215">
        <f>IF(N300="snížená",J300,0)</f>
        <v>0</v>
      </c>
      <c r="BG300" s="215">
        <f>IF(N300="zákl. přenesená",J300,0)</f>
        <v>0</v>
      </c>
      <c r="BH300" s="215">
        <f>IF(N300="sníž. přenesená",J300,0)</f>
        <v>0</v>
      </c>
      <c r="BI300" s="215">
        <f>IF(N300="nulová",J300,0)</f>
        <v>0</v>
      </c>
      <c r="BJ300" s="17" t="s">
        <v>85</v>
      </c>
      <c r="BK300" s="215">
        <f>ROUND(I300*H300,2)</f>
        <v>19815</v>
      </c>
      <c r="BL300" s="17" t="s">
        <v>141</v>
      </c>
      <c r="BM300" s="214" t="s">
        <v>445</v>
      </c>
    </row>
    <row r="301" spans="1:65" s="12" customFormat="1">
      <c r="B301" s="224"/>
      <c r="C301" s="225"/>
      <c r="D301" s="216" t="s">
        <v>217</v>
      </c>
      <c r="E301" s="226" t="s">
        <v>1</v>
      </c>
      <c r="F301" s="227" t="s">
        <v>446</v>
      </c>
      <c r="G301" s="225"/>
      <c r="H301" s="228">
        <v>19.440000000000001</v>
      </c>
      <c r="I301" s="229"/>
      <c r="J301" s="225"/>
      <c r="K301" s="225"/>
      <c r="L301" s="230"/>
      <c r="M301" s="231"/>
      <c r="N301" s="232"/>
      <c r="O301" s="232"/>
      <c r="P301" s="232"/>
      <c r="Q301" s="232"/>
      <c r="R301" s="232"/>
      <c r="S301" s="232"/>
      <c r="T301" s="233"/>
      <c r="AT301" s="234" t="s">
        <v>217</v>
      </c>
      <c r="AU301" s="234" t="s">
        <v>87</v>
      </c>
      <c r="AV301" s="12" t="s">
        <v>87</v>
      </c>
      <c r="AW301" s="12" t="s">
        <v>32</v>
      </c>
      <c r="AX301" s="12" t="s">
        <v>85</v>
      </c>
      <c r="AY301" s="234" t="s">
        <v>122</v>
      </c>
    </row>
    <row r="302" spans="1:65" s="11" customFormat="1" ht="22.9" customHeight="1">
      <c r="B302" s="187"/>
      <c r="C302" s="188"/>
      <c r="D302" s="189" t="s">
        <v>76</v>
      </c>
      <c r="E302" s="201" t="s">
        <v>447</v>
      </c>
      <c r="F302" s="201" t="s">
        <v>448</v>
      </c>
      <c r="G302" s="188"/>
      <c r="H302" s="188"/>
      <c r="I302" s="191"/>
      <c r="J302" s="202">
        <f>BK302</f>
        <v>218067.19999999998</v>
      </c>
      <c r="K302" s="188"/>
      <c r="L302" s="193"/>
      <c r="M302" s="194"/>
      <c r="N302" s="195"/>
      <c r="O302" s="195"/>
      <c r="P302" s="196">
        <f>SUM(P303:P369)</f>
        <v>0</v>
      </c>
      <c r="Q302" s="195"/>
      <c r="R302" s="196">
        <f>SUM(R303:R369)</f>
        <v>0</v>
      </c>
      <c r="S302" s="195"/>
      <c r="T302" s="197">
        <f>SUM(T303:T369)</f>
        <v>111.61451</v>
      </c>
      <c r="AR302" s="198" t="s">
        <v>85</v>
      </c>
      <c r="AT302" s="199" t="s">
        <v>76</v>
      </c>
      <c r="AU302" s="199" t="s">
        <v>85</v>
      </c>
      <c r="AY302" s="198" t="s">
        <v>122</v>
      </c>
      <c r="BK302" s="200">
        <f>SUM(BK303:BK369)</f>
        <v>218067.19999999998</v>
      </c>
    </row>
    <row r="303" spans="1:65" s="1" customFormat="1" ht="16.5" customHeight="1">
      <c r="A303" s="34"/>
      <c r="B303" s="35"/>
      <c r="C303" s="203" t="s">
        <v>449</v>
      </c>
      <c r="D303" s="203" t="s">
        <v>125</v>
      </c>
      <c r="E303" s="204" t="s">
        <v>450</v>
      </c>
      <c r="F303" s="205" t="s">
        <v>451</v>
      </c>
      <c r="G303" s="206" t="s">
        <v>215</v>
      </c>
      <c r="H303" s="207">
        <v>15.69</v>
      </c>
      <c r="I303" s="208">
        <v>100.88</v>
      </c>
      <c r="J303" s="209">
        <f>ROUND(I303*H303,2)</f>
        <v>1582.81</v>
      </c>
      <c r="K303" s="205" t="s">
        <v>129</v>
      </c>
      <c r="L303" s="39"/>
      <c r="M303" s="210" t="s">
        <v>1</v>
      </c>
      <c r="N303" s="211" t="s">
        <v>42</v>
      </c>
      <c r="O303" s="71"/>
      <c r="P303" s="212">
        <f>O303*H303</f>
        <v>0</v>
      </c>
      <c r="Q303" s="212">
        <v>0</v>
      </c>
      <c r="R303" s="212">
        <f>Q303*H303</f>
        <v>0</v>
      </c>
      <c r="S303" s="212">
        <v>0.13100000000000001</v>
      </c>
      <c r="T303" s="213">
        <f>S303*H303</f>
        <v>2.0553900000000001</v>
      </c>
      <c r="U303" s="34"/>
      <c r="V303" s="34"/>
      <c r="W303" s="34"/>
      <c r="X303" s="34"/>
      <c r="Y303" s="34"/>
      <c r="Z303" s="34"/>
      <c r="AA303" s="34"/>
      <c r="AB303" s="34"/>
      <c r="AC303" s="34"/>
      <c r="AD303" s="34"/>
      <c r="AE303" s="34"/>
      <c r="AR303" s="214" t="s">
        <v>141</v>
      </c>
      <c r="AT303" s="214" t="s">
        <v>125</v>
      </c>
      <c r="AU303" s="214" t="s">
        <v>87</v>
      </c>
      <c r="AY303" s="17" t="s">
        <v>122</v>
      </c>
      <c r="BE303" s="215">
        <f>IF(N303="základní",J303,0)</f>
        <v>1582.81</v>
      </c>
      <c r="BF303" s="215">
        <f>IF(N303="snížená",J303,0)</f>
        <v>0</v>
      </c>
      <c r="BG303" s="215">
        <f>IF(N303="zákl. přenesená",J303,0)</f>
        <v>0</v>
      </c>
      <c r="BH303" s="215">
        <f>IF(N303="sníž. přenesená",J303,0)</f>
        <v>0</v>
      </c>
      <c r="BI303" s="215">
        <f>IF(N303="nulová",J303,0)</f>
        <v>0</v>
      </c>
      <c r="BJ303" s="17" t="s">
        <v>85</v>
      </c>
      <c r="BK303" s="215">
        <f>ROUND(I303*H303,2)</f>
        <v>1582.81</v>
      </c>
      <c r="BL303" s="17" t="s">
        <v>141</v>
      </c>
      <c r="BM303" s="214" t="s">
        <v>452</v>
      </c>
    </row>
    <row r="304" spans="1:65" s="1" customFormat="1" ht="19.5">
      <c r="A304" s="34"/>
      <c r="B304" s="35"/>
      <c r="C304" s="36"/>
      <c r="D304" s="216" t="s">
        <v>135</v>
      </c>
      <c r="E304" s="36"/>
      <c r="F304" s="217" t="s">
        <v>453</v>
      </c>
      <c r="G304" s="36"/>
      <c r="H304" s="36"/>
      <c r="I304" s="115"/>
      <c r="J304" s="36"/>
      <c r="K304" s="36"/>
      <c r="L304" s="39"/>
      <c r="M304" s="218"/>
      <c r="N304" s="219"/>
      <c r="O304" s="71"/>
      <c r="P304" s="71"/>
      <c r="Q304" s="71"/>
      <c r="R304" s="71"/>
      <c r="S304" s="71"/>
      <c r="T304" s="72"/>
      <c r="U304" s="34"/>
      <c r="V304" s="34"/>
      <c r="W304" s="34"/>
      <c r="X304" s="34"/>
      <c r="Y304" s="34"/>
      <c r="Z304" s="34"/>
      <c r="AA304" s="34"/>
      <c r="AB304" s="34"/>
      <c r="AC304" s="34"/>
      <c r="AD304" s="34"/>
      <c r="AE304" s="34"/>
      <c r="AT304" s="17" t="s">
        <v>135</v>
      </c>
      <c r="AU304" s="17" t="s">
        <v>87</v>
      </c>
    </row>
    <row r="305" spans="1:65" s="12" customFormat="1">
      <c r="B305" s="224"/>
      <c r="C305" s="225"/>
      <c r="D305" s="216" t="s">
        <v>217</v>
      </c>
      <c r="E305" s="226" t="s">
        <v>1</v>
      </c>
      <c r="F305" s="227" t="s">
        <v>454</v>
      </c>
      <c r="G305" s="225"/>
      <c r="H305" s="228">
        <v>3.3</v>
      </c>
      <c r="I305" s="229"/>
      <c r="J305" s="225"/>
      <c r="K305" s="225"/>
      <c r="L305" s="230"/>
      <c r="M305" s="231"/>
      <c r="N305" s="232"/>
      <c r="O305" s="232"/>
      <c r="P305" s="232"/>
      <c r="Q305" s="232"/>
      <c r="R305" s="232"/>
      <c r="S305" s="232"/>
      <c r="T305" s="233"/>
      <c r="AT305" s="234" t="s">
        <v>217</v>
      </c>
      <c r="AU305" s="234" t="s">
        <v>87</v>
      </c>
      <c r="AV305" s="12" t="s">
        <v>87</v>
      </c>
      <c r="AW305" s="12" t="s">
        <v>32</v>
      </c>
      <c r="AX305" s="12" t="s">
        <v>77</v>
      </c>
      <c r="AY305" s="234" t="s">
        <v>122</v>
      </c>
    </row>
    <row r="306" spans="1:65" s="12" customFormat="1">
      <c r="B306" s="224"/>
      <c r="C306" s="225"/>
      <c r="D306" s="216" t="s">
        <v>217</v>
      </c>
      <c r="E306" s="226" t="s">
        <v>1</v>
      </c>
      <c r="F306" s="227" t="s">
        <v>455</v>
      </c>
      <c r="G306" s="225"/>
      <c r="H306" s="228">
        <v>12.39</v>
      </c>
      <c r="I306" s="229"/>
      <c r="J306" s="225"/>
      <c r="K306" s="225"/>
      <c r="L306" s="230"/>
      <c r="M306" s="231"/>
      <c r="N306" s="232"/>
      <c r="O306" s="232"/>
      <c r="P306" s="232"/>
      <c r="Q306" s="232"/>
      <c r="R306" s="232"/>
      <c r="S306" s="232"/>
      <c r="T306" s="233"/>
      <c r="AT306" s="234" t="s">
        <v>217</v>
      </c>
      <c r="AU306" s="234" t="s">
        <v>87</v>
      </c>
      <c r="AV306" s="12" t="s">
        <v>87</v>
      </c>
      <c r="AW306" s="12" t="s">
        <v>32</v>
      </c>
      <c r="AX306" s="12" t="s">
        <v>77</v>
      </c>
      <c r="AY306" s="234" t="s">
        <v>122</v>
      </c>
    </row>
    <row r="307" spans="1:65" s="14" customFormat="1">
      <c r="B307" s="246"/>
      <c r="C307" s="247"/>
      <c r="D307" s="216" t="s">
        <v>217</v>
      </c>
      <c r="E307" s="248" t="s">
        <v>1</v>
      </c>
      <c r="F307" s="249" t="s">
        <v>226</v>
      </c>
      <c r="G307" s="247"/>
      <c r="H307" s="250">
        <v>15.690000000000001</v>
      </c>
      <c r="I307" s="251"/>
      <c r="J307" s="247"/>
      <c r="K307" s="247"/>
      <c r="L307" s="252"/>
      <c r="M307" s="253"/>
      <c r="N307" s="254"/>
      <c r="O307" s="254"/>
      <c r="P307" s="254"/>
      <c r="Q307" s="254"/>
      <c r="R307" s="254"/>
      <c r="S307" s="254"/>
      <c r="T307" s="255"/>
      <c r="AT307" s="256" t="s">
        <v>217</v>
      </c>
      <c r="AU307" s="256" t="s">
        <v>87</v>
      </c>
      <c r="AV307" s="14" t="s">
        <v>141</v>
      </c>
      <c r="AW307" s="14" t="s">
        <v>32</v>
      </c>
      <c r="AX307" s="14" t="s">
        <v>85</v>
      </c>
      <c r="AY307" s="256" t="s">
        <v>122</v>
      </c>
    </row>
    <row r="308" spans="1:65" s="1" customFormat="1" ht="21.75" customHeight="1">
      <c r="A308" s="34"/>
      <c r="B308" s="35"/>
      <c r="C308" s="203" t="s">
        <v>456</v>
      </c>
      <c r="D308" s="203" t="s">
        <v>125</v>
      </c>
      <c r="E308" s="204" t="s">
        <v>457</v>
      </c>
      <c r="F308" s="205" t="s">
        <v>458</v>
      </c>
      <c r="G308" s="206" t="s">
        <v>215</v>
      </c>
      <c r="H308" s="207">
        <v>566.9</v>
      </c>
      <c r="I308" s="208">
        <v>126.46</v>
      </c>
      <c r="J308" s="209">
        <f>ROUND(I308*H308,2)</f>
        <v>71690.17</v>
      </c>
      <c r="K308" s="205" t="s">
        <v>129</v>
      </c>
      <c r="L308" s="39"/>
      <c r="M308" s="210" t="s">
        <v>1</v>
      </c>
      <c r="N308" s="211" t="s">
        <v>42</v>
      </c>
      <c r="O308" s="71"/>
      <c r="P308" s="212">
        <f>O308*H308</f>
        <v>0</v>
      </c>
      <c r="Q308" s="212">
        <v>0</v>
      </c>
      <c r="R308" s="212">
        <f>Q308*H308</f>
        <v>0</v>
      </c>
      <c r="S308" s="212">
        <v>0.09</v>
      </c>
      <c r="T308" s="213">
        <f>S308*H308</f>
        <v>51.020999999999994</v>
      </c>
      <c r="U308" s="34"/>
      <c r="V308" s="34"/>
      <c r="W308" s="34"/>
      <c r="X308" s="34"/>
      <c r="Y308" s="34"/>
      <c r="Z308" s="34"/>
      <c r="AA308" s="34"/>
      <c r="AB308" s="34"/>
      <c r="AC308" s="34"/>
      <c r="AD308" s="34"/>
      <c r="AE308" s="34"/>
      <c r="AR308" s="214" t="s">
        <v>141</v>
      </c>
      <c r="AT308" s="214" t="s">
        <v>125</v>
      </c>
      <c r="AU308" s="214" t="s">
        <v>87</v>
      </c>
      <c r="AY308" s="17" t="s">
        <v>122</v>
      </c>
      <c r="BE308" s="215">
        <f>IF(N308="základní",J308,0)</f>
        <v>71690.17</v>
      </c>
      <c r="BF308" s="215">
        <f>IF(N308="snížená",J308,0)</f>
        <v>0</v>
      </c>
      <c r="BG308" s="215">
        <f>IF(N308="zákl. přenesená",J308,0)</f>
        <v>0</v>
      </c>
      <c r="BH308" s="215">
        <f>IF(N308="sníž. přenesená",J308,0)</f>
        <v>0</v>
      </c>
      <c r="BI308" s="215">
        <f>IF(N308="nulová",J308,0)</f>
        <v>0</v>
      </c>
      <c r="BJ308" s="17" t="s">
        <v>85</v>
      </c>
      <c r="BK308" s="215">
        <f>ROUND(I308*H308,2)</f>
        <v>71690.17</v>
      </c>
      <c r="BL308" s="17" t="s">
        <v>141</v>
      </c>
      <c r="BM308" s="214" t="s">
        <v>459</v>
      </c>
    </row>
    <row r="309" spans="1:65" s="12" customFormat="1">
      <c r="B309" s="224"/>
      <c r="C309" s="225"/>
      <c r="D309" s="216" t="s">
        <v>217</v>
      </c>
      <c r="E309" s="226" t="s">
        <v>1</v>
      </c>
      <c r="F309" s="227" t="s">
        <v>460</v>
      </c>
      <c r="G309" s="225"/>
      <c r="H309" s="228">
        <v>106.3</v>
      </c>
      <c r="I309" s="229"/>
      <c r="J309" s="225"/>
      <c r="K309" s="225"/>
      <c r="L309" s="230"/>
      <c r="M309" s="231"/>
      <c r="N309" s="232"/>
      <c r="O309" s="232"/>
      <c r="P309" s="232"/>
      <c r="Q309" s="232"/>
      <c r="R309" s="232"/>
      <c r="S309" s="232"/>
      <c r="T309" s="233"/>
      <c r="AT309" s="234" t="s">
        <v>217</v>
      </c>
      <c r="AU309" s="234" t="s">
        <v>87</v>
      </c>
      <c r="AV309" s="12" t="s">
        <v>87</v>
      </c>
      <c r="AW309" s="12" t="s">
        <v>32</v>
      </c>
      <c r="AX309" s="12" t="s">
        <v>77</v>
      </c>
      <c r="AY309" s="234" t="s">
        <v>122</v>
      </c>
    </row>
    <row r="310" spans="1:65" s="12" customFormat="1">
      <c r="B310" s="224"/>
      <c r="C310" s="225"/>
      <c r="D310" s="216" t="s">
        <v>217</v>
      </c>
      <c r="E310" s="226" t="s">
        <v>1</v>
      </c>
      <c r="F310" s="227" t="s">
        <v>461</v>
      </c>
      <c r="G310" s="225"/>
      <c r="H310" s="228">
        <v>23.7</v>
      </c>
      <c r="I310" s="229"/>
      <c r="J310" s="225"/>
      <c r="K310" s="225"/>
      <c r="L310" s="230"/>
      <c r="M310" s="231"/>
      <c r="N310" s="232"/>
      <c r="O310" s="232"/>
      <c r="P310" s="232"/>
      <c r="Q310" s="232"/>
      <c r="R310" s="232"/>
      <c r="S310" s="232"/>
      <c r="T310" s="233"/>
      <c r="AT310" s="234" t="s">
        <v>217</v>
      </c>
      <c r="AU310" s="234" t="s">
        <v>87</v>
      </c>
      <c r="AV310" s="12" t="s">
        <v>87</v>
      </c>
      <c r="AW310" s="12" t="s">
        <v>32</v>
      </c>
      <c r="AX310" s="12" t="s">
        <v>77</v>
      </c>
      <c r="AY310" s="234" t="s">
        <v>122</v>
      </c>
    </row>
    <row r="311" spans="1:65" s="12" customFormat="1">
      <c r="B311" s="224"/>
      <c r="C311" s="225"/>
      <c r="D311" s="216" t="s">
        <v>217</v>
      </c>
      <c r="E311" s="226" t="s">
        <v>1</v>
      </c>
      <c r="F311" s="227" t="s">
        <v>462</v>
      </c>
      <c r="G311" s="225"/>
      <c r="H311" s="228">
        <v>24.9</v>
      </c>
      <c r="I311" s="229"/>
      <c r="J311" s="225"/>
      <c r="K311" s="225"/>
      <c r="L311" s="230"/>
      <c r="M311" s="231"/>
      <c r="N311" s="232"/>
      <c r="O311" s="232"/>
      <c r="P311" s="232"/>
      <c r="Q311" s="232"/>
      <c r="R311" s="232"/>
      <c r="S311" s="232"/>
      <c r="T311" s="233"/>
      <c r="AT311" s="234" t="s">
        <v>217</v>
      </c>
      <c r="AU311" s="234" t="s">
        <v>87</v>
      </c>
      <c r="AV311" s="12" t="s">
        <v>87</v>
      </c>
      <c r="AW311" s="12" t="s">
        <v>32</v>
      </c>
      <c r="AX311" s="12" t="s">
        <v>77</v>
      </c>
      <c r="AY311" s="234" t="s">
        <v>122</v>
      </c>
    </row>
    <row r="312" spans="1:65" s="12" customFormat="1">
      <c r="B312" s="224"/>
      <c r="C312" s="225"/>
      <c r="D312" s="216" t="s">
        <v>217</v>
      </c>
      <c r="E312" s="226" t="s">
        <v>1</v>
      </c>
      <c r="F312" s="227" t="s">
        <v>463</v>
      </c>
      <c r="G312" s="225"/>
      <c r="H312" s="228">
        <v>406.5</v>
      </c>
      <c r="I312" s="229"/>
      <c r="J312" s="225"/>
      <c r="K312" s="225"/>
      <c r="L312" s="230"/>
      <c r="M312" s="231"/>
      <c r="N312" s="232"/>
      <c r="O312" s="232"/>
      <c r="P312" s="232"/>
      <c r="Q312" s="232"/>
      <c r="R312" s="232"/>
      <c r="S312" s="232"/>
      <c r="T312" s="233"/>
      <c r="AT312" s="234" t="s">
        <v>217</v>
      </c>
      <c r="AU312" s="234" t="s">
        <v>87</v>
      </c>
      <c r="AV312" s="12" t="s">
        <v>87</v>
      </c>
      <c r="AW312" s="12" t="s">
        <v>32</v>
      </c>
      <c r="AX312" s="12" t="s">
        <v>77</v>
      </c>
      <c r="AY312" s="234" t="s">
        <v>122</v>
      </c>
    </row>
    <row r="313" spans="1:65" s="12" customFormat="1">
      <c r="B313" s="224"/>
      <c r="C313" s="225"/>
      <c r="D313" s="216" t="s">
        <v>217</v>
      </c>
      <c r="E313" s="226" t="s">
        <v>1</v>
      </c>
      <c r="F313" s="227" t="s">
        <v>464</v>
      </c>
      <c r="G313" s="225"/>
      <c r="H313" s="228">
        <v>5.5</v>
      </c>
      <c r="I313" s="229"/>
      <c r="J313" s="225"/>
      <c r="K313" s="225"/>
      <c r="L313" s="230"/>
      <c r="M313" s="231"/>
      <c r="N313" s="232"/>
      <c r="O313" s="232"/>
      <c r="P313" s="232"/>
      <c r="Q313" s="232"/>
      <c r="R313" s="232"/>
      <c r="S313" s="232"/>
      <c r="T313" s="233"/>
      <c r="AT313" s="234" t="s">
        <v>217</v>
      </c>
      <c r="AU313" s="234" t="s">
        <v>87</v>
      </c>
      <c r="AV313" s="12" t="s">
        <v>87</v>
      </c>
      <c r="AW313" s="12" t="s">
        <v>32</v>
      </c>
      <c r="AX313" s="12" t="s">
        <v>77</v>
      </c>
      <c r="AY313" s="234" t="s">
        <v>122</v>
      </c>
    </row>
    <row r="314" spans="1:65" s="14" customFormat="1">
      <c r="B314" s="246"/>
      <c r="C314" s="247"/>
      <c r="D314" s="216" t="s">
        <v>217</v>
      </c>
      <c r="E314" s="248" t="s">
        <v>1</v>
      </c>
      <c r="F314" s="249" t="s">
        <v>226</v>
      </c>
      <c r="G314" s="247"/>
      <c r="H314" s="250">
        <v>566.9</v>
      </c>
      <c r="I314" s="251"/>
      <c r="J314" s="247"/>
      <c r="K314" s="247"/>
      <c r="L314" s="252"/>
      <c r="M314" s="253"/>
      <c r="N314" s="254"/>
      <c r="O314" s="254"/>
      <c r="P314" s="254"/>
      <c r="Q314" s="254"/>
      <c r="R314" s="254"/>
      <c r="S314" s="254"/>
      <c r="T314" s="255"/>
      <c r="AT314" s="256" t="s">
        <v>217</v>
      </c>
      <c r="AU314" s="256" t="s">
        <v>87</v>
      </c>
      <c r="AV314" s="14" t="s">
        <v>141</v>
      </c>
      <c r="AW314" s="14" t="s">
        <v>32</v>
      </c>
      <c r="AX314" s="14" t="s">
        <v>85</v>
      </c>
      <c r="AY314" s="256" t="s">
        <v>122</v>
      </c>
    </row>
    <row r="315" spans="1:65" s="1" customFormat="1" ht="21.75" customHeight="1">
      <c r="A315" s="34"/>
      <c r="B315" s="35"/>
      <c r="C315" s="203" t="s">
        <v>465</v>
      </c>
      <c r="D315" s="203" t="s">
        <v>125</v>
      </c>
      <c r="E315" s="204" t="s">
        <v>466</v>
      </c>
      <c r="F315" s="205" t="s">
        <v>467</v>
      </c>
      <c r="G315" s="206" t="s">
        <v>215</v>
      </c>
      <c r="H315" s="207">
        <v>567.88</v>
      </c>
      <c r="I315" s="208">
        <v>70.14</v>
      </c>
      <c r="J315" s="209">
        <f>ROUND(I315*H315,2)</f>
        <v>39831.1</v>
      </c>
      <c r="K315" s="205" t="s">
        <v>129</v>
      </c>
      <c r="L315" s="39"/>
      <c r="M315" s="210" t="s">
        <v>1</v>
      </c>
      <c r="N315" s="211" t="s">
        <v>42</v>
      </c>
      <c r="O315" s="71"/>
      <c r="P315" s="212">
        <f>O315*H315</f>
        <v>0</v>
      </c>
      <c r="Q315" s="212">
        <v>0</v>
      </c>
      <c r="R315" s="212">
        <f>Q315*H315</f>
        <v>0</v>
      </c>
      <c r="S315" s="212">
        <v>3.5000000000000003E-2</v>
      </c>
      <c r="T315" s="213">
        <f>S315*H315</f>
        <v>19.875800000000002</v>
      </c>
      <c r="U315" s="34"/>
      <c r="V315" s="34"/>
      <c r="W315" s="34"/>
      <c r="X315" s="34"/>
      <c r="Y315" s="34"/>
      <c r="Z315" s="34"/>
      <c r="AA315" s="34"/>
      <c r="AB315" s="34"/>
      <c r="AC315" s="34"/>
      <c r="AD315" s="34"/>
      <c r="AE315" s="34"/>
      <c r="AR315" s="214" t="s">
        <v>141</v>
      </c>
      <c r="AT315" s="214" t="s">
        <v>125</v>
      </c>
      <c r="AU315" s="214" t="s">
        <v>87</v>
      </c>
      <c r="AY315" s="17" t="s">
        <v>122</v>
      </c>
      <c r="BE315" s="215">
        <f>IF(N315="základní",J315,0)</f>
        <v>39831.1</v>
      </c>
      <c r="BF315" s="215">
        <f>IF(N315="snížená",J315,0)</f>
        <v>0</v>
      </c>
      <c r="BG315" s="215">
        <f>IF(N315="zákl. přenesená",J315,0)</f>
        <v>0</v>
      </c>
      <c r="BH315" s="215">
        <f>IF(N315="sníž. přenesená",J315,0)</f>
        <v>0</v>
      </c>
      <c r="BI315" s="215">
        <f>IF(N315="nulová",J315,0)</f>
        <v>0</v>
      </c>
      <c r="BJ315" s="17" t="s">
        <v>85</v>
      </c>
      <c r="BK315" s="215">
        <f>ROUND(I315*H315,2)</f>
        <v>39831.1</v>
      </c>
      <c r="BL315" s="17" t="s">
        <v>141</v>
      </c>
      <c r="BM315" s="214" t="s">
        <v>468</v>
      </c>
    </row>
    <row r="316" spans="1:65" s="12" customFormat="1">
      <c r="B316" s="224"/>
      <c r="C316" s="225"/>
      <c r="D316" s="216" t="s">
        <v>217</v>
      </c>
      <c r="E316" s="226" t="s">
        <v>1</v>
      </c>
      <c r="F316" s="227" t="s">
        <v>460</v>
      </c>
      <c r="G316" s="225"/>
      <c r="H316" s="228">
        <v>106.3</v>
      </c>
      <c r="I316" s="229"/>
      <c r="J316" s="225"/>
      <c r="K316" s="225"/>
      <c r="L316" s="230"/>
      <c r="M316" s="231"/>
      <c r="N316" s="232"/>
      <c r="O316" s="232"/>
      <c r="P316" s="232"/>
      <c r="Q316" s="232"/>
      <c r="R316" s="232"/>
      <c r="S316" s="232"/>
      <c r="T316" s="233"/>
      <c r="AT316" s="234" t="s">
        <v>217</v>
      </c>
      <c r="AU316" s="234" t="s">
        <v>87</v>
      </c>
      <c r="AV316" s="12" t="s">
        <v>87</v>
      </c>
      <c r="AW316" s="12" t="s">
        <v>32</v>
      </c>
      <c r="AX316" s="12" t="s">
        <v>77</v>
      </c>
      <c r="AY316" s="234" t="s">
        <v>122</v>
      </c>
    </row>
    <row r="317" spans="1:65" s="12" customFormat="1">
      <c r="B317" s="224"/>
      <c r="C317" s="225"/>
      <c r="D317" s="216" t="s">
        <v>217</v>
      </c>
      <c r="E317" s="226" t="s">
        <v>1</v>
      </c>
      <c r="F317" s="227" t="s">
        <v>461</v>
      </c>
      <c r="G317" s="225"/>
      <c r="H317" s="228">
        <v>23.7</v>
      </c>
      <c r="I317" s="229"/>
      <c r="J317" s="225"/>
      <c r="K317" s="225"/>
      <c r="L317" s="230"/>
      <c r="M317" s="231"/>
      <c r="N317" s="232"/>
      <c r="O317" s="232"/>
      <c r="P317" s="232"/>
      <c r="Q317" s="232"/>
      <c r="R317" s="232"/>
      <c r="S317" s="232"/>
      <c r="T317" s="233"/>
      <c r="AT317" s="234" t="s">
        <v>217</v>
      </c>
      <c r="AU317" s="234" t="s">
        <v>87</v>
      </c>
      <c r="AV317" s="12" t="s">
        <v>87</v>
      </c>
      <c r="AW317" s="12" t="s">
        <v>32</v>
      </c>
      <c r="AX317" s="12" t="s">
        <v>77</v>
      </c>
      <c r="AY317" s="234" t="s">
        <v>122</v>
      </c>
    </row>
    <row r="318" spans="1:65" s="12" customFormat="1">
      <c r="B318" s="224"/>
      <c r="C318" s="225"/>
      <c r="D318" s="216" t="s">
        <v>217</v>
      </c>
      <c r="E318" s="226" t="s">
        <v>1</v>
      </c>
      <c r="F318" s="227" t="s">
        <v>462</v>
      </c>
      <c r="G318" s="225"/>
      <c r="H318" s="228">
        <v>24.9</v>
      </c>
      <c r="I318" s="229"/>
      <c r="J318" s="225"/>
      <c r="K318" s="225"/>
      <c r="L318" s="230"/>
      <c r="M318" s="231"/>
      <c r="N318" s="232"/>
      <c r="O318" s="232"/>
      <c r="P318" s="232"/>
      <c r="Q318" s="232"/>
      <c r="R318" s="232"/>
      <c r="S318" s="232"/>
      <c r="T318" s="233"/>
      <c r="AT318" s="234" t="s">
        <v>217</v>
      </c>
      <c r="AU318" s="234" t="s">
        <v>87</v>
      </c>
      <c r="AV318" s="12" t="s">
        <v>87</v>
      </c>
      <c r="AW318" s="12" t="s">
        <v>32</v>
      </c>
      <c r="AX318" s="12" t="s">
        <v>77</v>
      </c>
      <c r="AY318" s="234" t="s">
        <v>122</v>
      </c>
    </row>
    <row r="319" spans="1:65" s="12" customFormat="1">
      <c r="B319" s="224"/>
      <c r="C319" s="225"/>
      <c r="D319" s="216" t="s">
        <v>217</v>
      </c>
      <c r="E319" s="226" t="s">
        <v>1</v>
      </c>
      <c r="F319" s="227" t="s">
        <v>469</v>
      </c>
      <c r="G319" s="225"/>
      <c r="H319" s="228">
        <v>412.98</v>
      </c>
      <c r="I319" s="229"/>
      <c r="J319" s="225"/>
      <c r="K319" s="225"/>
      <c r="L319" s="230"/>
      <c r="M319" s="231"/>
      <c r="N319" s="232"/>
      <c r="O319" s="232"/>
      <c r="P319" s="232"/>
      <c r="Q319" s="232"/>
      <c r="R319" s="232"/>
      <c r="S319" s="232"/>
      <c r="T319" s="233"/>
      <c r="AT319" s="234" t="s">
        <v>217</v>
      </c>
      <c r="AU319" s="234" t="s">
        <v>87</v>
      </c>
      <c r="AV319" s="12" t="s">
        <v>87</v>
      </c>
      <c r="AW319" s="12" t="s">
        <v>32</v>
      </c>
      <c r="AX319" s="12" t="s">
        <v>77</v>
      </c>
      <c r="AY319" s="234" t="s">
        <v>122</v>
      </c>
    </row>
    <row r="320" spans="1:65" s="14" customFormat="1">
      <c r="B320" s="246"/>
      <c r="C320" s="247"/>
      <c r="D320" s="216" t="s">
        <v>217</v>
      </c>
      <c r="E320" s="248" t="s">
        <v>1</v>
      </c>
      <c r="F320" s="249" t="s">
        <v>226</v>
      </c>
      <c r="G320" s="247"/>
      <c r="H320" s="250">
        <v>567.88</v>
      </c>
      <c r="I320" s="251"/>
      <c r="J320" s="247"/>
      <c r="K320" s="247"/>
      <c r="L320" s="252"/>
      <c r="M320" s="253"/>
      <c r="N320" s="254"/>
      <c r="O320" s="254"/>
      <c r="P320" s="254"/>
      <c r="Q320" s="254"/>
      <c r="R320" s="254"/>
      <c r="S320" s="254"/>
      <c r="T320" s="255"/>
      <c r="AT320" s="256" t="s">
        <v>217</v>
      </c>
      <c r="AU320" s="256" t="s">
        <v>87</v>
      </c>
      <c r="AV320" s="14" t="s">
        <v>141</v>
      </c>
      <c r="AW320" s="14" t="s">
        <v>32</v>
      </c>
      <c r="AX320" s="14" t="s">
        <v>85</v>
      </c>
      <c r="AY320" s="256" t="s">
        <v>122</v>
      </c>
    </row>
    <row r="321" spans="1:65" s="1" customFormat="1" ht="16.5" customHeight="1">
      <c r="A321" s="34"/>
      <c r="B321" s="35"/>
      <c r="C321" s="203" t="s">
        <v>470</v>
      </c>
      <c r="D321" s="203" t="s">
        <v>125</v>
      </c>
      <c r="E321" s="204" t="s">
        <v>471</v>
      </c>
      <c r="F321" s="205" t="s">
        <v>472</v>
      </c>
      <c r="G321" s="206" t="s">
        <v>244</v>
      </c>
      <c r="H321" s="207">
        <v>10.8</v>
      </c>
      <c r="I321" s="208">
        <v>54.04</v>
      </c>
      <c r="J321" s="209">
        <f>ROUND(I321*H321,2)</f>
        <v>583.63</v>
      </c>
      <c r="K321" s="205" t="s">
        <v>129</v>
      </c>
      <c r="L321" s="39"/>
      <c r="M321" s="210" t="s">
        <v>1</v>
      </c>
      <c r="N321" s="211" t="s">
        <v>42</v>
      </c>
      <c r="O321" s="71"/>
      <c r="P321" s="212">
        <f>O321*H321</f>
        <v>0</v>
      </c>
      <c r="Q321" s="212">
        <v>0</v>
      </c>
      <c r="R321" s="212">
        <f>Q321*H321</f>
        <v>0</v>
      </c>
      <c r="S321" s="212">
        <v>8.9999999999999993E-3</v>
      </c>
      <c r="T321" s="213">
        <f>S321*H321</f>
        <v>9.7199999999999995E-2</v>
      </c>
      <c r="U321" s="34"/>
      <c r="V321" s="34"/>
      <c r="W321" s="34"/>
      <c r="X321" s="34"/>
      <c r="Y321" s="34"/>
      <c r="Z321" s="34"/>
      <c r="AA321" s="34"/>
      <c r="AB321" s="34"/>
      <c r="AC321" s="34"/>
      <c r="AD321" s="34"/>
      <c r="AE321" s="34"/>
      <c r="AR321" s="214" t="s">
        <v>141</v>
      </c>
      <c r="AT321" s="214" t="s">
        <v>125</v>
      </c>
      <c r="AU321" s="214" t="s">
        <v>87</v>
      </c>
      <c r="AY321" s="17" t="s">
        <v>122</v>
      </c>
      <c r="BE321" s="215">
        <f>IF(N321="základní",J321,0)</f>
        <v>583.63</v>
      </c>
      <c r="BF321" s="215">
        <f>IF(N321="snížená",J321,0)</f>
        <v>0</v>
      </c>
      <c r="BG321" s="215">
        <f>IF(N321="zákl. přenesená",J321,0)</f>
        <v>0</v>
      </c>
      <c r="BH321" s="215">
        <f>IF(N321="sníž. přenesená",J321,0)</f>
        <v>0</v>
      </c>
      <c r="BI321" s="215">
        <f>IF(N321="nulová",J321,0)</f>
        <v>0</v>
      </c>
      <c r="BJ321" s="17" t="s">
        <v>85</v>
      </c>
      <c r="BK321" s="215">
        <f>ROUND(I321*H321,2)</f>
        <v>583.63</v>
      </c>
      <c r="BL321" s="17" t="s">
        <v>141</v>
      </c>
      <c r="BM321" s="214" t="s">
        <v>473</v>
      </c>
    </row>
    <row r="322" spans="1:65" s="1" customFormat="1" ht="16.5" customHeight="1">
      <c r="A322" s="34"/>
      <c r="B322" s="35"/>
      <c r="C322" s="203" t="s">
        <v>474</v>
      </c>
      <c r="D322" s="203" t="s">
        <v>125</v>
      </c>
      <c r="E322" s="204" t="s">
        <v>475</v>
      </c>
      <c r="F322" s="205" t="s">
        <v>476</v>
      </c>
      <c r="G322" s="206" t="s">
        <v>244</v>
      </c>
      <c r="H322" s="207">
        <v>230</v>
      </c>
      <c r="I322" s="208">
        <v>37.29</v>
      </c>
      <c r="J322" s="209">
        <f>ROUND(I322*H322,2)</f>
        <v>8576.7000000000007</v>
      </c>
      <c r="K322" s="205" t="s">
        <v>129</v>
      </c>
      <c r="L322" s="39"/>
      <c r="M322" s="210" t="s">
        <v>1</v>
      </c>
      <c r="N322" s="211" t="s">
        <v>42</v>
      </c>
      <c r="O322" s="71"/>
      <c r="P322" s="212">
        <f>O322*H322</f>
        <v>0</v>
      </c>
      <c r="Q322" s="212">
        <v>0</v>
      </c>
      <c r="R322" s="212">
        <f>Q322*H322</f>
        <v>0</v>
      </c>
      <c r="S322" s="212">
        <v>8.9999999999999993E-3</v>
      </c>
      <c r="T322" s="213">
        <f>S322*H322</f>
        <v>2.0699999999999998</v>
      </c>
      <c r="U322" s="34"/>
      <c r="V322" s="34"/>
      <c r="W322" s="34"/>
      <c r="X322" s="34"/>
      <c r="Y322" s="34"/>
      <c r="Z322" s="34"/>
      <c r="AA322" s="34"/>
      <c r="AB322" s="34"/>
      <c r="AC322" s="34"/>
      <c r="AD322" s="34"/>
      <c r="AE322" s="34"/>
      <c r="AR322" s="214" t="s">
        <v>141</v>
      </c>
      <c r="AT322" s="214" t="s">
        <v>125</v>
      </c>
      <c r="AU322" s="214" t="s">
        <v>87</v>
      </c>
      <c r="AY322" s="17" t="s">
        <v>122</v>
      </c>
      <c r="BE322" s="215">
        <f>IF(N322="základní",J322,0)</f>
        <v>8576.7000000000007</v>
      </c>
      <c r="BF322" s="215">
        <f>IF(N322="snížená",J322,0)</f>
        <v>0</v>
      </c>
      <c r="BG322" s="215">
        <f>IF(N322="zákl. přenesená",J322,0)</f>
        <v>0</v>
      </c>
      <c r="BH322" s="215">
        <f>IF(N322="sníž. přenesená",J322,0)</f>
        <v>0</v>
      </c>
      <c r="BI322" s="215">
        <f>IF(N322="nulová",J322,0)</f>
        <v>0</v>
      </c>
      <c r="BJ322" s="17" t="s">
        <v>85</v>
      </c>
      <c r="BK322" s="215">
        <f>ROUND(I322*H322,2)</f>
        <v>8576.7000000000007</v>
      </c>
      <c r="BL322" s="17" t="s">
        <v>141</v>
      </c>
      <c r="BM322" s="214" t="s">
        <v>477</v>
      </c>
    </row>
    <row r="323" spans="1:65" s="1" customFormat="1" ht="16.5" customHeight="1">
      <c r="A323" s="34"/>
      <c r="B323" s="35"/>
      <c r="C323" s="203" t="s">
        <v>478</v>
      </c>
      <c r="D323" s="203" t="s">
        <v>125</v>
      </c>
      <c r="E323" s="204" t="s">
        <v>479</v>
      </c>
      <c r="F323" s="205" t="s">
        <v>480</v>
      </c>
      <c r="G323" s="206" t="s">
        <v>215</v>
      </c>
      <c r="H323" s="207">
        <v>24</v>
      </c>
      <c r="I323" s="208">
        <v>357.32</v>
      </c>
      <c r="J323" s="209">
        <f>ROUND(I323*H323,2)</f>
        <v>8575.68</v>
      </c>
      <c r="K323" s="205" t="s">
        <v>129</v>
      </c>
      <c r="L323" s="39"/>
      <c r="M323" s="210" t="s">
        <v>1</v>
      </c>
      <c r="N323" s="211" t="s">
        <v>42</v>
      </c>
      <c r="O323" s="71"/>
      <c r="P323" s="212">
        <f>O323*H323</f>
        <v>0</v>
      </c>
      <c r="Q323" s="212">
        <v>0</v>
      </c>
      <c r="R323" s="212">
        <f>Q323*H323</f>
        <v>0</v>
      </c>
      <c r="S323" s="212">
        <v>7.5999999999999998E-2</v>
      </c>
      <c r="T323" s="213">
        <f>S323*H323</f>
        <v>1.8239999999999998</v>
      </c>
      <c r="U323" s="34"/>
      <c r="V323" s="34"/>
      <c r="W323" s="34"/>
      <c r="X323" s="34"/>
      <c r="Y323" s="34"/>
      <c r="Z323" s="34"/>
      <c r="AA323" s="34"/>
      <c r="AB323" s="34"/>
      <c r="AC323" s="34"/>
      <c r="AD323" s="34"/>
      <c r="AE323" s="34"/>
      <c r="AR323" s="214" t="s">
        <v>141</v>
      </c>
      <c r="AT323" s="214" t="s">
        <v>125</v>
      </c>
      <c r="AU323" s="214" t="s">
        <v>87</v>
      </c>
      <c r="AY323" s="17" t="s">
        <v>122</v>
      </c>
      <c r="BE323" s="215">
        <f>IF(N323="základní",J323,0)</f>
        <v>8575.68</v>
      </c>
      <c r="BF323" s="215">
        <f>IF(N323="snížená",J323,0)</f>
        <v>0</v>
      </c>
      <c r="BG323" s="215">
        <f>IF(N323="zákl. přenesená",J323,0)</f>
        <v>0</v>
      </c>
      <c r="BH323" s="215">
        <f>IF(N323="sníž. přenesená",J323,0)</f>
        <v>0</v>
      </c>
      <c r="BI323" s="215">
        <f>IF(N323="nulová",J323,0)</f>
        <v>0</v>
      </c>
      <c r="BJ323" s="17" t="s">
        <v>85</v>
      </c>
      <c r="BK323" s="215">
        <f>ROUND(I323*H323,2)</f>
        <v>8575.68</v>
      </c>
      <c r="BL323" s="17" t="s">
        <v>141</v>
      </c>
      <c r="BM323" s="214" t="s">
        <v>481</v>
      </c>
    </row>
    <row r="324" spans="1:65" s="1" customFormat="1" ht="19.5">
      <c r="A324" s="34"/>
      <c r="B324" s="35"/>
      <c r="C324" s="36"/>
      <c r="D324" s="216" t="s">
        <v>135</v>
      </c>
      <c r="E324" s="36"/>
      <c r="F324" s="217" t="s">
        <v>482</v>
      </c>
      <c r="G324" s="36"/>
      <c r="H324" s="36"/>
      <c r="I324" s="115"/>
      <c r="J324" s="36"/>
      <c r="K324" s="36"/>
      <c r="L324" s="39"/>
      <c r="M324" s="218"/>
      <c r="N324" s="219"/>
      <c r="O324" s="71"/>
      <c r="P324" s="71"/>
      <c r="Q324" s="71"/>
      <c r="R324" s="71"/>
      <c r="S324" s="71"/>
      <c r="T324" s="72"/>
      <c r="U324" s="34"/>
      <c r="V324" s="34"/>
      <c r="W324" s="34"/>
      <c r="X324" s="34"/>
      <c r="Y324" s="34"/>
      <c r="Z324" s="34"/>
      <c r="AA324" s="34"/>
      <c r="AB324" s="34"/>
      <c r="AC324" s="34"/>
      <c r="AD324" s="34"/>
      <c r="AE324" s="34"/>
      <c r="AT324" s="17" t="s">
        <v>135</v>
      </c>
      <c r="AU324" s="17" t="s">
        <v>87</v>
      </c>
    </row>
    <row r="325" spans="1:65" s="12" customFormat="1">
      <c r="B325" s="224"/>
      <c r="C325" s="225"/>
      <c r="D325" s="216" t="s">
        <v>217</v>
      </c>
      <c r="E325" s="226" t="s">
        <v>1</v>
      </c>
      <c r="F325" s="227" t="s">
        <v>483</v>
      </c>
      <c r="G325" s="225"/>
      <c r="H325" s="228">
        <v>1.4</v>
      </c>
      <c r="I325" s="229"/>
      <c r="J325" s="225"/>
      <c r="K325" s="225"/>
      <c r="L325" s="230"/>
      <c r="M325" s="231"/>
      <c r="N325" s="232"/>
      <c r="O325" s="232"/>
      <c r="P325" s="232"/>
      <c r="Q325" s="232"/>
      <c r="R325" s="232"/>
      <c r="S325" s="232"/>
      <c r="T325" s="233"/>
      <c r="AT325" s="234" t="s">
        <v>217</v>
      </c>
      <c r="AU325" s="234" t="s">
        <v>87</v>
      </c>
      <c r="AV325" s="12" t="s">
        <v>87</v>
      </c>
      <c r="AW325" s="12" t="s">
        <v>32</v>
      </c>
      <c r="AX325" s="12" t="s">
        <v>77</v>
      </c>
      <c r="AY325" s="234" t="s">
        <v>122</v>
      </c>
    </row>
    <row r="326" spans="1:65" s="12" customFormat="1">
      <c r="B326" s="224"/>
      <c r="C326" s="225"/>
      <c r="D326" s="216" t="s">
        <v>217</v>
      </c>
      <c r="E326" s="226" t="s">
        <v>1</v>
      </c>
      <c r="F326" s="227" t="s">
        <v>484</v>
      </c>
      <c r="G326" s="225"/>
      <c r="H326" s="228">
        <v>1.4</v>
      </c>
      <c r="I326" s="229"/>
      <c r="J326" s="225"/>
      <c r="K326" s="225"/>
      <c r="L326" s="230"/>
      <c r="M326" s="231"/>
      <c r="N326" s="232"/>
      <c r="O326" s="232"/>
      <c r="P326" s="232"/>
      <c r="Q326" s="232"/>
      <c r="R326" s="232"/>
      <c r="S326" s="232"/>
      <c r="T326" s="233"/>
      <c r="AT326" s="234" t="s">
        <v>217</v>
      </c>
      <c r="AU326" s="234" t="s">
        <v>87</v>
      </c>
      <c r="AV326" s="12" t="s">
        <v>87</v>
      </c>
      <c r="AW326" s="12" t="s">
        <v>32</v>
      </c>
      <c r="AX326" s="12" t="s">
        <v>77</v>
      </c>
      <c r="AY326" s="234" t="s">
        <v>122</v>
      </c>
    </row>
    <row r="327" spans="1:65" s="12" customFormat="1">
      <c r="B327" s="224"/>
      <c r="C327" s="225"/>
      <c r="D327" s="216" t="s">
        <v>217</v>
      </c>
      <c r="E327" s="226" t="s">
        <v>1</v>
      </c>
      <c r="F327" s="227" t="s">
        <v>485</v>
      </c>
      <c r="G327" s="225"/>
      <c r="H327" s="228">
        <v>1.2</v>
      </c>
      <c r="I327" s="229"/>
      <c r="J327" s="225"/>
      <c r="K327" s="225"/>
      <c r="L327" s="230"/>
      <c r="M327" s="231"/>
      <c r="N327" s="232"/>
      <c r="O327" s="232"/>
      <c r="P327" s="232"/>
      <c r="Q327" s="232"/>
      <c r="R327" s="232"/>
      <c r="S327" s="232"/>
      <c r="T327" s="233"/>
      <c r="AT327" s="234" t="s">
        <v>217</v>
      </c>
      <c r="AU327" s="234" t="s">
        <v>87</v>
      </c>
      <c r="AV327" s="12" t="s">
        <v>87</v>
      </c>
      <c r="AW327" s="12" t="s">
        <v>32</v>
      </c>
      <c r="AX327" s="12" t="s">
        <v>77</v>
      </c>
      <c r="AY327" s="234" t="s">
        <v>122</v>
      </c>
    </row>
    <row r="328" spans="1:65" s="12" customFormat="1">
      <c r="B328" s="224"/>
      <c r="C328" s="225"/>
      <c r="D328" s="216" t="s">
        <v>217</v>
      </c>
      <c r="E328" s="226" t="s">
        <v>1</v>
      </c>
      <c r="F328" s="227" t="s">
        <v>486</v>
      </c>
      <c r="G328" s="225"/>
      <c r="H328" s="228">
        <v>1.2</v>
      </c>
      <c r="I328" s="229"/>
      <c r="J328" s="225"/>
      <c r="K328" s="225"/>
      <c r="L328" s="230"/>
      <c r="M328" s="231"/>
      <c r="N328" s="232"/>
      <c r="O328" s="232"/>
      <c r="P328" s="232"/>
      <c r="Q328" s="232"/>
      <c r="R328" s="232"/>
      <c r="S328" s="232"/>
      <c r="T328" s="233"/>
      <c r="AT328" s="234" t="s">
        <v>217</v>
      </c>
      <c r="AU328" s="234" t="s">
        <v>87</v>
      </c>
      <c r="AV328" s="12" t="s">
        <v>87</v>
      </c>
      <c r="AW328" s="12" t="s">
        <v>32</v>
      </c>
      <c r="AX328" s="12" t="s">
        <v>77</v>
      </c>
      <c r="AY328" s="234" t="s">
        <v>122</v>
      </c>
    </row>
    <row r="329" spans="1:65" s="12" customFormat="1">
      <c r="B329" s="224"/>
      <c r="C329" s="225"/>
      <c r="D329" s="216" t="s">
        <v>217</v>
      </c>
      <c r="E329" s="226" t="s">
        <v>1</v>
      </c>
      <c r="F329" s="227" t="s">
        <v>487</v>
      </c>
      <c r="G329" s="225"/>
      <c r="H329" s="228">
        <v>1.4</v>
      </c>
      <c r="I329" s="229"/>
      <c r="J329" s="225"/>
      <c r="K329" s="225"/>
      <c r="L329" s="230"/>
      <c r="M329" s="231"/>
      <c r="N329" s="232"/>
      <c r="O329" s="232"/>
      <c r="P329" s="232"/>
      <c r="Q329" s="232"/>
      <c r="R329" s="232"/>
      <c r="S329" s="232"/>
      <c r="T329" s="233"/>
      <c r="AT329" s="234" t="s">
        <v>217</v>
      </c>
      <c r="AU329" s="234" t="s">
        <v>87</v>
      </c>
      <c r="AV329" s="12" t="s">
        <v>87</v>
      </c>
      <c r="AW329" s="12" t="s">
        <v>32</v>
      </c>
      <c r="AX329" s="12" t="s">
        <v>77</v>
      </c>
      <c r="AY329" s="234" t="s">
        <v>122</v>
      </c>
    </row>
    <row r="330" spans="1:65" s="12" customFormat="1">
      <c r="B330" s="224"/>
      <c r="C330" s="225"/>
      <c r="D330" s="216" t="s">
        <v>217</v>
      </c>
      <c r="E330" s="226" t="s">
        <v>1</v>
      </c>
      <c r="F330" s="227" t="s">
        <v>488</v>
      </c>
      <c r="G330" s="225"/>
      <c r="H330" s="228">
        <v>3</v>
      </c>
      <c r="I330" s="229"/>
      <c r="J330" s="225"/>
      <c r="K330" s="225"/>
      <c r="L330" s="230"/>
      <c r="M330" s="231"/>
      <c r="N330" s="232"/>
      <c r="O330" s="232"/>
      <c r="P330" s="232"/>
      <c r="Q330" s="232"/>
      <c r="R330" s="232"/>
      <c r="S330" s="232"/>
      <c r="T330" s="233"/>
      <c r="AT330" s="234" t="s">
        <v>217</v>
      </c>
      <c r="AU330" s="234" t="s">
        <v>87</v>
      </c>
      <c r="AV330" s="12" t="s">
        <v>87</v>
      </c>
      <c r="AW330" s="12" t="s">
        <v>32</v>
      </c>
      <c r="AX330" s="12" t="s">
        <v>77</v>
      </c>
      <c r="AY330" s="234" t="s">
        <v>122</v>
      </c>
    </row>
    <row r="331" spans="1:65" s="13" customFormat="1">
      <c r="B331" s="235"/>
      <c r="C331" s="236"/>
      <c r="D331" s="216" t="s">
        <v>217</v>
      </c>
      <c r="E331" s="237" t="s">
        <v>1</v>
      </c>
      <c r="F331" s="238" t="s">
        <v>224</v>
      </c>
      <c r="G331" s="236"/>
      <c r="H331" s="239">
        <v>9.6</v>
      </c>
      <c r="I331" s="240"/>
      <c r="J331" s="236"/>
      <c r="K331" s="236"/>
      <c r="L331" s="241"/>
      <c r="M331" s="242"/>
      <c r="N331" s="243"/>
      <c r="O331" s="243"/>
      <c r="P331" s="243"/>
      <c r="Q331" s="243"/>
      <c r="R331" s="243"/>
      <c r="S331" s="243"/>
      <c r="T331" s="244"/>
      <c r="AT331" s="245" t="s">
        <v>217</v>
      </c>
      <c r="AU331" s="245" t="s">
        <v>87</v>
      </c>
      <c r="AV331" s="13" t="s">
        <v>137</v>
      </c>
      <c r="AW331" s="13" t="s">
        <v>32</v>
      </c>
      <c r="AX331" s="13" t="s">
        <v>77</v>
      </c>
      <c r="AY331" s="245" t="s">
        <v>122</v>
      </c>
    </row>
    <row r="332" spans="1:65" s="12" customFormat="1">
      <c r="B332" s="224"/>
      <c r="C332" s="225"/>
      <c r="D332" s="216" t="s">
        <v>217</v>
      </c>
      <c r="E332" s="226" t="s">
        <v>1</v>
      </c>
      <c r="F332" s="227" t="s">
        <v>489</v>
      </c>
      <c r="G332" s="225"/>
      <c r="H332" s="228">
        <v>2.8</v>
      </c>
      <c r="I332" s="229"/>
      <c r="J332" s="225"/>
      <c r="K332" s="225"/>
      <c r="L332" s="230"/>
      <c r="M332" s="231"/>
      <c r="N332" s="232"/>
      <c r="O332" s="232"/>
      <c r="P332" s="232"/>
      <c r="Q332" s="232"/>
      <c r="R332" s="232"/>
      <c r="S332" s="232"/>
      <c r="T332" s="233"/>
      <c r="AT332" s="234" t="s">
        <v>217</v>
      </c>
      <c r="AU332" s="234" t="s">
        <v>87</v>
      </c>
      <c r="AV332" s="12" t="s">
        <v>87</v>
      </c>
      <c r="AW332" s="12" t="s">
        <v>32</v>
      </c>
      <c r="AX332" s="12" t="s">
        <v>77</v>
      </c>
      <c r="AY332" s="234" t="s">
        <v>122</v>
      </c>
    </row>
    <row r="333" spans="1:65" s="12" customFormat="1">
      <c r="B333" s="224"/>
      <c r="C333" s="225"/>
      <c r="D333" s="216" t="s">
        <v>217</v>
      </c>
      <c r="E333" s="226" t="s">
        <v>1</v>
      </c>
      <c r="F333" s="227" t="s">
        <v>490</v>
      </c>
      <c r="G333" s="225"/>
      <c r="H333" s="228">
        <v>2.4</v>
      </c>
      <c r="I333" s="229"/>
      <c r="J333" s="225"/>
      <c r="K333" s="225"/>
      <c r="L333" s="230"/>
      <c r="M333" s="231"/>
      <c r="N333" s="232"/>
      <c r="O333" s="232"/>
      <c r="P333" s="232"/>
      <c r="Q333" s="232"/>
      <c r="R333" s="232"/>
      <c r="S333" s="232"/>
      <c r="T333" s="233"/>
      <c r="AT333" s="234" t="s">
        <v>217</v>
      </c>
      <c r="AU333" s="234" t="s">
        <v>87</v>
      </c>
      <c r="AV333" s="12" t="s">
        <v>87</v>
      </c>
      <c r="AW333" s="12" t="s">
        <v>32</v>
      </c>
      <c r="AX333" s="12" t="s">
        <v>77</v>
      </c>
      <c r="AY333" s="234" t="s">
        <v>122</v>
      </c>
    </row>
    <row r="334" spans="1:65" s="12" customFormat="1">
      <c r="B334" s="224"/>
      <c r="C334" s="225"/>
      <c r="D334" s="216" t="s">
        <v>217</v>
      </c>
      <c r="E334" s="226" t="s">
        <v>1</v>
      </c>
      <c r="F334" s="227" t="s">
        <v>491</v>
      </c>
      <c r="G334" s="225"/>
      <c r="H334" s="228">
        <v>1.4</v>
      </c>
      <c r="I334" s="229"/>
      <c r="J334" s="225"/>
      <c r="K334" s="225"/>
      <c r="L334" s="230"/>
      <c r="M334" s="231"/>
      <c r="N334" s="232"/>
      <c r="O334" s="232"/>
      <c r="P334" s="232"/>
      <c r="Q334" s="232"/>
      <c r="R334" s="232"/>
      <c r="S334" s="232"/>
      <c r="T334" s="233"/>
      <c r="AT334" s="234" t="s">
        <v>217</v>
      </c>
      <c r="AU334" s="234" t="s">
        <v>87</v>
      </c>
      <c r="AV334" s="12" t="s">
        <v>87</v>
      </c>
      <c r="AW334" s="12" t="s">
        <v>32</v>
      </c>
      <c r="AX334" s="12" t="s">
        <v>77</v>
      </c>
      <c r="AY334" s="234" t="s">
        <v>122</v>
      </c>
    </row>
    <row r="335" spans="1:65" s="12" customFormat="1">
      <c r="B335" s="224"/>
      <c r="C335" s="225"/>
      <c r="D335" s="216" t="s">
        <v>217</v>
      </c>
      <c r="E335" s="226" t="s">
        <v>1</v>
      </c>
      <c r="F335" s="227" t="s">
        <v>492</v>
      </c>
      <c r="G335" s="225"/>
      <c r="H335" s="228">
        <v>3</v>
      </c>
      <c r="I335" s="229"/>
      <c r="J335" s="225"/>
      <c r="K335" s="225"/>
      <c r="L335" s="230"/>
      <c r="M335" s="231"/>
      <c r="N335" s="232"/>
      <c r="O335" s="232"/>
      <c r="P335" s="232"/>
      <c r="Q335" s="232"/>
      <c r="R335" s="232"/>
      <c r="S335" s="232"/>
      <c r="T335" s="233"/>
      <c r="AT335" s="234" t="s">
        <v>217</v>
      </c>
      <c r="AU335" s="234" t="s">
        <v>87</v>
      </c>
      <c r="AV335" s="12" t="s">
        <v>87</v>
      </c>
      <c r="AW335" s="12" t="s">
        <v>32</v>
      </c>
      <c r="AX335" s="12" t="s">
        <v>77</v>
      </c>
      <c r="AY335" s="234" t="s">
        <v>122</v>
      </c>
    </row>
    <row r="336" spans="1:65" s="12" customFormat="1">
      <c r="B336" s="224"/>
      <c r="C336" s="225"/>
      <c r="D336" s="216" t="s">
        <v>217</v>
      </c>
      <c r="E336" s="226" t="s">
        <v>1</v>
      </c>
      <c r="F336" s="227" t="s">
        <v>493</v>
      </c>
      <c r="G336" s="225"/>
      <c r="H336" s="228">
        <v>4.8</v>
      </c>
      <c r="I336" s="229"/>
      <c r="J336" s="225"/>
      <c r="K336" s="225"/>
      <c r="L336" s="230"/>
      <c r="M336" s="231"/>
      <c r="N336" s="232"/>
      <c r="O336" s="232"/>
      <c r="P336" s="232"/>
      <c r="Q336" s="232"/>
      <c r="R336" s="232"/>
      <c r="S336" s="232"/>
      <c r="T336" s="233"/>
      <c r="AT336" s="234" t="s">
        <v>217</v>
      </c>
      <c r="AU336" s="234" t="s">
        <v>87</v>
      </c>
      <c r="AV336" s="12" t="s">
        <v>87</v>
      </c>
      <c r="AW336" s="12" t="s">
        <v>32</v>
      </c>
      <c r="AX336" s="12" t="s">
        <v>77</v>
      </c>
      <c r="AY336" s="234" t="s">
        <v>122</v>
      </c>
    </row>
    <row r="337" spans="1:65" s="13" customFormat="1">
      <c r="B337" s="235"/>
      <c r="C337" s="236"/>
      <c r="D337" s="216" t="s">
        <v>217</v>
      </c>
      <c r="E337" s="237" t="s">
        <v>1</v>
      </c>
      <c r="F337" s="238" t="s">
        <v>225</v>
      </c>
      <c r="G337" s="236"/>
      <c r="H337" s="239">
        <v>14.399999999999999</v>
      </c>
      <c r="I337" s="240"/>
      <c r="J337" s="236"/>
      <c r="K337" s="236"/>
      <c r="L337" s="241"/>
      <c r="M337" s="242"/>
      <c r="N337" s="243"/>
      <c r="O337" s="243"/>
      <c r="P337" s="243"/>
      <c r="Q337" s="243"/>
      <c r="R337" s="243"/>
      <c r="S337" s="243"/>
      <c r="T337" s="244"/>
      <c r="AT337" s="245" t="s">
        <v>217</v>
      </c>
      <c r="AU337" s="245" t="s">
        <v>87</v>
      </c>
      <c r="AV337" s="13" t="s">
        <v>137</v>
      </c>
      <c r="AW337" s="13" t="s">
        <v>32</v>
      </c>
      <c r="AX337" s="13" t="s">
        <v>77</v>
      </c>
      <c r="AY337" s="245" t="s">
        <v>122</v>
      </c>
    </row>
    <row r="338" spans="1:65" s="14" customFormat="1">
      <c r="B338" s="246"/>
      <c r="C338" s="247"/>
      <c r="D338" s="216" t="s">
        <v>217</v>
      </c>
      <c r="E338" s="248" t="s">
        <v>1</v>
      </c>
      <c r="F338" s="249" t="s">
        <v>226</v>
      </c>
      <c r="G338" s="247"/>
      <c r="H338" s="250">
        <v>24</v>
      </c>
      <c r="I338" s="251"/>
      <c r="J338" s="247"/>
      <c r="K338" s="247"/>
      <c r="L338" s="252"/>
      <c r="M338" s="253"/>
      <c r="N338" s="254"/>
      <c r="O338" s="254"/>
      <c r="P338" s="254"/>
      <c r="Q338" s="254"/>
      <c r="R338" s="254"/>
      <c r="S338" s="254"/>
      <c r="T338" s="255"/>
      <c r="AT338" s="256" t="s">
        <v>217</v>
      </c>
      <c r="AU338" s="256" t="s">
        <v>87</v>
      </c>
      <c r="AV338" s="14" t="s">
        <v>141</v>
      </c>
      <c r="AW338" s="14" t="s">
        <v>32</v>
      </c>
      <c r="AX338" s="14" t="s">
        <v>85</v>
      </c>
      <c r="AY338" s="256" t="s">
        <v>122</v>
      </c>
    </row>
    <row r="339" spans="1:65" s="1" customFormat="1" ht="16.5" customHeight="1">
      <c r="A339" s="34"/>
      <c r="B339" s="35"/>
      <c r="C339" s="203" t="s">
        <v>494</v>
      </c>
      <c r="D339" s="203" t="s">
        <v>125</v>
      </c>
      <c r="E339" s="204" t="s">
        <v>495</v>
      </c>
      <c r="F339" s="205" t="s">
        <v>496</v>
      </c>
      <c r="G339" s="206" t="s">
        <v>215</v>
      </c>
      <c r="H339" s="207">
        <v>12.14</v>
      </c>
      <c r="I339" s="208">
        <v>273.22000000000003</v>
      </c>
      <c r="J339" s="209">
        <f>ROUND(I339*H339,2)</f>
        <v>3316.89</v>
      </c>
      <c r="K339" s="205" t="s">
        <v>129</v>
      </c>
      <c r="L339" s="39"/>
      <c r="M339" s="210" t="s">
        <v>1</v>
      </c>
      <c r="N339" s="211" t="s">
        <v>42</v>
      </c>
      <c r="O339" s="71"/>
      <c r="P339" s="212">
        <f>O339*H339</f>
        <v>0</v>
      </c>
      <c r="Q339" s="212">
        <v>0</v>
      </c>
      <c r="R339" s="212">
        <f>Q339*H339</f>
        <v>0</v>
      </c>
      <c r="S339" s="212">
        <v>6.3E-2</v>
      </c>
      <c r="T339" s="213">
        <f>S339*H339</f>
        <v>0.76482000000000006</v>
      </c>
      <c r="U339" s="34"/>
      <c r="V339" s="34"/>
      <c r="W339" s="34"/>
      <c r="X339" s="34"/>
      <c r="Y339" s="34"/>
      <c r="Z339" s="34"/>
      <c r="AA339" s="34"/>
      <c r="AB339" s="34"/>
      <c r="AC339" s="34"/>
      <c r="AD339" s="34"/>
      <c r="AE339" s="34"/>
      <c r="AR339" s="214" t="s">
        <v>141</v>
      </c>
      <c r="AT339" s="214" t="s">
        <v>125</v>
      </c>
      <c r="AU339" s="214" t="s">
        <v>87</v>
      </c>
      <c r="AY339" s="17" t="s">
        <v>122</v>
      </c>
      <c r="BE339" s="215">
        <f>IF(N339="základní",J339,0)</f>
        <v>3316.89</v>
      </c>
      <c r="BF339" s="215">
        <f>IF(N339="snížená",J339,0)</f>
        <v>0</v>
      </c>
      <c r="BG339" s="215">
        <f>IF(N339="zákl. přenesená",J339,0)</f>
        <v>0</v>
      </c>
      <c r="BH339" s="215">
        <f>IF(N339="sníž. přenesená",J339,0)</f>
        <v>0</v>
      </c>
      <c r="BI339" s="215">
        <f>IF(N339="nulová",J339,0)</f>
        <v>0</v>
      </c>
      <c r="BJ339" s="17" t="s">
        <v>85</v>
      </c>
      <c r="BK339" s="215">
        <f>ROUND(I339*H339,2)</f>
        <v>3316.89</v>
      </c>
      <c r="BL339" s="17" t="s">
        <v>141</v>
      </c>
      <c r="BM339" s="214" t="s">
        <v>497</v>
      </c>
    </row>
    <row r="340" spans="1:65" s="12" customFormat="1">
      <c r="B340" s="224"/>
      <c r="C340" s="225"/>
      <c r="D340" s="216" t="s">
        <v>217</v>
      </c>
      <c r="E340" s="226" t="s">
        <v>1</v>
      </c>
      <c r="F340" s="227" t="s">
        <v>498</v>
      </c>
      <c r="G340" s="225"/>
      <c r="H340" s="228">
        <v>3.44</v>
      </c>
      <c r="I340" s="229"/>
      <c r="J340" s="225"/>
      <c r="K340" s="225"/>
      <c r="L340" s="230"/>
      <c r="M340" s="231"/>
      <c r="N340" s="232"/>
      <c r="O340" s="232"/>
      <c r="P340" s="232"/>
      <c r="Q340" s="232"/>
      <c r="R340" s="232"/>
      <c r="S340" s="232"/>
      <c r="T340" s="233"/>
      <c r="AT340" s="234" t="s">
        <v>217</v>
      </c>
      <c r="AU340" s="234" t="s">
        <v>87</v>
      </c>
      <c r="AV340" s="12" t="s">
        <v>87</v>
      </c>
      <c r="AW340" s="12" t="s">
        <v>32</v>
      </c>
      <c r="AX340" s="12" t="s">
        <v>77</v>
      </c>
      <c r="AY340" s="234" t="s">
        <v>122</v>
      </c>
    </row>
    <row r="341" spans="1:65" s="12" customFormat="1">
      <c r="B341" s="224"/>
      <c r="C341" s="225"/>
      <c r="D341" s="216" t="s">
        <v>217</v>
      </c>
      <c r="E341" s="226" t="s">
        <v>1</v>
      </c>
      <c r="F341" s="227" t="s">
        <v>499</v>
      </c>
      <c r="G341" s="225"/>
      <c r="H341" s="228">
        <v>8.6999999999999993</v>
      </c>
      <c r="I341" s="229"/>
      <c r="J341" s="225"/>
      <c r="K341" s="225"/>
      <c r="L341" s="230"/>
      <c r="M341" s="231"/>
      <c r="N341" s="232"/>
      <c r="O341" s="232"/>
      <c r="P341" s="232"/>
      <c r="Q341" s="232"/>
      <c r="R341" s="232"/>
      <c r="S341" s="232"/>
      <c r="T341" s="233"/>
      <c r="AT341" s="234" t="s">
        <v>217</v>
      </c>
      <c r="AU341" s="234" t="s">
        <v>87</v>
      </c>
      <c r="AV341" s="12" t="s">
        <v>87</v>
      </c>
      <c r="AW341" s="12" t="s">
        <v>32</v>
      </c>
      <c r="AX341" s="12" t="s">
        <v>77</v>
      </c>
      <c r="AY341" s="234" t="s">
        <v>122</v>
      </c>
    </row>
    <row r="342" spans="1:65" s="14" customFormat="1">
      <c r="B342" s="246"/>
      <c r="C342" s="247"/>
      <c r="D342" s="216" t="s">
        <v>217</v>
      </c>
      <c r="E342" s="248" t="s">
        <v>1</v>
      </c>
      <c r="F342" s="249" t="s">
        <v>226</v>
      </c>
      <c r="G342" s="247"/>
      <c r="H342" s="250">
        <v>12.139999999999999</v>
      </c>
      <c r="I342" s="251"/>
      <c r="J342" s="247"/>
      <c r="K342" s="247"/>
      <c r="L342" s="252"/>
      <c r="M342" s="253"/>
      <c r="N342" s="254"/>
      <c r="O342" s="254"/>
      <c r="P342" s="254"/>
      <c r="Q342" s="254"/>
      <c r="R342" s="254"/>
      <c r="S342" s="254"/>
      <c r="T342" s="255"/>
      <c r="AT342" s="256" t="s">
        <v>217</v>
      </c>
      <c r="AU342" s="256" t="s">
        <v>87</v>
      </c>
      <c r="AV342" s="14" t="s">
        <v>141</v>
      </c>
      <c r="AW342" s="14" t="s">
        <v>32</v>
      </c>
      <c r="AX342" s="14" t="s">
        <v>85</v>
      </c>
      <c r="AY342" s="256" t="s">
        <v>122</v>
      </c>
    </row>
    <row r="343" spans="1:65" s="1" customFormat="1" ht="21.75" customHeight="1">
      <c r="A343" s="34"/>
      <c r="B343" s="35"/>
      <c r="C343" s="203" t="s">
        <v>500</v>
      </c>
      <c r="D343" s="203" t="s">
        <v>125</v>
      </c>
      <c r="E343" s="204" t="s">
        <v>501</v>
      </c>
      <c r="F343" s="205" t="s">
        <v>502</v>
      </c>
      <c r="G343" s="206" t="s">
        <v>215</v>
      </c>
      <c r="H343" s="207">
        <v>7.4</v>
      </c>
      <c r="I343" s="208">
        <v>224.52</v>
      </c>
      <c r="J343" s="209">
        <f>ROUND(I343*H343,2)</f>
        <v>1661.45</v>
      </c>
      <c r="K343" s="205" t="s">
        <v>129</v>
      </c>
      <c r="L343" s="39"/>
      <c r="M343" s="210" t="s">
        <v>1</v>
      </c>
      <c r="N343" s="211" t="s">
        <v>42</v>
      </c>
      <c r="O343" s="71"/>
      <c r="P343" s="212">
        <f>O343*H343</f>
        <v>0</v>
      </c>
      <c r="Q343" s="212">
        <v>0</v>
      </c>
      <c r="R343" s="212">
        <f>Q343*H343</f>
        <v>0</v>
      </c>
      <c r="S343" s="212">
        <v>0.187</v>
      </c>
      <c r="T343" s="213">
        <f>S343*H343</f>
        <v>1.3838000000000001</v>
      </c>
      <c r="U343" s="34"/>
      <c r="V343" s="34"/>
      <c r="W343" s="34"/>
      <c r="X343" s="34"/>
      <c r="Y343" s="34"/>
      <c r="Z343" s="34"/>
      <c r="AA343" s="34"/>
      <c r="AB343" s="34"/>
      <c r="AC343" s="34"/>
      <c r="AD343" s="34"/>
      <c r="AE343" s="34"/>
      <c r="AR343" s="214" t="s">
        <v>141</v>
      </c>
      <c r="AT343" s="214" t="s">
        <v>125</v>
      </c>
      <c r="AU343" s="214" t="s">
        <v>87</v>
      </c>
      <c r="AY343" s="17" t="s">
        <v>122</v>
      </c>
      <c r="BE343" s="215">
        <f>IF(N343="základní",J343,0)</f>
        <v>1661.45</v>
      </c>
      <c r="BF343" s="215">
        <f>IF(N343="snížená",J343,0)</f>
        <v>0</v>
      </c>
      <c r="BG343" s="215">
        <f>IF(N343="zákl. přenesená",J343,0)</f>
        <v>0</v>
      </c>
      <c r="BH343" s="215">
        <f>IF(N343="sníž. přenesená",J343,0)</f>
        <v>0</v>
      </c>
      <c r="BI343" s="215">
        <f>IF(N343="nulová",J343,0)</f>
        <v>0</v>
      </c>
      <c r="BJ343" s="17" t="s">
        <v>85</v>
      </c>
      <c r="BK343" s="215">
        <f>ROUND(I343*H343,2)</f>
        <v>1661.45</v>
      </c>
      <c r="BL343" s="17" t="s">
        <v>141</v>
      </c>
      <c r="BM343" s="214" t="s">
        <v>503</v>
      </c>
    </row>
    <row r="344" spans="1:65" s="12" customFormat="1">
      <c r="B344" s="224"/>
      <c r="C344" s="225"/>
      <c r="D344" s="216" t="s">
        <v>217</v>
      </c>
      <c r="E344" s="226" t="s">
        <v>1</v>
      </c>
      <c r="F344" s="227" t="s">
        <v>218</v>
      </c>
      <c r="G344" s="225"/>
      <c r="H344" s="228">
        <v>7.4</v>
      </c>
      <c r="I344" s="229"/>
      <c r="J344" s="225"/>
      <c r="K344" s="225"/>
      <c r="L344" s="230"/>
      <c r="M344" s="231"/>
      <c r="N344" s="232"/>
      <c r="O344" s="232"/>
      <c r="P344" s="232"/>
      <c r="Q344" s="232"/>
      <c r="R344" s="232"/>
      <c r="S344" s="232"/>
      <c r="T344" s="233"/>
      <c r="AT344" s="234" t="s">
        <v>217</v>
      </c>
      <c r="AU344" s="234" t="s">
        <v>87</v>
      </c>
      <c r="AV344" s="12" t="s">
        <v>87</v>
      </c>
      <c r="AW344" s="12" t="s">
        <v>32</v>
      </c>
      <c r="AX344" s="12" t="s">
        <v>85</v>
      </c>
      <c r="AY344" s="234" t="s">
        <v>122</v>
      </c>
    </row>
    <row r="345" spans="1:65" s="1" customFormat="1" ht="21.75" customHeight="1">
      <c r="A345" s="34"/>
      <c r="B345" s="35"/>
      <c r="C345" s="203" t="s">
        <v>504</v>
      </c>
      <c r="D345" s="203" t="s">
        <v>125</v>
      </c>
      <c r="E345" s="204" t="s">
        <v>505</v>
      </c>
      <c r="F345" s="205" t="s">
        <v>506</v>
      </c>
      <c r="G345" s="206" t="s">
        <v>215</v>
      </c>
      <c r="H345" s="207">
        <v>6.2</v>
      </c>
      <c r="I345" s="208">
        <v>300.62</v>
      </c>
      <c r="J345" s="209">
        <f>ROUND(I345*H345,2)</f>
        <v>1863.84</v>
      </c>
      <c r="K345" s="205" t="s">
        <v>129</v>
      </c>
      <c r="L345" s="39"/>
      <c r="M345" s="210" t="s">
        <v>1</v>
      </c>
      <c r="N345" s="211" t="s">
        <v>42</v>
      </c>
      <c r="O345" s="71"/>
      <c r="P345" s="212">
        <f>O345*H345</f>
        <v>0</v>
      </c>
      <c r="Q345" s="212">
        <v>0</v>
      </c>
      <c r="R345" s="212">
        <f>Q345*H345</f>
        <v>0</v>
      </c>
      <c r="S345" s="212">
        <v>0.27</v>
      </c>
      <c r="T345" s="213">
        <f>S345*H345</f>
        <v>1.6740000000000002</v>
      </c>
      <c r="U345" s="34"/>
      <c r="V345" s="34"/>
      <c r="W345" s="34"/>
      <c r="X345" s="34"/>
      <c r="Y345" s="34"/>
      <c r="Z345" s="34"/>
      <c r="AA345" s="34"/>
      <c r="AB345" s="34"/>
      <c r="AC345" s="34"/>
      <c r="AD345" s="34"/>
      <c r="AE345" s="34"/>
      <c r="AR345" s="214" t="s">
        <v>141</v>
      </c>
      <c r="AT345" s="214" t="s">
        <v>125</v>
      </c>
      <c r="AU345" s="214" t="s">
        <v>87</v>
      </c>
      <c r="AY345" s="17" t="s">
        <v>122</v>
      </c>
      <c r="BE345" s="215">
        <f>IF(N345="základní",J345,0)</f>
        <v>1863.84</v>
      </c>
      <c r="BF345" s="215">
        <f>IF(N345="snížená",J345,0)</f>
        <v>0</v>
      </c>
      <c r="BG345" s="215">
        <f>IF(N345="zákl. přenesená",J345,0)</f>
        <v>0</v>
      </c>
      <c r="BH345" s="215">
        <f>IF(N345="sníž. přenesená",J345,0)</f>
        <v>0</v>
      </c>
      <c r="BI345" s="215">
        <f>IF(N345="nulová",J345,0)</f>
        <v>0</v>
      </c>
      <c r="BJ345" s="17" t="s">
        <v>85</v>
      </c>
      <c r="BK345" s="215">
        <f>ROUND(I345*H345,2)</f>
        <v>1863.84</v>
      </c>
      <c r="BL345" s="17" t="s">
        <v>141</v>
      </c>
      <c r="BM345" s="214" t="s">
        <v>507</v>
      </c>
    </row>
    <row r="346" spans="1:65" s="12" customFormat="1">
      <c r="B346" s="224"/>
      <c r="C346" s="225"/>
      <c r="D346" s="216" t="s">
        <v>217</v>
      </c>
      <c r="E346" s="226" t="s">
        <v>1</v>
      </c>
      <c r="F346" s="227" t="s">
        <v>230</v>
      </c>
      <c r="G346" s="225"/>
      <c r="H346" s="228">
        <v>6.2</v>
      </c>
      <c r="I346" s="229"/>
      <c r="J346" s="225"/>
      <c r="K346" s="225"/>
      <c r="L346" s="230"/>
      <c r="M346" s="231"/>
      <c r="N346" s="232"/>
      <c r="O346" s="232"/>
      <c r="P346" s="232"/>
      <c r="Q346" s="232"/>
      <c r="R346" s="232"/>
      <c r="S346" s="232"/>
      <c r="T346" s="233"/>
      <c r="AT346" s="234" t="s">
        <v>217</v>
      </c>
      <c r="AU346" s="234" t="s">
        <v>87</v>
      </c>
      <c r="AV346" s="12" t="s">
        <v>87</v>
      </c>
      <c r="AW346" s="12" t="s">
        <v>32</v>
      </c>
      <c r="AX346" s="12" t="s">
        <v>85</v>
      </c>
      <c r="AY346" s="234" t="s">
        <v>122</v>
      </c>
    </row>
    <row r="347" spans="1:65" s="1" customFormat="1" ht="21.75" customHeight="1">
      <c r="A347" s="34"/>
      <c r="B347" s="35"/>
      <c r="C347" s="203" t="s">
        <v>508</v>
      </c>
      <c r="D347" s="203" t="s">
        <v>125</v>
      </c>
      <c r="E347" s="204" t="s">
        <v>509</v>
      </c>
      <c r="F347" s="205" t="s">
        <v>510</v>
      </c>
      <c r="G347" s="206" t="s">
        <v>215</v>
      </c>
      <c r="H347" s="207">
        <v>4.7699999999999996</v>
      </c>
      <c r="I347" s="208">
        <v>125.58</v>
      </c>
      <c r="J347" s="209">
        <f>ROUND(I347*H347,2)</f>
        <v>599.02</v>
      </c>
      <c r="K347" s="205" t="s">
        <v>129</v>
      </c>
      <c r="L347" s="39"/>
      <c r="M347" s="210" t="s">
        <v>1</v>
      </c>
      <c r="N347" s="211" t="s">
        <v>42</v>
      </c>
      <c r="O347" s="71"/>
      <c r="P347" s="212">
        <f>O347*H347</f>
        <v>0</v>
      </c>
      <c r="Q347" s="212">
        <v>0</v>
      </c>
      <c r="R347" s="212">
        <f>Q347*H347</f>
        <v>0</v>
      </c>
      <c r="S347" s="212">
        <v>0.18</v>
      </c>
      <c r="T347" s="213">
        <f>S347*H347</f>
        <v>0.85859999999999992</v>
      </c>
      <c r="U347" s="34"/>
      <c r="V347" s="34"/>
      <c r="W347" s="34"/>
      <c r="X347" s="34"/>
      <c r="Y347" s="34"/>
      <c r="Z347" s="34"/>
      <c r="AA347" s="34"/>
      <c r="AB347" s="34"/>
      <c r="AC347" s="34"/>
      <c r="AD347" s="34"/>
      <c r="AE347" s="34"/>
      <c r="AR347" s="214" t="s">
        <v>141</v>
      </c>
      <c r="AT347" s="214" t="s">
        <v>125</v>
      </c>
      <c r="AU347" s="214" t="s">
        <v>87</v>
      </c>
      <c r="AY347" s="17" t="s">
        <v>122</v>
      </c>
      <c r="BE347" s="215">
        <f>IF(N347="základní",J347,0)</f>
        <v>599.02</v>
      </c>
      <c r="BF347" s="215">
        <f>IF(N347="snížená",J347,0)</f>
        <v>0</v>
      </c>
      <c r="BG347" s="215">
        <f>IF(N347="zákl. přenesená",J347,0)</f>
        <v>0</v>
      </c>
      <c r="BH347" s="215">
        <f>IF(N347="sníž. přenesená",J347,0)</f>
        <v>0</v>
      </c>
      <c r="BI347" s="215">
        <f>IF(N347="nulová",J347,0)</f>
        <v>0</v>
      </c>
      <c r="BJ347" s="17" t="s">
        <v>85</v>
      </c>
      <c r="BK347" s="215">
        <f>ROUND(I347*H347,2)</f>
        <v>599.02</v>
      </c>
      <c r="BL347" s="17" t="s">
        <v>141</v>
      </c>
      <c r="BM347" s="214" t="s">
        <v>511</v>
      </c>
    </row>
    <row r="348" spans="1:65" s="12" customFormat="1">
      <c r="B348" s="224"/>
      <c r="C348" s="225"/>
      <c r="D348" s="216" t="s">
        <v>217</v>
      </c>
      <c r="E348" s="226" t="s">
        <v>1</v>
      </c>
      <c r="F348" s="227" t="s">
        <v>512</v>
      </c>
      <c r="G348" s="225"/>
      <c r="H348" s="228">
        <v>1.47</v>
      </c>
      <c r="I348" s="229"/>
      <c r="J348" s="225"/>
      <c r="K348" s="225"/>
      <c r="L348" s="230"/>
      <c r="M348" s="231"/>
      <c r="N348" s="232"/>
      <c r="O348" s="232"/>
      <c r="P348" s="232"/>
      <c r="Q348" s="232"/>
      <c r="R348" s="232"/>
      <c r="S348" s="232"/>
      <c r="T348" s="233"/>
      <c r="AT348" s="234" t="s">
        <v>217</v>
      </c>
      <c r="AU348" s="234" t="s">
        <v>87</v>
      </c>
      <c r="AV348" s="12" t="s">
        <v>87</v>
      </c>
      <c r="AW348" s="12" t="s">
        <v>32</v>
      </c>
      <c r="AX348" s="12" t="s">
        <v>77</v>
      </c>
      <c r="AY348" s="234" t="s">
        <v>122</v>
      </c>
    </row>
    <row r="349" spans="1:65" s="13" customFormat="1">
      <c r="B349" s="235"/>
      <c r="C349" s="236"/>
      <c r="D349" s="216" t="s">
        <v>217</v>
      </c>
      <c r="E349" s="237" t="s">
        <v>1</v>
      </c>
      <c r="F349" s="238" t="s">
        <v>224</v>
      </c>
      <c r="G349" s="236"/>
      <c r="H349" s="239">
        <v>1.47</v>
      </c>
      <c r="I349" s="240"/>
      <c r="J349" s="236"/>
      <c r="K349" s="236"/>
      <c r="L349" s="241"/>
      <c r="M349" s="242"/>
      <c r="N349" s="243"/>
      <c r="O349" s="243"/>
      <c r="P349" s="243"/>
      <c r="Q349" s="243"/>
      <c r="R349" s="243"/>
      <c r="S349" s="243"/>
      <c r="T349" s="244"/>
      <c r="AT349" s="245" t="s">
        <v>217</v>
      </c>
      <c r="AU349" s="245" t="s">
        <v>87</v>
      </c>
      <c r="AV349" s="13" t="s">
        <v>137</v>
      </c>
      <c r="AW349" s="13" t="s">
        <v>32</v>
      </c>
      <c r="AX349" s="13" t="s">
        <v>77</v>
      </c>
      <c r="AY349" s="245" t="s">
        <v>122</v>
      </c>
    </row>
    <row r="350" spans="1:65" s="12" customFormat="1">
      <c r="B350" s="224"/>
      <c r="C350" s="225"/>
      <c r="D350" s="216" t="s">
        <v>217</v>
      </c>
      <c r="E350" s="226" t="s">
        <v>1</v>
      </c>
      <c r="F350" s="227" t="s">
        <v>513</v>
      </c>
      <c r="G350" s="225"/>
      <c r="H350" s="228">
        <v>3.3</v>
      </c>
      <c r="I350" s="229"/>
      <c r="J350" s="225"/>
      <c r="K350" s="225"/>
      <c r="L350" s="230"/>
      <c r="M350" s="231"/>
      <c r="N350" s="232"/>
      <c r="O350" s="232"/>
      <c r="P350" s="232"/>
      <c r="Q350" s="232"/>
      <c r="R350" s="232"/>
      <c r="S350" s="232"/>
      <c r="T350" s="233"/>
      <c r="AT350" s="234" t="s">
        <v>217</v>
      </c>
      <c r="AU350" s="234" t="s">
        <v>87</v>
      </c>
      <c r="AV350" s="12" t="s">
        <v>87</v>
      </c>
      <c r="AW350" s="12" t="s">
        <v>32</v>
      </c>
      <c r="AX350" s="12" t="s">
        <v>77</v>
      </c>
      <c r="AY350" s="234" t="s">
        <v>122</v>
      </c>
    </row>
    <row r="351" spans="1:65" s="13" customFormat="1">
      <c r="B351" s="235"/>
      <c r="C351" s="236"/>
      <c r="D351" s="216" t="s">
        <v>217</v>
      </c>
      <c r="E351" s="237" t="s">
        <v>1</v>
      </c>
      <c r="F351" s="238" t="s">
        <v>225</v>
      </c>
      <c r="G351" s="236"/>
      <c r="H351" s="239">
        <v>3.3</v>
      </c>
      <c r="I351" s="240"/>
      <c r="J351" s="236"/>
      <c r="K351" s="236"/>
      <c r="L351" s="241"/>
      <c r="M351" s="242"/>
      <c r="N351" s="243"/>
      <c r="O351" s="243"/>
      <c r="P351" s="243"/>
      <c r="Q351" s="243"/>
      <c r="R351" s="243"/>
      <c r="S351" s="243"/>
      <c r="T351" s="244"/>
      <c r="AT351" s="245" t="s">
        <v>217</v>
      </c>
      <c r="AU351" s="245" t="s">
        <v>87</v>
      </c>
      <c r="AV351" s="13" t="s">
        <v>137</v>
      </c>
      <c r="AW351" s="13" t="s">
        <v>32</v>
      </c>
      <c r="AX351" s="13" t="s">
        <v>77</v>
      </c>
      <c r="AY351" s="245" t="s">
        <v>122</v>
      </c>
    </row>
    <row r="352" spans="1:65" s="14" customFormat="1">
      <c r="B352" s="246"/>
      <c r="C352" s="247"/>
      <c r="D352" s="216" t="s">
        <v>217</v>
      </c>
      <c r="E352" s="248" t="s">
        <v>1</v>
      </c>
      <c r="F352" s="249" t="s">
        <v>226</v>
      </c>
      <c r="G352" s="247"/>
      <c r="H352" s="250">
        <v>4.7699999999999996</v>
      </c>
      <c r="I352" s="251"/>
      <c r="J352" s="247"/>
      <c r="K352" s="247"/>
      <c r="L352" s="252"/>
      <c r="M352" s="253"/>
      <c r="N352" s="254"/>
      <c r="O352" s="254"/>
      <c r="P352" s="254"/>
      <c r="Q352" s="254"/>
      <c r="R352" s="254"/>
      <c r="S352" s="254"/>
      <c r="T352" s="255"/>
      <c r="AT352" s="256" t="s">
        <v>217</v>
      </c>
      <c r="AU352" s="256" t="s">
        <v>87</v>
      </c>
      <c r="AV352" s="14" t="s">
        <v>141</v>
      </c>
      <c r="AW352" s="14" t="s">
        <v>32</v>
      </c>
      <c r="AX352" s="14" t="s">
        <v>85</v>
      </c>
      <c r="AY352" s="256" t="s">
        <v>122</v>
      </c>
    </row>
    <row r="353" spans="1:65" s="1" customFormat="1" ht="21.75" customHeight="1">
      <c r="A353" s="34"/>
      <c r="B353" s="35"/>
      <c r="C353" s="203" t="s">
        <v>514</v>
      </c>
      <c r="D353" s="203" t="s">
        <v>125</v>
      </c>
      <c r="E353" s="204" t="s">
        <v>515</v>
      </c>
      <c r="F353" s="205" t="s">
        <v>516</v>
      </c>
      <c r="G353" s="206" t="s">
        <v>215</v>
      </c>
      <c r="H353" s="207">
        <v>655.1</v>
      </c>
      <c r="I353" s="208">
        <v>38.049999999999997</v>
      </c>
      <c r="J353" s="209">
        <f>ROUND(I353*H353,2)</f>
        <v>24926.560000000001</v>
      </c>
      <c r="K353" s="205" t="s">
        <v>129</v>
      </c>
      <c r="L353" s="39"/>
      <c r="M353" s="210" t="s">
        <v>1</v>
      </c>
      <c r="N353" s="211" t="s">
        <v>42</v>
      </c>
      <c r="O353" s="71"/>
      <c r="P353" s="212">
        <f>O353*H353</f>
        <v>0</v>
      </c>
      <c r="Q353" s="212">
        <v>0</v>
      </c>
      <c r="R353" s="212">
        <f>Q353*H353</f>
        <v>0</v>
      </c>
      <c r="S353" s="212">
        <v>0.01</v>
      </c>
      <c r="T353" s="213">
        <f>S353*H353</f>
        <v>6.5510000000000002</v>
      </c>
      <c r="U353" s="34"/>
      <c r="V353" s="34"/>
      <c r="W353" s="34"/>
      <c r="X353" s="34"/>
      <c r="Y353" s="34"/>
      <c r="Z353" s="34"/>
      <c r="AA353" s="34"/>
      <c r="AB353" s="34"/>
      <c r="AC353" s="34"/>
      <c r="AD353" s="34"/>
      <c r="AE353" s="34"/>
      <c r="AR353" s="214" t="s">
        <v>141</v>
      </c>
      <c r="AT353" s="214" t="s">
        <v>125</v>
      </c>
      <c r="AU353" s="214" t="s">
        <v>87</v>
      </c>
      <c r="AY353" s="17" t="s">
        <v>122</v>
      </c>
      <c r="BE353" s="215">
        <f>IF(N353="základní",J353,0)</f>
        <v>24926.560000000001</v>
      </c>
      <c r="BF353" s="215">
        <f>IF(N353="snížená",J353,0)</f>
        <v>0</v>
      </c>
      <c r="BG353" s="215">
        <f>IF(N353="zákl. přenesená",J353,0)</f>
        <v>0</v>
      </c>
      <c r="BH353" s="215">
        <f>IF(N353="sníž. přenesená",J353,0)</f>
        <v>0</v>
      </c>
      <c r="BI353" s="215">
        <f>IF(N353="nulová",J353,0)</f>
        <v>0</v>
      </c>
      <c r="BJ353" s="17" t="s">
        <v>85</v>
      </c>
      <c r="BK353" s="215">
        <f>ROUND(I353*H353,2)</f>
        <v>24926.560000000001</v>
      </c>
      <c r="BL353" s="17" t="s">
        <v>141</v>
      </c>
      <c r="BM353" s="214" t="s">
        <v>517</v>
      </c>
    </row>
    <row r="354" spans="1:65" s="1" customFormat="1" ht="21.75" customHeight="1">
      <c r="A354" s="34"/>
      <c r="B354" s="35"/>
      <c r="C354" s="203" t="s">
        <v>518</v>
      </c>
      <c r="D354" s="203" t="s">
        <v>125</v>
      </c>
      <c r="E354" s="204" t="s">
        <v>519</v>
      </c>
      <c r="F354" s="205" t="s">
        <v>520</v>
      </c>
      <c r="G354" s="206" t="s">
        <v>215</v>
      </c>
      <c r="H354" s="207">
        <v>914.02</v>
      </c>
      <c r="I354" s="208">
        <v>49.47</v>
      </c>
      <c r="J354" s="209">
        <f>ROUND(I354*H354,2)</f>
        <v>45216.57</v>
      </c>
      <c r="K354" s="205" t="s">
        <v>129</v>
      </c>
      <c r="L354" s="39"/>
      <c r="M354" s="210" t="s">
        <v>1</v>
      </c>
      <c r="N354" s="211" t="s">
        <v>42</v>
      </c>
      <c r="O354" s="71"/>
      <c r="P354" s="212">
        <f>O354*H354</f>
        <v>0</v>
      </c>
      <c r="Q354" s="212">
        <v>0</v>
      </c>
      <c r="R354" s="212">
        <f>Q354*H354</f>
        <v>0</v>
      </c>
      <c r="S354" s="212">
        <v>0.02</v>
      </c>
      <c r="T354" s="213">
        <f>S354*H354</f>
        <v>18.2804</v>
      </c>
      <c r="U354" s="34"/>
      <c r="V354" s="34"/>
      <c r="W354" s="34"/>
      <c r="X354" s="34"/>
      <c r="Y354" s="34"/>
      <c r="Z354" s="34"/>
      <c r="AA354" s="34"/>
      <c r="AB354" s="34"/>
      <c r="AC354" s="34"/>
      <c r="AD354" s="34"/>
      <c r="AE354" s="34"/>
      <c r="AR354" s="214" t="s">
        <v>141</v>
      </c>
      <c r="AT354" s="214" t="s">
        <v>125</v>
      </c>
      <c r="AU354" s="214" t="s">
        <v>87</v>
      </c>
      <c r="AY354" s="17" t="s">
        <v>122</v>
      </c>
      <c r="BE354" s="215">
        <f>IF(N354="základní",J354,0)</f>
        <v>45216.57</v>
      </c>
      <c r="BF354" s="215">
        <f>IF(N354="snížená",J354,0)</f>
        <v>0</v>
      </c>
      <c r="BG354" s="215">
        <f>IF(N354="zákl. přenesená",J354,0)</f>
        <v>0</v>
      </c>
      <c r="BH354" s="215">
        <f>IF(N354="sníž. přenesená",J354,0)</f>
        <v>0</v>
      </c>
      <c r="BI354" s="215">
        <f>IF(N354="nulová",J354,0)</f>
        <v>0</v>
      </c>
      <c r="BJ354" s="17" t="s">
        <v>85</v>
      </c>
      <c r="BK354" s="215">
        <f>ROUND(I354*H354,2)</f>
        <v>45216.57</v>
      </c>
      <c r="BL354" s="17" t="s">
        <v>141</v>
      </c>
      <c r="BM354" s="214" t="s">
        <v>521</v>
      </c>
    </row>
    <row r="355" spans="1:65" s="1" customFormat="1" ht="21.75" customHeight="1">
      <c r="A355" s="34"/>
      <c r="B355" s="35"/>
      <c r="C355" s="203" t="s">
        <v>522</v>
      </c>
      <c r="D355" s="203" t="s">
        <v>125</v>
      </c>
      <c r="E355" s="204" t="s">
        <v>523</v>
      </c>
      <c r="F355" s="205" t="s">
        <v>524</v>
      </c>
      <c r="G355" s="206" t="s">
        <v>215</v>
      </c>
      <c r="H355" s="207">
        <v>45.25</v>
      </c>
      <c r="I355" s="208">
        <v>98.94</v>
      </c>
      <c r="J355" s="209">
        <f>ROUND(I355*H355,2)</f>
        <v>4477.04</v>
      </c>
      <c r="K355" s="205" t="s">
        <v>129</v>
      </c>
      <c r="L355" s="39"/>
      <c r="M355" s="210" t="s">
        <v>1</v>
      </c>
      <c r="N355" s="211" t="s">
        <v>42</v>
      </c>
      <c r="O355" s="71"/>
      <c r="P355" s="212">
        <f>O355*H355</f>
        <v>0</v>
      </c>
      <c r="Q355" s="212">
        <v>0</v>
      </c>
      <c r="R355" s="212">
        <f>Q355*H355</f>
        <v>0</v>
      </c>
      <c r="S355" s="212">
        <v>4.5999999999999999E-2</v>
      </c>
      <c r="T355" s="213">
        <f>S355*H355</f>
        <v>2.0815000000000001</v>
      </c>
      <c r="U355" s="34"/>
      <c r="V355" s="34"/>
      <c r="W355" s="34"/>
      <c r="X355" s="34"/>
      <c r="Y355" s="34"/>
      <c r="Z355" s="34"/>
      <c r="AA355" s="34"/>
      <c r="AB355" s="34"/>
      <c r="AC355" s="34"/>
      <c r="AD355" s="34"/>
      <c r="AE355" s="34"/>
      <c r="AR355" s="214" t="s">
        <v>141</v>
      </c>
      <c r="AT355" s="214" t="s">
        <v>125</v>
      </c>
      <c r="AU355" s="214" t="s">
        <v>87</v>
      </c>
      <c r="AY355" s="17" t="s">
        <v>122</v>
      </c>
      <c r="BE355" s="215">
        <f>IF(N355="základní",J355,0)</f>
        <v>4477.04</v>
      </c>
      <c r="BF355" s="215">
        <f>IF(N355="snížená",J355,0)</f>
        <v>0</v>
      </c>
      <c r="BG355" s="215">
        <f>IF(N355="zákl. přenesená",J355,0)</f>
        <v>0</v>
      </c>
      <c r="BH355" s="215">
        <f>IF(N355="sníž. přenesená",J355,0)</f>
        <v>0</v>
      </c>
      <c r="BI355" s="215">
        <f>IF(N355="nulová",J355,0)</f>
        <v>0</v>
      </c>
      <c r="BJ355" s="17" t="s">
        <v>85</v>
      </c>
      <c r="BK355" s="215">
        <f>ROUND(I355*H355,2)</f>
        <v>4477.04</v>
      </c>
      <c r="BL355" s="17" t="s">
        <v>141</v>
      </c>
      <c r="BM355" s="214" t="s">
        <v>525</v>
      </c>
    </row>
    <row r="356" spans="1:65" s="12" customFormat="1">
      <c r="B356" s="224"/>
      <c r="C356" s="225"/>
      <c r="D356" s="216" t="s">
        <v>217</v>
      </c>
      <c r="E356" s="226" t="s">
        <v>1</v>
      </c>
      <c r="F356" s="227" t="s">
        <v>526</v>
      </c>
      <c r="G356" s="225"/>
      <c r="H356" s="228">
        <v>45.25</v>
      </c>
      <c r="I356" s="229"/>
      <c r="J356" s="225"/>
      <c r="K356" s="225"/>
      <c r="L356" s="230"/>
      <c r="M356" s="231"/>
      <c r="N356" s="232"/>
      <c r="O356" s="232"/>
      <c r="P356" s="232"/>
      <c r="Q356" s="232"/>
      <c r="R356" s="232"/>
      <c r="S356" s="232"/>
      <c r="T356" s="233"/>
      <c r="AT356" s="234" t="s">
        <v>217</v>
      </c>
      <c r="AU356" s="234" t="s">
        <v>87</v>
      </c>
      <c r="AV356" s="12" t="s">
        <v>87</v>
      </c>
      <c r="AW356" s="12" t="s">
        <v>32</v>
      </c>
      <c r="AX356" s="12" t="s">
        <v>85</v>
      </c>
      <c r="AY356" s="234" t="s">
        <v>122</v>
      </c>
    </row>
    <row r="357" spans="1:65" s="1" customFormat="1" ht="21.75" customHeight="1">
      <c r="A357" s="34"/>
      <c r="B357" s="35"/>
      <c r="C357" s="203" t="s">
        <v>527</v>
      </c>
      <c r="D357" s="203" t="s">
        <v>125</v>
      </c>
      <c r="E357" s="204" t="s">
        <v>528</v>
      </c>
      <c r="F357" s="205" t="s">
        <v>529</v>
      </c>
      <c r="G357" s="206" t="s">
        <v>215</v>
      </c>
      <c r="H357" s="207">
        <v>45.25</v>
      </c>
      <c r="I357" s="208">
        <v>114.16</v>
      </c>
      <c r="J357" s="209">
        <f>ROUND(I357*H357,2)</f>
        <v>5165.74</v>
      </c>
      <c r="K357" s="205" t="s">
        <v>129</v>
      </c>
      <c r="L357" s="39"/>
      <c r="M357" s="210" t="s">
        <v>1</v>
      </c>
      <c r="N357" s="211" t="s">
        <v>42</v>
      </c>
      <c r="O357" s="71"/>
      <c r="P357" s="212">
        <f>O357*H357</f>
        <v>0</v>
      </c>
      <c r="Q357" s="212">
        <v>0</v>
      </c>
      <c r="R357" s="212">
        <f>Q357*H357</f>
        <v>0</v>
      </c>
      <c r="S357" s="212">
        <v>6.8000000000000005E-2</v>
      </c>
      <c r="T357" s="213">
        <f>S357*H357</f>
        <v>3.0770000000000004</v>
      </c>
      <c r="U357" s="34"/>
      <c r="V357" s="34"/>
      <c r="W357" s="34"/>
      <c r="X357" s="34"/>
      <c r="Y357" s="34"/>
      <c r="Z357" s="34"/>
      <c r="AA357" s="34"/>
      <c r="AB357" s="34"/>
      <c r="AC357" s="34"/>
      <c r="AD357" s="34"/>
      <c r="AE357" s="34"/>
      <c r="AR357" s="214" t="s">
        <v>141</v>
      </c>
      <c r="AT357" s="214" t="s">
        <v>125</v>
      </c>
      <c r="AU357" s="214" t="s">
        <v>87</v>
      </c>
      <c r="AY357" s="17" t="s">
        <v>122</v>
      </c>
      <c r="BE357" s="215">
        <f>IF(N357="základní",J357,0)</f>
        <v>5165.74</v>
      </c>
      <c r="BF357" s="215">
        <f>IF(N357="snížená",J357,0)</f>
        <v>0</v>
      </c>
      <c r="BG357" s="215">
        <f>IF(N357="zákl. přenesená",J357,0)</f>
        <v>0</v>
      </c>
      <c r="BH357" s="215">
        <f>IF(N357="sníž. přenesená",J357,0)</f>
        <v>0</v>
      </c>
      <c r="BI357" s="215">
        <f>IF(N357="nulová",J357,0)</f>
        <v>0</v>
      </c>
      <c r="BJ357" s="17" t="s">
        <v>85</v>
      </c>
      <c r="BK357" s="215">
        <f>ROUND(I357*H357,2)</f>
        <v>5165.74</v>
      </c>
      <c r="BL357" s="17" t="s">
        <v>141</v>
      </c>
      <c r="BM357" s="214" t="s">
        <v>530</v>
      </c>
    </row>
    <row r="358" spans="1:65" s="12" customFormat="1">
      <c r="B358" s="224"/>
      <c r="C358" s="225"/>
      <c r="D358" s="216" t="s">
        <v>217</v>
      </c>
      <c r="E358" s="226" t="s">
        <v>1</v>
      </c>
      <c r="F358" s="227" t="s">
        <v>531</v>
      </c>
      <c r="G358" s="225"/>
      <c r="H358" s="228">
        <v>4.95</v>
      </c>
      <c r="I358" s="229"/>
      <c r="J358" s="225"/>
      <c r="K358" s="225"/>
      <c r="L358" s="230"/>
      <c r="M358" s="231"/>
      <c r="N358" s="232"/>
      <c r="O358" s="232"/>
      <c r="P358" s="232"/>
      <c r="Q358" s="232"/>
      <c r="R358" s="232"/>
      <c r="S358" s="232"/>
      <c r="T358" s="233"/>
      <c r="AT358" s="234" t="s">
        <v>217</v>
      </c>
      <c r="AU358" s="234" t="s">
        <v>87</v>
      </c>
      <c r="AV358" s="12" t="s">
        <v>87</v>
      </c>
      <c r="AW358" s="12" t="s">
        <v>32</v>
      </c>
      <c r="AX358" s="12" t="s">
        <v>77</v>
      </c>
      <c r="AY358" s="234" t="s">
        <v>122</v>
      </c>
    </row>
    <row r="359" spans="1:65" s="12" customFormat="1">
      <c r="B359" s="224"/>
      <c r="C359" s="225"/>
      <c r="D359" s="216" t="s">
        <v>217</v>
      </c>
      <c r="E359" s="226" t="s">
        <v>1</v>
      </c>
      <c r="F359" s="227" t="s">
        <v>532</v>
      </c>
      <c r="G359" s="225"/>
      <c r="H359" s="228">
        <v>1.65</v>
      </c>
      <c r="I359" s="229"/>
      <c r="J359" s="225"/>
      <c r="K359" s="225"/>
      <c r="L359" s="230"/>
      <c r="M359" s="231"/>
      <c r="N359" s="232"/>
      <c r="O359" s="232"/>
      <c r="P359" s="232"/>
      <c r="Q359" s="232"/>
      <c r="R359" s="232"/>
      <c r="S359" s="232"/>
      <c r="T359" s="233"/>
      <c r="AT359" s="234" t="s">
        <v>217</v>
      </c>
      <c r="AU359" s="234" t="s">
        <v>87</v>
      </c>
      <c r="AV359" s="12" t="s">
        <v>87</v>
      </c>
      <c r="AW359" s="12" t="s">
        <v>32</v>
      </c>
      <c r="AX359" s="12" t="s">
        <v>77</v>
      </c>
      <c r="AY359" s="234" t="s">
        <v>122</v>
      </c>
    </row>
    <row r="360" spans="1:65" s="12" customFormat="1">
      <c r="B360" s="224"/>
      <c r="C360" s="225"/>
      <c r="D360" s="216" t="s">
        <v>217</v>
      </c>
      <c r="E360" s="226" t="s">
        <v>1</v>
      </c>
      <c r="F360" s="227" t="s">
        <v>533</v>
      </c>
      <c r="G360" s="225"/>
      <c r="H360" s="228">
        <v>6.75</v>
      </c>
      <c r="I360" s="229"/>
      <c r="J360" s="225"/>
      <c r="K360" s="225"/>
      <c r="L360" s="230"/>
      <c r="M360" s="231"/>
      <c r="N360" s="232"/>
      <c r="O360" s="232"/>
      <c r="P360" s="232"/>
      <c r="Q360" s="232"/>
      <c r="R360" s="232"/>
      <c r="S360" s="232"/>
      <c r="T360" s="233"/>
      <c r="AT360" s="234" t="s">
        <v>217</v>
      </c>
      <c r="AU360" s="234" t="s">
        <v>87</v>
      </c>
      <c r="AV360" s="12" t="s">
        <v>87</v>
      </c>
      <c r="AW360" s="12" t="s">
        <v>32</v>
      </c>
      <c r="AX360" s="12" t="s">
        <v>77</v>
      </c>
      <c r="AY360" s="234" t="s">
        <v>122</v>
      </c>
    </row>
    <row r="361" spans="1:65" s="12" customFormat="1">
      <c r="B361" s="224"/>
      <c r="C361" s="225"/>
      <c r="D361" s="216" t="s">
        <v>217</v>
      </c>
      <c r="E361" s="226" t="s">
        <v>1</v>
      </c>
      <c r="F361" s="227" t="s">
        <v>534</v>
      </c>
      <c r="G361" s="225"/>
      <c r="H361" s="228">
        <v>6.6</v>
      </c>
      <c r="I361" s="229"/>
      <c r="J361" s="225"/>
      <c r="K361" s="225"/>
      <c r="L361" s="230"/>
      <c r="M361" s="231"/>
      <c r="N361" s="232"/>
      <c r="O361" s="232"/>
      <c r="P361" s="232"/>
      <c r="Q361" s="232"/>
      <c r="R361" s="232"/>
      <c r="S361" s="232"/>
      <c r="T361" s="233"/>
      <c r="AT361" s="234" t="s">
        <v>217</v>
      </c>
      <c r="AU361" s="234" t="s">
        <v>87</v>
      </c>
      <c r="AV361" s="12" t="s">
        <v>87</v>
      </c>
      <c r="AW361" s="12" t="s">
        <v>32</v>
      </c>
      <c r="AX361" s="12" t="s">
        <v>77</v>
      </c>
      <c r="AY361" s="234" t="s">
        <v>122</v>
      </c>
    </row>
    <row r="362" spans="1:65" s="13" customFormat="1">
      <c r="B362" s="235"/>
      <c r="C362" s="236"/>
      <c r="D362" s="216" t="s">
        <v>217</v>
      </c>
      <c r="E362" s="237" t="s">
        <v>1</v>
      </c>
      <c r="F362" s="238" t="s">
        <v>224</v>
      </c>
      <c r="G362" s="236"/>
      <c r="H362" s="239">
        <v>19.95</v>
      </c>
      <c r="I362" s="240"/>
      <c r="J362" s="236"/>
      <c r="K362" s="236"/>
      <c r="L362" s="241"/>
      <c r="M362" s="242"/>
      <c r="N362" s="243"/>
      <c r="O362" s="243"/>
      <c r="P362" s="243"/>
      <c r="Q362" s="243"/>
      <c r="R362" s="243"/>
      <c r="S362" s="243"/>
      <c r="T362" s="244"/>
      <c r="AT362" s="245" t="s">
        <v>217</v>
      </c>
      <c r="AU362" s="245" t="s">
        <v>87</v>
      </c>
      <c r="AV362" s="13" t="s">
        <v>137</v>
      </c>
      <c r="AW362" s="13" t="s">
        <v>32</v>
      </c>
      <c r="AX362" s="13" t="s">
        <v>77</v>
      </c>
      <c r="AY362" s="245" t="s">
        <v>122</v>
      </c>
    </row>
    <row r="363" spans="1:65" s="12" customFormat="1">
      <c r="B363" s="224"/>
      <c r="C363" s="225"/>
      <c r="D363" s="216" t="s">
        <v>217</v>
      </c>
      <c r="E363" s="226" t="s">
        <v>1</v>
      </c>
      <c r="F363" s="227" t="s">
        <v>535</v>
      </c>
      <c r="G363" s="225"/>
      <c r="H363" s="228">
        <v>5.85</v>
      </c>
      <c r="I363" s="229"/>
      <c r="J363" s="225"/>
      <c r="K363" s="225"/>
      <c r="L363" s="230"/>
      <c r="M363" s="231"/>
      <c r="N363" s="232"/>
      <c r="O363" s="232"/>
      <c r="P363" s="232"/>
      <c r="Q363" s="232"/>
      <c r="R363" s="232"/>
      <c r="S363" s="232"/>
      <c r="T363" s="233"/>
      <c r="AT363" s="234" t="s">
        <v>217</v>
      </c>
      <c r="AU363" s="234" t="s">
        <v>87</v>
      </c>
      <c r="AV363" s="12" t="s">
        <v>87</v>
      </c>
      <c r="AW363" s="12" t="s">
        <v>32</v>
      </c>
      <c r="AX363" s="12" t="s">
        <v>77</v>
      </c>
      <c r="AY363" s="234" t="s">
        <v>122</v>
      </c>
    </row>
    <row r="364" spans="1:65" s="12" customFormat="1">
      <c r="B364" s="224"/>
      <c r="C364" s="225"/>
      <c r="D364" s="216" t="s">
        <v>217</v>
      </c>
      <c r="E364" s="226" t="s">
        <v>1</v>
      </c>
      <c r="F364" s="227" t="s">
        <v>536</v>
      </c>
      <c r="G364" s="225"/>
      <c r="H364" s="228">
        <v>5.0999999999999996</v>
      </c>
      <c r="I364" s="229"/>
      <c r="J364" s="225"/>
      <c r="K364" s="225"/>
      <c r="L364" s="230"/>
      <c r="M364" s="231"/>
      <c r="N364" s="232"/>
      <c r="O364" s="232"/>
      <c r="P364" s="232"/>
      <c r="Q364" s="232"/>
      <c r="R364" s="232"/>
      <c r="S364" s="232"/>
      <c r="T364" s="233"/>
      <c r="AT364" s="234" t="s">
        <v>217</v>
      </c>
      <c r="AU364" s="234" t="s">
        <v>87</v>
      </c>
      <c r="AV364" s="12" t="s">
        <v>87</v>
      </c>
      <c r="AW364" s="12" t="s">
        <v>32</v>
      </c>
      <c r="AX364" s="12" t="s">
        <v>77</v>
      </c>
      <c r="AY364" s="234" t="s">
        <v>122</v>
      </c>
    </row>
    <row r="365" spans="1:65" s="12" customFormat="1">
      <c r="B365" s="224"/>
      <c r="C365" s="225"/>
      <c r="D365" s="216" t="s">
        <v>217</v>
      </c>
      <c r="E365" s="226" t="s">
        <v>1</v>
      </c>
      <c r="F365" s="227" t="s">
        <v>537</v>
      </c>
      <c r="G365" s="225"/>
      <c r="H365" s="228">
        <v>1.8</v>
      </c>
      <c r="I365" s="229"/>
      <c r="J365" s="225"/>
      <c r="K365" s="225"/>
      <c r="L365" s="230"/>
      <c r="M365" s="231"/>
      <c r="N365" s="232"/>
      <c r="O365" s="232"/>
      <c r="P365" s="232"/>
      <c r="Q365" s="232"/>
      <c r="R365" s="232"/>
      <c r="S365" s="232"/>
      <c r="T365" s="233"/>
      <c r="AT365" s="234" t="s">
        <v>217</v>
      </c>
      <c r="AU365" s="234" t="s">
        <v>87</v>
      </c>
      <c r="AV365" s="12" t="s">
        <v>87</v>
      </c>
      <c r="AW365" s="12" t="s">
        <v>32</v>
      </c>
      <c r="AX365" s="12" t="s">
        <v>77</v>
      </c>
      <c r="AY365" s="234" t="s">
        <v>122</v>
      </c>
    </row>
    <row r="366" spans="1:65" s="12" customFormat="1">
      <c r="B366" s="224"/>
      <c r="C366" s="225"/>
      <c r="D366" s="216" t="s">
        <v>217</v>
      </c>
      <c r="E366" s="226" t="s">
        <v>1</v>
      </c>
      <c r="F366" s="227" t="s">
        <v>538</v>
      </c>
      <c r="G366" s="225"/>
      <c r="H366" s="228">
        <v>6.4</v>
      </c>
      <c r="I366" s="229"/>
      <c r="J366" s="225"/>
      <c r="K366" s="225"/>
      <c r="L366" s="230"/>
      <c r="M366" s="231"/>
      <c r="N366" s="232"/>
      <c r="O366" s="232"/>
      <c r="P366" s="232"/>
      <c r="Q366" s="232"/>
      <c r="R366" s="232"/>
      <c r="S366" s="232"/>
      <c r="T366" s="233"/>
      <c r="AT366" s="234" t="s">
        <v>217</v>
      </c>
      <c r="AU366" s="234" t="s">
        <v>87</v>
      </c>
      <c r="AV366" s="12" t="s">
        <v>87</v>
      </c>
      <c r="AW366" s="12" t="s">
        <v>32</v>
      </c>
      <c r="AX366" s="12" t="s">
        <v>77</v>
      </c>
      <c r="AY366" s="234" t="s">
        <v>122</v>
      </c>
    </row>
    <row r="367" spans="1:65" s="12" customFormat="1">
      <c r="B367" s="224"/>
      <c r="C367" s="225"/>
      <c r="D367" s="216" t="s">
        <v>217</v>
      </c>
      <c r="E367" s="226" t="s">
        <v>1</v>
      </c>
      <c r="F367" s="227" t="s">
        <v>539</v>
      </c>
      <c r="G367" s="225"/>
      <c r="H367" s="228">
        <v>6.15</v>
      </c>
      <c r="I367" s="229"/>
      <c r="J367" s="225"/>
      <c r="K367" s="225"/>
      <c r="L367" s="230"/>
      <c r="M367" s="231"/>
      <c r="N367" s="232"/>
      <c r="O367" s="232"/>
      <c r="P367" s="232"/>
      <c r="Q367" s="232"/>
      <c r="R367" s="232"/>
      <c r="S367" s="232"/>
      <c r="T367" s="233"/>
      <c r="AT367" s="234" t="s">
        <v>217</v>
      </c>
      <c r="AU367" s="234" t="s">
        <v>87</v>
      </c>
      <c r="AV367" s="12" t="s">
        <v>87</v>
      </c>
      <c r="AW367" s="12" t="s">
        <v>32</v>
      </c>
      <c r="AX367" s="12" t="s">
        <v>77</v>
      </c>
      <c r="AY367" s="234" t="s">
        <v>122</v>
      </c>
    </row>
    <row r="368" spans="1:65" s="13" customFormat="1">
      <c r="B368" s="235"/>
      <c r="C368" s="236"/>
      <c r="D368" s="216" t="s">
        <v>217</v>
      </c>
      <c r="E368" s="237" t="s">
        <v>1</v>
      </c>
      <c r="F368" s="238" t="s">
        <v>225</v>
      </c>
      <c r="G368" s="236"/>
      <c r="H368" s="239">
        <v>25.299999999999997</v>
      </c>
      <c r="I368" s="240"/>
      <c r="J368" s="236"/>
      <c r="K368" s="236"/>
      <c r="L368" s="241"/>
      <c r="M368" s="242"/>
      <c r="N368" s="243"/>
      <c r="O368" s="243"/>
      <c r="P368" s="243"/>
      <c r="Q368" s="243"/>
      <c r="R368" s="243"/>
      <c r="S368" s="243"/>
      <c r="T368" s="244"/>
      <c r="AT368" s="245" t="s">
        <v>217</v>
      </c>
      <c r="AU368" s="245" t="s">
        <v>87</v>
      </c>
      <c r="AV368" s="13" t="s">
        <v>137</v>
      </c>
      <c r="AW368" s="13" t="s">
        <v>32</v>
      </c>
      <c r="AX368" s="13" t="s">
        <v>77</v>
      </c>
      <c r="AY368" s="245" t="s">
        <v>122</v>
      </c>
    </row>
    <row r="369" spans="1:65" s="14" customFormat="1">
      <c r="B369" s="246"/>
      <c r="C369" s="247"/>
      <c r="D369" s="216" t="s">
        <v>217</v>
      </c>
      <c r="E369" s="248" t="s">
        <v>1</v>
      </c>
      <c r="F369" s="249" t="s">
        <v>226</v>
      </c>
      <c r="G369" s="247"/>
      <c r="H369" s="250">
        <v>45.249999999999993</v>
      </c>
      <c r="I369" s="251"/>
      <c r="J369" s="247"/>
      <c r="K369" s="247"/>
      <c r="L369" s="252"/>
      <c r="M369" s="253"/>
      <c r="N369" s="254"/>
      <c r="O369" s="254"/>
      <c r="P369" s="254"/>
      <c r="Q369" s="254"/>
      <c r="R369" s="254"/>
      <c r="S369" s="254"/>
      <c r="T369" s="255"/>
      <c r="AT369" s="256" t="s">
        <v>217</v>
      </c>
      <c r="AU369" s="256" t="s">
        <v>87</v>
      </c>
      <c r="AV369" s="14" t="s">
        <v>141</v>
      </c>
      <c r="AW369" s="14" t="s">
        <v>32</v>
      </c>
      <c r="AX369" s="14" t="s">
        <v>85</v>
      </c>
      <c r="AY369" s="256" t="s">
        <v>122</v>
      </c>
    </row>
    <row r="370" spans="1:65" s="11" customFormat="1" ht="22.9" customHeight="1">
      <c r="B370" s="187"/>
      <c r="C370" s="188"/>
      <c r="D370" s="189" t="s">
        <v>76</v>
      </c>
      <c r="E370" s="201" t="s">
        <v>540</v>
      </c>
      <c r="F370" s="201" t="s">
        <v>541</v>
      </c>
      <c r="G370" s="188"/>
      <c r="H370" s="188"/>
      <c r="I370" s="191"/>
      <c r="J370" s="202">
        <f>BK370</f>
        <v>449488.39999999997</v>
      </c>
      <c r="K370" s="188"/>
      <c r="L370" s="193"/>
      <c r="M370" s="194"/>
      <c r="N370" s="195"/>
      <c r="O370" s="195"/>
      <c r="P370" s="196">
        <f>SUM(P371:P378)</f>
        <v>0</v>
      </c>
      <c r="Q370" s="195"/>
      <c r="R370" s="196">
        <f>SUM(R371:R378)</f>
        <v>0</v>
      </c>
      <c r="S370" s="195"/>
      <c r="T370" s="197">
        <f>SUM(T371:T378)</f>
        <v>0</v>
      </c>
      <c r="AR370" s="198" t="s">
        <v>85</v>
      </c>
      <c r="AT370" s="199" t="s">
        <v>76</v>
      </c>
      <c r="AU370" s="199" t="s">
        <v>85</v>
      </c>
      <c r="AY370" s="198" t="s">
        <v>122</v>
      </c>
      <c r="BK370" s="200">
        <f>SUM(BK371:BK378)</f>
        <v>449488.39999999997</v>
      </c>
    </row>
    <row r="371" spans="1:65" s="1" customFormat="1" ht="21.75" customHeight="1">
      <c r="A371" s="34"/>
      <c r="B371" s="35"/>
      <c r="C371" s="203" t="s">
        <v>542</v>
      </c>
      <c r="D371" s="203" t="s">
        <v>125</v>
      </c>
      <c r="E371" s="204" t="s">
        <v>543</v>
      </c>
      <c r="F371" s="205" t="s">
        <v>544</v>
      </c>
      <c r="G371" s="206" t="s">
        <v>545</v>
      </c>
      <c r="H371" s="207">
        <v>117.035</v>
      </c>
      <c r="I371" s="208">
        <v>1617.25</v>
      </c>
      <c r="J371" s="209">
        <f>ROUND(I371*H371,2)</f>
        <v>189274.85</v>
      </c>
      <c r="K371" s="205" t="s">
        <v>129</v>
      </c>
      <c r="L371" s="39"/>
      <c r="M371" s="210" t="s">
        <v>1</v>
      </c>
      <c r="N371" s="211" t="s">
        <v>42</v>
      </c>
      <c r="O371" s="71"/>
      <c r="P371" s="212">
        <f>O371*H371</f>
        <v>0</v>
      </c>
      <c r="Q371" s="212">
        <v>0</v>
      </c>
      <c r="R371" s="212">
        <f>Q371*H371</f>
        <v>0</v>
      </c>
      <c r="S371" s="212">
        <v>0</v>
      </c>
      <c r="T371" s="213">
        <f>S371*H371</f>
        <v>0</v>
      </c>
      <c r="U371" s="34"/>
      <c r="V371" s="34"/>
      <c r="W371" s="34"/>
      <c r="X371" s="34"/>
      <c r="Y371" s="34"/>
      <c r="Z371" s="34"/>
      <c r="AA371" s="34"/>
      <c r="AB371" s="34"/>
      <c r="AC371" s="34"/>
      <c r="AD371" s="34"/>
      <c r="AE371" s="34"/>
      <c r="AR371" s="214" t="s">
        <v>141</v>
      </c>
      <c r="AT371" s="214" t="s">
        <v>125</v>
      </c>
      <c r="AU371" s="214" t="s">
        <v>87</v>
      </c>
      <c r="AY371" s="17" t="s">
        <v>122</v>
      </c>
      <c r="BE371" s="215">
        <f>IF(N371="základní",J371,0)</f>
        <v>189274.85</v>
      </c>
      <c r="BF371" s="215">
        <f>IF(N371="snížená",J371,0)</f>
        <v>0</v>
      </c>
      <c r="BG371" s="215">
        <f>IF(N371="zákl. přenesená",J371,0)</f>
        <v>0</v>
      </c>
      <c r="BH371" s="215">
        <f>IF(N371="sníž. přenesená",J371,0)</f>
        <v>0</v>
      </c>
      <c r="BI371" s="215">
        <f>IF(N371="nulová",J371,0)</f>
        <v>0</v>
      </c>
      <c r="BJ371" s="17" t="s">
        <v>85</v>
      </c>
      <c r="BK371" s="215">
        <f>ROUND(I371*H371,2)</f>
        <v>189274.85</v>
      </c>
      <c r="BL371" s="17" t="s">
        <v>141</v>
      </c>
      <c r="BM371" s="214" t="s">
        <v>546</v>
      </c>
    </row>
    <row r="372" spans="1:65" s="1" customFormat="1" ht="21.75" customHeight="1">
      <c r="A372" s="34"/>
      <c r="B372" s="35"/>
      <c r="C372" s="203" t="s">
        <v>547</v>
      </c>
      <c r="D372" s="203" t="s">
        <v>125</v>
      </c>
      <c r="E372" s="204" t="s">
        <v>548</v>
      </c>
      <c r="F372" s="205" t="s">
        <v>549</v>
      </c>
      <c r="G372" s="206" t="s">
        <v>545</v>
      </c>
      <c r="H372" s="207">
        <v>117.035</v>
      </c>
      <c r="I372" s="208">
        <v>119.14</v>
      </c>
      <c r="J372" s="209">
        <f>ROUND(I372*H372,2)</f>
        <v>13943.55</v>
      </c>
      <c r="K372" s="205" t="s">
        <v>129</v>
      </c>
      <c r="L372" s="39"/>
      <c r="M372" s="210" t="s">
        <v>1</v>
      </c>
      <c r="N372" s="211" t="s">
        <v>42</v>
      </c>
      <c r="O372" s="71"/>
      <c r="P372" s="212">
        <f>O372*H372</f>
        <v>0</v>
      </c>
      <c r="Q372" s="212">
        <v>0</v>
      </c>
      <c r="R372" s="212">
        <f>Q372*H372</f>
        <v>0</v>
      </c>
      <c r="S372" s="212">
        <v>0</v>
      </c>
      <c r="T372" s="213">
        <f>S372*H372</f>
        <v>0</v>
      </c>
      <c r="U372" s="34"/>
      <c r="V372" s="34"/>
      <c r="W372" s="34"/>
      <c r="X372" s="34"/>
      <c r="Y372" s="34"/>
      <c r="Z372" s="34"/>
      <c r="AA372" s="34"/>
      <c r="AB372" s="34"/>
      <c r="AC372" s="34"/>
      <c r="AD372" s="34"/>
      <c r="AE372" s="34"/>
      <c r="AR372" s="214" t="s">
        <v>141</v>
      </c>
      <c r="AT372" s="214" t="s">
        <v>125</v>
      </c>
      <c r="AU372" s="214" t="s">
        <v>87</v>
      </c>
      <c r="AY372" s="17" t="s">
        <v>122</v>
      </c>
      <c r="BE372" s="215">
        <f>IF(N372="základní",J372,0)</f>
        <v>13943.55</v>
      </c>
      <c r="BF372" s="215">
        <f>IF(N372="snížená",J372,0)</f>
        <v>0</v>
      </c>
      <c r="BG372" s="215">
        <f>IF(N372="zákl. přenesená",J372,0)</f>
        <v>0</v>
      </c>
      <c r="BH372" s="215">
        <f>IF(N372="sníž. přenesená",J372,0)</f>
        <v>0</v>
      </c>
      <c r="BI372" s="215">
        <f>IF(N372="nulová",J372,0)</f>
        <v>0</v>
      </c>
      <c r="BJ372" s="17" t="s">
        <v>85</v>
      </c>
      <c r="BK372" s="215">
        <f>ROUND(I372*H372,2)</f>
        <v>13943.55</v>
      </c>
      <c r="BL372" s="17" t="s">
        <v>141</v>
      </c>
      <c r="BM372" s="214" t="s">
        <v>550</v>
      </c>
    </row>
    <row r="373" spans="1:65" s="1" customFormat="1" ht="21.75" customHeight="1">
      <c r="A373" s="34"/>
      <c r="B373" s="35"/>
      <c r="C373" s="203" t="s">
        <v>551</v>
      </c>
      <c r="D373" s="203" t="s">
        <v>125</v>
      </c>
      <c r="E373" s="204" t="s">
        <v>552</v>
      </c>
      <c r="F373" s="205" t="s">
        <v>553</v>
      </c>
      <c r="G373" s="206" t="s">
        <v>545</v>
      </c>
      <c r="H373" s="207">
        <v>1053.3150000000001</v>
      </c>
      <c r="I373" s="208">
        <v>189.88</v>
      </c>
      <c r="J373" s="209">
        <f>ROUND(I373*H373,2)</f>
        <v>200003.45</v>
      </c>
      <c r="K373" s="205" t="s">
        <v>129</v>
      </c>
      <c r="L373" s="39"/>
      <c r="M373" s="210" t="s">
        <v>1</v>
      </c>
      <c r="N373" s="211" t="s">
        <v>42</v>
      </c>
      <c r="O373" s="71"/>
      <c r="P373" s="212">
        <f>O373*H373</f>
        <v>0</v>
      </c>
      <c r="Q373" s="212">
        <v>0</v>
      </c>
      <c r="R373" s="212">
        <f>Q373*H373</f>
        <v>0</v>
      </c>
      <c r="S373" s="212">
        <v>0</v>
      </c>
      <c r="T373" s="213">
        <f>S373*H373</f>
        <v>0</v>
      </c>
      <c r="U373" s="34"/>
      <c r="V373" s="34"/>
      <c r="W373" s="34"/>
      <c r="X373" s="34"/>
      <c r="Y373" s="34"/>
      <c r="Z373" s="34"/>
      <c r="AA373" s="34"/>
      <c r="AB373" s="34"/>
      <c r="AC373" s="34"/>
      <c r="AD373" s="34"/>
      <c r="AE373" s="34"/>
      <c r="AR373" s="214" t="s">
        <v>141</v>
      </c>
      <c r="AT373" s="214" t="s">
        <v>125</v>
      </c>
      <c r="AU373" s="214" t="s">
        <v>87</v>
      </c>
      <c r="AY373" s="17" t="s">
        <v>122</v>
      </c>
      <c r="BE373" s="215">
        <f>IF(N373="základní",J373,0)</f>
        <v>200003.45</v>
      </c>
      <c r="BF373" s="215">
        <f>IF(N373="snížená",J373,0)</f>
        <v>0</v>
      </c>
      <c r="BG373" s="215">
        <f>IF(N373="zákl. přenesená",J373,0)</f>
        <v>0</v>
      </c>
      <c r="BH373" s="215">
        <f>IF(N373="sníž. přenesená",J373,0)</f>
        <v>0</v>
      </c>
      <c r="BI373" s="215">
        <f>IF(N373="nulová",J373,0)</f>
        <v>0</v>
      </c>
      <c r="BJ373" s="17" t="s">
        <v>85</v>
      </c>
      <c r="BK373" s="215">
        <f>ROUND(I373*H373,2)</f>
        <v>200003.45</v>
      </c>
      <c r="BL373" s="17" t="s">
        <v>141</v>
      </c>
      <c r="BM373" s="214" t="s">
        <v>554</v>
      </c>
    </row>
    <row r="374" spans="1:65" s="12" customFormat="1">
      <c r="B374" s="224"/>
      <c r="C374" s="225"/>
      <c r="D374" s="216" t="s">
        <v>217</v>
      </c>
      <c r="E374" s="226" t="s">
        <v>1</v>
      </c>
      <c r="F374" s="227" t="s">
        <v>555</v>
      </c>
      <c r="G374" s="225"/>
      <c r="H374" s="228">
        <v>1053.3150000000001</v>
      </c>
      <c r="I374" s="229"/>
      <c r="J374" s="225"/>
      <c r="K374" s="225"/>
      <c r="L374" s="230"/>
      <c r="M374" s="231"/>
      <c r="N374" s="232"/>
      <c r="O374" s="232"/>
      <c r="P374" s="232"/>
      <c r="Q374" s="232"/>
      <c r="R374" s="232"/>
      <c r="S374" s="232"/>
      <c r="T374" s="233"/>
      <c r="AT374" s="234" t="s">
        <v>217</v>
      </c>
      <c r="AU374" s="234" t="s">
        <v>87</v>
      </c>
      <c r="AV374" s="12" t="s">
        <v>87</v>
      </c>
      <c r="AW374" s="12" t="s">
        <v>32</v>
      </c>
      <c r="AX374" s="12" t="s">
        <v>85</v>
      </c>
      <c r="AY374" s="234" t="s">
        <v>122</v>
      </c>
    </row>
    <row r="375" spans="1:65" s="1" customFormat="1" ht="21.75" customHeight="1">
      <c r="A375" s="34"/>
      <c r="B375" s="35"/>
      <c r="C375" s="203" t="s">
        <v>556</v>
      </c>
      <c r="D375" s="203" t="s">
        <v>125</v>
      </c>
      <c r="E375" s="204" t="s">
        <v>557</v>
      </c>
      <c r="F375" s="205" t="s">
        <v>558</v>
      </c>
      <c r="G375" s="206" t="s">
        <v>545</v>
      </c>
      <c r="H375" s="207">
        <v>35.110999999999997</v>
      </c>
      <c r="I375" s="208">
        <v>773.57</v>
      </c>
      <c r="J375" s="209">
        <f>ROUND(I375*H375,2)</f>
        <v>27160.82</v>
      </c>
      <c r="K375" s="205" t="s">
        <v>129</v>
      </c>
      <c r="L375" s="39"/>
      <c r="M375" s="210" t="s">
        <v>1</v>
      </c>
      <c r="N375" s="211" t="s">
        <v>42</v>
      </c>
      <c r="O375" s="71"/>
      <c r="P375" s="212">
        <f>O375*H375</f>
        <v>0</v>
      </c>
      <c r="Q375" s="212">
        <v>0</v>
      </c>
      <c r="R375" s="212">
        <f>Q375*H375</f>
        <v>0</v>
      </c>
      <c r="S375" s="212">
        <v>0</v>
      </c>
      <c r="T375" s="213">
        <f>S375*H375</f>
        <v>0</v>
      </c>
      <c r="U375" s="34"/>
      <c r="V375" s="34"/>
      <c r="W375" s="34"/>
      <c r="X375" s="34"/>
      <c r="Y375" s="34"/>
      <c r="Z375" s="34"/>
      <c r="AA375" s="34"/>
      <c r="AB375" s="34"/>
      <c r="AC375" s="34"/>
      <c r="AD375" s="34"/>
      <c r="AE375" s="34"/>
      <c r="AR375" s="214" t="s">
        <v>141</v>
      </c>
      <c r="AT375" s="214" t="s">
        <v>125</v>
      </c>
      <c r="AU375" s="214" t="s">
        <v>87</v>
      </c>
      <c r="AY375" s="17" t="s">
        <v>122</v>
      </c>
      <c r="BE375" s="215">
        <f>IF(N375="základní",J375,0)</f>
        <v>27160.82</v>
      </c>
      <c r="BF375" s="215">
        <f>IF(N375="snížená",J375,0)</f>
        <v>0</v>
      </c>
      <c r="BG375" s="215">
        <f>IF(N375="zákl. přenesená",J375,0)</f>
        <v>0</v>
      </c>
      <c r="BH375" s="215">
        <f>IF(N375="sníž. přenesená",J375,0)</f>
        <v>0</v>
      </c>
      <c r="BI375" s="215">
        <f>IF(N375="nulová",J375,0)</f>
        <v>0</v>
      </c>
      <c r="BJ375" s="17" t="s">
        <v>85</v>
      </c>
      <c r="BK375" s="215">
        <f>ROUND(I375*H375,2)</f>
        <v>27160.82</v>
      </c>
      <c r="BL375" s="17" t="s">
        <v>141</v>
      </c>
      <c r="BM375" s="214" t="s">
        <v>559</v>
      </c>
    </row>
    <row r="376" spans="1:65" s="12" customFormat="1">
      <c r="B376" s="224"/>
      <c r="C376" s="225"/>
      <c r="D376" s="216" t="s">
        <v>217</v>
      </c>
      <c r="E376" s="226" t="s">
        <v>1</v>
      </c>
      <c r="F376" s="227" t="s">
        <v>560</v>
      </c>
      <c r="G376" s="225"/>
      <c r="H376" s="228">
        <v>35.110999999999997</v>
      </c>
      <c r="I376" s="229"/>
      <c r="J376" s="225"/>
      <c r="K376" s="225"/>
      <c r="L376" s="230"/>
      <c r="M376" s="231"/>
      <c r="N376" s="232"/>
      <c r="O376" s="232"/>
      <c r="P376" s="232"/>
      <c r="Q376" s="232"/>
      <c r="R376" s="232"/>
      <c r="S376" s="232"/>
      <c r="T376" s="233"/>
      <c r="AT376" s="234" t="s">
        <v>217</v>
      </c>
      <c r="AU376" s="234" t="s">
        <v>87</v>
      </c>
      <c r="AV376" s="12" t="s">
        <v>87</v>
      </c>
      <c r="AW376" s="12" t="s">
        <v>32</v>
      </c>
      <c r="AX376" s="12" t="s">
        <v>85</v>
      </c>
      <c r="AY376" s="234" t="s">
        <v>122</v>
      </c>
    </row>
    <row r="377" spans="1:65" s="1" customFormat="1" ht="21.75" customHeight="1">
      <c r="A377" s="34"/>
      <c r="B377" s="35"/>
      <c r="C377" s="203" t="s">
        <v>318</v>
      </c>
      <c r="D377" s="203" t="s">
        <v>125</v>
      </c>
      <c r="E377" s="204" t="s">
        <v>561</v>
      </c>
      <c r="F377" s="205" t="s">
        <v>562</v>
      </c>
      <c r="G377" s="206" t="s">
        <v>545</v>
      </c>
      <c r="H377" s="207">
        <v>81.924999999999997</v>
      </c>
      <c r="I377" s="208">
        <v>233.21</v>
      </c>
      <c r="J377" s="209">
        <f>ROUND(I377*H377,2)</f>
        <v>19105.73</v>
      </c>
      <c r="K377" s="205" t="s">
        <v>129</v>
      </c>
      <c r="L377" s="39"/>
      <c r="M377" s="210" t="s">
        <v>1</v>
      </c>
      <c r="N377" s="211" t="s">
        <v>42</v>
      </c>
      <c r="O377" s="71"/>
      <c r="P377" s="212">
        <f>O377*H377</f>
        <v>0</v>
      </c>
      <c r="Q377" s="212">
        <v>0</v>
      </c>
      <c r="R377" s="212">
        <f>Q377*H377</f>
        <v>0</v>
      </c>
      <c r="S377" s="212">
        <v>0</v>
      </c>
      <c r="T377" s="213">
        <f>S377*H377</f>
        <v>0</v>
      </c>
      <c r="U377" s="34"/>
      <c r="V377" s="34"/>
      <c r="W377" s="34"/>
      <c r="X377" s="34"/>
      <c r="Y377" s="34"/>
      <c r="Z377" s="34"/>
      <c r="AA377" s="34"/>
      <c r="AB377" s="34"/>
      <c r="AC377" s="34"/>
      <c r="AD377" s="34"/>
      <c r="AE377" s="34"/>
      <c r="AR377" s="214" t="s">
        <v>141</v>
      </c>
      <c r="AT377" s="214" t="s">
        <v>125</v>
      </c>
      <c r="AU377" s="214" t="s">
        <v>87</v>
      </c>
      <c r="AY377" s="17" t="s">
        <v>122</v>
      </c>
      <c r="BE377" s="215">
        <f>IF(N377="základní",J377,0)</f>
        <v>19105.73</v>
      </c>
      <c r="BF377" s="215">
        <f>IF(N377="snížená",J377,0)</f>
        <v>0</v>
      </c>
      <c r="BG377" s="215">
        <f>IF(N377="zákl. přenesená",J377,0)</f>
        <v>0</v>
      </c>
      <c r="BH377" s="215">
        <f>IF(N377="sníž. přenesená",J377,0)</f>
        <v>0</v>
      </c>
      <c r="BI377" s="215">
        <f>IF(N377="nulová",J377,0)</f>
        <v>0</v>
      </c>
      <c r="BJ377" s="17" t="s">
        <v>85</v>
      </c>
      <c r="BK377" s="215">
        <f>ROUND(I377*H377,2)</f>
        <v>19105.73</v>
      </c>
      <c r="BL377" s="17" t="s">
        <v>141</v>
      </c>
      <c r="BM377" s="214" t="s">
        <v>563</v>
      </c>
    </row>
    <row r="378" spans="1:65" s="12" customFormat="1">
      <c r="B378" s="224"/>
      <c r="C378" s="225"/>
      <c r="D378" s="216" t="s">
        <v>217</v>
      </c>
      <c r="E378" s="226" t="s">
        <v>1</v>
      </c>
      <c r="F378" s="227" t="s">
        <v>564</v>
      </c>
      <c r="G378" s="225"/>
      <c r="H378" s="228">
        <v>81.924999999999997</v>
      </c>
      <c r="I378" s="229"/>
      <c r="J378" s="225"/>
      <c r="K378" s="225"/>
      <c r="L378" s="230"/>
      <c r="M378" s="231"/>
      <c r="N378" s="232"/>
      <c r="O378" s="232"/>
      <c r="P378" s="232"/>
      <c r="Q378" s="232"/>
      <c r="R378" s="232"/>
      <c r="S378" s="232"/>
      <c r="T378" s="233"/>
      <c r="AT378" s="234" t="s">
        <v>217</v>
      </c>
      <c r="AU378" s="234" t="s">
        <v>87</v>
      </c>
      <c r="AV378" s="12" t="s">
        <v>87</v>
      </c>
      <c r="AW378" s="12" t="s">
        <v>32</v>
      </c>
      <c r="AX378" s="12" t="s">
        <v>85</v>
      </c>
      <c r="AY378" s="234" t="s">
        <v>122</v>
      </c>
    </row>
    <row r="379" spans="1:65" s="11" customFormat="1" ht="22.9" customHeight="1">
      <c r="B379" s="187"/>
      <c r="C379" s="188"/>
      <c r="D379" s="189" t="s">
        <v>76</v>
      </c>
      <c r="E379" s="201" t="s">
        <v>565</v>
      </c>
      <c r="F379" s="201" t="s">
        <v>566</v>
      </c>
      <c r="G379" s="188"/>
      <c r="H379" s="188"/>
      <c r="I379" s="191"/>
      <c r="J379" s="202">
        <f>BK379</f>
        <v>193582.62</v>
      </c>
      <c r="K379" s="188"/>
      <c r="L379" s="193"/>
      <c r="M379" s="194"/>
      <c r="N379" s="195"/>
      <c r="O379" s="195"/>
      <c r="P379" s="196">
        <f>P380</f>
        <v>0</v>
      </c>
      <c r="Q379" s="195"/>
      <c r="R379" s="196">
        <f>R380</f>
        <v>0</v>
      </c>
      <c r="S379" s="195"/>
      <c r="T379" s="197">
        <f>T380</f>
        <v>0</v>
      </c>
      <c r="AR379" s="198" t="s">
        <v>85</v>
      </c>
      <c r="AT379" s="199" t="s">
        <v>76</v>
      </c>
      <c r="AU379" s="199" t="s">
        <v>85</v>
      </c>
      <c r="AY379" s="198" t="s">
        <v>122</v>
      </c>
      <c r="BK379" s="200">
        <f>BK380</f>
        <v>193582.62</v>
      </c>
    </row>
    <row r="380" spans="1:65" s="1" customFormat="1" ht="16.5" customHeight="1">
      <c r="A380" s="34"/>
      <c r="B380" s="35"/>
      <c r="C380" s="203" t="s">
        <v>567</v>
      </c>
      <c r="D380" s="203" t="s">
        <v>125</v>
      </c>
      <c r="E380" s="204" t="s">
        <v>568</v>
      </c>
      <c r="F380" s="205" t="s">
        <v>569</v>
      </c>
      <c r="G380" s="206" t="s">
        <v>545</v>
      </c>
      <c r="H380" s="207">
        <v>111.075</v>
      </c>
      <c r="I380" s="208">
        <v>1742.81</v>
      </c>
      <c r="J380" s="209">
        <f>ROUND(I380*H380,2)</f>
        <v>193582.62</v>
      </c>
      <c r="K380" s="205" t="s">
        <v>129</v>
      </c>
      <c r="L380" s="39"/>
      <c r="M380" s="210" t="s">
        <v>1</v>
      </c>
      <c r="N380" s="211" t="s">
        <v>42</v>
      </c>
      <c r="O380" s="71"/>
      <c r="P380" s="212">
        <f>O380*H380</f>
        <v>0</v>
      </c>
      <c r="Q380" s="212">
        <v>0</v>
      </c>
      <c r="R380" s="212">
        <f>Q380*H380</f>
        <v>0</v>
      </c>
      <c r="S380" s="212">
        <v>0</v>
      </c>
      <c r="T380" s="213">
        <f>S380*H380</f>
        <v>0</v>
      </c>
      <c r="U380" s="34"/>
      <c r="V380" s="34"/>
      <c r="W380" s="34"/>
      <c r="X380" s="34"/>
      <c r="Y380" s="34"/>
      <c r="Z380" s="34"/>
      <c r="AA380" s="34"/>
      <c r="AB380" s="34"/>
      <c r="AC380" s="34"/>
      <c r="AD380" s="34"/>
      <c r="AE380" s="34"/>
      <c r="AR380" s="214" t="s">
        <v>141</v>
      </c>
      <c r="AT380" s="214" t="s">
        <v>125</v>
      </c>
      <c r="AU380" s="214" t="s">
        <v>87</v>
      </c>
      <c r="AY380" s="17" t="s">
        <v>122</v>
      </c>
      <c r="BE380" s="215">
        <f>IF(N380="základní",J380,0)</f>
        <v>193582.62</v>
      </c>
      <c r="BF380" s="215">
        <f>IF(N380="snížená",J380,0)</f>
        <v>0</v>
      </c>
      <c r="BG380" s="215">
        <f>IF(N380="zákl. přenesená",J380,0)</f>
        <v>0</v>
      </c>
      <c r="BH380" s="215">
        <f>IF(N380="sníž. přenesená",J380,0)</f>
        <v>0</v>
      </c>
      <c r="BI380" s="215">
        <f>IF(N380="nulová",J380,0)</f>
        <v>0</v>
      </c>
      <c r="BJ380" s="17" t="s">
        <v>85</v>
      </c>
      <c r="BK380" s="215">
        <f>ROUND(I380*H380,2)</f>
        <v>193582.62</v>
      </c>
      <c r="BL380" s="17" t="s">
        <v>141</v>
      </c>
      <c r="BM380" s="214" t="s">
        <v>570</v>
      </c>
    </row>
    <row r="381" spans="1:65" s="11" customFormat="1" ht="25.9" customHeight="1">
      <c r="B381" s="187"/>
      <c r="C381" s="188"/>
      <c r="D381" s="189" t="s">
        <v>76</v>
      </c>
      <c r="E381" s="190" t="s">
        <v>571</v>
      </c>
      <c r="F381" s="190" t="s">
        <v>572</v>
      </c>
      <c r="G381" s="188"/>
      <c r="H381" s="188"/>
      <c r="I381" s="191"/>
      <c r="J381" s="192">
        <f>BK381</f>
        <v>4594317.3400000008</v>
      </c>
      <c r="K381" s="188"/>
      <c r="L381" s="193"/>
      <c r="M381" s="194"/>
      <c r="N381" s="195"/>
      <c r="O381" s="195"/>
      <c r="P381" s="196">
        <f>P382+P384+P386+P388+P392+P394+P398+P458+P496+P531+P566+P612+P651</f>
        <v>0</v>
      </c>
      <c r="Q381" s="195"/>
      <c r="R381" s="196">
        <f>R382+R384+R386+R388+R392+R394+R398+R458+R496+R531+R566+R612+R651</f>
        <v>32.589290609999992</v>
      </c>
      <c r="S381" s="195"/>
      <c r="T381" s="197">
        <f>T382+T384+T386+T388+T392+T394+T398+T458+T496+T531+T566+T612+T651</f>
        <v>4.3800932499999998</v>
      </c>
      <c r="AR381" s="198" t="s">
        <v>87</v>
      </c>
      <c r="AT381" s="199" t="s">
        <v>76</v>
      </c>
      <c r="AU381" s="199" t="s">
        <v>77</v>
      </c>
      <c r="AY381" s="198" t="s">
        <v>122</v>
      </c>
      <c r="BK381" s="200">
        <f>BK382+BK384+BK386+BK388+BK392+BK394+BK398+BK458+BK496+BK531+BK566+BK612+BK651</f>
        <v>4594317.3400000008</v>
      </c>
    </row>
    <row r="382" spans="1:65" s="11" customFormat="1" ht="22.9" customHeight="1">
      <c r="B382" s="187"/>
      <c r="C382" s="188"/>
      <c r="D382" s="189" t="s">
        <v>76</v>
      </c>
      <c r="E382" s="201" t="s">
        <v>573</v>
      </c>
      <c r="F382" s="201" t="s">
        <v>574</v>
      </c>
      <c r="G382" s="188"/>
      <c r="H382" s="188"/>
      <c r="I382" s="191"/>
      <c r="J382" s="202">
        <f>BK382</f>
        <v>635463.1</v>
      </c>
      <c r="K382" s="188"/>
      <c r="L382" s="193"/>
      <c r="M382" s="194"/>
      <c r="N382" s="195"/>
      <c r="O382" s="195"/>
      <c r="P382" s="196">
        <f>P383</f>
        <v>0</v>
      </c>
      <c r="Q382" s="195"/>
      <c r="R382" s="196">
        <f>R383</f>
        <v>0</v>
      </c>
      <c r="S382" s="195"/>
      <c r="T382" s="197">
        <f>T383</f>
        <v>0</v>
      </c>
      <c r="AR382" s="198" t="s">
        <v>87</v>
      </c>
      <c r="AT382" s="199" t="s">
        <v>76</v>
      </c>
      <c r="AU382" s="199" t="s">
        <v>85</v>
      </c>
      <c r="AY382" s="198" t="s">
        <v>122</v>
      </c>
      <c r="BK382" s="200">
        <f>BK383</f>
        <v>635463.1</v>
      </c>
    </row>
    <row r="383" spans="1:65" s="1" customFormat="1" ht="21.75" customHeight="1">
      <c r="A383" s="34"/>
      <c r="B383" s="35"/>
      <c r="C383" s="203" t="s">
        <v>575</v>
      </c>
      <c r="D383" s="203" t="s">
        <v>125</v>
      </c>
      <c r="E383" s="204" t="s">
        <v>576</v>
      </c>
      <c r="F383" s="205" t="s">
        <v>577</v>
      </c>
      <c r="G383" s="206" t="s">
        <v>128</v>
      </c>
      <c r="H383" s="207">
        <v>1</v>
      </c>
      <c r="I383" s="208">
        <v>635463.1</v>
      </c>
      <c r="J383" s="209">
        <f>ROUND(I383*H383,2)</f>
        <v>635463.1</v>
      </c>
      <c r="K383" s="205" t="s">
        <v>1</v>
      </c>
      <c r="L383" s="39"/>
      <c r="M383" s="210" t="s">
        <v>1</v>
      </c>
      <c r="N383" s="211" t="s">
        <v>42</v>
      </c>
      <c r="O383" s="71"/>
      <c r="P383" s="212">
        <f>O383*H383</f>
        <v>0</v>
      </c>
      <c r="Q383" s="212">
        <v>0</v>
      </c>
      <c r="R383" s="212">
        <f>Q383*H383</f>
        <v>0</v>
      </c>
      <c r="S383" s="212">
        <v>0</v>
      </c>
      <c r="T383" s="213">
        <f>S383*H383</f>
        <v>0</v>
      </c>
      <c r="U383" s="34"/>
      <c r="V383" s="34"/>
      <c r="W383" s="34"/>
      <c r="X383" s="34"/>
      <c r="Y383" s="34"/>
      <c r="Z383" s="34"/>
      <c r="AA383" s="34"/>
      <c r="AB383" s="34"/>
      <c r="AC383" s="34"/>
      <c r="AD383" s="34"/>
      <c r="AE383" s="34"/>
      <c r="AR383" s="214" t="s">
        <v>279</v>
      </c>
      <c r="AT383" s="214" t="s">
        <v>125</v>
      </c>
      <c r="AU383" s="214" t="s">
        <v>87</v>
      </c>
      <c r="AY383" s="17" t="s">
        <v>122</v>
      </c>
      <c r="BE383" s="215">
        <f>IF(N383="základní",J383,0)</f>
        <v>635463.1</v>
      </c>
      <c r="BF383" s="215">
        <f>IF(N383="snížená",J383,0)</f>
        <v>0</v>
      </c>
      <c r="BG383" s="215">
        <f>IF(N383="zákl. přenesená",J383,0)</f>
        <v>0</v>
      </c>
      <c r="BH383" s="215">
        <f>IF(N383="sníž. přenesená",J383,0)</f>
        <v>0</v>
      </c>
      <c r="BI383" s="215">
        <f>IF(N383="nulová",J383,0)</f>
        <v>0</v>
      </c>
      <c r="BJ383" s="17" t="s">
        <v>85</v>
      </c>
      <c r="BK383" s="215">
        <f>ROUND(I383*H383,2)</f>
        <v>635463.1</v>
      </c>
      <c r="BL383" s="17" t="s">
        <v>279</v>
      </c>
      <c r="BM383" s="214" t="s">
        <v>578</v>
      </c>
    </row>
    <row r="384" spans="1:65" s="11" customFormat="1" ht="22.9" customHeight="1">
      <c r="B384" s="187"/>
      <c r="C384" s="188"/>
      <c r="D384" s="189" t="s">
        <v>76</v>
      </c>
      <c r="E384" s="201" t="s">
        <v>579</v>
      </c>
      <c r="F384" s="201" t="s">
        <v>580</v>
      </c>
      <c r="G384" s="188"/>
      <c r="H384" s="188"/>
      <c r="I384" s="191"/>
      <c r="J384" s="202">
        <f>BK384</f>
        <v>223565.05</v>
      </c>
      <c r="K384" s="188"/>
      <c r="L384" s="193"/>
      <c r="M384" s="194"/>
      <c r="N384" s="195"/>
      <c r="O384" s="195"/>
      <c r="P384" s="196">
        <f>P385</f>
        <v>0</v>
      </c>
      <c r="Q384" s="195"/>
      <c r="R384" s="196">
        <f>R385</f>
        <v>0</v>
      </c>
      <c r="S384" s="195"/>
      <c r="T384" s="197">
        <f>T385</f>
        <v>0</v>
      </c>
      <c r="AR384" s="198" t="s">
        <v>87</v>
      </c>
      <c r="AT384" s="199" t="s">
        <v>76</v>
      </c>
      <c r="AU384" s="199" t="s">
        <v>85</v>
      </c>
      <c r="AY384" s="198" t="s">
        <v>122</v>
      </c>
      <c r="BK384" s="200">
        <f>BK385</f>
        <v>223565.05</v>
      </c>
    </row>
    <row r="385" spans="1:65" s="1" customFormat="1" ht="16.5" customHeight="1">
      <c r="A385" s="34"/>
      <c r="B385" s="35"/>
      <c r="C385" s="203" t="s">
        <v>581</v>
      </c>
      <c r="D385" s="203" t="s">
        <v>125</v>
      </c>
      <c r="E385" s="204" t="s">
        <v>582</v>
      </c>
      <c r="F385" s="205" t="s">
        <v>583</v>
      </c>
      <c r="G385" s="206" t="s">
        <v>128</v>
      </c>
      <c r="H385" s="207">
        <v>1</v>
      </c>
      <c r="I385" s="208">
        <v>223565.05</v>
      </c>
      <c r="J385" s="209">
        <f>ROUND(I385*H385,2)</f>
        <v>223565.05</v>
      </c>
      <c r="K385" s="205" t="s">
        <v>1</v>
      </c>
      <c r="L385" s="39"/>
      <c r="M385" s="210" t="s">
        <v>1</v>
      </c>
      <c r="N385" s="211" t="s">
        <v>42</v>
      </c>
      <c r="O385" s="71"/>
      <c r="P385" s="212">
        <f>O385*H385</f>
        <v>0</v>
      </c>
      <c r="Q385" s="212">
        <v>0</v>
      </c>
      <c r="R385" s="212">
        <f>Q385*H385</f>
        <v>0</v>
      </c>
      <c r="S385" s="212">
        <v>0</v>
      </c>
      <c r="T385" s="213">
        <f>S385*H385</f>
        <v>0</v>
      </c>
      <c r="U385" s="34"/>
      <c r="V385" s="34"/>
      <c r="W385" s="34"/>
      <c r="X385" s="34"/>
      <c r="Y385" s="34"/>
      <c r="Z385" s="34"/>
      <c r="AA385" s="34"/>
      <c r="AB385" s="34"/>
      <c r="AC385" s="34"/>
      <c r="AD385" s="34"/>
      <c r="AE385" s="34"/>
      <c r="AR385" s="214" t="s">
        <v>279</v>
      </c>
      <c r="AT385" s="214" t="s">
        <v>125</v>
      </c>
      <c r="AU385" s="214" t="s">
        <v>87</v>
      </c>
      <c r="AY385" s="17" t="s">
        <v>122</v>
      </c>
      <c r="BE385" s="215">
        <f>IF(N385="základní",J385,0)</f>
        <v>223565.05</v>
      </c>
      <c r="BF385" s="215">
        <f>IF(N385="snížená",J385,0)</f>
        <v>0</v>
      </c>
      <c r="BG385" s="215">
        <f>IF(N385="zákl. přenesená",J385,0)</f>
        <v>0</v>
      </c>
      <c r="BH385" s="215">
        <f>IF(N385="sníž. přenesená",J385,0)</f>
        <v>0</v>
      </c>
      <c r="BI385" s="215">
        <f>IF(N385="nulová",J385,0)</f>
        <v>0</v>
      </c>
      <c r="BJ385" s="17" t="s">
        <v>85</v>
      </c>
      <c r="BK385" s="215">
        <f>ROUND(I385*H385,2)</f>
        <v>223565.05</v>
      </c>
      <c r="BL385" s="17" t="s">
        <v>279</v>
      </c>
      <c r="BM385" s="214" t="s">
        <v>584</v>
      </c>
    </row>
    <row r="386" spans="1:65" s="11" customFormat="1" ht="22.9" customHeight="1">
      <c r="B386" s="187"/>
      <c r="C386" s="188"/>
      <c r="D386" s="189" t="s">
        <v>76</v>
      </c>
      <c r="E386" s="201" t="s">
        <v>585</v>
      </c>
      <c r="F386" s="201" t="s">
        <v>586</v>
      </c>
      <c r="G386" s="188"/>
      <c r="H386" s="188"/>
      <c r="I386" s="191"/>
      <c r="J386" s="202">
        <f>BK386</f>
        <v>676286.09</v>
      </c>
      <c r="K386" s="188"/>
      <c r="L386" s="193"/>
      <c r="M386" s="194"/>
      <c r="N386" s="195"/>
      <c r="O386" s="195"/>
      <c r="P386" s="196">
        <f>P387</f>
        <v>0</v>
      </c>
      <c r="Q386" s="195"/>
      <c r="R386" s="196">
        <f>R387</f>
        <v>0</v>
      </c>
      <c r="S386" s="195"/>
      <c r="T386" s="197">
        <f>T387</f>
        <v>0</v>
      </c>
      <c r="AR386" s="198" t="s">
        <v>87</v>
      </c>
      <c r="AT386" s="199" t="s">
        <v>76</v>
      </c>
      <c r="AU386" s="199" t="s">
        <v>85</v>
      </c>
      <c r="AY386" s="198" t="s">
        <v>122</v>
      </c>
      <c r="BK386" s="200">
        <f>BK387</f>
        <v>676286.09</v>
      </c>
    </row>
    <row r="387" spans="1:65" s="1" customFormat="1" ht="21.75" customHeight="1">
      <c r="A387" s="34"/>
      <c r="B387" s="35"/>
      <c r="C387" s="203" t="s">
        <v>587</v>
      </c>
      <c r="D387" s="203" t="s">
        <v>125</v>
      </c>
      <c r="E387" s="204" t="s">
        <v>588</v>
      </c>
      <c r="F387" s="205" t="s">
        <v>589</v>
      </c>
      <c r="G387" s="206" t="s">
        <v>128</v>
      </c>
      <c r="H387" s="207">
        <v>1</v>
      </c>
      <c r="I387" s="208">
        <v>676286.09</v>
      </c>
      <c r="J387" s="209">
        <f>ROUND(I387*H387,2)</f>
        <v>676286.09</v>
      </c>
      <c r="K387" s="205" t="s">
        <v>1</v>
      </c>
      <c r="L387" s="39"/>
      <c r="M387" s="210" t="s">
        <v>1</v>
      </c>
      <c r="N387" s="211" t="s">
        <v>42</v>
      </c>
      <c r="O387" s="71"/>
      <c r="P387" s="212">
        <f>O387*H387</f>
        <v>0</v>
      </c>
      <c r="Q387" s="212">
        <v>0</v>
      </c>
      <c r="R387" s="212">
        <f>Q387*H387</f>
        <v>0</v>
      </c>
      <c r="S387" s="212">
        <v>0</v>
      </c>
      <c r="T387" s="213">
        <f>S387*H387</f>
        <v>0</v>
      </c>
      <c r="U387" s="34"/>
      <c r="V387" s="34"/>
      <c r="W387" s="34"/>
      <c r="X387" s="34"/>
      <c r="Y387" s="34"/>
      <c r="Z387" s="34"/>
      <c r="AA387" s="34"/>
      <c r="AB387" s="34"/>
      <c r="AC387" s="34"/>
      <c r="AD387" s="34"/>
      <c r="AE387" s="34"/>
      <c r="AR387" s="214" t="s">
        <v>279</v>
      </c>
      <c r="AT387" s="214" t="s">
        <v>125</v>
      </c>
      <c r="AU387" s="214" t="s">
        <v>87</v>
      </c>
      <c r="AY387" s="17" t="s">
        <v>122</v>
      </c>
      <c r="BE387" s="215">
        <f>IF(N387="základní",J387,0)</f>
        <v>676286.09</v>
      </c>
      <c r="BF387" s="215">
        <f>IF(N387="snížená",J387,0)</f>
        <v>0</v>
      </c>
      <c r="BG387" s="215">
        <f>IF(N387="zákl. přenesená",J387,0)</f>
        <v>0</v>
      </c>
      <c r="BH387" s="215">
        <f>IF(N387="sníž. přenesená",J387,0)</f>
        <v>0</v>
      </c>
      <c r="BI387" s="215">
        <f>IF(N387="nulová",J387,0)</f>
        <v>0</v>
      </c>
      <c r="BJ387" s="17" t="s">
        <v>85</v>
      </c>
      <c r="BK387" s="215">
        <f>ROUND(I387*H387,2)</f>
        <v>676286.09</v>
      </c>
      <c r="BL387" s="17" t="s">
        <v>279</v>
      </c>
      <c r="BM387" s="214" t="s">
        <v>590</v>
      </c>
    </row>
    <row r="388" spans="1:65" s="11" customFormat="1" ht="22.9" customHeight="1">
      <c r="B388" s="187"/>
      <c r="C388" s="188"/>
      <c r="D388" s="189" t="s">
        <v>76</v>
      </c>
      <c r="E388" s="201" t="s">
        <v>591</v>
      </c>
      <c r="F388" s="201" t="s">
        <v>592</v>
      </c>
      <c r="G388" s="188"/>
      <c r="H388" s="188"/>
      <c r="I388" s="191"/>
      <c r="J388" s="202">
        <f>BK388</f>
        <v>290545.31000000006</v>
      </c>
      <c r="K388" s="188"/>
      <c r="L388" s="193"/>
      <c r="M388" s="194"/>
      <c r="N388" s="195"/>
      <c r="O388" s="195"/>
      <c r="P388" s="196">
        <f>SUM(P389:P391)</f>
        <v>0</v>
      </c>
      <c r="Q388" s="195"/>
      <c r="R388" s="196">
        <f>SUM(R389:R391)</f>
        <v>0</v>
      </c>
      <c r="S388" s="195"/>
      <c r="T388" s="197">
        <f>SUM(T389:T391)</f>
        <v>0</v>
      </c>
      <c r="AR388" s="198" t="s">
        <v>87</v>
      </c>
      <c r="AT388" s="199" t="s">
        <v>76</v>
      </c>
      <c r="AU388" s="199" t="s">
        <v>85</v>
      </c>
      <c r="AY388" s="198" t="s">
        <v>122</v>
      </c>
      <c r="BK388" s="200">
        <f>SUM(BK389:BK391)</f>
        <v>290545.31000000006</v>
      </c>
    </row>
    <row r="389" spans="1:65" s="1" customFormat="1" ht="21.75" customHeight="1">
      <c r="A389" s="34"/>
      <c r="B389" s="35"/>
      <c r="C389" s="203" t="s">
        <v>593</v>
      </c>
      <c r="D389" s="203" t="s">
        <v>125</v>
      </c>
      <c r="E389" s="204" t="s">
        <v>594</v>
      </c>
      <c r="F389" s="205" t="s">
        <v>595</v>
      </c>
      <c r="G389" s="206" t="s">
        <v>128</v>
      </c>
      <c r="H389" s="207">
        <v>1</v>
      </c>
      <c r="I389" s="208">
        <v>124064.38</v>
      </c>
      <c r="J389" s="209">
        <f>ROUND(I389*H389,2)</f>
        <v>124064.38</v>
      </c>
      <c r="K389" s="205" t="s">
        <v>1</v>
      </c>
      <c r="L389" s="39"/>
      <c r="M389" s="210" t="s">
        <v>1</v>
      </c>
      <c r="N389" s="211" t="s">
        <v>42</v>
      </c>
      <c r="O389" s="71"/>
      <c r="P389" s="212">
        <f>O389*H389</f>
        <v>0</v>
      </c>
      <c r="Q389" s="212">
        <v>0</v>
      </c>
      <c r="R389" s="212">
        <f>Q389*H389</f>
        <v>0</v>
      </c>
      <c r="S389" s="212">
        <v>0</v>
      </c>
      <c r="T389" s="213">
        <f>S389*H389</f>
        <v>0</v>
      </c>
      <c r="U389" s="34"/>
      <c r="V389" s="34"/>
      <c r="W389" s="34"/>
      <c r="X389" s="34"/>
      <c r="Y389" s="34"/>
      <c r="Z389" s="34"/>
      <c r="AA389" s="34"/>
      <c r="AB389" s="34"/>
      <c r="AC389" s="34"/>
      <c r="AD389" s="34"/>
      <c r="AE389" s="34"/>
      <c r="AR389" s="214" t="s">
        <v>279</v>
      </c>
      <c r="AT389" s="214" t="s">
        <v>125</v>
      </c>
      <c r="AU389" s="214" t="s">
        <v>87</v>
      </c>
      <c r="AY389" s="17" t="s">
        <v>122</v>
      </c>
      <c r="BE389" s="215">
        <f>IF(N389="základní",J389,0)</f>
        <v>124064.38</v>
      </c>
      <c r="BF389" s="215">
        <f>IF(N389="snížená",J389,0)</f>
        <v>0</v>
      </c>
      <c r="BG389" s="215">
        <f>IF(N389="zákl. přenesená",J389,0)</f>
        <v>0</v>
      </c>
      <c r="BH389" s="215">
        <f>IF(N389="sníž. přenesená",J389,0)</f>
        <v>0</v>
      </c>
      <c r="BI389" s="215">
        <f>IF(N389="nulová",J389,0)</f>
        <v>0</v>
      </c>
      <c r="BJ389" s="17" t="s">
        <v>85</v>
      </c>
      <c r="BK389" s="215">
        <f>ROUND(I389*H389,2)</f>
        <v>124064.38</v>
      </c>
      <c r="BL389" s="17" t="s">
        <v>279</v>
      </c>
      <c r="BM389" s="214" t="s">
        <v>596</v>
      </c>
    </row>
    <row r="390" spans="1:65" s="1" customFormat="1" ht="21.75" customHeight="1">
      <c r="A390" s="34"/>
      <c r="B390" s="35"/>
      <c r="C390" s="203" t="s">
        <v>597</v>
      </c>
      <c r="D390" s="203" t="s">
        <v>125</v>
      </c>
      <c r="E390" s="204" t="s">
        <v>598</v>
      </c>
      <c r="F390" s="205" t="s">
        <v>599</v>
      </c>
      <c r="G390" s="206" t="s">
        <v>128</v>
      </c>
      <c r="H390" s="207">
        <v>1</v>
      </c>
      <c r="I390" s="208">
        <v>143005.42000000001</v>
      </c>
      <c r="J390" s="209">
        <f>ROUND(I390*H390,2)</f>
        <v>143005.42000000001</v>
      </c>
      <c r="K390" s="205" t="s">
        <v>1</v>
      </c>
      <c r="L390" s="39"/>
      <c r="M390" s="210" t="s">
        <v>1</v>
      </c>
      <c r="N390" s="211" t="s">
        <v>42</v>
      </c>
      <c r="O390" s="71"/>
      <c r="P390" s="212">
        <f>O390*H390</f>
        <v>0</v>
      </c>
      <c r="Q390" s="212">
        <v>0</v>
      </c>
      <c r="R390" s="212">
        <f>Q390*H390</f>
        <v>0</v>
      </c>
      <c r="S390" s="212">
        <v>0</v>
      </c>
      <c r="T390" s="213">
        <f>S390*H390</f>
        <v>0</v>
      </c>
      <c r="U390" s="34"/>
      <c r="V390" s="34"/>
      <c r="W390" s="34"/>
      <c r="X390" s="34"/>
      <c r="Y390" s="34"/>
      <c r="Z390" s="34"/>
      <c r="AA390" s="34"/>
      <c r="AB390" s="34"/>
      <c r="AC390" s="34"/>
      <c r="AD390" s="34"/>
      <c r="AE390" s="34"/>
      <c r="AR390" s="214" t="s">
        <v>279</v>
      </c>
      <c r="AT390" s="214" t="s">
        <v>125</v>
      </c>
      <c r="AU390" s="214" t="s">
        <v>87</v>
      </c>
      <c r="AY390" s="17" t="s">
        <v>122</v>
      </c>
      <c r="BE390" s="215">
        <f>IF(N390="základní",J390,0)</f>
        <v>143005.42000000001</v>
      </c>
      <c r="BF390" s="215">
        <f>IF(N390="snížená",J390,0)</f>
        <v>0</v>
      </c>
      <c r="BG390" s="215">
        <f>IF(N390="zákl. přenesená",J390,0)</f>
        <v>0</v>
      </c>
      <c r="BH390" s="215">
        <f>IF(N390="sníž. přenesená",J390,0)</f>
        <v>0</v>
      </c>
      <c r="BI390" s="215">
        <f>IF(N390="nulová",J390,0)</f>
        <v>0</v>
      </c>
      <c r="BJ390" s="17" t="s">
        <v>85</v>
      </c>
      <c r="BK390" s="215">
        <f>ROUND(I390*H390,2)</f>
        <v>143005.42000000001</v>
      </c>
      <c r="BL390" s="17" t="s">
        <v>279</v>
      </c>
      <c r="BM390" s="214" t="s">
        <v>600</v>
      </c>
    </row>
    <row r="391" spans="1:65" s="1" customFormat="1" ht="21.75" customHeight="1">
      <c r="A391" s="34"/>
      <c r="B391" s="35"/>
      <c r="C391" s="203" t="s">
        <v>601</v>
      </c>
      <c r="D391" s="203" t="s">
        <v>125</v>
      </c>
      <c r="E391" s="204" t="s">
        <v>602</v>
      </c>
      <c r="F391" s="205" t="s">
        <v>603</v>
      </c>
      <c r="G391" s="206" t="s">
        <v>128</v>
      </c>
      <c r="H391" s="207">
        <v>1</v>
      </c>
      <c r="I391" s="208">
        <v>23475.51</v>
      </c>
      <c r="J391" s="209">
        <f>ROUND(I391*H391,2)</f>
        <v>23475.51</v>
      </c>
      <c r="K391" s="205" t="s">
        <v>1</v>
      </c>
      <c r="L391" s="39"/>
      <c r="M391" s="210" t="s">
        <v>1</v>
      </c>
      <c r="N391" s="211" t="s">
        <v>42</v>
      </c>
      <c r="O391" s="71"/>
      <c r="P391" s="212">
        <f>O391*H391</f>
        <v>0</v>
      </c>
      <c r="Q391" s="212">
        <v>0</v>
      </c>
      <c r="R391" s="212">
        <f>Q391*H391</f>
        <v>0</v>
      </c>
      <c r="S391" s="212">
        <v>0</v>
      </c>
      <c r="T391" s="213">
        <f>S391*H391</f>
        <v>0</v>
      </c>
      <c r="U391" s="34"/>
      <c r="V391" s="34"/>
      <c r="W391" s="34"/>
      <c r="X391" s="34"/>
      <c r="Y391" s="34"/>
      <c r="Z391" s="34"/>
      <c r="AA391" s="34"/>
      <c r="AB391" s="34"/>
      <c r="AC391" s="34"/>
      <c r="AD391" s="34"/>
      <c r="AE391" s="34"/>
      <c r="AR391" s="214" t="s">
        <v>279</v>
      </c>
      <c r="AT391" s="214" t="s">
        <v>125</v>
      </c>
      <c r="AU391" s="214" t="s">
        <v>87</v>
      </c>
      <c r="AY391" s="17" t="s">
        <v>122</v>
      </c>
      <c r="BE391" s="215">
        <f>IF(N391="základní",J391,0)</f>
        <v>23475.51</v>
      </c>
      <c r="BF391" s="215">
        <f>IF(N391="snížená",J391,0)</f>
        <v>0</v>
      </c>
      <c r="BG391" s="215">
        <f>IF(N391="zákl. přenesená",J391,0)</f>
        <v>0</v>
      </c>
      <c r="BH391" s="215">
        <f>IF(N391="sníž. přenesená",J391,0)</f>
        <v>0</v>
      </c>
      <c r="BI391" s="215">
        <f>IF(N391="nulová",J391,0)</f>
        <v>0</v>
      </c>
      <c r="BJ391" s="17" t="s">
        <v>85</v>
      </c>
      <c r="BK391" s="215">
        <f>ROUND(I391*H391,2)</f>
        <v>23475.51</v>
      </c>
      <c r="BL391" s="17" t="s">
        <v>279</v>
      </c>
      <c r="BM391" s="214" t="s">
        <v>604</v>
      </c>
    </row>
    <row r="392" spans="1:65" s="11" customFormat="1" ht="22.9" customHeight="1">
      <c r="B392" s="187"/>
      <c r="C392" s="188"/>
      <c r="D392" s="189" t="s">
        <v>76</v>
      </c>
      <c r="E392" s="201" t="s">
        <v>605</v>
      </c>
      <c r="F392" s="201" t="s">
        <v>606</v>
      </c>
      <c r="G392" s="188"/>
      <c r="H392" s="188"/>
      <c r="I392" s="191"/>
      <c r="J392" s="202">
        <f>BK392</f>
        <v>157650</v>
      </c>
      <c r="K392" s="188"/>
      <c r="L392" s="193"/>
      <c r="M392" s="194"/>
      <c r="N392" s="195"/>
      <c r="O392" s="195"/>
      <c r="P392" s="196">
        <f>P393</f>
        <v>0</v>
      </c>
      <c r="Q392" s="195"/>
      <c r="R392" s="196">
        <f>R393</f>
        <v>0</v>
      </c>
      <c r="S392" s="195"/>
      <c r="T392" s="197">
        <f>T393</f>
        <v>0</v>
      </c>
      <c r="AR392" s="198" t="s">
        <v>87</v>
      </c>
      <c r="AT392" s="199" t="s">
        <v>76</v>
      </c>
      <c r="AU392" s="199" t="s">
        <v>85</v>
      </c>
      <c r="AY392" s="198" t="s">
        <v>122</v>
      </c>
      <c r="BK392" s="200">
        <f>BK393</f>
        <v>157650</v>
      </c>
    </row>
    <row r="393" spans="1:65" s="1" customFormat="1" ht="16.5" customHeight="1">
      <c r="A393" s="34"/>
      <c r="B393" s="35"/>
      <c r="C393" s="203" t="s">
        <v>607</v>
      </c>
      <c r="D393" s="203" t="s">
        <v>125</v>
      </c>
      <c r="E393" s="204" t="s">
        <v>608</v>
      </c>
      <c r="F393" s="205" t="s">
        <v>609</v>
      </c>
      <c r="G393" s="206" t="s">
        <v>128</v>
      </c>
      <c r="H393" s="207">
        <v>1</v>
      </c>
      <c r="I393" s="208">
        <v>157650</v>
      </c>
      <c r="J393" s="209">
        <f>ROUND(I393*H393,2)</f>
        <v>157650</v>
      </c>
      <c r="K393" s="205" t="s">
        <v>1</v>
      </c>
      <c r="L393" s="39"/>
      <c r="M393" s="210" t="s">
        <v>1</v>
      </c>
      <c r="N393" s="211" t="s">
        <v>42</v>
      </c>
      <c r="O393" s="71"/>
      <c r="P393" s="212">
        <f>O393*H393</f>
        <v>0</v>
      </c>
      <c r="Q393" s="212">
        <v>0</v>
      </c>
      <c r="R393" s="212">
        <f>Q393*H393</f>
        <v>0</v>
      </c>
      <c r="S393" s="212">
        <v>0</v>
      </c>
      <c r="T393" s="213">
        <f>S393*H393</f>
        <v>0</v>
      </c>
      <c r="U393" s="34"/>
      <c r="V393" s="34"/>
      <c r="W393" s="34"/>
      <c r="X393" s="34"/>
      <c r="Y393" s="34"/>
      <c r="Z393" s="34"/>
      <c r="AA393" s="34"/>
      <c r="AB393" s="34"/>
      <c r="AC393" s="34"/>
      <c r="AD393" s="34"/>
      <c r="AE393" s="34"/>
      <c r="AR393" s="214" t="s">
        <v>279</v>
      </c>
      <c r="AT393" s="214" t="s">
        <v>125</v>
      </c>
      <c r="AU393" s="214" t="s">
        <v>87</v>
      </c>
      <c r="AY393" s="17" t="s">
        <v>122</v>
      </c>
      <c r="BE393" s="215">
        <f>IF(N393="základní",J393,0)</f>
        <v>157650</v>
      </c>
      <c r="BF393" s="215">
        <f>IF(N393="snížená",J393,0)</f>
        <v>0</v>
      </c>
      <c r="BG393" s="215">
        <f>IF(N393="zákl. přenesená",J393,0)</f>
        <v>0</v>
      </c>
      <c r="BH393" s="215">
        <f>IF(N393="sníž. přenesená",J393,0)</f>
        <v>0</v>
      </c>
      <c r="BI393" s="215">
        <f>IF(N393="nulová",J393,0)</f>
        <v>0</v>
      </c>
      <c r="BJ393" s="17" t="s">
        <v>85</v>
      </c>
      <c r="BK393" s="215">
        <f>ROUND(I393*H393,2)</f>
        <v>157650</v>
      </c>
      <c r="BL393" s="17" t="s">
        <v>279</v>
      </c>
      <c r="BM393" s="214" t="s">
        <v>610</v>
      </c>
    </row>
    <row r="394" spans="1:65" s="11" customFormat="1" ht="22.9" customHeight="1">
      <c r="B394" s="187"/>
      <c r="C394" s="188"/>
      <c r="D394" s="189" t="s">
        <v>76</v>
      </c>
      <c r="E394" s="201" t="s">
        <v>611</v>
      </c>
      <c r="F394" s="201" t="s">
        <v>612</v>
      </c>
      <c r="G394" s="188"/>
      <c r="H394" s="188"/>
      <c r="I394" s="191"/>
      <c r="J394" s="202">
        <f>BK394</f>
        <v>12021.59</v>
      </c>
      <c r="K394" s="188"/>
      <c r="L394" s="193"/>
      <c r="M394" s="194"/>
      <c r="N394" s="195"/>
      <c r="O394" s="195"/>
      <c r="P394" s="196">
        <f>SUM(P395:P397)</f>
        <v>0</v>
      </c>
      <c r="Q394" s="195"/>
      <c r="R394" s="196">
        <f>SUM(R395:R397)</f>
        <v>0.14988600000000002</v>
      </c>
      <c r="S394" s="195"/>
      <c r="T394" s="197">
        <f>SUM(T395:T397)</f>
        <v>0</v>
      </c>
      <c r="AR394" s="198" t="s">
        <v>87</v>
      </c>
      <c r="AT394" s="199" t="s">
        <v>76</v>
      </c>
      <c r="AU394" s="199" t="s">
        <v>85</v>
      </c>
      <c r="AY394" s="198" t="s">
        <v>122</v>
      </c>
      <c r="BK394" s="200">
        <f>SUM(BK395:BK397)</f>
        <v>12021.59</v>
      </c>
    </row>
    <row r="395" spans="1:65" s="1" customFormat="1" ht="16.5" customHeight="1">
      <c r="A395" s="34"/>
      <c r="B395" s="35"/>
      <c r="C395" s="203" t="s">
        <v>613</v>
      </c>
      <c r="D395" s="203" t="s">
        <v>125</v>
      </c>
      <c r="E395" s="204" t="s">
        <v>614</v>
      </c>
      <c r="F395" s="205" t="s">
        <v>615</v>
      </c>
      <c r="G395" s="206" t="s">
        <v>244</v>
      </c>
      <c r="H395" s="207">
        <v>19.8</v>
      </c>
      <c r="I395" s="208">
        <v>599.62</v>
      </c>
      <c r="J395" s="209">
        <f>ROUND(I395*H395,2)</f>
        <v>11872.48</v>
      </c>
      <c r="K395" s="205" t="s">
        <v>129</v>
      </c>
      <c r="L395" s="39"/>
      <c r="M395" s="210" t="s">
        <v>1</v>
      </c>
      <c r="N395" s="211" t="s">
        <v>42</v>
      </c>
      <c r="O395" s="71"/>
      <c r="P395" s="212">
        <f>O395*H395</f>
        <v>0</v>
      </c>
      <c r="Q395" s="212">
        <v>7.5700000000000003E-3</v>
      </c>
      <c r="R395" s="212">
        <f>Q395*H395</f>
        <v>0.14988600000000002</v>
      </c>
      <c r="S395" s="212">
        <v>0</v>
      </c>
      <c r="T395" s="213">
        <f>S395*H395</f>
        <v>0</v>
      </c>
      <c r="U395" s="34"/>
      <c r="V395" s="34"/>
      <c r="W395" s="34"/>
      <c r="X395" s="34"/>
      <c r="Y395" s="34"/>
      <c r="Z395" s="34"/>
      <c r="AA395" s="34"/>
      <c r="AB395" s="34"/>
      <c r="AC395" s="34"/>
      <c r="AD395" s="34"/>
      <c r="AE395" s="34"/>
      <c r="AR395" s="214" t="s">
        <v>279</v>
      </c>
      <c r="AT395" s="214" t="s">
        <v>125</v>
      </c>
      <c r="AU395" s="214" t="s">
        <v>87</v>
      </c>
      <c r="AY395" s="17" t="s">
        <v>122</v>
      </c>
      <c r="BE395" s="215">
        <f>IF(N395="základní",J395,0)</f>
        <v>11872.48</v>
      </c>
      <c r="BF395" s="215">
        <f>IF(N395="snížená",J395,0)</f>
        <v>0</v>
      </c>
      <c r="BG395" s="215">
        <f>IF(N395="zákl. přenesená",J395,0)</f>
        <v>0</v>
      </c>
      <c r="BH395" s="215">
        <f>IF(N395="sníž. přenesená",J395,0)</f>
        <v>0</v>
      </c>
      <c r="BI395" s="215">
        <f>IF(N395="nulová",J395,0)</f>
        <v>0</v>
      </c>
      <c r="BJ395" s="17" t="s">
        <v>85</v>
      </c>
      <c r="BK395" s="215">
        <f>ROUND(I395*H395,2)</f>
        <v>11872.48</v>
      </c>
      <c r="BL395" s="17" t="s">
        <v>279</v>
      </c>
      <c r="BM395" s="214" t="s">
        <v>616</v>
      </c>
    </row>
    <row r="396" spans="1:65" s="12" customFormat="1">
      <c r="B396" s="224"/>
      <c r="C396" s="225"/>
      <c r="D396" s="216" t="s">
        <v>217</v>
      </c>
      <c r="E396" s="226" t="s">
        <v>1</v>
      </c>
      <c r="F396" s="227" t="s">
        <v>617</v>
      </c>
      <c r="G396" s="225"/>
      <c r="H396" s="228">
        <v>19.8</v>
      </c>
      <c r="I396" s="229"/>
      <c r="J396" s="225"/>
      <c r="K396" s="225"/>
      <c r="L396" s="230"/>
      <c r="M396" s="231"/>
      <c r="N396" s="232"/>
      <c r="O396" s="232"/>
      <c r="P396" s="232"/>
      <c r="Q396" s="232"/>
      <c r="R396" s="232"/>
      <c r="S396" s="232"/>
      <c r="T396" s="233"/>
      <c r="AT396" s="234" t="s">
        <v>217</v>
      </c>
      <c r="AU396" s="234" t="s">
        <v>87</v>
      </c>
      <c r="AV396" s="12" t="s">
        <v>87</v>
      </c>
      <c r="AW396" s="12" t="s">
        <v>32</v>
      </c>
      <c r="AX396" s="12" t="s">
        <v>85</v>
      </c>
      <c r="AY396" s="234" t="s">
        <v>122</v>
      </c>
    </row>
    <row r="397" spans="1:65" s="1" customFormat="1" ht="21.75" customHeight="1">
      <c r="A397" s="34"/>
      <c r="B397" s="35"/>
      <c r="C397" s="203" t="s">
        <v>618</v>
      </c>
      <c r="D397" s="203" t="s">
        <v>125</v>
      </c>
      <c r="E397" s="204" t="s">
        <v>619</v>
      </c>
      <c r="F397" s="205" t="s">
        <v>620</v>
      </c>
      <c r="G397" s="206" t="s">
        <v>545</v>
      </c>
      <c r="H397" s="207">
        <v>0.15</v>
      </c>
      <c r="I397" s="208">
        <v>994.07</v>
      </c>
      <c r="J397" s="209">
        <f>ROUND(I397*H397,2)</f>
        <v>149.11000000000001</v>
      </c>
      <c r="K397" s="205" t="s">
        <v>129</v>
      </c>
      <c r="L397" s="39"/>
      <c r="M397" s="210" t="s">
        <v>1</v>
      </c>
      <c r="N397" s="211" t="s">
        <v>42</v>
      </c>
      <c r="O397" s="71"/>
      <c r="P397" s="212">
        <f>O397*H397</f>
        <v>0</v>
      </c>
      <c r="Q397" s="212">
        <v>0</v>
      </c>
      <c r="R397" s="212">
        <f>Q397*H397</f>
        <v>0</v>
      </c>
      <c r="S397" s="212">
        <v>0</v>
      </c>
      <c r="T397" s="213">
        <f>S397*H397</f>
        <v>0</v>
      </c>
      <c r="U397" s="34"/>
      <c r="V397" s="34"/>
      <c r="W397" s="34"/>
      <c r="X397" s="34"/>
      <c r="Y397" s="34"/>
      <c r="Z397" s="34"/>
      <c r="AA397" s="34"/>
      <c r="AB397" s="34"/>
      <c r="AC397" s="34"/>
      <c r="AD397" s="34"/>
      <c r="AE397" s="34"/>
      <c r="AR397" s="214" t="s">
        <v>279</v>
      </c>
      <c r="AT397" s="214" t="s">
        <v>125</v>
      </c>
      <c r="AU397" s="214" t="s">
        <v>87</v>
      </c>
      <c r="AY397" s="17" t="s">
        <v>122</v>
      </c>
      <c r="BE397" s="215">
        <f>IF(N397="základní",J397,0)</f>
        <v>149.11000000000001</v>
      </c>
      <c r="BF397" s="215">
        <f>IF(N397="snížená",J397,0)</f>
        <v>0</v>
      </c>
      <c r="BG397" s="215">
        <f>IF(N397="zákl. přenesená",J397,0)</f>
        <v>0</v>
      </c>
      <c r="BH397" s="215">
        <f>IF(N397="sníž. přenesená",J397,0)</f>
        <v>0</v>
      </c>
      <c r="BI397" s="215">
        <f>IF(N397="nulová",J397,0)</f>
        <v>0</v>
      </c>
      <c r="BJ397" s="17" t="s">
        <v>85</v>
      </c>
      <c r="BK397" s="215">
        <f>ROUND(I397*H397,2)</f>
        <v>149.11000000000001</v>
      </c>
      <c r="BL397" s="17" t="s">
        <v>279</v>
      </c>
      <c r="BM397" s="214" t="s">
        <v>621</v>
      </c>
    </row>
    <row r="398" spans="1:65" s="11" customFormat="1" ht="22.9" customHeight="1">
      <c r="B398" s="187"/>
      <c r="C398" s="188"/>
      <c r="D398" s="189" t="s">
        <v>76</v>
      </c>
      <c r="E398" s="201" t="s">
        <v>622</v>
      </c>
      <c r="F398" s="201" t="s">
        <v>623</v>
      </c>
      <c r="G398" s="188"/>
      <c r="H398" s="188"/>
      <c r="I398" s="191"/>
      <c r="J398" s="202">
        <f>BK398</f>
        <v>160547.20000000001</v>
      </c>
      <c r="K398" s="188"/>
      <c r="L398" s="193"/>
      <c r="M398" s="194"/>
      <c r="N398" s="195"/>
      <c r="O398" s="195"/>
      <c r="P398" s="196">
        <f>SUM(P399:P457)</f>
        <v>0</v>
      </c>
      <c r="Q398" s="195"/>
      <c r="R398" s="196">
        <f>SUM(R399:R457)</f>
        <v>0.49390039999999996</v>
      </c>
      <c r="S398" s="195"/>
      <c r="T398" s="197">
        <f>SUM(T399:T457)</f>
        <v>1.9470002500000001</v>
      </c>
      <c r="AR398" s="198" t="s">
        <v>87</v>
      </c>
      <c r="AT398" s="199" t="s">
        <v>76</v>
      </c>
      <c r="AU398" s="199" t="s">
        <v>85</v>
      </c>
      <c r="AY398" s="198" t="s">
        <v>122</v>
      </c>
      <c r="BK398" s="200">
        <f>SUM(BK399:BK457)</f>
        <v>160547.20000000001</v>
      </c>
    </row>
    <row r="399" spans="1:65" s="1" customFormat="1" ht="16.5" customHeight="1">
      <c r="A399" s="34"/>
      <c r="B399" s="35"/>
      <c r="C399" s="203" t="s">
        <v>624</v>
      </c>
      <c r="D399" s="203" t="s">
        <v>125</v>
      </c>
      <c r="E399" s="204" t="s">
        <v>625</v>
      </c>
      <c r="F399" s="205" t="s">
        <v>626</v>
      </c>
      <c r="G399" s="206" t="s">
        <v>215</v>
      </c>
      <c r="H399" s="207">
        <v>25.335000000000001</v>
      </c>
      <c r="I399" s="208">
        <v>62.41</v>
      </c>
      <c r="J399" s="209">
        <f>ROUND(I399*H399,2)</f>
        <v>1581.16</v>
      </c>
      <c r="K399" s="205" t="s">
        <v>129</v>
      </c>
      <c r="L399" s="39"/>
      <c r="M399" s="210" t="s">
        <v>1</v>
      </c>
      <c r="N399" s="211" t="s">
        <v>42</v>
      </c>
      <c r="O399" s="71"/>
      <c r="P399" s="212">
        <f>O399*H399</f>
        <v>0</v>
      </c>
      <c r="Q399" s="212">
        <v>0</v>
      </c>
      <c r="R399" s="212">
        <f>Q399*H399</f>
        <v>0</v>
      </c>
      <c r="S399" s="212">
        <v>1.695E-2</v>
      </c>
      <c r="T399" s="213">
        <f>S399*H399</f>
        <v>0.42942825000000001</v>
      </c>
      <c r="U399" s="34"/>
      <c r="V399" s="34"/>
      <c r="W399" s="34"/>
      <c r="X399" s="34"/>
      <c r="Y399" s="34"/>
      <c r="Z399" s="34"/>
      <c r="AA399" s="34"/>
      <c r="AB399" s="34"/>
      <c r="AC399" s="34"/>
      <c r="AD399" s="34"/>
      <c r="AE399" s="34"/>
      <c r="AR399" s="214" t="s">
        <v>279</v>
      </c>
      <c r="AT399" s="214" t="s">
        <v>125</v>
      </c>
      <c r="AU399" s="214" t="s">
        <v>87</v>
      </c>
      <c r="AY399" s="17" t="s">
        <v>122</v>
      </c>
      <c r="BE399" s="215">
        <f>IF(N399="základní",J399,0)</f>
        <v>1581.16</v>
      </c>
      <c r="BF399" s="215">
        <f>IF(N399="snížená",J399,0)</f>
        <v>0</v>
      </c>
      <c r="BG399" s="215">
        <f>IF(N399="zákl. přenesená",J399,0)</f>
        <v>0</v>
      </c>
      <c r="BH399" s="215">
        <f>IF(N399="sníž. přenesená",J399,0)</f>
        <v>0</v>
      </c>
      <c r="BI399" s="215">
        <f>IF(N399="nulová",J399,0)</f>
        <v>0</v>
      </c>
      <c r="BJ399" s="17" t="s">
        <v>85</v>
      </c>
      <c r="BK399" s="215">
        <f>ROUND(I399*H399,2)</f>
        <v>1581.16</v>
      </c>
      <c r="BL399" s="17" t="s">
        <v>279</v>
      </c>
      <c r="BM399" s="214" t="s">
        <v>627</v>
      </c>
    </row>
    <row r="400" spans="1:65" s="1" customFormat="1" ht="19.5">
      <c r="A400" s="34"/>
      <c r="B400" s="35"/>
      <c r="C400" s="36"/>
      <c r="D400" s="216" t="s">
        <v>135</v>
      </c>
      <c r="E400" s="36"/>
      <c r="F400" s="217" t="s">
        <v>628</v>
      </c>
      <c r="G400" s="36"/>
      <c r="H400" s="36"/>
      <c r="I400" s="115"/>
      <c r="J400" s="36"/>
      <c r="K400" s="36"/>
      <c r="L400" s="39"/>
      <c r="M400" s="218"/>
      <c r="N400" s="219"/>
      <c r="O400" s="71"/>
      <c r="P400" s="71"/>
      <c r="Q400" s="71"/>
      <c r="R400" s="71"/>
      <c r="S400" s="71"/>
      <c r="T400" s="72"/>
      <c r="U400" s="34"/>
      <c r="V400" s="34"/>
      <c r="W400" s="34"/>
      <c r="X400" s="34"/>
      <c r="Y400" s="34"/>
      <c r="Z400" s="34"/>
      <c r="AA400" s="34"/>
      <c r="AB400" s="34"/>
      <c r="AC400" s="34"/>
      <c r="AD400" s="34"/>
      <c r="AE400" s="34"/>
      <c r="AT400" s="17" t="s">
        <v>135</v>
      </c>
      <c r="AU400" s="17" t="s">
        <v>87</v>
      </c>
    </row>
    <row r="401" spans="1:65" s="12" customFormat="1">
      <c r="B401" s="224"/>
      <c r="C401" s="225"/>
      <c r="D401" s="216" t="s">
        <v>217</v>
      </c>
      <c r="E401" s="226" t="s">
        <v>1</v>
      </c>
      <c r="F401" s="227" t="s">
        <v>629</v>
      </c>
      <c r="G401" s="225"/>
      <c r="H401" s="228">
        <v>7.35</v>
      </c>
      <c r="I401" s="229"/>
      <c r="J401" s="225"/>
      <c r="K401" s="225"/>
      <c r="L401" s="230"/>
      <c r="M401" s="231"/>
      <c r="N401" s="232"/>
      <c r="O401" s="232"/>
      <c r="P401" s="232"/>
      <c r="Q401" s="232"/>
      <c r="R401" s="232"/>
      <c r="S401" s="232"/>
      <c r="T401" s="233"/>
      <c r="AT401" s="234" t="s">
        <v>217</v>
      </c>
      <c r="AU401" s="234" t="s">
        <v>87</v>
      </c>
      <c r="AV401" s="12" t="s">
        <v>87</v>
      </c>
      <c r="AW401" s="12" t="s">
        <v>32</v>
      </c>
      <c r="AX401" s="12" t="s">
        <v>77</v>
      </c>
      <c r="AY401" s="234" t="s">
        <v>122</v>
      </c>
    </row>
    <row r="402" spans="1:65" s="13" customFormat="1">
      <c r="B402" s="235"/>
      <c r="C402" s="236"/>
      <c r="D402" s="216" t="s">
        <v>217</v>
      </c>
      <c r="E402" s="237" t="s">
        <v>1</v>
      </c>
      <c r="F402" s="238" t="s">
        <v>224</v>
      </c>
      <c r="G402" s="236"/>
      <c r="H402" s="239">
        <v>7.35</v>
      </c>
      <c r="I402" s="240"/>
      <c r="J402" s="236"/>
      <c r="K402" s="236"/>
      <c r="L402" s="241"/>
      <c r="M402" s="242"/>
      <c r="N402" s="243"/>
      <c r="O402" s="243"/>
      <c r="P402" s="243"/>
      <c r="Q402" s="243"/>
      <c r="R402" s="243"/>
      <c r="S402" s="243"/>
      <c r="T402" s="244"/>
      <c r="AT402" s="245" t="s">
        <v>217</v>
      </c>
      <c r="AU402" s="245" t="s">
        <v>87</v>
      </c>
      <c r="AV402" s="13" t="s">
        <v>137</v>
      </c>
      <c r="AW402" s="13" t="s">
        <v>32</v>
      </c>
      <c r="AX402" s="13" t="s">
        <v>77</v>
      </c>
      <c r="AY402" s="245" t="s">
        <v>122</v>
      </c>
    </row>
    <row r="403" spans="1:65" s="12" customFormat="1">
      <c r="B403" s="224"/>
      <c r="C403" s="225"/>
      <c r="D403" s="216" t="s">
        <v>217</v>
      </c>
      <c r="E403" s="226" t="s">
        <v>1</v>
      </c>
      <c r="F403" s="227" t="s">
        <v>630</v>
      </c>
      <c r="G403" s="225"/>
      <c r="H403" s="228">
        <v>17.984999999999999</v>
      </c>
      <c r="I403" s="229"/>
      <c r="J403" s="225"/>
      <c r="K403" s="225"/>
      <c r="L403" s="230"/>
      <c r="M403" s="231"/>
      <c r="N403" s="232"/>
      <c r="O403" s="232"/>
      <c r="P403" s="232"/>
      <c r="Q403" s="232"/>
      <c r="R403" s="232"/>
      <c r="S403" s="232"/>
      <c r="T403" s="233"/>
      <c r="AT403" s="234" t="s">
        <v>217</v>
      </c>
      <c r="AU403" s="234" t="s">
        <v>87</v>
      </c>
      <c r="AV403" s="12" t="s">
        <v>87</v>
      </c>
      <c r="AW403" s="12" t="s">
        <v>32</v>
      </c>
      <c r="AX403" s="12" t="s">
        <v>77</v>
      </c>
      <c r="AY403" s="234" t="s">
        <v>122</v>
      </c>
    </row>
    <row r="404" spans="1:65" s="13" customFormat="1">
      <c r="B404" s="235"/>
      <c r="C404" s="236"/>
      <c r="D404" s="216" t="s">
        <v>217</v>
      </c>
      <c r="E404" s="237" t="s">
        <v>1</v>
      </c>
      <c r="F404" s="238" t="s">
        <v>225</v>
      </c>
      <c r="G404" s="236"/>
      <c r="H404" s="239">
        <v>17.984999999999999</v>
      </c>
      <c r="I404" s="240"/>
      <c r="J404" s="236"/>
      <c r="K404" s="236"/>
      <c r="L404" s="241"/>
      <c r="M404" s="242"/>
      <c r="N404" s="243"/>
      <c r="O404" s="243"/>
      <c r="P404" s="243"/>
      <c r="Q404" s="243"/>
      <c r="R404" s="243"/>
      <c r="S404" s="243"/>
      <c r="T404" s="244"/>
      <c r="AT404" s="245" t="s">
        <v>217</v>
      </c>
      <c r="AU404" s="245" t="s">
        <v>87</v>
      </c>
      <c r="AV404" s="13" t="s">
        <v>137</v>
      </c>
      <c r="AW404" s="13" t="s">
        <v>32</v>
      </c>
      <c r="AX404" s="13" t="s">
        <v>77</v>
      </c>
      <c r="AY404" s="245" t="s">
        <v>122</v>
      </c>
    </row>
    <row r="405" spans="1:65" s="14" customFormat="1">
      <c r="B405" s="246"/>
      <c r="C405" s="247"/>
      <c r="D405" s="216" t="s">
        <v>217</v>
      </c>
      <c r="E405" s="248" t="s">
        <v>1</v>
      </c>
      <c r="F405" s="249" t="s">
        <v>226</v>
      </c>
      <c r="G405" s="247"/>
      <c r="H405" s="250">
        <v>25.335000000000001</v>
      </c>
      <c r="I405" s="251"/>
      <c r="J405" s="247"/>
      <c r="K405" s="247"/>
      <c r="L405" s="252"/>
      <c r="M405" s="253"/>
      <c r="N405" s="254"/>
      <c r="O405" s="254"/>
      <c r="P405" s="254"/>
      <c r="Q405" s="254"/>
      <c r="R405" s="254"/>
      <c r="S405" s="254"/>
      <c r="T405" s="255"/>
      <c r="AT405" s="256" t="s">
        <v>217</v>
      </c>
      <c r="AU405" s="256" t="s">
        <v>87</v>
      </c>
      <c r="AV405" s="14" t="s">
        <v>141</v>
      </c>
      <c r="AW405" s="14" t="s">
        <v>32</v>
      </c>
      <c r="AX405" s="14" t="s">
        <v>85</v>
      </c>
      <c r="AY405" s="256" t="s">
        <v>122</v>
      </c>
    </row>
    <row r="406" spans="1:65" s="1" customFormat="1" ht="21.75" customHeight="1">
      <c r="A406" s="34"/>
      <c r="B406" s="35"/>
      <c r="C406" s="203" t="s">
        <v>631</v>
      </c>
      <c r="D406" s="203" t="s">
        <v>125</v>
      </c>
      <c r="E406" s="204" t="s">
        <v>632</v>
      </c>
      <c r="F406" s="205" t="s">
        <v>633</v>
      </c>
      <c r="G406" s="206" t="s">
        <v>215</v>
      </c>
      <c r="H406" s="207">
        <v>24.88</v>
      </c>
      <c r="I406" s="208">
        <v>95.14</v>
      </c>
      <c r="J406" s="209">
        <f>ROUND(I406*H406,2)</f>
        <v>2367.08</v>
      </c>
      <c r="K406" s="205" t="s">
        <v>129</v>
      </c>
      <c r="L406" s="39"/>
      <c r="M406" s="210" t="s">
        <v>1</v>
      </c>
      <c r="N406" s="211" t="s">
        <v>42</v>
      </c>
      <c r="O406" s="71"/>
      <c r="P406" s="212">
        <f>O406*H406</f>
        <v>0</v>
      </c>
      <c r="Q406" s="212">
        <v>0</v>
      </c>
      <c r="R406" s="212">
        <f>Q406*H406</f>
        <v>0</v>
      </c>
      <c r="S406" s="212">
        <v>2.4649999999999998E-2</v>
      </c>
      <c r="T406" s="213">
        <f>S406*H406</f>
        <v>0.61329199999999995</v>
      </c>
      <c r="U406" s="34"/>
      <c r="V406" s="34"/>
      <c r="W406" s="34"/>
      <c r="X406" s="34"/>
      <c r="Y406" s="34"/>
      <c r="Z406" s="34"/>
      <c r="AA406" s="34"/>
      <c r="AB406" s="34"/>
      <c r="AC406" s="34"/>
      <c r="AD406" s="34"/>
      <c r="AE406" s="34"/>
      <c r="AR406" s="214" t="s">
        <v>279</v>
      </c>
      <c r="AT406" s="214" t="s">
        <v>125</v>
      </c>
      <c r="AU406" s="214" t="s">
        <v>87</v>
      </c>
      <c r="AY406" s="17" t="s">
        <v>122</v>
      </c>
      <c r="BE406" s="215">
        <f>IF(N406="základní",J406,0)</f>
        <v>2367.08</v>
      </c>
      <c r="BF406" s="215">
        <f>IF(N406="snížená",J406,0)</f>
        <v>0</v>
      </c>
      <c r="BG406" s="215">
        <f>IF(N406="zákl. přenesená",J406,0)</f>
        <v>0</v>
      </c>
      <c r="BH406" s="215">
        <f>IF(N406="sníž. přenesená",J406,0)</f>
        <v>0</v>
      </c>
      <c r="BI406" s="215">
        <f>IF(N406="nulová",J406,0)</f>
        <v>0</v>
      </c>
      <c r="BJ406" s="17" t="s">
        <v>85</v>
      </c>
      <c r="BK406" s="215">
        <f>ROUND(I406*H406,2)</f>
        <v>2367.08</v>
      </c>
      <c r="BL406" s="17" t="s">
        <v>279</v>
      </c>
      <c r="BM406" s="214" t="s">
        <v>634</v>
      </c>
    </row>
    <row r="407" spans="1:65" s="12" customFormat="1">
      <c r="B407" s="224"/>
      <c r="C407" s="225"/>
      <c r="D407" s="216" t="s">
        <v>217</v>
      </c>
      <c r="E407" s="226" t="s">
        <v>1</v>
      </c>
      <c r="F407" s="227" t="s">
        <v>635</v>
      </c>
      <c r="G407" s="225"/>
      <c r="H407" s="228">
        <v>24.88</v>
      </c>
      <c r="I407" s="229"/>
      <c r="J407" s="225"/>
      <c r="K407" s="225"/>
      <c r="L407" s="230"/>
      <c r="M407" s="231"/>
      <c r="N407" s="232"/>
      <c r="O407" s="232"/>
      <c r="P407" s="232"/>
      <c r="Q407" s="232"/>
      <c r="R407" s="232"/>
      <c r="S407" s="232"/>
      <c r="T407" s="233"/>
      <c r="AT407" s="234" t="s">
        <v>217</v>
      </c>
      <c r="AU407" s="234" t="s">
        <v>87</v>
      </c>
      <c r="AV407" s="12" t="s">
        <v>87</v>
      </c>
      <c r="AW407" s="12" t="s">
        <v>32</v>
      </c>
      <c r="AX407" s="12" t="s">
        <v>85</v>
      </c>
      <c r="AY407" s="234" t="s">
        <v>122</v>
      </c>
    </row>
    <row r="408" spans="1:65" s="1" customFormat="1" ht="21.75" customHeight="1">
      <c r="A408" s="34"/>
      <c r="B408" s="35"/>
      <c r="C408" s="203" t="s">
        <v>636</v>
      </c>
      <c r="D408" s="203" t="s">
        <v>125</v>
      </c>
      <c r="E408" s="204" t="s">
        <v>637</v>
      </c>
      <c r="F408" s="205" t="s">
        <v>638</v>
      </c>
      <c r="G408" s="206" t="s">
        <v>215</v>
      </c>
      <c r="H408" s="207">
        <v>24.88</v>
      </c>
      <c r="I408" s="208">
        <v>33.1</v>
      </c>
      <c r="J408" s="209">
        <f>ROUND(I408*H408,2)</f>
        <v>823.53</v>
      </c>
      <c r="K408" s="205" t="s">
        <v>129</v>
      </c>
      <c r="L408" s="39"/>
      <c r="M408" s="210" t="s">
        <v>1</v>
      </c>
      <c r="N408" s="211" t="s">
        <v>42</v>
      </c>
      <c r="O408" s="71"/>
      <c r="P408" s="212">
        <f>O408*H408</f>
        <v>0</v>
      </c>
      <c r="Q408" s="212">
        <v>0</v>
      </c>
      <c r="R408" s="212">
        <f>Q408*H408</f>
        <v>0</v>
      </c>
      <c r="S408" s="212">
        <v>8.0000000000000002E-3</v>
      </c>
      <c r="T408" s="213">
        <f>S408*H408</f>
        <v>0.19903999999999999</v>
      </c>
      <c r="U408" s="34"/>
      <c r="V408" s="34"/>
      <c r="W408" s="34"/>
      <c r="X408" s="34"/>
      <c r="Y408" s="34"/>
      <c r="Z408" s="34"/>
      <c r="AA408" s="34"/>
      <c r="AB408" s="34"/>
      <c r="AC408" s="34"/>
      <c r="AD408" s="34"/>
      <c r="AE408" s="34"/>
      <c r="AR408" s="214" t="s">
        <v>279</v>
      </c>
      <c r="AT408" s="214" t="s">
        <v>125</v>
      </c>
      <c r="AU408" s="214" t="s">
        <v>87</v>
      </c>
      <c r="AY408" s="17" t="s">
        <v>122</v>
      </c>
      <c r="BE408" s="215">
        <f>IF(N408="základní",J408,0)</f>
        <v>823.53</v>
      </c>
      <c r="BF408" s="215">
        <f>IF(N408="snížená",J408,0)</f>
        <v>0</v>
      </c>
      <c r="BG408" s="215">
        <f>IF(N408="zákl. přenesená",J408,0)</f>
        <v>0</v>
      </c>
      <c r="BH408" s="215">
        <f>IF(N408="sníž. přenesená",J408,0)</f>
        <v>0</v>
      </c>
      <c r="BI408" s="215">
        <f>IF(N408="nulová",J408,0)</f>
        <v>0</v>
      </c>
      <c r="BJ408" s="17" t="s">
        <v>85</v>
      </c>
      <c r="BK408" s="215">
        <f>ROUND(I408*H408,2)</f>
        <v>823.53</v>
      </c>
      <c r="BL408" s="17" t="s">
        <v>279</v>
      </c>
      <c r="BM408" s="214" t="s">
        <v>639</v>
      </c>
    </row>
    <row r="409" spans="1:65" s="12" customFormat="1">
      <c r="B409" s="224"/>
      <c r="C409" s="225"/>
      <c r="D409" s="216" t="s">
        <v>217</v>
      </c>
      <c r="E409" s="226" t="s">
        <v>1</v>
      </c>
      <c r="F409" s="227" t="s">
        <v>635</v>
      </c>
      <c r="G409" s="225"/>
      <c r="H409" s="228">
        <v>24.88</v>
      </c>
      <c r="I409" s="229"/>
      <c r="J409" s="225"/>
      <c r="K409" s="225"/>
      <c r="L409" s="230"/>
      <c r="M409" s="231"/>
      <c r="N409" s="232"/>
      <c r="O409" s="232"/>
      <c r="P409" s="232"/>
      <c r="Q409" s="232"/>
      <c r="R409" s="232"/>
      <c r="S409" s="232"/>
      <c r="T409" s="233"/>
      <c r="AT409" s="234" t="s">
        <v>217</v>
      </c>
      <c r="AU409" s="234" t="s">
        <v>87</v>
      </c>
      <c r="AV409" s="12" t="s">
        <v>87</v>
      </c>
      <c r="AW409" s="12" t="s">
        <v>32</v>
      </c>
      <c r="AX409" s="12" t="s">
        <v>85</v>
      </c>
      <c r="AY409" s="234" t="s">
        <v>122</v>
      </c>
    </row>
    <row r="410" spans="1:65" s="1" customFormat="1" ht="21.75" customHeight="1">
      <c r="A410" s="34"/>
      <c r="B410" s="35"/>
      <c r="C410" s="203" t="s">
        <v>640</v>
      </c>
      <c r="D410" s="203" t="s">
        <v>125</v>
      </c>
      <c r="E410" s="204" t="s">
        <v>641</v>
      </c>
      <c r="F410" s="205" t="s">
        <v>642</v>
      </c>
      <c r="G410" s="206" t="s">
        <v>215</v>
      </c>
      <c r="H410" s="207">
        <v>21.6</v>
      </c>
      <c r="I410" s="208">
        <v>97.41</v>
      </c>
      <c r="J410" s="209">
        <f>ROUND(I410*H410,2)</f>
        <v>2104.06</v>
      </c>
      <c r="K410" s="205" t="s">
        <v>129</v>
      </c>
      <c r="L410" s="39"/>
      <c r="M410" s="210" t="s">
        <v>1</v>
      </c>
      <c r="N410" s="211" t="s">
        <v>42</v>
      </c>
      <c r="O410" s="71"/>
      <c r="P410" s="212">
        <f>O410*H410</f>
        <v>0</v>
      </c>
      <c r="Q410" s="212">
        <v>0</v>
      </c>
      <c r="R410" s="212">
        <f>Q410*H410</f>
        <v>0</v>
      </c>
      <c r="S410" s="212">
        <v>2.4649999999999998E-2</v>
      </c>
      <c r="T410" s="213">
        <f>S410*H410</f>
        <v>0.53244000000000002</v>
      </c>
      <c r="U410" s="34"/>
      <c r="V410" s="34"/>
      <c r="W410" s="34"/>
      <c r="X410" s="34"/>
      <c r="Y410" s="34"/>
      <c r="Z410" s="34"/>
      <c r="AA410" s="34"/>
      <c r="AB410" s="34"/>
      <c r="AC410" s="34"/>
      <c r="AD410" s="34"/>
      <c r="AE410" s="34"/>
      <c r="AR410" s="214" t="s">
        <v>279</v>
      </c>
      <c r="AT410" s="214" t="s">
        <v>125</v>
      </c>
      <c r="AU410" s="214" t="s">
        <v>87</v>
      </c>
      <c r="AY410" s="17" t="s">
        <v>122</v>
      </c>
      <c r="BE410" s="215">
        <f>IF(N410="základní",J410,0)</f>
        <v>2104.06</v>
      </c>
      <c r="BF410" s="215">
        <f>IF(N410="snížená",J410,0)</f>
        <v>0</v>
      </c>
      <c r="BG410" s="215">
        <f>IF(N410="zákl. přenesená",J410,0)</f>
        <v>0</v>
      </c>
      <c r="BH410" s="215">
        <f>IF(N410="sníž. přenesená",J410,0)</f>
        <v>0</v>
      </c>
      <c r="BI410" s="215">
        <f>IF(N410="nulová",J410,0)</f>
        <v>0</v>
      </c>
      <c r="BJ410" s="17" t="s">
        <v>85</v>
      </c>
      <c r="BK410" s="215">
        <f>ROUND(I410*H410,2)</f>
        <v>2104.06</v>
      </c>
      <c r="BL410" s="17" t="s">
        <v>279</v>
      </c>
      <c r="BM410" s="214" t="s">
        <v>643</v>
      </c>
    </row>
    <row r="411" spans="1:65" s="12" customFormat="1">
      <c r="B411" s="224"/>
      <c r="C411" s="225"/>
      <c r="D411" s="216" t="s">
        <v>217</v>
      </c>
      <c r="E411" s="226" t="s">
        <v>1</v>
      </c>
      <c r="F411" s="227" t="s">
        <v>644</v>
      </c>
      <c r="G411" s="225"/>
      <c r="H411" s="228">
        <v>21.6</v>
      </c>
      <c r="I411" s="229"/>
      <c r="J411" s="225"/>
      <c r="K411" s="225"/>
      <c r="L411" s="230"/>
      <c r="M411" s="231"/>
      <c r="N411" s="232"/>
      <c r="O411" s="232"/>
      <c r="P411" s="232"/>
      <c r="Q411" s="232"/>
      <c r="R411" s="232"/>
      <c r="S411" s="232"/>
      <c r="T411" s="233"/>
      <c r="AT411" s="234" t="s">
        <v>217</v>
      </c>
      <c r="AU411" s="234" t="s">
        <v>87</v>
      </c>
      <c r="AV411" s="12" t="s">
        <v>87</v>
      </c>
      <c r="AW411" s="12" t="s">
        <v>32</v>
      </c>
      <c r="AX411" s="12" t="s">
        <v>85</v>
      </c>
      <c r="AY411" s="234" t="s">
        <v>122</v>
      </c>
    </row>
    <row r="412" spans="1:65" s="1" customFormat="1" ht="21.75" customHeight="1">
      <c r="A412" s="34"/>
      <c r="B412" s="35"/>
      <c r="C412" s="203" t="s">
        <v>645</v>
      </c>
      <c r="D412" s="203" t="s">
        <v>125</v>
      </c>
      <c r="E412" s="204" t="s">
        <v>646</v>
      </c>
      <c r="F412" s="205" t="s">
        <v>647</v>
      </c>
      <c r="G412" s="206" t="s">
        <v>215</v>
      </c>
      <c r="H412" s="207">
        <v>21.6</v>
      </c>
      <c r="I412" s="208">
        <v>35.770000000000003</v>
      </c>
      <c r="J412" s="209">
        <f>ROUND(I412*H412,2)</f>
        <v>772.63</v>
      </c>
      <c r="K412" s="205" t="s">
        <v>129</v>
      </c>
      <c r="L412" s="39"/>
      <c r="M412" s="210" t="s">
        <v>1</v>
      </c>
      <c r="N412" s="211" t="s">
        <v>42</v>
      </c>
      <c r="O412" s="71"/>
      <c r="P412" s="212">
        <f>O412*H412</f>
        <v>0</v>
      </c>
      <c r="Q412" s="212">
        <v>0</v>
      </c>
      <c r="R412" s="212">
        <f>Q412*H412</f>
        <v>0</v>
      </c>
      <c r="S412" s="212">
        <v>8.0000000000000002E-3</v>
      </c>
      <c r="T412" s="213">
        <f>S412*H412</f>
        <v>0.17280000000000001</v>
      </c>
      <c r="U412" s="34"/>
      <c r="V412" s="34"/>
      <c r="W412" s="34"/>
      <c r="X412" s="34"/>
      <c r="Y412" s="34"/>
      <c r="Z412" s="34"/>
      <c r="AA412" s="34"/>
      <c r="AB412" s="34"/>
      <c r="AC412" s="34"/>
      <c r="AD412" s="34"/>
      <c r="AE412" s="34"/>
      <c r="AR412" s="214" t="s">
        <v>279</v>
      </c>
      <c r="AT412" s="214" t="s">
        <v>125</v>
      </c>
      <c r="AU412" s="214" t="s">
        <v>87</v>
      </c>
      <c r="AY412" s="17" t="s">
        <v>122</v>
      </c>
      <c r="BE412" s="215">
        <f>IF(N412="základní",J412,0)</f>
        <v>772.63</v>
      </c>
      <c r="BF412" s="215">
        <f>IF(N412="snížená",J412,0)</f>
        <v>0</v>
      </c>
      <c r="BG412" s="215">
        <f>IF(N412="zákl. přenesená",J412,0)</f>
        <v>0</v>
      </c>
      <c r="BH412" s="215">
        <f>IF(N412="sníž. přenesená",J412,0)</f>
        <v>0</v>
      </c>
      <c r="BI412" s="215">
        <f>IF(N412="nulová",J412,0)</f>
        <v>0</v>
      </c>
      <c r="BJ412" s="17" t="s">
        <v>85</v>
      </c>
      <c r="BK412" s="215">
        <f>ROUND(I412*H412,2)</f>
        <v>772.63</v>
      </c>
      <c r="BL412" s="17" t="s">
        <v>279</v>
      </c>
      <c r="BM412" s="214" t="s">
        <v>648</v>
      </c>
    </row>
    <row r="413" spans="1:65" s="1" customFormat="1" ht="21.75" customHeight="1">
      <c r="A413" s="34"/>
      <c r="B413" s="35"/>
      <c r="C413" s="203" t="s">
        <v>649</v>
      </c>
      <c r="D413" s="203" t="s">
        <v>125</v>
      </c>
      <c r="E413" s="204" t="s">
        <v>650</v>
      </c>
      <c r="F413" s="205" t="s">
        <v>651</v>
      </c>
      <c r="G413" s="206" t="s">
        <v>205</v>
      </c>
      <c r="H413" s="207">
        <v>1</v>
      </c>
      <c r="I413" s="208">
        <v>641.38</v>
      </c>
      <c r="J413" s="209">
        <f>ROUND(I413*H413,2)</f>
        <v>641.38</v>
      </c>
      <c r="K413" s="205" t="s">
        <v>129</v>
      </c>
      <c r="L413" s="39"/>
      <c r="M413" s="210" t="s">
        <v>1</v>
      </c>
      <c r="N413" s="211" t="s">
        <v>42</v>
      </c>
      <c r="O413" s="71"/>
      <c r="P413" s="212">
        <f>O413*H413</f>
        <v>0</v>
      </c>
      <c r="Q413" s="212">
        <v>2.7E-4</v>
      </c>
      <c r="R413" s="212">
        <f>Q413*H413</f>
        <v>2.7E-4</v>
      </c>
      <c r="S413" s="212">
        <v>0</v>
      </c>
      <c r="T413" s="213">
        <f>S413*H413</f>
        <v>0</v>
      </c>
      <c r="U413" s="34"/>
      <c r="V413" s="34"/>
      <c r="W413" s="34"/>
      <c r="X413" s="34"/>
      <c r="Y413" s="34"/>
      <c r="Z413" s="34"/>
      <c r="AA413" s="34"/>
      <c r="AB413" s="34"/>
      <c r="AC413" s="34"/>
      <c r="AD413" s="34"/>
      <c r="AE413" s="34"/>
      <c r="AR413" s="214" t="s">
        <v>279</v>
      </c>
      <c r="AT413" s="214" t="s">
        <v>125</v>
      </c>
      <c r="AU413" s="214" t="s">
        <v>87</v>
      </c>
      <c r="AY413" s="17" t="s">
        <v>122</v>
      </c>
      <c r="BE413" s="215">
        <f>IF(N413="základní",J413,0)</f>
        <v>641.38</v>
      </c>
      <c r="BF413" s="215">
        <f>IF(N413="snížená",J413,0)</f>
        <v>0</v>
      </c>
      <c r="BG413" s="215">
        <f>IF(N413="zákl. přenesená",J413,0)</f>
        <v>0</v>
      </c>
      <c r="BH413" s="215">
        <f>IF(N413="sníž. přenesená",J413,0)</f>
        <v>0</v>
      </c>
      <c r="BI413" s="215">
        <f>IF(N413="nulová",J413,0)</f>
        <v>0</v>
      </c>
      <c r="BJ413" s="17" t="s">
        <v>85</v>
      </c>
      <c r="BK413" s="215">
        <f>ROUND(I413*H413,2)</f>
        <v>641.38</v>
      </c>
      <c r="BL413" s="17" t="s">
        <v>279</v>
      </c>
      <c r="BM413" s="214" t="s">
        <v>652</v>
      </c>
    </row>
    <row r="414" spans="1:65" s="12" customFormat="1">
      <c r="B414" s="224"/>
      <c r="C414" s="225"/>
      <c r="D414" s="216" t="s">
        <v>217</v>
      </c>
      <c r="E414" s="226" t="s">
        <v>1</v>
      </c>
      <c r="F414" s="227" t="s">
        <v>653</v>
      </c>
      <c r="G414" s="225"/>
      <c r="H414" s="228">
        <v>1</v>
      </c>
      <c r="I414" s="229"/>
      <c r="J414" s="225"/>
      <c r="K414" s="225"/>
      <c r="L414" s="230"/>
      <c r="M414" s="231"/>
      <c r="N414" s="232"/>
      <c r="O414" s="232"/>
      <c r="P414" s="232"/>
      <c r="Q414" s="232"/>
      <c r="R414" s="232"/>
      <c r="S414" s="232"/>
      <c r="T414" s="233"/>
      <c r="AT414" s="234" t="s">
        <v>217</v>
      </c>
      <c r="AU414" s="234" t="s">
        <v>87</v>
      </c>
      <c r="AV414" s="12" t="s">
        <v>87</v>
      </c>
      <c r="AW414" s="12" t="s">
        <v>32</v>
      </c>
      <c r="AX414" s="12" t="s">
        <v>85</v>
      </c>
      <c r="AY414" s="234" t="s">
        <v>122</v>
      </c>
    </row>
    <row r="415" spans="1:65" s="1" customFormat="1" ht="33" customHeight="1">
      <c r="A415" s="34"/>
      <c r="B415" s="35"/>
      <c r="C415" s="257" t="s">
        <v>654</v>
      </c>
      <c r="D415" s="257" t="s">
        <v>298</v>
      </c>
      <c r="E415" s="258" t="s">
        <v>655</v>
      </c>
      <c r="F415" s="259" t="s">
        <v>656</v>
      </c>
      <c r="G415" s="260" t="s">
        <v>205</v>
      </c>
      <c r="H415" s="261">
        <v>1</v>
      </c>
      <c r="I415" s="262">
        <v>6388.76</v>
      </c>
      <c r="J415" s="263">
        <f>ROUND(I415*H415,2)</f>
        <v>6388.76</v>
      </c>
      <c r="K415" s="259" t="s">
        <v>1</v>
      </c>
      <c r="L415" s="264"/>
      <c r="M415" s="265" t="s">
        <v>1</v>
      </c>
      <c r="N415" s="266" t="s">
        <v>42</v>
      </c>
      <c r="O415" s="71"/>
      <c r="P415" s="212">
        <f>O415*H415</f>
        <v>0</v>
      </c>
      <c r="Q415" s="212">
        <v>3.4720000000000001E-2</v>
      </c>
      <c r="R415" s="212">
        <f>Q415*H415</f>
        <v>3.4720000000000001E-2</v>
      </c>
      <c r="S415" s="212">
        <v>0</v>
      </c>
      <c r="T415" s="213">
        <f>S415*H415</f>
        <v>0</v>
      </c>
      <c r="U415" s="34"/>
      <c r="V415" s="34"/>
      <c r="W415" s="34"/>
      <c r="X415" s="34"/>
      <c r="Y415" s="34"/>
      <c r="Z415" s="34"/>
      <c r="AA415" s="34"/>
      <c r="AB415" s="34"/>
      <c r="AC415" s="34"/>
      <c r="AD415" s="34"/>
      <c r="AE415" s="34"/>
      <c r="AR415" s="214" t="s">
        <v>396</v>
      </c>
      <c r="AT415" s="214" t="s">
        <v>298</v>
      </c>
      <c r="AU415" s="214" t="s">
        <v>87</v>
      </c>
      <c r="AY415" s="17" t="s">
        <v>122</v>
      </c>
      <c r="BE415" s="215">
        <f>IF(N415="základní",J415,0)</f>
        <v>6388.76</v>
      </c>
      <c r="BF415" s="215">
        <f>IF(N415="snížená",J415,0)</f>
        <v>0</v>
      </c>
      <c r="BG415" s="215">
        <f>IF(N415="zákl. přenesená",J415,0)</f>
        <v>0</v>
      </c>
      <c r="BH415" s="215">
        <f>IF(N415="sníž. přenesená",J415,0)</f>
        <v>0</v>
      </c>
      <c r="BI415" s="215">
        <f>IF(N415="nulová",J415,0)</f>
        <v>0</v>
      </c>
      <c r="BJ415" s="17" t="s">
        <v>85</v>
      </c>
      <c r="BK415" s="215">
        <f>ROUND(I415*H415,2)</f>
        <v>6388.76</v>
      </c>
      <c r="BL415" s="17" t="s">
        <v>279</v>
      </c>
      <c r="BM415" s="214" t="s">
        <v>657</v>
      </c>
    </row>
    <row r="416" spans="1:65" s="1" customFormat="1" ht="21.75" customHeight="1">
      <c r="A416" s="34"/>
      <c r="B416" s="35"/>
      <c r="C416" s="203" t="s">
        <v>658</v>
      </c>
      <c r="D416" s="203" t="s">
        <v>125</v>
      </c>
      <c r="E416" s="204" t="s">
        <v>659</v>
      </c>
      <c r="F416" s="205" t="s">
        <v>660</v>
      </c>
      <c r="G416" s="206" t="s">
        <v>205</v>
      </c>
      <c r="H416" s="207">
        <v>23</v>
      </c>
      <c r="I416" s="208">
        <v>640.04999999999995</v>
      </c>
      <c r="J416" s="209">
        <f>ROUND(I416*H416,2)</f>
        <v>14721.15</v>
      </c>
      <c r="K416" s="205" t="s">
        <v>129</v>
      </c>
      <c r="L416" s="39"/>
      <c r="M416" s="210" t="s">
        <v>1</v>
      </c>
      <c r="N416" s="211" t="s">
        <v>42</v>
      </c>
      <c r="O416" s="71"/>
      <c r="P416" s="212">
        <f>O416*H416</f>
        <v>0</v>
      </c>
      <c r="Q416" s="212">
        <v>0</v>
      </c>
      <c r="R416" s="212">
        <f>Q416*H416</f>
        <v>0</v>
      </c>
      <c r="S416" s="212">
        <v>0</v>
      </c>
      <c r="T416" s="213">
        <f>S416*H416</f>
        <v>0</v>
      </c>
      <c r="U416" s="34"/>
      <c r="V416" s="34"/>
      <c r="W416" s="34"/>
      <c r="X416" s="34"/>
      <c r="Y416" s="34"/>
      <c r="Z416" s="34"/>
      <c r="AA416" s="34"/>
      <c r="AB416" s="34"/>
      <c r="AC416" s="34"/>
      <c r="AD416" s="34"/>
      <c r="AE416" s="34"/>
      <c r="AR416" s="214" t="s">
        <v>279</v>
      </c>
      <c r="AT416" s="214" t="s">
        <v>125</v>
      </c>
      <c r="AU416" s="214" t="s">
        <v>87</v>
      </c>
      <c r="AY416" s="17" t="s">
        <v>122</v>
      </c>
      <c r="BE416" s="215">
        <f>IF(N416="základní",J416,0)</f>
        <v>14721.15</v>
      </c>
      <c r="BF416" s="215">
        <f>IF(N416="snížená",J416,0)</f>
        <v>0</v>
      </c>
      <c r="BG416" s="215">
        <f>IF(N416="zákl. přenesená",J416,0)</f>
        <v>0</v>
      </c>
      <c r="BH416" s="215">
        <f>IF(N416="sníž. přenesená",J416,0)</f>
        <v>0</v>
      </c>
      <c r="BI416" s="215">
        <f>IF(N416="nulová",J416,0)</f>
        <v>0</v>
      </c>
      <c r="BJ416" s="17" t="s">
        <v>85</v>
      </c>
      <c r="BK416" s="215">
        <f>ROUND(I416*H416,2)</f>
        <v>14721.15</v>
      </c>
      <c r="BL416" s="17" t="s">
        <v>279</v>
      </c>
      <c r="BM416" s="214" t="s">
        <v>661</v>
      </c>
    </row>
    <row r="417" spans="1:65" s="12" customFormat="1">
      <c r="B417" s="224"/>
      <c r="C417" s="225"/>
      <c r="D417" s="216" t="s">
        <v>217</v>
      </c>
      <c r="E417" s="226" t="s">
        <v>1</v>
      </c>
      <c r="F417" s="227" t="s">
        <v>662</v>
      </c>
      <c r="G417" s="225"/>
      <c r="H417" s="228">
        <v>10</v>
      </c>
      <c r="I417" s="229"/>
      <c r="J417" s="225"/>
      <c r="K417" s="225"/>
      <c r="L417" s="230"/>
      <c r="M417" s="231"/>
      <c r="N417" s="232"/>
      <c r="O417" s="232"/>
      <c r="P417" s="232"/>
      <c r="Q417" s="232"/>
      <c r="R417" s="232"/>
      <c r="S417" s="232"/>
      <c r="T417" s="233"/>
      <c r="AT417" s="234" t="s">
        <v>217</v>
      </c>
      <c r="AU417" s="234" t="s">
        <v>87</v>
      </c>
      <c r="AV417" s="12" t="s">
        <v>87</v>
      </c>
      <c r="AW417" s="12" t="s">
        <v>32</v>
      </c>
      <c r="AX417" s="12" t="s">
        <v>77</v>
      </c>
      <c r="AY417" s="234" t="s">
        <v>122</v>
      </c>
    </row>
    <row r="418" spans="1:65" s="12" customFormat="1">
      <c r="B418" s="224"/>
      <c r="C418" s="225"/>
      <c r="D418" s="216" t="s">
        <v>217</v>
      </c>
      <c r="E418" s="226" t="s">
        <v>1</v>
      </c>
      <c r="F418" s="227" t="s">
        <v>663</v>
      </c>
      <c r="G418" s="225"/>
      <c r="H418" s="228">
        <v>7</v>
      </c>
      <c r="I418" s="229"/>
      <c r="J418" s="225"/>
      <c r="K418" s="225"/>
      <c r="L418" s="230"/>
      <c r="M418" s="231"/>
      <c r="N418" s="232"/>
      <c r="O418" s="232"/>
      <c r="P418" s="232"/>
      <c r="Q418" s="232"/>
      <c r="R418" s="232"/>
      <c r="S418" s="232"/>
      <c r="T418" s="233"/>
      <c r="AT418" s="234" t="s">
        <v>217</v>
      </c>
      <c r="AU418" s="234" t="s">
        <v>87</v>
      </c>
      <c r="AV418" s="12" t="s">
        <v>87</v>
      </c>
      <c r="AW418" s="12" t="s">
        <v>32</v>
      </c>
      <c r="AX418" s="12" t="s">
        <v>77</v>
      </c>
      <c r="AY418" s="234" t="s">
        <v>122</v>
      </c>
    </row>
    <row r="419" spans="1:65" s="12" customFormat="1">
      <c r="B419" s="224"/>
      <c r="C419" s="225"/>
      <c r="D419" s="216" t="s">
        <v>217</v>
      </c>
      <c r="E419" s="226" t="s">
        <v>1</v>
      </c>
      <c r="F419" s="227" t="s">
        <v>664</v>
      </c>
      <c r="G419" s="225"/>
      <c r="H419" s="228">
        <v>2</v>
      </c>
      <c r="I419" s="229"/>
      <c r="J419" s="225"/>
      <c r="K419" s="225"/>
      <c r="L419" s="230"/>
      <c r="M419" s="231"/>
      <c r="N419" s="232"/>
      <c r="O419" s="232"/>
      <c r="P419" s="232"/>
      <c r="Q419" s="232"/>
      <c r="R419" s="232"/>
      <c r="S419" s="232"/>
      <c r="T419" s="233"/>
      <c r="AT419" s="234" t="s">
        <v>217</v>
      </c>
      <c r="AU419" s="234" t="s">
        <v>87</v>
      </c>
      <c r="AV419" s="12" t="s">
        <v>87</v>
      </c>
      <c r="AW419" s="12" t="s">
        <v>32</v>
      </c>
      <c r="AX419" s="12" t="s">
        <v>77</v>
      </c>
      <c r="AY419" s="234" t="s">
        <v>122</v>
      </c>
    </row>
    <row r="420" spans="1:65" s="12" customFormat="1">
      <c r="B420" s="224"/>
      <c r="C420" s="225"/>
      <c r="D420" s="216" t="s">
        <v>217</v>
      </c>
      <c r="E420" s="226" t="s">
        <v>1</v>
      </c>
      <c r="F420" s="227" t="s">
        <v>665</v>
      </c>
      <c r="G420" s="225"/>
      <c r="H420" s="228">
        <v>3</v>
      </c>
      <c r="I420" s="229"/>
      <c r="J420" s="225"/>
      <c r="K420" s="225"/>
      <c r="L420" s="230"/>
      <c r="M420" s="231"/>
      <c r="N420" s="232"/>
      <c r="O420" s="232"/>
      <c r="P420" s="232"/>
      <c r="Q420" s="232"/>
      <c r="R420" s="232"/>
      <c r="S420" s="232"/>
      <c r="T420" s="233"/>
      <c r="AT420" s="234" t="s">
        <v>217</v>
      </c>
      <c r="AU420" s="234" t="s">
        <v>87</v>
      </c>
      <c r="AV420" s="12" t="s">
        <v>87</v>
      </c>
      <c r="AW420" s="12" t="s">
        <v>32</v>
      </c>
      <c r="AX420" s="12" t="s">
        <v>77</v>
      </c>
      <c r="AY420" s="234" t="s">
        <v>122</v>
      </c>
    </row>
    <row r="421" spans="1:65" s="12" customFormat="1">
      <c r="B421" s="224"/>
      <c r="C421" s="225"/>
      <c r="D421" s="216" t="s">
        <v>217</v>
      </c>
      <c r="E421" s="226" t="s">
        <v>1</v>
      </c>
      <c r="F421" s="227" t="s">
        <v>666</v>
      </c>
      <c r="G421" s="225"/>
      <c r="H421" s="228">
        <v>1</v>
      </c>
      <c r="I421" s="229"/>
      <c r="J421" s="225"/>
      <c r="K421" s="225"/>
      <c r="L421" s="230"/>
      <c r="M421" s="231"/>
      <c r="N421" s="232"/>
      <c r="O421" s="232"/>
      <c r="P421" s="232"/>
      <c r="Q421" s="232"/>
      <c r="R421" s="232"/>
      <c r="S421" s="232"/>
      <c r="T421" s="233"/>
      <c r="AT421" s="234" t="s">
        <v>217</v>
      </c>
      <c r="AU421" s="234" t="s">
        <v>87</v>
      </c>
      <c r="AV421" s="12" t="s">
        <v>87</v>
      </c>
      <c r="AW421" s="12" t="s">
        <v>32</v>
      </c>
      <c r="AX421" s="12" t="s">
        <v>77</v>
      </c>
      <c r="AY421" s="234" t="s">
        <v>122</v>
      </c>
    </row>
    <row r="422" spans="1:65" s="14" customFormat="1">
      <c r="B422" s="246"/>
      <c r="C422" s="247"/>
      <c r="D422" s="216" t="s">
        <v>217</v>
      </c>
      <c r="E422" s="248" t="s">
        <v>1</v>
      </c>
      <c r="F422" s="249" t="s">
        <v>226</v>
      </c>
      <c r="G422" s="247"/>
      <c r="H422" s="250">
        <v>23</v>
      </c>
      <c r="I422" s="251"/>
      <c r="J422" s="247"/>
      <c r="K422" s="247"/>
      <c r="L422" s="252"/>
      <c r="M422" s="253"/>
      <c r="N422" s="254"/>
      <c r="O422" s="254"/>
      <c r="P422" s="254"/>
      <c r="Q422" s="254"/>
      <c r="R422" s="254"/>
      <c r="S422" s="254"/>
      <c r="T422" s="255"/>
      <c r="AT422" s="256" t="s">
        <v>217</v>
      </c>
      <c r="AU422" s="256" t="s">
        <v>87</v>
      </c>
      <c r="AV422" s="14" t="s">
        <v>141</v>
      </c>
      <c r="AW422" s="14" t="s">
        <v>32</v>
      </c>
      <c r="AX422" s="14" t="s">
        <v>85</v>
      </c>
      <c r="AY422" s="256" t="s">
        <v>122</v>
      </c>
    </row>
    <row r="423" spans="1:65" s="1" customFormat="1" ht="33" customHeight="1">
      <c r="A423" s="34"/>
      <c r="B423" s="35"/>
      <c r="C423" s="257" t="s">
        <v>667</v>
      </c>
      <c r="D423" s="257" t="s">
        <v>298</v>
      </c>
      <c r="E423" s="258" t="s">
        <v>668</v>
      </c>
      <c r="F423" s="259" t="s">
        <v>669</v>
      </c>
      <c r="G423" s="260" t="s">
        <v>205</v>
      </c>
      <c r="H423" s="261">
        <v>10</v>
      </c>
      <c r="I423" s="262">
        <v>3253.54</v>
      </c>
      <c r="J423" s="263">
        <f>ROUND(I423*H423,2)</f>
        <v>32535.4</v>
      </c>
      <c r="K423" s="259" t="s">
        <v>1</v>
      </c>
      <c r="L423" s="264"/>
      <c r="M423" s="265" t="s">
        <v>1</v>
      </c>
      <c r="N423" s="266" t="s">
        <v>42</v>
      </c>
      <c r="O423" s="71"/>
      <c r="P423" s="212">
        <f>O423*H423</f>
        <v>0</v>
      </c>
      <c r="Q423" s="212">
        <v>1.2999999999999999E-2</v>
      </c>
      <c r="R423" s="212">
        <f>Q423*H423</f>
        <v>0.13</v>
      </c>
      <c r="S423" s="212">
        <v>0</v>
      </c>
      <c r="T423" s="213">
        <f>S423*H423</f>
        <v>0</v>
      </c>
      <c r="U423" s="34"/>
      <c r="V423" s="34"/>
      <c r="W423" s="34"/>
      <c r="X423" s="34"/>
      <c r="Y423" s="34"/>
      <c r="Z423" s="34"/>
      <c r="AA423" s="34"/>
      <c r="AB423" s="34"/>
      <c r="AC423" s="34"/>
      <c r="AD423" s="34"/>
      <c r="AE423" s="34"/>
      <c r="AR423" s="214" t="s">
        <v>396</v>
      </c>
      <c r="AT423" s="214" t="s">
        <v>298</v>
      </c>
      <c r="AU423" s="214" t="s">
        <v>87</v>
      </c>
      <c r="AY423" s="17" t="s">
        <v>122</v>
      </c>
      <c r="BE423" s="215">
        <f>IF(N423="základní",J423,0)</f>
        <v>32535.4</v>
      </c>
      <c r="BF423" s="215">
        <f>IF(N423="snížená",J423,0)</f>
        <v>0</v>
      </c>
      <c r="BG423" s="215">
        <f>IF(N423="zákl. přenesená",J423,0)</f>
        <v>0</v>
      </c>
      <c r="BH423" s="215">
        <f>IF(N423="sníž. přenesená",J423,0)</f>
        <v>0</v>
      </c>
      <c r="BI423" s="215">
        <f>IF(N423="nulová",J423,0)</f>
        <v>0</v>
      </c>
      <c r="BJ423" s="17" t="s">
        <v>85</v>
      </c>
      <c r="BK423" s="215">
        <f>ROUND(I423*H423,2)</f>
        <v>32535.4</v>
      </c>
      <c r="BL423" s="17" t="s">
        <v>279</v>
      </c>
      <c r="BM423" s="214" t="s">
        <v>670</v>
      </c>
    </row>
    <row r="424" spans="1:65" s="12" customFormat="1">
      <c r="B424" s="224"/>
      <c r="C424" s="225"/>
      <c r="D424" s="216" t="s">
        <v>217</v>
      </c>
      <c r="E424" s="226" t="s">
        <v>1</v>
      </c>
      <c r="F424" s="227" t="s">
        <v>671</v>
      </c>
      <c r="G424" s="225"/>
      <c r="H424" s="228">
        <v>10</v>
      </c>
      <c r="I424" s="229"/>
      <c r="J424" s="225"/>
      <c r="K424" s="225"/>
      <c r="L424" s="230"/>
      <c r="M424" s="231"/>
      <c r="N424" s="232"/>
      <c r="O424" s="232"/>
      <c r="P424" s="232"/>
      <c r="Q424" s="232"/>
      <c r="R424" s="232"/>
      <c r="S424" s="232"/>
      <c r="T424" s="233"/>
      <c r="AT424" s="234" t="s">
        <v>217</v>
      </c>
      <c r="AU424" s="234" t="s">
        <v>87</v>
      </c>
      <c r="AV424" s="12" t="s">
        <v>87</v>
      </c>
      <c r="AW424" s="12" t="s">
        <v>32</v>
      </c>
      <c r="AX424" s="12" t="s">
        <v>85</v>
      </c>
      <c r="AY424" s="234" t="s">
        <v>122</v>
      </c>
    </row>
    <row r="425" spans="1:65" s="1" customFormat="1" ht="33" customHeight="1">
      <c r="A425" s="34"/>
      <c r="B425" s="35"/>
      <c r="C425" s="257" t="s">
        <v>672</v>
      </c>
      <c r="D425" s="257" t="s">
        <v>298</v>
      </c>
      <c r="E425" s="258" t="s">
        <v>673</v>
      </c>
      <c r="F425" s="259" t="s">
        <v>674</v>
      </c>
      <c r="G425" s="260" t="s">
        <v>205</v>
      </c>
      <c r="H425" s="261">
        <v>7</v>
      </c>
      <c r="I425" s="262">
        <v>3253.54</v>
      </c>
      <c r="J425" s="263">
        <f>ROUND(I425*H425,2)</f>
        <v>22774.78</v>
      </c>
      <c r="K425" s="259" t="s">
        <v>1</v>
      </c>
      <c r="L425" s="264"/>
      <c r="M425" s="265" t="s">
        <v>1</v>
      </c>
      <c r="N425" s="266" t="s">
        <v>42</v>
      </c>
      <c r="O425" s="71"/>
      <c r="P425" s="212">
        <f>O425*H425</f>
        <v>0</v>
      </c>
      <c r="Q425" s="212">
        <v>1.2999999999999999E-2</v>
      </c>
      <c r="R425" s="212">
        <f>Q425*H425</f>
        <v>9.0999999999999998E-2</v>
      </c>
      <c r="S425" s="212">
        <v>0</v>
      </c>
      <c r="T425" s="213">
        <f>S425*H425</f>
        <v>0</v>
      </c>
      <c r="U425" s="34"/>
      <c r="V425" s="34"/>
      <c r="W425" s="34"/>
      <c r="X425" s="34"/>
      <c r="Y425" s="34"/>
      <c r="Z425" s="34"/>
      <c r="AA425" s="34"/>
      <c r="AB425" s="34"/>
      <c r="AC425" s="34"/>
      <c r="AD425" s="34"/>
      <c r="AE425" s="34"/>
      <c r="AR425" s="214" t="s">
        <v>396</v>
      </c>
      <c r="AT425" s="214" t="s">
        <v>298</v>
      </c>
      <c r="AU425" s="214" t="s">
        <v>87</v>
      </c>
      <c r="AY425" s="17" t="s">
        <v>122</v>
      </c>
      <c r="BE425" s="215">
        <f>IF(N425="základní",J425,0)</f>
        <v>22774.78</v>
      </c>
      <c r="BF425" s="215">
        <f>IF(N425="snížená",J425,0)</f>
        <v>0</v>
      </c>
      <c r="BG425" s="215">
        <f>IF(N425="zákl. přenesená",J425,0)</f>
        <v>0</v>
      </c>
      <c r="BH425" s="215">
        <f>IF(N425="sníž. přenesená",J425,0)</f>
        <v>0</v>
      </c>
      <c r="BI425" s="215">
        <f>IF(N425="nulová",J425,0)</f>
        <v>0</v>
      </c>
      <c r="BJ425" s="17" t="s">
        <v>85</v>
      </c>
      <c r="BK425" s="215">
        <f>ROUND(I425*H425,2)</f>
        <v>22774.78</v>
      </c>
      <c r="BL425" s="17" t="s">
        <v>279</v>
      </c>
      <c r="BM425" s="214" t="s">
        <v>675</v>
      </c>
    </row>
    <row r="426" spans="1:65" s="12" customFormat="1">
      <c r="B426" s="224"/>
      <c r="C426" s="225"/>
      <c r="D426" s="216" t="s">
        <v>217</v>
      </c>
      <c r="E426" s="226" t="s">
        <v>1</v>
      </c>
      <c r="F426" s="227" t="s">
        <v>676</v>
      </c>
      <c r="G426" s="225"/>
      <c r="H426" s="228">
        <v>7</v>
      </c>
      <c r="I426" s="229"/>
      <c r="J426" s="225"/>
      <c r="K426" s="225"/>
      <c r="L426" s="230"/>
      <c r="M426" s="231"/>
      <c r="N426" s="232"/>
      <c r="O426" s="232"/>
      <c r="P426" s="232"/>
      <c r="Q426" s="232"/>
      <c r="R426" s="232"/>
      <c r="S426" s="232"/>
      <c r="T426" s="233"/>
      <c r="AT426" s="234" t="s">
        <v>217</v>
      </c>
      <c r="AU426" s="234" t="s">
        <v>87</v>
      </c>
      <c r="AV426" s="12" t="s">
        <v>87</v>
      </c>
      <c r="AW426" s="12" t="s">
        <v>32</v>
      </c>
      <c r="AX426" s="12" t="s">
        <v>85</v>
      </c>
      <c r="AY426" s="234" t="s">
        <v>122</v>
      </c>
    </row>
    <row r="427" spans="1:65" s="1" customFormat="1" ht="21.75" customHeight="1">
      <c r="A427" s="34"/>
      <c r="B427" s="35"/>
      <c r="C427" s="257" t="s">
        <v>677</v>
      </c>
      <c r="D427" s="257" t="s">
        <v>298</v>
      </c>
      <c r="E427" s="258" t="s">
        <v>678</v>
      </c>
      <c r="F427" s="259" t="s">
        <v>679</v>
      </c>
      <c r="G427" s="260" t="s">
        <v>205</v>
      </c>
      <c r="H427" s="261">
        <v>2</v>
      </c>
      <c r="I427" s="262">
        <v>3253.54</v>
      </c>
      <c r="J427" s="263">
        <f>ROUND(I427*H427,2)</f>
        <v>6507.08</v>
      </c>
      <c r="K427" s="259" t="s">
        <v>1</v>
      </c>
      <c r="L427" s="264"/>
      <c r="M427" s="265" t="s">
        <v>1</v>
      </c>
      <c r="N427" s="266" t="s">
        <v>42</v>
      </c>
      <c r="O427" s="71"/>
      <c r="P427" s="212">
        <f>O427*H427</f>
        <v>0</v>
      </c>
      <c r="Q427" s="212">
        <v>1.2999999999999999E-2</v>
      </c>
      <c r="R427" s="212">
        <f>Q427*H427</f>
        <v>2.5999999999999999E-2</v>
      </c>
      <c r="S427" s="212">
        <v>0</v>
      </c>
      <c r="T427" s="213">
        <f>S427*H427</f>
        <v>0</v>
      </c>
      <c r="U427" s="34"/>
      <c r="V427" s="34"/>
      <c r="W427" s="34"/>
      <c r="X427" s="34"/>
      <c r="Y427" s="34"/>
      <c r="Z427" s="34"/>
      <c r="AA427" s="34"/>
      <c r="AB427" s="34"/>
      <c r="AC427" s="34"/>
      <c r="AD427" s="34"/>
      <c r="AE427" s="34"/>
      <c r="AR427" s="214" t="s">
        <v>396</v>
      </c>
      <c r="AT427" s="214" t="s">
        <v>298</v>
      </c>
      <c r="AU427" s="214" t="s">
        <v>87</v>
      </c>
      <c r="AY427" s="17" t="s">
        <v>122</v>
      </c>
      <c r="BE427" s="215">
        <f>IF(N427="základní",J427,0)</f>
        <v>6507.08</v>
      </c>
      <c r="BF427" s="215">
        <f>IF(N427="snížená",J427,0)</f>
        <v>0</v>
      </c>
      <c r="BG427" s="215">
        <f>IF(N427="zákl. přenesená",J427,0)</f>
        <v>0</v>
      </c>
      <c r="BH427" s="215">
        <f>IF(N427="sníž. přenesená",J427,0)</f>
        <v>0</v>
      </c>
      <c r="BI427" s="215">
        <f>IF(N427="nulová",J427,0)</f>
        <v>0</v>
      </c>
      <c r="BJ427" s="17" t="s">
        <v>85</v>
      </c>
      <c r="BK427" s="215">
        <f>ROUND(I427*H427,2)</f>
        <v>6507.08</v>
      </c>
      <c r="BL427" s="17" t="s">
        <v>279</v>
      </c>
      <c r="BM427" s="214" t="s">
        <v>680</v>
      </c>
    </row>
    <row r="428" spans="1:65" s="1" customFormat="1" ht="33" customHeight="1">
      <c r="A428" s="34"/>
      <c r="B428" s="35"/>
      <c r="C428" s="257" t="s">
        <v>681</v>
      </c>
      <c r="D428" s="257" t="s">
        <v>298</v>
      </c>
      <c r="E428" s="258" t="s">
        <v>682</v>
      </c>
      <c r="F428" s="259" t="s">
        <v>683</v>
      </c>
      <c r="G428" s="260" t="s">
        <v>205</v>
      </c>
      <c r="H428" s="261">
        <v>3</v>
      </c>
      <c r="I428" s="262">
        <v>3253.54</v>
      </c>
      <c r="J428" s="263">
        <f>ROUND(I428*H428,2)</f>
        <v>9760.6200000000008</v>
      </c>
      <c r="K428" s="259" t="s">
        <v>1</v>
      </c>
      <c r="L428" s="264"/>
      <c r="M428" s="265" t="s">
        <v>1</v>
      </c>
      <c r="N428" s="266" t="s">
        <v>42</v>
      </c>
      <c r="O428" s="71"/>
      <c r="P428" s="212">
        <f>O428*H428</f>
        <v>0</v>
      </c>
      <c r="Q428" s="212">
        <v>1.2999999999999999E-2</v>
      </c>
      <c r="R428" s="212">
        <f>Q428*H428</f>
        <v>3.9E-2</v>
      </c>
      <c r="S428" s="212">
        <v>0</v>
      </c>
      <c r="T428" s="213">
        <f>S428*H428</f>
        <v>0</v>
      </c>
      <c r="U428" s="34"/>
      <c r="V428" s="34"/>
      <c r="W428" s="34"/>
      <c r="X428" s="34"/>
      <c r="Y428" s="34"/>
      <c r="Z428" s="34"/>
      <c r="AA428" s="34"/>
      <c r="AB428" s="34"/>
      <c r="AC428" s="34"/>
      <c r="AD428" s="34"/>
      <c r="AE428" s="34"/>
      <c r="AR428" s="214" t="s">
        <v>396</v>
      </c>
      <c r="AT428" s="214" t="s">
        <v>298</v>
      </c>
      <c r="AU428" s="214" t="s">
        <v>87</v>
      </c>
      <c r="AY428" s="17" t="s">
        <v>122</v>
      </c>
      <c r="BE428" s="215">
        <f>IF(N428="základní",J428,0)</f>
        <v>9760.6200000000008</v>
      </c>
      <c r="BF428" s="215">
        <f>IF(N428="snížená",J428,0)</f>
        <v>0</v>
      </c>
      <c r="BG428" s="215">
        <f>IF(N428="zákl. přenesená",J428,0)</f>
        <v>0</v>
      </c>
      <c r="BH428" s="215">
        <f>IF(N428="sníž. přenesená",J428,0)</f>
        <v>0</v>
      </c>
      <c r="BI428" s="215">
        <f>IF(N428="nulová",J428,0)</f>
        <v>0</v>
      </c>
      <c r="BJ428" s="17" t="s">
        <v>85</v>
      </c>
      <c r="BK428" s="215">
        <f>ROUND(I428*H428,2)</f>
        <v>9760.6200000000008</v>
      </c>
      <c r="BL428" s="17" t="s">
        <v>279</v>
      </c>
      <c r="BM428" s="214" t="s">
        <v>684</v>
      </c>
    </row>
    <row r="429" spans="1:65" s="1" customFormat="1" ht="19.5">
      <c r="A429" s="34"/>
      <c r="B429" s="35"/>
      <c r="C429" s="36"/>
      <c r="D429" s="216" t="s">
        <v>135</v>
      </c>
      <c r="E429" s="36"/>
      <c r="F429" s="217" t="s">
        <v>685</v>
      </c>
      <c r="G429" s="36"/>
      <c r="H429" s="36"/>
      <c r="I429" s="115"/>
      <c r="J429" s="36"/>
      <c r="K429" s="36"/>
      <c r="L429" s="39"/>
      <c r="M429" s="218"/>
      <c r="N429" s="219"/>
      <c r="O429" s="71"/>
      <c r="P429" s="71"/>
      <c r="Q429" s="71"/>
      <c r="R429" s="71"/>
      <c r="S429" s="71"/>
      <c r="T429" s="72"/>
      <c r="U429" s="34"/>
      <c r="V429" s="34"/>
      <c r="W429" s="34"/>
      <c r="X429" s="34"/>
      <c r="Y429" s="34"/>
      <c r="Z429" s="34"/>
      <c r="AA429" s="34"/>
      <c r="AB429" s="34"/>
      <c r="AC429" s="34"/>
      <c r="AD429" s="34"/>
      <c r="AE429" s="34"/>
      <c r="AT429" s="17" t="s">
        <v>135</v>
      </c>
      <c r="AU429" s="17" t="s">
        <v>87</v>
      </c>
    </row>
    <row r="430" spans="1:65" s="1" customFormat="1" ht="33" customHeight="1">
      <c r="A430" s="34"/>
      <c r="B430" s="35"/>
      <c r="C430" s="257" t="s">
        <v>686</v>
      </c>
      <c r="D430" s="257" t="s">
        <v>298</v>
      </c>
      <c r="E430" s="258" t="s">
        <v>687</v>
      </c>
      <c r="F430" s="259" t="s">
        <v>688</v>
      </c>
      <c r="G430" s="260" t="s">
        <v>205</v>
      </c>
      <c r="H430" s="261">
        <v>3</v>
      </c>
      <c r="I430" s="262">
        <v>3685.82</v>
      </c>
      <c r="J430" s="263">
        <f>ROUND(I430*H430,2)</f>
        <v>11057.46</v>
      </c>
      <c r="K430" s="259" t="s">
        <v>1</v>
      </c>
      <c r="L430" s="264"/>
      <c r="M430" s="265" t="s">
        <v>1</v>
      </c>
      <c r="N430" s="266" t="s">
        <v>42</v>
      </c>
      <c r="O430" s="71"/>
      <c r="P430" s="212">
        <f>O430*H430</f>
        <v>0</v>
      </c>
      <c r="Q430" s="212">
        <v>1.2999999999999999E-2</v>
      </c>
      <c r="R430" s="212">
        <f>Q430*H430</f>
        <v>3.9E-2</v>
      </c>
      <c r="S430" s="212">
        <v>0</v>
      </c>
      <c r="T430" s="213">
        <f>S430*H430</f>
        <v>0</v>
      </c>
      <c r="U430" s="34"/>
      <c r="V430" s="34"/>
      <c r="W430" s="34"/>
      <c r="X430" s="34"/>
      <c r="Y430" s="34"/>
      <c r="Z430" s="34"/>
      <c r="AA430" s="34"/>
      <c r="AB430" s="34"/>
      <c r="AC430" s="34"/>
      <c r="AD430" s="34"/>
      <c r="AE430" s="34"/>
      <c r="AR430" s="214" t="s">
        <v>396</v>
      </c>
      <c r="AT430" s="214" t="s">
        <v>298</v>
      </c>
      <c r="AU430" s="214" t="s">
        <v>87</v>
      </c>
      <c r="AY430" s="17" t="s">
        <v>122</v>
      </c>
      <c r="BE430" s="215">
        <f>IF(N430="základní",J430,0)</f>
        <v>11057.46</v>
      </c>
      <c r="BF430" s="215">
        <f>IF(N430="snížená",J430,0)</f>
        <v>0</v>
      </c>
      <c r="BG430" s="215">
        <f>IF(N430="zákl. přenesená",J430,0)</f>
        <v>0</v>
      </c>
      <c r="BH430" s="215">
        <f>IF(N430="sníž. přenesená",J430,0)</f>
        <v>0</v>
      </c>
      <c r="BI430" s="215">
        <f>IF(N430="nulová",J430,0)</f>
        <v>0</v>
      </c>
      <c r="BJ430" s="17" t="s">
        <v>85</v>
      </c>
      <c r="BK430" s="215">
        <f>ROUND(I430*H430,2)</f>
        <v>11057.46</v>
      </c>
      <c r="BL430" s="17" t="s">
        <v>279</v>
      </c>
      <c r="BM430" s="214" t="s">
        <v>689</v>
      </c>
    </row>
    <row r="431" spans="1:65" s="1" customFormat="1" ht="21.75" customHeight="1">
      <c r="A431" s="34"/>
      <c r="B431" s="35"/>
      <c r="C431" s="203" t="s">
        <v>690</v>
      </c>
      <c r="D431" s="203" t="s">
        <v>125</v>
      </c>
      <c r="E431" s="204" t="s">
        <v>691</v>
      </c>
      <c r="F431" s="205" t="s">
        <v>692</v>
      </c>
      <c r="G431" s="206" t="s">
        <v>205</v>
      </c>
      <c r="H431" s="207">
        <v>3</v>
      </c>
      <c r="I431" s="208">
        <v>728.71</v>
      </c>
      <c r="J431" s="209">
        <f>ROUND(I431*H431,2)</f>
        <v>2186.13</v>
      </c>
      <c r="K431" s="205" t="s">
        <v>129</v>
      </c>
      <c r="L431" s="39"/>
      <c r="M431" s="210" t="s">
        <v>1</v>
      </c>
      <c r="N431" s="211" t="s">
        <v>42</v>
      </c>
      <c r="O431" s="71"/>
      <c r="P431" s="212">
        <f>O431*H431</f>
        <v>0</v>
      </c>
      <c r="Q431" s="212">
        <v>0</v>
      </c>
      <c r="R431" s="212">
        <f>Q431*H431</f>
        <v>0</v>
      </c>
      <c r="S431" s="212">
        <v>0</v>
      </c>
      <c r="T431" s="213">
        <f>S431*H431</f>
        <v>0</v>
      </c>
      <c r="U431" s="34"/>
      <c r="V431" s="34"/>
      <c r="W431" s="34"/>
      <c r="X431" s="34"/>
      <c r="Y431" s="34"/>
      <c r="Z431" s="34"/>
      <c r="AA431" s="34"/>
      <c r="AB431" s="34"/>
      <c r="AC431" s="34"/>
      <c r="AD431" s="34"/>
      <c r="AE431" s="34"/>
      <c r="AR431" s="214" t="s">
        <v>279</v>
      </c>
      <c r="AT431" s="214" t="s">
        <v>125</v>
      </c>
      <c r="AU431" s="214" t="s">
        <v>87</v>
      </c>
      <c r="AY431" s="17" t="s">
        <v>122</v>
      </c>
      <c r="BE431" s="215">
        <f>IF(N431="základní",J431,0)</f>
        <v>2186.13</v>
      </c>
      <c r="BF431" s="215">
        <f>IF(N431="snížená",J431,0)</f>
        <v>0</v>
      </c>
      <c r="BG431" s="215">
        <f>IF(N431="zákl. přenesená",J431,0)</f>
        <v>0</v>
      </c>
      <c r="BH431" s="215">
        <f>IF(N431="sníž. přenesená",J431,0)</f>
        <v>0</v>
      </c>
      <c r="BI431" s="215">
        <f>IF(N431="nulová",J431,0)</f>
        <v>0</v>
      </c>
      <c r="BJ431" s="17" t="s">
        <v>85</v>
      </c>
      <c r="BK431" s="215">
        <f>ROUND(I431*H431,2)</f>
        <v>2186.13</v>
      </c>
      <c r="BL431" s="17" t="s">
        <v>279</v>
      </c>
      <c r="BM431" s="214" t="s">
        <v>693</v>
      </c>
    </row>
    <row r="432" spans="1:65" s="12" customFormat="1">
      <c r="B432" s="224"/>
      <c r="C432" s="225"/>
      <c r="D432" s="216" t="s">
        <v>217</v>
      </c>
      <c r="E432" s="226" t="s">
        <v>1</v>
      </c>
      <c r="F432" s="227" t="s">
        <v>694</v>
      </c>
      <c r="G432" s="225"/>
      <c r="H432" s="228">
        <v>3</v>
      </c>
      <c r="I432" s="229"/>
      <c r="J432" s="225"/>
      <c r="K432" s="225"/>
      <c r="L432" s="230"/>
      <c r="M432" s="231"/>
      <c r="N432" s="232"/>
      <c r="O432" s="232"/>
      <c r="P432" s="232"/>
      <c r="Q432" s="232"/>
      <c r="R432" s="232"/>
      <c r="S432" s="232"/>
      <c r="T432" s="233"/>
      <c r="AT432" s="234" t="s">
        <v>217</v>
      </c>
      <c r="AU432" s="234" t="s">
        <v>87</v>
      </c>
      <c r="AV432" s="12" t="s">
        <v>87</v>
      </c>
      <c r="AW432" s="12" t="s">
        <v>32</v>
      </c>
      <c r="AX432" s="12" t="s">
        <v>85</v>
      </c>
      <c r="AY432" s="234" t="s">
        <v>122</v>
      </c>
    </row>
    <row r="433" spans="1:65" s="1" customFormat="1" ht="33" customHeight="1">
      <c r="A433" s="34"/>
      <c r="B433" s="35"/>
      <c r="C433" s="257" t="s">
        <v>695</v>
      </c>
      <c r="D433" s="257" t="s">
        <v>298</v>
      </c>
      <c r="E433" s="258" t="s">
        <v>696</v>
      </c>
      <c r="F433" s="259" t="s">
        <v>697</v>
      </c>
      <c r="G433" s="260" t="s">
        <v>205</v>
      </c>
      <c r="H433" s="261">
        <v>3</v>
      </c>
      <c r="I433" s="262">
        <v>4174.99</v>
      </c>
      <c r="J433" s="263">
        <f>ROUND(I433*H433,2)</f>
        <v>12524.97</v>
      </c>
      <c r="K433" s="259" t="s">
        <v>1</v>
      </c>
      <c r="L433" s="264"/>
      <c r="M433" s="265" t="s">
        <v>1</v>
      </c>
      <c r="N433" s="266" t="s">
        <v>42</v>
      </c>
      <c r="O433" s="71"/>
      <c r="P433" s="212">
        <f>O433*H433</f>
        <v>0</v>
      </c>
      <c r="Q433" s="212">
        <v>1.2999999999999999E-2</v>
      </c>
      <c r="R433" s="212">
        <f>Q433*H433</f>
        <v>3.9E-2</v>
      </c>
      <c r="S433" s="212">
        <v>0</v>
      </c>
      <c r="T433" s="213">
        <f>S433*H433</f>
        <v>0</v>
      </c>
      <c r="U433" s="34"/>
      <c r="V433" s="34"/>
      <c r="W433" s="34"/>
      <c r="X433" s="34"/>
      <c r="Y433" s="34"/>
      <c r="Z433" s="34"/>
      <c r="AA433" s="34"/>
      <c r="AB433" s="34"/>
      <c r="AC433" s="34"/>
      <c r="AD433" s="34"/>
      <c r="AE433" s="34"/>
      <c r="AR433" s="214" t="s">
        <v>396</v>
      </c>
      <c r="AT433" s="214" t="s">
        <v>298</v>
      </c>
      <c r="AU433" s="214" t="s">
        <v>87</v>
      </c>
      <c r="AY433" s="17" t="s">
        <v>122</v>
      </c>
      <c r="BE433" s="215">
        <f>IF(N433="základní",J433,0)</f>
        <v>12524.97</v>
      </c>
      <c r="BF433" s="215">
        <f>IF(N433="snížená",J433,0)</f>
        <v>0</v>
      </c>
      <c r="BG433" s="215">
        <f>IF(N433="zákl. přenesená",J433,0)</f>
        <v>0</v>
      </c>
      <c r="BH433" s="215">
        <f>IF(N433="sníž. přenesená",J433,0)</f>
        <v>0</v>
      </c>
      <c r="BI433" s="215">
        <f>IF(N433="nulová",J433,0)</f>
        <v>0</v>
      </c>
      <c r="BJ433" s="17" t="s">
        <v>85</v>
      </c>
      <c r="BK433" s="215">
        <f>ROUND(I433*H433,2)</f>
        <v>12524.97</v>
      </c>
      <c r="BL433" s="17" t="s">
        <v>279</v>
      </c>
      <c r="BM433" s="214" t="s">
        <v>698</v>
      </c>
    </row>
    <row r="434" spans="1:65" s="1" customFormat="1" ht="21.75" customHeight="1">
      <c r="A434" s="34"/>
      <c r="B434" s="35"/>
      <c r="C434" s="203" t="s">
        <v>699</v>
      </c>
      <c r="D434" s="203" t="s">
        <v>125</v>
      </c>
      <c r="E434" s="204" t="s">
        <v>700</v>
      </c>
      <c r="F434" s="205" t="s">
        <v>701</v>
      </c>
      <c r="G434" s="206" t="s">
        <v>205</v>
      </c>
      <c r="H434" s="207">
        <v>1</v>
      </c>
      <c r="I434" s="208">
        <v>1342.12</v>
      </c>
      <c r="J434" s="209">
        <f>ROUND(I434*H434,2)</f>
        <v>1342.12</v>
      </c>
      <c r="K434" s="205" t="s">
        <v>129</v>
      </c>
      <c r="L434" s="39"/>
      <c r="M434" s="210" t="s">
        <v>1</v>
      </c>
      <c r="N434" s="211" t="s">
        <v>42</v>
      </c>
      <c r="O434" s="71"/>
      <c r="P434" s="212">
        <f>O434*H434</f>
        <v>0</v>
      </c>
      <c r="Q434" s="212">
        <v>0</v>
      </c>
      <c r="R434" s="212">
        <f>Q434*H434</f>
        <v>0</v>
      </c>
      <c r="S434" s="212">
        <v>0</v>
      </c>
      <c r="T434" s="213">
        <f>S434*H434</f>
        <v>0</v>
      </c>
      <c r="U434" s="34"/>
      <c r="V434" s="34"/>
      <c r="W434" s="34"/>
      <c r="X434" s="34"/>
      <c r="Y434" s="34"/>
      <c r="Z434" s="34"/>
      <c r="AA434" s="34"/>
      <c r="AB434" s="34"/>
      <c r="AC434" s="34"/>
      <c r="AD434" s="34"/>
      <c r="AE434" s="34"/>
      <c r="AR434" s="214" t="s">
        <v>279</v>
      </c>
      <c r="AT434" s="214" t="s">
        <v>125</v>
      </c>
      <c r="AU434" s="214" t="s">
        <v>87</v>
      </c>
      <c r="AY434" s="17" t="s">
        <v>122</v>
      </c>
      <c r="BE434" s="215">
        <f>IF(N434="základní",J434,0)</f>
        <v>1342.12</v>
      </c>
      <c r="BF434" s="215">
        <f>IF(N434="snížená",J434,0)</f>
        <v>0</v>
      </c>
      <c r="BG434" s="215">
        <f>IF(N434="zákl. přenesená",J434,0)</f>
        <v>0</v>
      </c>
      <c r="BH434" s="215">
        <f>IF(N434="sníž. přenesená",J434,0)</f>
        <v>0</v>
      </c>
      <c r="BI434" s="215">
        <f>IF(N434="nulová",J434,0)</f>
        <v>0</v>
      </c>
      <c r="BJ434" s="17" t="s">
        <v>85</v>
      </c>
      <c r="BK434" s="215">
        <f>ROUND(I434*H434,2)</f>
        <v>1342.12</v>
      </c>
      <c r="BL434" s="17" t="s">
        <v>279</v>
      </c>
      <c r="BM434" s="214" t="s">
        <v>702</v>
      </c>
    </row>
    <row r="435" spans="1:65" s="12" customFormat="1">
      <c r="B435" s="224"/>
      <c r="C435" s="225"/>
      <c r="D435" s="216" t="s">
        <v>217</v>
      </c>
      <c r="E435" s="226" t="s">
        <v>1</v>
      </c>
      <c r="F435" s="227" t="s">
        <v>703</v>
      </c>
      <c r="G435" s="225"/>
      <c r="H435" s="228">
        <v>1</v>
      </c>
      <c r="I435" s="229"/>
      <c r="J435" s="225"/>
      <c r="K435" s="225"/>
      <c r="L435" s="230"/>
      <c r="M435" s="231"/>
      <c r="N435" s="232"/>
      <c r="O435" s="232"/>
      <c r="P435" s="232"/>
      <c r="Q435" s="232"/>
      <c r="R435" s="232"/>
      <c r="S435" s="232"/>
      <c r="T435" s="233"/>
      <c r="AT435" s="234" t="s">
        <v>217</v>
      </c>
      <c r="AU435" s="234" t="s">
        <v>87</v>
      </c>
      <c r="AV435" s="12" t="s">
        <v>87</v>
      </c>
      <c r="AW435" s="12" t="s">
        <v>32</v>
      </c>
      <c r="AX435" s="12" t="s">
        <v>85</v>
      </c>
      <c r="AY435" s="234" t="s">
        <v>122</v>
      </c>
    </row>
    <row r="436" spans="1:65" s="1" customFormat="1" ht="44.25" customHeight="1">
      <c r="A436" s="34"/>
      <c r="B436" s="35"/>
      <c r="C436" s="257" t="s">
        <v>704</v>
      </c>
      <c r="D436" s="257" t="s">
        <v>298</v>
      </c>
      <c r="E436" s="258" t="s">
        <v>705</v>
      </c>
      <c r="F436" s="259" t="s">
        <v>706</v>
      </c>
      <c r="G436" s="260" t="s">
        <v>205</v>
      </c>
      <c r="H436" s="261">
        <v>1</v>
      </c>
      <c r="I436" s="262">
        <v>6211.3</v>
      </c>
      <c r="J436" s="263">
        <f>ROUND(I436*H436,2)</f>
        <v>6211.3</v>
      </c>
      <c r="K436" s="259" t="s">
        <v>1</v>
      </c>
      <c r="L436" s="264"/>
      <c r="M436" s="265" t="s">
        <v>1</v>
      </c>
      <c r="N436" s="266" t="s">
        <v>42</v>
      </c>
      <c r="O436" s="71"/>
      <c r="P436" s="212">
        <f>O436*H436</f>
        <v>0</v>
      </c>
      <c r="Q436" s="212">
        <v>8.3000000000000004E-2</v>
      </c>
      <c r="R436" s="212">
        <f>Q436*H436</f>
        <v>8.3000000000000004E-2</v>
      </c>
      <c r="S436" s="212">
        <v>0</v>
      </c>
      <c r="T436" s="213">
        <f>S436*H436</f>
        <v>0</v>
      </c>
      <c r="U436" s="34"/>
      <c r="V436" s="34"/>
      <c r="W436" s="34"/>
      <c r="X436" s="34"/>
      <c r="Y436" s="34"/>
      <c r="Z436" s="34"/>
      <c r="AA436" s="34"/>
      <c r="AB436" s="34"/>
      <c r="AC436" s="34"/>
      <c r="AD436" s="34"/>
      <c r="AE436" s="34"/>
      <c r="AR436" s="214" t="s">
        <v>396</v>
      </c>
      <c r="AT436" s="214" t="s">
        <v>298</v>
      </c>
      <c r="AU436" s="214" t="s">
        <v>87</v>
      </c>
      <c r="AY436" s="17" t="s">
        <v>122</v>
      </c>
      <c r="BE436" s="215">
        <f>IF(N436="základní",J436,0)</f>
        <v>6211.3</v>
      </c>
      <c r="BF436" s="215">
        <f>IF(N436="snížená",J436,0)</f>
        <v>0</v>
      </c>
      <c r="BG436" s="215">
        <f>IF(N436="zákl. přenesená",J436,0)</f>
        <v>0</v>
      </c>
      <c r="BH436" s="215">
        <f>IF(N436="sníž. přenesená",J436,0)</f>
        <v>0</v>
      </c>
      <c r="BI436" s="215">
        <f>IF(N436="nulová",J436,0)</f>
        <v>0</v>
      </c>
      <c r="BJ436" s="17" t="s">
        <v>85</v>
      </c>
      <c r="BK436" s="215">
        <f>ROUND(I436*H436,2)</f>
        <v>6211.3</v>
      </c>
      <c r="BL436" s="17" t="s">
        <v>279</v>
      </c>
      <c r="BM436" s="214" t="s">
        <v>707</v>
      </c>
    </row>
    <row r="437" spans="1:65" s="1" customFormat="1" ht="16.5" customHeight="1">
      <c r="A437" s="34"/>
      <c r="B437" s="35"/>
      <c r="C437" s="203" t="s">
        <v>708</v>
      </c>
      <c r="D437" s="203" t="s">
        <v>125</v>
      </c>
      <c r="E437" s="204" t="s">
        <v>709</v>
      </c>
      <c r="F437" s="205" t="s">
        <v>710</v>
      </c>
      <c r="G437" s="206" t="s">
        <v>205</v>
      </c>
      <c r="H437" s="207">
        <v>27</v>
      </c>
      <c r="I437" s="208">
        <v>79.53</v>
      </c>
      <c r="J437" s="209">
        <f>ROUND(I437*H437,2)</f>
        <v>2147.31</v>
      </c>
      <c r="K437" s="205" t="s">
        <v>129</v>
      </c>
      <c r="L437" s="39"/>
      <c r="M437" s="210" t="s">
        <v>1</v>
      </c>
      <c r="N437" s="211" t="s">
        <v>42</v>
      </c>
      <c r="O437" s="71"/>
      <c r="P437" s="212">
        <f>O437*H437</f>
        <v>0</v>
      </c>
      <c r="Q437" s="212">
        <v>0</v>
      </c>
      <c r="R437" s="212">
        <f>Q437*H437</f>
        <v>0</v>
      </c>
      <c r="S437" s="212">
        <v>0</v>
      </c>
      <c r="T437" s="213">
        <f>S437*H437</f>
        <v>0</v>
      </c>
      <c r="U437" s="34"/>
      <c r="V437" s="34"/>
      <c r="W437" s="34"/>
      <c r="X437" s="34"/>
      <c r="Y437" s="34"/>
      <c r="Z437" s="34"/>
      <c r="AA437" s="34"/>
      <c r="AB437" s="34"/>
      <c r="AC437" s="34"/>
      <c r="AD437" s="34"/>
      <c r="AE437" s="34"/>
      <c r="AR437" s="214" t="s">
        <v>279</v>
      </c>
      <c r="AT437" s="214" t="s">
        <v>125</v>
      </c>
      <c r="AU437" s="214" t="s">
        <v>87</v>
      </c>
      <c r="AY437" s="17" t="s">
        <v>122</v>
      </c>
      <c r="BE437" s="215">
        <f>IF(N437="základní",J437,0)</f>
        <v>2147.31</v>
      </c>
      <c r="BF437" s="215">
        <f>IF(N437="snížená",J437,0)</f>
        <v>0</v>
      </c>
      <c r="BG437" s="215">
        <f>IF(N437="zákl. přenesená",J437,0)</f>
        <v>0</v>
      </c>
      <c r="BH437" s="215">
        <f>IF(N437="sníž. přenesená",J437,0)</f>
        <v>0</v>
      </c>
      <c r="BI437" s="215">
        <f>IF(N437="nulová",J437,0)</f>
        <v>0</v>
      </c>
      <c r="BJ437" s="17" t="s">
        <v>85</v>
      </c>
      <c r="BK437" s="215">
        <f>ROUND(I437*H437,2)</f>
        <v>2147.31</v>
      </c>
      <c r="BL437" s="17" t="s">
        <v>279</v>
      </c>
      <c r="BM437" s="214" t="s">
        <v>711</v>
      </c>
    </row>
    <row r="438" spans="1:65" s="1" customFormat="1" ht="19.5">
      <c r="A438" s="34"/>
      <c r="B438" s="35"/>
      <c r="C438" s="36"/>
      <c r="D438" s="216" t="s">
        <v>135</v>
      </c>
      <c r="E438" s="36"/>
      <c r="F438" s="217" t="s">
        <v>712</v>
      </c>
      <c r="G438" s="36"/>
      <c r="H438" s="36"/>
      <c r="I438" s="115"/>
      <c r="J438" s="36"/>
      <c r="K438" s="36"/>
      <c r="L438" s="39"/>
      <c r="M438" s="218"/>
      <c r="N438" s="219"/>
      <c r="O438" s="71"/>
      <c r="P438" s="71"/>
      <c r="Q438" s="71"/>
      <c r="R438" s="71"/>
      <c r="S438" s="71"/>
      <c r="T438" s="72"/>
      <c r="U438" s="34"/>
      <c r="V438" s="34"/>
      <c r="W438" s="34"/>
      <c r="X438" s="34"/>
      <c r="Y438" s="34"/>
      <c r="Z438" s="34"/>
      <c r="AA438" s="34"/>
      <c r="AB438" s="34"/>
      <c r="AC438" s="34"/>
      <c r="AD438" s="34"/>
      <c r="AE438" s="34"/>
      <c r="AT438" s="17" t="s">
        <v>135</v>
      </c>
      <c r="AU438" s="17" t="s">
        <v>87</v>
      </c>
    </row>
    <row r="439" spans="1:65" s="1" customFormat="1" ht="16.5" customHeight="1">
      <c r="A439" s="34"/>
      <c r="B439" s="35"/>
      <c r="C439" s="203" t="s">
        <v>713</v>
      </c>
      <c r="D439" s="203" t="s">
        <v>125</v>
      </c>
      <c r="E439" s="204" t="s">
        <v>714</v>
      </c>
      <c r="F439" s="205" t="s">
        <v>715</v>
      </c>
      <c r="G439" s="206" t="s">
        <v>205</v>
      </c>
      <c r="H439" s="207">
        <v>27</v>
      </c>
      <c r="I439" s="208">
        <v>127.48</v>
      </c>
      <c r="J439" s="209">
        <f>ROUND(I439*H439,2)</f>
        <v>3441.96</v>
      </c>
      <c r="K439" s="205" t="s">
        <v>129</v>
      </c>
      <c r="L439" s="39"/>
      <c r="M439" s="210" t="s">
        <v>1</v>
      </c>
      <c r="N439" s="211" t="s">
        <v>42</v>
      </c>
      <c r="O439" s="71"/>
      <c r="P439" s="212">
        <f>O439*H439</f>
        <v>0</v>
      </c>
      <c r="Q439" s="212">
        <v>0</v>
      </c>
      <c r="R439" s="212">
        <f>Q439*H439</f>
        <v>0</v>
      </c>
      <c r="S439" s="212">
        <v>0</v>
      </c>
      <c r="T439" s="213">
        <f>S439*H439</f>
        <v>0</v>
      </c>
      <c r="U439" s="34"/>
      <c r="V439" s="34"/>
      <c r="W439" s="34"/>
      <c r="X439" s="34"/>
      <c r="Y439" s="34"/>
      <c r="Z439" s="34"/>
      <c r="AA439" s="34"/>
      <c r="AB439" s="34"/>
      <c r="AC439" s="34"/>
      <c r="AD439" s="34"/>
      <c r="AE439" s="34"/>
      <c r="AR439" s="214" t="s">
        <v>279</v>
      </c>
      <c r="AT439" s="214" t="s">
        <v>125</v>
      </c>
      <c r="AU439" s="214" t="s">
        <v>87</v>
      </c>
      <c r="AY439" s="17" t="s">
        <v>122</v>
      </c>
      <c r="BE439" s="215">
        <f>IF(N439="základní",J439,0)</f>
        <v>3441.96</v>
      </c>
      <c r="BF439" s="215">
        <f>IF(N439="snížená",J439,0)</f>
        <v>0</v>
      </c>
      <c r="BG439" s="215">
        <f>IF(N439="zákl. přenesená",J439,0)</f>
        <v>0</v>
      </c>
      <c r="BH439" s="215">
        <f>IF(N439="sníž. přenesená",J439,0)</f>
        <v>0</v>
      </c>
      <c r="BI439" s="215">
        <f>IF(N439="nulová",J439,0)</f>
        <v>0</v>
      </c>
      <c r="BJ439" s="17" t="s">
        <v>85</v>
      </c>
      <c r="BK439" s="215">
        <f>ROUND(I439*H439,2)</f>
        <v>3441.96</v>
      </c>
      <c r="BL439" s="17" t="s">
        <v>279</v>
      </c>
      <c r="BM439" s="214" t="s">
        <v>716</v>
      </c>
    </row>
    <row r="440" spans="1:65" s="1" customFormat="1" ht="19.5">
      <c r="A440" s="34"/>
      <c r="B440" s="35"/>
      <c r="C440" s="36"/>
      <c r="D440" s="216" t="s">
        <v>135</v>
      </c>
      <c r="E440" s="36"/>
      <c r="F440" s="217" t="s">
        <v>712</v>
      </c>
      <c r="G440" s="36"/>
      <c r="H440" s="36"/>
      <c r="I440" s="115"/>
      <c r="J440" s="36"/>
      <c r="K440" s="36"/>
      <c r="L440" s="39"/>
      <c r="M440" s="218"/>
      <c r="N440" s="219"/>
      <c r="O440" s="71"/>
      <c r="P440" s="71"/>
      <c r="Q440" s="71"/>
      <c r="R440" s="71"/>
      <c r="S440" s="71"/>
      <c r="T440" s="72"/>
      <c r="U440" s="34"/>
      <c r="V440" s="34"/>
      <c r="W440" s="34"/>
      <c r="X440" s="34"/>
      <c r="Y440" s="34"/>
      <c r="Z440" s="34"/>
      <c r="AA440" s="34"/>
      <c r="AB440" s="34"/>
      <c r="AC440" s="34"/>
      <c r="AD440" s="34"/>
      <c r="AE440" s="34"/>
      <c r="AT440" s="17" t="s">
        <v>135</v>
      </c>
      <c r="AU440" s="17" t="s">
        <v>87</v>
      </c>
    </row>
    <row r="441" spans="1:65" s="1" customFormat="1" ht="16.5" customHeight="1">
      <c r="A441" s="34"/>
      <c r="B441" s="35"/>
      <c r="C441" s="203" t="s">
        <v>717</v>
      </c>
      <c r="D441" s="203" t="s">
        <v>125</v>
      </c>
      <c r="E441" s="204" t="s">
        <v>718</v>
      </c>
      <c r="F441" s="205" t="s">
        <v>719</v>
      </c>
      <c r="G441" s="206" t="s">
        <v>205</v>
      </c>
      <c r="H441" s="207">
        <v>10</v>
      </c>
      <c r="I441" s="208">
        <v>109.6</v>
      </c>
      <c r="J441" s="209">
        <f>ROUND(I441*H441,2)</f>
        <v>1096</v>
      </c>
      <c r="K441" s="205" t="s">
        <v>129</v>
      </c>
      <c r="L441" s="39"/>
      <c r="M441" s="210" t="s">
        <v>1</v>
      </c>
      <c r="N441" s="211" t="s">
        <v>42</v>
      </c>
      <c r="O441" s="71"/>
      <c r="P441" s="212">
        <f>O441*H441</f>
        <v>0</v>
      </c>
      <c r="Q441" s="212">
        <v>0</v>
      </c>
      <c r="R441" s="212">
        <f>Q441*H441</f>
        <v>0</v>
      </c>
      <c r="S441" s="212">
        <v>0</v>
      </c>
      <c r="T441" s="213">
        <f>S441*H441</f>
        <v>0</v>
      </c>
      <c r="U441" s="34"/>
      <c r="V441" s="34"/>
      <c r="W441" s="34"/>
      <c r="X441" s="34"/>
      <c r="Y441" s="34"/>
      <c r="Z441" s="34"/>
      <c r="AA441" s="34"/>
      <c r="AB441" s="34"/>
      <c r="AC441" s="34"/>
      <c r="AD441" s="34"/>
      <c r="AE441" s="34"/>
      <c r="AR441" s="214" t="s">
        <v>279</v>
      </c>
      <c r="AT441" s="214" t="s">
        <v>125</v>
      </c>
      <c r="AU441" s="214" t="s">
        <v>87</v>
      </c>
      <c r="AY441" s="17" t="s">
        <v>122</v>
      </c>
      <c r="BE441" s="215">
        <f>IF(N441="základní",J441,0)</f>
        <v>1096</v>
      </c>
      <c r="BF441" s="215">
        <f>IF(N441="snížená",J441,0)</f>
        <v>0</v>
      </c>
      <c r="BG441" s="215">
        <f>IF(N441="zákl. přenesená",J441,0)</f>
        <v>0</v>
      </c>
      <c r="BH441" s="215">
        <f>IF(N441="sníž. přenesená",J441,0)</f>
        <v>0</v>
      </c>
      <c r="BI441" s="215">
        <f>IF(N441="nulová",J441,0)</f>
        <v>0</v>
      </c>
      <c r="BJ441" s="17" t="s">
        <v>85</v>
      </c>
      <c r="BK441" s="215">
        <f>ROUND(I441*H441,2)</f>
        <v>1096</v>
      </c>
      <c r="BL441" s="17" t="s">
        <v>279</v>
      </c>
      <c r="BM441" s="214" t="s">
        <v>720</v>
      </c>
    </row>
    <row r="442" spans="1:65" s="12" customFormat="1">
      <c r="B442" s="224"/>
      <c r="C442" s="225"/>
      <c r="D442" s="216" t="s">
        <v>217</v>
      </c>
      <c r="E442" s="226" t="s">
        <v>1</v>
      </c>
      <c r="F442" s="227" t="s">
        <v>721</v>
      </c>
      <c r="G442" s="225"/>
      <c r="H442" s="228">
        <v>10</v>
      </c>
      <c r="I442" s="229"/>
      <c r="J442" s="225"/>
      <c r="K442" s="225"/>
      <c r="L442" s="230"/>
      <c r="M442" s="231"/>
      <c r="N442" s="232"/>
      <c r="O442" s="232"/>
      <c r="P442" s="232"/>
      <c r="Q442" s="232"/>
      <c r="R442" s="232"/>
      <c r="S442" s="232"/>
      <c r="T442" s="233"/>
      <c r="AT442" s="234" t="s">
        <v>217</v>
      </c>
      <c r="AU442" s="234" t="s">
        <v>87</v>
      </c>
      <c r="AV442" s="12" t="s">
        <v>87</v>
      </c>
      <c r="AW442" s="12" t="s">
        <v>32</v>
      </c>
      <c r="AX442" s="12" t="s">
        <v>85</v>
      </c>
      <c r="AY442" s="234" t="s">
        <v>122</v>
      </c>
    </row>
    <row r="443" spans="1:65" s="1" customFormat="1" ht="16.5" customHeight="1">
      <c r="A443" s="34"/>
      <c r="B443" s="35"/>
      <c r="C443" s="257" t="s">
        <v>722</v>
      </c>
      <c r="D443" s="257" t="s">
        <v>298</v>
      </c>
      <c r="E443" s="258" t="s">
        <v>723</v>
      </c>
      <c r="F443" s="259" t="s">
        <v>724</v>
      </c>
      <c r="G443" s="260" t="s">
        <v>205</v>
      </c>
      <c r="H443" s="261">
        <v>2</v>
      </c>
      <c r="I443" s="262">
        <v>415.22</v>
      </c>
      <c r="J443" s="263">
        <f>ROUND(I443*H443,2)</f>
        <v>830.44</v>
      </c>
      <c r="K443" s="259" t="s">
        <v>1</v>
      </c>
      <c r="L443" s="264"/>
      <c r="M443" s="265" t="s">
        <v>1</v>
      </c>
      <c r="N443" s="266" t="s">
        <v>42</v>
      </c>
      <c r="O443" s="71"/>
      <c r="P443" s="212">
        <f>O443*H443</f>
        <v>0</v>
      </c>
      <c r="Q443" s="212">
        <v>0</v>
      </c>
      <c r="R443" s="212">
        <f>Q443*H443</f>
        <v>0</v>
      </c>
      <c r="S443" s="212">
        <v>0</v>
      </c>
      <c r="T443" s="213">
        <f>S443*H443</f>
        <v>0</v>
      </c>
      <c r="U443" s="34"/>
      <c r="V443" s="34"/>
      <c r="W443" s="34"/>
      <c r="X443" s="34"/>
      <c r="Y443" s="34"/>
      <c r="Z443" s="34"/>
      <c r="AA443" s="34"/>
      <c r="AB443" s="34"/>
      <c r="AC443" s="34"/>
      <c r="AD443" s="34"/>
      <c r="AE443" s="34"/>
      <c r="AR443" s="214" t="s">
        <v>396</v>
      </c>
      <c r="AT443" s="214" t="s">
        <v>298</v>
      </c>
      <c r="AU443" s="214" t="s">
        <v>87</v>
      </c>
      <c r="AY443" s="17" t="s">
        <v>122</v>
      </c>
      <c r="BE443" s="215">
        <f>IF(N443="základní",J443,0)</f>
        <v>830.44</v>
      </c>
      <c r="BF443" s="215">
        <f>IF(N443="snížená",J443,0)</f>
        <v>0</v>
      </c>
      <c r="BG443" s="215">
        <f>IF(N443="zákl. přenesená",J443,0)</f>
        <v>0</v>
      </c>
      <c r="BH443" s="215">
        <f>IF(N443="sníž. přenesená",J443,0)</f>
        <v>0</v>
      </c>
      <c r="BI443" s="215">
        <f>IF(N443="nulová",J443,0)</f>
        <v>0</v>
      </c>
      <c r="BJ443" s="17" t="s">
        <v>85</v>
      </c>
      <c r="BK443" s="215">
        <f>ROUND(I443*H443,2)</f>
        <v>830.44</v>
      </c>
      <c r="BL443" s="17" t="s">
        <v>279</v>
      </c>
      <c r="BM443" s="214" t="s">
        <v>725</v>
      </c>
    </row>
    <row r="444" spans="1:65" s="1" customFormat="1" ht="16.5" customHeight="1">
      <c r="A444" s="34"/>
      <c r="B444" s="35"/>
      <c r="C444" s="257" t="s">
        <v>726</v>
      </c>
      <c r="D444" s="257" t="s">
        <v>298</v>
      </c>
      <c r="E444" s="258" t="s">
        <v>727</v>
      </c>
      <c r="F444" s="259" t="s">
        <v>728</v>
      </c>
      <c r="G444" s="260" t="s">
        <v>205</v>
      </c>
      <c r="H444" s="261">
        <v>8</v>
      </c>
      <c r="I444" s="262">
        <v>802.01</v>
      </c>
      <c r="J444" s="263">
        <f>ROUND(I444*H444,2)</f>
        <v>6416.08</v>
      </c>
      <c r="K444" s="259" t="s">
        <v>1</v>
      </c>
      <c r="L444" s="264"/>
      <c r="M444" s="265" t="s">
        <v>1</v>
      </c>
      <c r="N444" s="266" t="s">
        <v>42</v>
      </c>
      <c r="O444" s="71"/>
      <c r="P444" s="212">
        <f>O444*H444</f>
        <v>0</v>
      </c>
      <c r="Q444" s="212">
        <v>0</v>
      </c>
      <c r="R444" s="212">
        <f>Q444*H444</f>
        <v>0</v>
      </c>
      <c r="S444" s="212">
        <v>0</v>
      </c>
      <c r="T444" s="213">
        <f>S444*H444</f>
        <v>0</v>
      </c>
      <c r="U444" s="34"/>
      <c r="V444" s="34"/>
      <c r="W444" s="34"/>
      <c r="X444" s="34"/>
      <c r="Y444" s="34"/>
      <c r="Z444" s="34"/>
      <c r="AA444" s="34"/>
      <c r="AB444" s="34"/>
      <c r="AC444" s="34"/>
      <c r="AD444" s="34"/>
      <c r="AE444" s="34"/>
      <c r="AR444" s="214" t="s">
        <v>396</v>
      </c>
      <c r="AT444" s="214" t="s">
        <v>298</v>
      </c>
      <c r="AU444" s="214" t="s">
        <v>87</v>
      </c>
      <c r="AY444" s="17" t="s">
        <v>122</v>
      </c>
      <c r="BE444" s="215">
        <f>IF(N444="základní",J444,0)</f>
        <v>6416.08</v>
      </c>
      <c r="BF444" s="215">
        <f>IF(N444="snížená",J444,0)</f>
        <v>0</v>
      </c>
      <c r="BG444" s="215">
        <f>IF(N444="zákl. přenesená",J444,0)</f>
        <v>0</v>
      </c>
      <c r="BH444" s="215">
        <f>IF(N444="sníž. přenesená",J444,0)</f>
        <v>0</v>
      </c>
      <c r="BI444" s="215">
        <f>IF(N444="nulová",J444,0)</f>
        <v>0</v>
      </c>
      <c r="BJ444" s="17" t="s">
        <v>85</v>
      </c>
      <c r="BK444" s="215">
        <f>ROUND(I444*H444,2)</f>
        <v>6416.08</v>
      </c>
      <c r="BL444" s="17" t="s">
        <v>279</v>
      </c>
      <c r="BM444" s="214" t="s">
        <v>729</v>
      </c>
    </row>
    <row r="445" spans="1:65" s="1" customFormat="1" ht="21.75" customHeight="1">
      <c r="A445" s="34"/>
      <c r="B445" s="35"/>
      <c r="C445" s="203" t="s">
        <v>730</v>
      </c>
      <c r="D445" s="203" t="s">
        <v>125</v>
      </c>
      <c r="E445" s="204" t="s">
        <v>731</v>
      </c>
      <c r="F445" s="205" t="s">
        <v>732</v>
      </c>
      <c r="G445" s="206" t="s">
        <v>205</v>
      </c>
      <c r="H445" s="207">
        <v>2.4</v>
      </c>
      <c r="I445" s="208">
        <v>176.57</v>
      </c>
      <c r="J445" s="209">
        <f>ROUND(I445*H445,2)</f>
        <v>423.77</v>
      </c>
      <c r="K445" s="205" t="s">
        <v>129</v>
      </c>
      <c r="L445" s="39"/>
      <c r="M445" s="210" t="s">
        <v>1</v>
      </c>
      <c r="N445" s="211" t="s">
        <v>42</v>
      </c>
      <c r="O445" s="71"/>
      <c r="P445" s="212">
        <f>O445*H445</f>
        <v>0</v>
      </c>
      <c r="Q445" s="212">
        <v>0</v>
      </c>
      <c r="R445" s="212">
        <f>Q445*H445</f>
        <v>0</v>
      </c>
      <c r="S445" s="212">
        <v>0</v>
      </c>
      <c r="T445" s="213">
        <f>S445*H445</f>
        <v>0</v>
      </c>
      <c r="U445" s="34"/>
      <c r="V445" s="34"/>
      <c r="W445" s="34"/>
      <c r="X445" s="34"/>
      <c r="Y445" s="34"/>
      <c r="Z445" s="34"/>
      <c r="AA445" s="34"/>
      <c r="AB445" s="34"/>
      <c r="AC445" s="34"/>
      <c r="AD445" s="34"/>
      <c r="AE445" s="34"/>
      <c r="AR445" s="214" t="s">
        <v>279</v>
      </c>
      <c r="AT445" s="214" t="s">
        <v>125</v>
      </c>
      <c r="AU445" s="214" t="s">
        <v>87</v>
      </c>
      <c r="AY445" s="17" t="s">
        <v>122</v>
      </c>
      <c r="BE445" s="215">
        <f>IF(N445="základní",J445,0)</f>
        <v>423.77</v>
      </c>
      <c r="BF445" s="215">
        <f>IF(N445="snížená",J445,0)</f>
        <v>0</v>
      </c>
      <c r="BG445" s="215">
        <f>IF(N445="zákl. přenesená",J445,0)</f>
        <v>0</v>
      </c>
      <c r="BH445" s="215">
        <f>IF(N445="sníž. přenesená",J445,0)</f>
        <v>0</v>
      </c>
      <c r="BI445" s="215">
        <f>IF(N445="nulová",J445,0)</f>
        <v>0</v>
      </c>
      <c r="BJ445" s="17" t="s">
        <v>85</v>
      </c>
      <c r="BK445" s="215">
        <f>ROUND(I445*H445,2)</f>
        <v>423.77</v>
      </c>
      <c r="BL445" s="17" t="s">
        <v>279</v>
      </c>
      <c r="BM445" s="214" t="s">
        <v>733</v>
      </c>
    </row>
    <row r="446" spans="1:65" s="12" customFormat="1">
      <c r="B446" s="224"/>
      <c r="C446" s="225"/>
      <c r="D446" s="216" t="s">
        <v>217</v>
      </c>
      <c r="E446" s="226" t="s">
        <v>1</v>
      </c>
      <c r="F446" s="227" t="s">
        <v>734</v>
      </c>
      <c r="G446" s="225"/>
      <c r="H446" s="228">
        <v>2.4</v>
      </c>
      <c r="I446" s="229"/>
      <c r="J446" s="225"/>
      <c r="K446" s="225"/>
      <c r="L446" s="230"/>
      <c r="M446" s="231"/>
      <c r="N446" s="232"/>
      <c r="O446" s="232"/>
      <c r="P446" s="232"/>
      <c r="Q446" s="232"/>
      <c r="R446" s="232"/>
      <c r="S446" s="232"/>
      <c r="T446" s="233"/>
      <c r="AT446" s="234" t="s">
        <v>217</v>
      </c>
      <c r="AU446" s="234" t="s">
        <v>87</v>
      </c>
      <c r="AV446" s="12" t="s">
        <v>87</v>
      </c>
      <c r="AW446" s="12" t="s">
        <v>32</v>
      </c>
      <c r="AX446" s="12" t="s">
        <v>85</v>
      </c>
      <c r="AY446" s="234" t="s">
        <v>122</v>
      </c>
    </row>
    <row r="447" spans="1:65" s="1" customFormat="1" ht="16.5" customHeight="1">
      <c r="A447" s="34"/>
      <c r="B447" s="35"/>
      <c r="C447" s="257" t="s">
        <v>735</v>
      </c>
      <c r="D447" s="257" t="s">
        <v>298</v>
      </c>
      <c r="E447" s="258" t="s">
        <v>736</v>
      </c>
      <c r="F447" s="259" t="s">
        <v>737</v>
      </c>
      <c r="G447" s="260" t="s">
        <v>244</v>
      </c>
      <c r="H447" s="261">
        <v>2.4</v>
      </c>
      <c r="I447" s="262">
        <v>236.62</v>
      </c>
      <c r="J447" s="263">
        <f>ROUND(I447*H447,2)</f>
        <v>567.89</v>
      </c>
      <c r="K447" s="259" t="s">
        <v>129</v>
      </c>
      <c r="L447" s="264"/>
      <c r="M447" s="265" t="s">
        <v>1</v>
      </c>
      <c r="N447" s="266" t="s">
        <v>42</v>
      </c>
      <c r="O447" s="71"/>
      <c r="P447" s="212">
        <f>O447*H447</f>
        <v>0</v>
      </c>
      <c r="Q447" s="212">
        <v>1.1000000000000001E-3</v>
      </c>
      <c r="R447" s="212">
        <f>Q447*H447</f>
        <v>2.64E-3</v>
      </c>
      <c r="S447" s="212">
        <v>0</v>
      </c>
      <c r="T447" s="213">
        <f>S447*H447</f>
        <v>0</v>
      </c>
      <c r="U447" s="34"/>
      <c r="V447" s="34"/>
      <c r="W447" s="34"/>
      <c r="X447" s="34"/>
      <c r="Y447" s="34"/>
      <c r="Z447" s="34"/>
      <c r="AA447" s="34"/>
      <c r="AB447" s="34"/>
      <c r="AC447" s="34"/>
      <c r="AD447" s="34"/>
      <c r="AE447" s="34"/>
      <c r="AR447" s="214" t="s">
        <v>396</v>
      </c>
      <c r="AT447" s="214" t="s">
        <v>298</v>
      </c>
      <c r="AU447" s="214" t="s">
        <v>87</v>
      </c>
      <c r="AY447" s="17" t="s">
        <v>122</v>
      </c>
      <c r="BE447" s="215">
        <f>IF(N447="základní",J447,0)</f>
        <v>567.89</v>
      </c>
      <c r="BF447" s="215">
        <f>IF(N447="snížená",J447,0)</f>
        <v>0</v>
      </c>
      <c r="BG447" s="215">
        <f>IF(N447="zákl. přenesená",J447,0)</f>
        <v>0</v>
      </c>
      <c r="BH447" s="215">
        <f>IF(N447="sníž. přenesená",J447,0)</f>
        <v>0</v>
      </c>
      <c r="BI447" s="215">
        <f>IF(N447="nulová",J447,0)</f>
        <v>0</v>
      </c>
      <c r="BJ447" s="17" t="s">
        <v>85</v>
      </c>
      <c r="BK447" s="215">
        <f>ROUND(I447*H447,2)</f>
        <v>567.89</v>
      </c>
      <c r="BL447" s="17" t="s">
        <v>279</v>
      </c>
      <c r="BM447" s="214" t="s">
        <v>738</v>
      </c>
    </row>
    <row r="448" spans="1:65" s="1" customFormat="1" ht="16.5" customHeight="1">
      <c r="A448" s="34"/>
      <c r="B448" s="35"/>
      <c r="C448" s="257" t="s">
        <v>447</v>
      </c>
      <c r="D448" s="257" t="s">
        <v>298</v>
      </c>
      <c r="E448" s="258" t="s">
        <v>739</v>
      </c>
      <c r="F448" s="259" t="s">
        <v>740</v>
      </c>
      <c r="G448" s="260" t="s">
        <v>741</v>
      </c>
      <c r="H448" s="261">
        <v>2</v>
      </c>
      <c r="I448" s="262">
        <v>34.36</v>
      </c>
      <c r="J448" s="263">
        <f>ROUND(I448*H448,2)</f>
        <v>68.72</v>
      </c>
      <c r="K448" s="259" t="s">
        <v>129</v>
      </c>
      <c r="L448" s="264"/>
      <c r="M448" s="265" t="s">
        <v>1</v>
      </c>
      <c r="N448" s="266" t="s">
        <v>42</v>
      </c>
      <c r="O448" s="71"/>
      <c r="P448" s="212">
        <f>O448*H448</f>
        <v>0</v>
      </c>
      <c r="Q448" s="212">
        <v>2.0000000000000001E-4</v>
      </c>
      <c r="R448" s="212">
        <f>Q448*H448</f>
        <v>4.0000000000000002E-4</v>
      </c>
      <c r="S448" s="212">
        <v>0</v>
      </c>
      <c r="T448" s="213">
        <f>S448*H448</f>
        <v>0</v>
      </c>
      <c r="U448" s="34"/>
      <c r="V448" s="34"/>
      <c r="W448" s="34"/>
      <c r="X448" s="34"/>
      <c r="Y448" s="34"/>
      <c r="Z448" s="34"/>
      <c r="AA448" s="34"/>
      <c r="AB448" s="34"/>
      <c r="AC448" s="34"/>
      <c r="AD448" s="34"/>
      <c r="AE448" s="34"/>
      <c r="AR448" s="214" t="s">
        <v>396</v>
      </c>
      <c r="AT448" s="214" t="s">
        <v>298</v>
      </c>
      <c r="AU448" s="214" t="s">
        <v>87</v>
      </c>
      <c r="AY448" s="17" t="s">
        <v>122</v>
      </c>
      <c r="BE448" s="215">
        <f>IF(N448="základní",J448,0)</f>
        <v>68.72</v>
      </c>
      <c r="BF448" s="215">
        <f>IF(N448="snížená",J448,0)</f>
        <v>0</v>
      </c>
      <c r="BG448" s="215">
        <f>IF(N448="zákl. přenesená",J448,0)</f>
        <v>0</v>
      </c>
      <c r="BH448" s="215">
        <f>IF(N448="sníž. přenesená",J448,0)</f>
        <v>0</v>
      </c>
      <c r="BI448" s="215">
        <f>IF(N448="nulová",J448,0)</f>
        <v>0</v>
      </c>
      <c r="BJ448" s="17" t="s">
        <v>85</v>
      </c>
      <c r="BK448" s="215">
        <f>ROUND(I448*H448,2)</f>
        <v>68.72</v>
      </c>
      <c r="BL448" s="17" t="s">
        <v>279</v>
      </c>
      <c r="BM448" s="214" t="s">
        <v>742</v>
      </c>
    </row>
    <row r="449" spans="1:65" s="1" customFormat="1" ht="21.75" customHeight="1">
      <c r="A449" s="34"/>
      <c r="B449" s="35"/>
      <c r="C449" s="203" t="s">
        <v>743</v>
      </c>
      <c r="D449" s="203" t="s">
        <v>125</v>
      </c>
      <c r="E449" s="204" t="s">
        <v>744</v>
      </c>
      <c r="F449" s="205" t="s">
        <v>745</v>
      </c>
      <c r="G449" s="206" t="s">
        <v>205</v>
      </c>
      <c r="H449" s="207">
        <v>22</v>
      </c>
      <c r="I449" s="208">
        <v>92.46</v>
      </c>
      <c r="J449" s="209">
        <f>ROUND(I449*H449,2)</f>
        <v>2034.12</v>
      </c>
      <c r="K449" s="205" t="s">
        <v>129</v>
      </c>
      <c r="L449" s="39"/>
      <c r="M449" s="210" t="s">
        <v>1</v>
      </c>
      <c r="N449" s="211" t="s">
        <v>42</v>
      </c>
      <c r="O449" s="71"/>
      <c r="P449" s="212">
        <f>O449*H449</f>
        <v>0</v>
      </c>
      <c r="Q449" s="212">
        <v>0</v>
      </c>
      <c r="R449" s="212">
        <f>Q449*H449</f>
        <v>0</v>
      </c>
      <c r="S449" s="212">
        <v>0</v>
      </c>
      <c r="T449" s="213">
        <f>S449*H449</f>
        <v>0</v>
      </c>
      <c r="U449" s="34"/>
      <c r="V449" s="34"/>
      <c r="W449" s="34"/>
      <c r="X449" s="34"/>
      <c r="Y449" s="34"/>
      <c r="Z449" s="34"/>
      <c r="AA449" s="34"/>
      <c r="AB449" s="34"/>
      <c r="AC449" s="34"/>
      <c r="AD449" s="34"/>
      <c r="AE449" s="34"/>
      <c r="AR449" s="214" t="s">
        <v>279</v>
      </c>
      <c r="AT449" s="214" t="s">
        <v>125</v>
      </c>
      <c r="AU449" s="214" t="s">
        <v>87</v>
      </c>
      <c r="AY449" s="17" t="s">
        <v>122</v>
      </c>
      <c r="BE449" s="215">
        <f>IF(N449="základní",J449,0)</f>
        <v>2034.12</v>
      </c>
      <c r="BF449" s="215">
        <f>IF(N449="snížená",J449,0)</f>
        <v>0</v>
      </c>
      <c r="BG449" s="215">
        <f>IF(N449="zákl. přenesená",J449,0)</f>
        <v>0</v>
      </c>
      <c r="BH449" s="215">
        <f>IF(N449="sníž. přenesená",J449,0)</f>
        <v>0</v>
      </c>
      <c r="BI449" s="215">
        <f>IF(N449="nulová",J449,0)</f>
        <v>0</v>
      </c>
      <c r="BJ449" s="17" t="s">
        <v>85</v>
      </c>
      <c r="BK449" s="215">
        <f>ROUND(I449*H449,2)</f>
        <v>2034.12</v>
      </c>
      <c r="BL449" s="17" t="s">
        <v>279</v>
      </c>
      <c r="BM449" s="214" t="s">
        <v>746</v>
      </c>
    </row>
    <row r="450" spans="1:65" s="12" customFormat="1">
      <c r="B450" s="224"/>
      <c r="C450" s="225"/>
      <c r="D450" s="216" t="s">
        <v>217</v>
      </c>
      <c r="E450" s="226" t="s">
        <v>1</v>
      </c>
      <c r="F450" s="227" t="s">
        <v>747</v>
      </c>
      <c r="G450" s="225"/>
      <c r="H450" s="228">
        <v>22</v>
      </c>
      <c r="I450" s="229"/>
      <c r="J450" s="225"/>
      <c r="K450" s="225"/>
      <c r="L450" s="230"/>
      <c r="M450" s="231"/>
      <c r="N450" s="232"/>
      <c r="O450" s="232"/>
      <c r="P450" s="232"/>
      <c r="Q450" s="232"/>
      <c r="R450" s="232"/>
      <c r="S450" s="232"/>
      <c r="T450" s="233"/>
      <c r="AT450" s="234" t="s">
        <v>217</v>
      </c>
      <c r="AU450" s="234" t="s">
        <v>87</v>
      </c>
      <c r="AV450" s="12" t="s">
        <v>87</v>
      </c>
      <c r="AW450" s="12" t="s">
        <v>32</v>
      </c>
      <c r="AX450" s="12" t="s">
        <v>85</v>
      </c>
      <c r="AY450" s="234" t="s">
        <v>122</v>
      </c>
    </row>
    <row r="451" spans="1:65" s="1" customFormat="1" ht="21.75" customHeight="1">
      <c r="A451" s="34"/>
      <c r="B451" s="35"/>
      <c r="C451" s="203" t="s">
        <v>748</v>
      </c>
      <c r="D451" s="203" t="s">
        <v>125</v>
      </c>
      <c r="E451" s="204" t="s">
        <v>749</v>
      </c>
      <c r="F451" s="205" t="s">
        <v>750</v>
      </c>
      <c r="G451" s="206" t="s">
        <v>205</v>
      </c>
      <c r="H451" s="207">
        <v>9</v>
      </c>
      <c r="I451" s="208">
        <v>125.96</v>
      </c>
      <c r="J451" s="209">
        <f>ROUND(I451*H451,2)</f>
        <v>1133.6400000000001</v>
      </c>
      <c r="K451" s="205" t="s">
        <v>129</v>
      </c>
      <c r="L451" s="39"/>
      <c r="M451" s="210" t="s">
        <v>1</v>
      </c>
      <c r="N451" s="211" t="s">
        <v>42</v>
      </c>
      <c r="O451" s="71"/>
      <c r="P451" s="212">
        <f>O451*H451</f>
        <v>0</v>
      </c>
      <c r="Q451" s="212">
        <v>0</v>
      </c>
      <c r="R451" s="212">
        <f>Q451*H451</f>
        <v>0</v>
      </c>
      <c r="S451" s="212">
        <v>0</v>
      </c>
      <c r="T451" s="213">
        <f>S451*H451</f>
        <v>0</v>
      </c>
      <c r="U451" s="34"/>
      <c r="V451" s="34"/>
      <c r="W451" s="34"/>
      <c r="X451" s="34"/>
      <c r="Y451" s="34"/>
      <c r="Z451" s="34"/>
      <c r="AA451" s="34"/>
      <c r="AB451" s="34"/>
      <c r="AC451" s="34"/>
      <c r="AD451" s="34"/>
      <c r="AE451" s="34"/>
      <c r="AR451" s="214" t="s">
        <v>279</v>
      </c>
      <c r="AT451" s="214" t="s">
        <v>125</v>
      </c>
      <c r="AU451" s="214" t="s">
        <v>87</v>
      </c>
      <c r="AY451" s="17" t="s">
        <v>122</v>
      </c>
      <c r="BE451" s="215">
        <f>IF(N451="základní",J451,0)</f>
        <v>1133.6400000000001</v>
      </c>
      <c r="BF451" s="215">
        <f>IF(N451="snížená",J451,0)</f>
        <v>0</v>
      </c>
      <c r="BG451" s="215">
        <f>IF(N451="zákl. přenesená",J451,0)</f>
        <v>0</v>
      </c>
      <c r="BH451" s="215">
        <f>IF(N451="sníž. přenesená",J451,0)</f>
        <v>0</v>
      </c>
      <c r="BI451" s="215">
        <f>IF(N451="nulová",J451,0)</f>
        <v>0</v>
      </c>
      <c r="BJ451" s="17" t="s">
        <v>85</v>
      </c>
      <c r="BK451" s="215">
        <f>ROUND(I451*H451,2)</f>
        <v>1133.6400000000001</v>
      </c>
      <c r="BL451" s="17" t="s">
        <v>279</v>
      </c>
      <c r="BM451" s="214" t="s">
        <v>751</v>
      </c>
    </row>
    <row r="452" spans="1:65" s="12" customFormat="1">
      <c r="B452" s="224"/>
      <c r="C452" s="225"/>
      <c r="D452" s="216" t="s">
        <v>217</v>
      </c>
      <c r="E452" s="226" t="s">
        <v>1</v>
      </c>
      <c r="F452" s="227" t="s">
        <v>752</v>
      </c>
      <c r="G452" s="225"/>
      <c r="H452" s="228">
        <v>9</v>
      </c>
      <c r="I452" s="229"/>
      <c r="J452" s="225"/>
      <c r="K452" s="225"/>
      <c r="L452" s="230"/>
      <c r="M452" s="231"/>
      <c r="N452" s="232"/>
      <c r="O452" s="232"/>
      <c r="P452" s="232"/>
      <c r="Q452" s="232"/>
      <c r="R452" s="232"/>
      <c r="S452" s="232"/>
      <c r="T452" s="233"/>
      <c r="AT452" s="234" t="s">
        <v>217</v>
      </c>
      <c r="AU452" s="234" t="s">
        <v>87</v>
      </c>
      <c r="AV452" s="12" t="s">
        <v>87</v>
      </c>
      <c r="AW452" s="12" t="s">
        <v>32</v>
      </c>
      <c r="AX452" s="12" t="s">
        <v>85</v>
      </c>
      <c r="AY452" s="234" t="s">
        <v>122</v>
      </c>
    </row>
    <row r="453" spans="1:65" s="1" customFormat="1" ht="16.5" customHeight="1">
      <c r="A453" s="34"/>
      <c r="B453" s="35"/>
      <c r="C453" s="257" t="s">
        <v>753</v>
      </c>
      <c r="D453" s="257" t="s">
        <v>298</v>
      </c>
      <c r="E453" s="258" t="s">
        <v>754</v>
      </c>
      <c r="F453" s="259" t="s">
        <v>755</v>
      </c>
      <c r="G453" s="260" t="s">
        <v>244</v>
      </c>
      <c r="H453" s="261">
        <v>42.24</v>
      </c>
      <c r="I453" s="262">
        <v>179.74</v>
      </c>
      <c r="J453" s="263">
        <f>ROUND(I453*H453,2)</f>
        <v>7592.22</v>
      </c>
      <c r="K453" s="259" t="s">
        <v>129</v>
      </c>
      <c r="L453" s="264"/>
      <c r="M453" s="265" t="s">
        <v>1</v>
      </c>
      <c r="N453" s="266" t="s">
        <v>42</v>
      </c>
      <c r="O453" s="71"/>
      <c r="P453" s="212">
        <f>O453*H453</f>
        <v>0</v>
      </c>
      <c r="Q453" s="212">
        <v>2.1000000000000001E-4</v>
      </c>
      <c r="R453" s="212">
        <f>Q453*H453</f>
        <v>8.8704000000000005E-3</v>
      </c>
      <c r="S453" s="212">
        <v>0</v>
      </c>
      <c r="T453" s="213">
        <f>S453*H453</f>
        <v>0</v>
      </c>
      <c r="U453" s="34"/>
      <c r="V453" s="34"/>
      <c r="W453" s="34"/>
      <c r="X453" s="34"/>
      <c r="Y453" s="34"/>
      <c r="Z453" s="34"/>
      <c r="AA453" s="34"/>
      <c r="AB453" s="34"/>
      <c r="AC453" s="34"/>
      <c r="AD453" s="34"/>
      <c r="AE453" s="34"/>
      <c r="AR453" s="214" t="s">
        <v>396</v>
      </c>
      <c r="AT453" s="214" t="s">
        <v>298</v>
      </c>
      <c r="AU453" s="214" t="s">
        <v>87</v>
      </c>
      <c r="AY453" s="17" t="s">
        <v>122</v>
      </c>
      <c r="BE453" s="215">
        <f>IF(N453="základní",J453,0)</f>
        <v>7592.22</v>
      </c>
      <c r="BF453" s="215">
        <f>IF(N453="snížená",J453,0)</f>
        <v>0</v>
      </c>
      <c r="BG453" s="215">
        <f>IF(N453="zákl. přenesená",J453,0)</f>
        <v>0</v>
      </c>
      <c r="BH453" s="215">
        <f>IF(N453="sníž. přenesená",J453,0)</f>
        <v>0</v>
      </c>
      <c r="BI453" s="215">
        <f>IF(N453="nulová",J453,0)</f>
        <v>0</v>
      </c>
      <c r="BJ453" s="17" t="s">
        <v>85</v>
      </c>
      <c r="BK453" s="215">
        <f>ROUND(I453*H453,2)</f>
        <v>7592.22</v>
      </c>
      <c r="BL453" s="17" t="s">
        <v>279</v>
      </c>
      <c r="BM453" s="214" t="s">
        <v>756</v>
      </c>
    </row>
    <row r="454" spans="1:65" s="12" customFormat="1">
      <c r="B454" s="224"/>
      <c r="C454" s="225"/>
      <c r="D454" s="216" t="s">
        <v>217</v>
      </c>
      <c r="E454" s="226" t="s">
        <v>1</v>
      </c>
      <c r="F454" s="227" t="s">
        <v>757</v>
      </c>
      <c r="G454" s="225"/>
      <c r="H454" s="228">
        <v>33</v>
      </c>
      <c r="I454" s="229"/>
      <c r="J454" s="225"/>
      <c r="K454" s="225"/>
      <c r="L454" s="230"/>
      <c r="M454" s="231"/>
      <c r="N454" s="232"/>
      <c r="O454" s="232"/>
      <c r="P454" s="232"/>
      <c r="Q454" s="232"/>
      <c r="R454" s="232"/>
      <c r="S454" s="232"/>
      <c r="T454" s="233"/>
      <c r="AT454" s="234" t="s">
        <v>217</v>
      </c>
      <c r="AU454" s="234" t="s">
        <v>87</v>
      </c>
      <c r="AV454" s="12" t="s">
        <v>87</v>
      </c>
      <c r="AW454" s="12" t="s">
        <v>32</v>
      </c>
      <c r="AX454" s="12" t="s">
        <v>77</v>
      </c>
      <c r="AY454" s="234" t="s">
        <v>122</v>
      </c>
    </row>
    <row r="455" spans="1:65" s="12" customFormat="1">
      <c r="B455" s="224"/>
      <c r="C455" s="225"/>
      <c r="D455" s="216" t="s">
        <v>217</v>
      </c>
      <c r="E455" s="226" t="s">
        <v>1</v>
      </c>
      <c r="F455" s="227" t="s">
        <v>758</v>
      </c>
      <c r="G455" s="225"/>
      <c r="H455" s="228">
        <v>9.24</v>
      </c>
      <c r="I455" s="229"/>
      <c r="J455" s="225"/>
      <c r="K455" s="225"/>
      <c r="L455" s="230"/>
      <c r="M455" s="231"/>
      <c r="N455" s="232"/>
      <c r="O455" s="232"/>
      <c r="P455" s="232"/>
      <c r="Q455" s="232"/>
      <c r="R455" s="232"/>
      <c r="S455" s="232"/>
      <c r="T455" s="233"/>
      <c r="AT455" s="234" t="s">
        <v>217</v>
      </c>
      <c r="AU455" s="234" t="s">
        <v>87</v>
      </c>
      <c r="AV455" s="12" t="s">
        <v>87</v>
      </c>
      <c r="AW455" s="12" t="s">
        <v>32</v>
      </c>
      <c r="AX455" s="12" t="s">
        <v>77</v>
      </c>
      <c r="AY455" s="234" t="s">
        <v>122</v>
      </c>
    </row>
    <row r="456" spans="1:65" s="14" customFormat="1">
      <c r="B456" s="246"/>
      <c r="C456" s="247"/>
      <c r="D456" s="216" t="s">
        <v>217</v>
      </c>
      <c r="E456" s="248" t="s">
        <v>1</v>
      </c>
      <c r="F456" s="249" t="s">
        <v>226</v>
      </c>
      <c r="G456" s="247"/>
      <c r="H456" s="250">
        <v>42.24</v>
      </c>
      <c r="I456" s="251"/>
      <c r="J456" s="247"/>
      <c r="K456" s="247"/>
      <c r="L456" s="252"/>
      <c r="M456" s="253"/>
      <c r="N456" s="254"/>
      <c r="O456" s="254"/>
      <c r="P456" s="254"/>
      <c r="Q456" s="254"/>
      <c r="R456" s="254"/>
      <c r="S456" s="254"/>
      <c r="T456" s="255"/>
      <c r="AT456" s="256" t="s">
        <v>217</v>
      </c>
      <c r="AU456" s="256" t="s">
        <v>87</v>
      </c>
      <c r="AV456" s="14" t="s">
        <v>141</v>
      </c>
      <c r="AW456" s="14" t="s">
        <v>32</v>
      </c>
      <c r="AX456" s="14" t="s">
        <v>85</v>
      </c>
      <c r="AY456" s="256" t="s">
        <v>122</v>
      </c>
    </row>
    <row r="457" spans="1:65" s="1" customFormat="1" ht="21.75" customHeight="1">
      <c r="A457" s="34"/>
      <c r="B457" s="35"/>
      <c r="C457" s="203" t="s">
        <v>759</v>
      </c>
      <c r="D457" s="203" t="s">
        <v>125</v>
      </c>
      <c r="E457" s="204" t="s">
        <v>760</v>
      </c>
      <c r="F457" s="205" t="s">
        <v>761</v>
      </c>
      <c r="G457" s="206" t="s">
        <v>545</v>
      </c>
      <c r="H457" s="207">
        <v>0.49399999999999999</v>
      </c>
      <c r="I457" s="208">
        <v>1002.91</v>
      </c>
      <c r="J457" s="209">
        <f>ROUND(I457*H457,2)</f>
        <v>495.44</v>
      </c>
      <c r="K457" s="205" t="s">
        <v>129</v>
      </c>
      <c r="L457" s="39"/>
      <c r="M457" s="210" t="s">
        <v>1</v>
      </c>
      <c r="N457" s="211" t="s">
        <v>42</v>
      </c>
      <c r="O457" s="71"/>
      <c r="P457" s="212">
        <f>O457*H457</f>
        <v>0</v>
      </c>
      <c r="Q457" s="212">
        <v>0</v>
      </c>
      <c r="R457" s="212">
        <f>Q457*H457</f>
        <v>0</v>
      </c>
      <c r="S457" s="212">
        <v>0</v>
      </c>
      <c r="T457" s="213">
        <f>S457*H457</f>
        <v>0</v>
      </c>
      <c r="U457" s="34"/>
      <c r="V457" s="34"/>
      <c r="W457" s="34"/>
      <c r="X457" s="34"/>
      <c r="Y457" s="34"/>
      <c r="Z457" s="34"/>
      <c r="AA457" s="34"/>
      <c r="AB457" s="34"/>
      <c r="AC457" s="34"/>
      <c r="AD457" s="34"/>
      <c r="AE457" s="34"/>
      <c r="AR457" s="214" t="s">
        <v>279</v>
      </c>
      <c r="AT457" s="214" t="s">
        <v>125</v>
      </c>
      <c r="AU457" s="214" t="s">
        <v>87</v>
      </c>
      <c r="AY457" s="17" t="s">
        <v>122</v>
      </c>
      <c r="BE457" s="215">
        <f>IF(N457="základní",J457,0)</f>
        <v>495.44</v>
      </c>
      <c r="BF457" s="215">
        <f>IF(N457="snížená",J457,0)</f>
        <v>0</v>
      </c>
      <c r="BG457" s="215">
        <f>IF(N457="zákl. přenesená",J457,0)</f>
        <v>0</v>
      </c>
      <c r="BH457" s="215">
        <f>IF(N457="sníž. přenesená",J457,0)</f>
        <v>0</v>
      </c>
      <c r="BI457" s="215">
        <f>IF(N457="nulová",J457,0)</f>
        <v>0</v>
      </c>
      <c r="BJ457" s="17" t="s">
        <v>85</v>
      </c>
      <c r="BK457" s="215">
        <f>ROUND(I457*H457,2)</f>
        <v>495.44</v>
      </c>
      <c r="BL457" s="17" t="s">
        <v>279</v>
      </c>
      <c r="BM457" s="214" t="s">
        <v>762</v>
      </c>
    </row>
    <row r="458" spans="1:65" s="11" customFormat="1" ht="22.9" customHeight="1">
      <c r="B458" s="187"/>
      <c r="C458" s="188"/>
      <c r="D458" s="189" t="s">
        <v>76</v>
      </c>
      <c r="E458" s="201" t="s">
        <v>763</v>
      </c>
      <c r="F458" s="201" t="s">
        <v>764</v>
      </c>
      <c r="G458" s="188"/>
      <c r="H458" s="188"/>
      <c r="I458" s="191"/>
      <c r="J458" s="202">
        <f>BK458</f>
        <v>741735.94</v>
      </c>
      <c r="K458" s="188"/>
      <c r="L458" s="193"/>
      <c r="M458" s="194"/>
      <c r="N458" s="195"/>
      <c r="O458" s="195"/>
      <c r="P458" s="196">
        <f>SUM(P459:P495)</f>
        <v>0</v>
      </c>
      <c r="Q458" s="195"/>
      <c r="R458" s="196">
        <f>SUM(R459:R495)</f>
        <v>1.9528489999999996</v>
      </c>
      <c r="S458" s="195"/>
      <c r="T458" s="197">
        <f>SUM(T459:T495)</f>
        <v>1.6435930000000001</v>
      </c>
      <c r="AR458" s="198" t="s">
        <v>87</v>
      </c>
      <c r="AT458" s="199" t="s">
        <v>76</v>
      </c>
      <c r="AU458" s="199" t="s">
        <v>85</v>
      </c>
      <c r="AY458" s="198" t="s">
        <v>122</v>
      </c>
      <c r="BK458" s="200">
        <f>SUM(BK459:BK495)</f>
        <v>741735.94</v>
      </c>
    </row>
    <row r="459" spans="1:65" s="1" customFormat="1" ht="16.5" customHeight="1">
      <c r="A459" s="34"/>
      <c r="B459" s="35"/>
      <c r="C459" s="203" t="s">
        <v>765</v>
      </c>
      <c r="D459" s="203" t="s">
        <v>125</v>
      </c>
      <c r="E459" s="204" t="s">
        <v>766</v>
      </c>
      <c r="F459" s="205" t="s">
        <v>767</v>
      </c>
      <c r="G459" s="206" t="s">
        <v>215</v>
      </c>
      <c r="H459" s="207">
        <v>43.521000000000001</v>
      </c>
      <c r="I459" s="208">
        <v>337.91</v>
      </c>
      <c r="J459" s="209">
        <f>ROUND(I459*H459,2)</f>
        <v>14706.18</v>
      </c>
      <c r="K459" s="205" t="s">
        <v>129</v>
      </c>
      <c r="L459" s="39"/>
      <c r="M459" s="210" t="s">
        <v>1</v>
      </c>
      <c r="N459" s="211" t="s">
        <v>42</v>
      </c>
      <c r="O459" s="71"/>
      <c r="P459" s="212">
        <f>O459*H459</f>
        <v>0</v>
      </c>
      <c r="Q459" s="212">
        <v>0</v>
      </c>
      <c r="R459" s="212">
        <f>Q459*H459</f>
        <v>0</v>
      </c>
      <c r="S459" s="212">
        <v>3.3000000000000002E-2</v>
      </c>
      <c r="T459" s="213">
        <f>S459*H459</f>
        <v>1.4361930000000001</v>
      </c>
      <c r="U459" s="34"/>
      <c r="V459" s="34"/>
      <c r="W459" s="34"/>
      <c r="X459" s="34"/>
      <c r="Y459" s="34"/>
      <c r="Z459" s="34"/>
      <c r="AA459" s="34"/>
      <c r="AB459" s="34"/>
      <c r="AC459" s="34"/>
      <c r="AD459" s="34"/>
      <c r="AE459" s="34"/>
      <c r="AR459" s="214" t="s">
        <v>279</v>
      </c>
      <c r="AT459" s="214" t="s">
        <v>125</v>
      </c>
      <c r="AU459" s="214" t="s">
        <v>87</v>
      </c>
      <c r="AY459" s="17" t="s">
        <v>122</v>
      </c>
      <c r="BE459" s="215">
        <f>IF(N459="základní",J459,0)</f>
        <v>14706.18</v>
      </c>
      <c r="BF459" s="215">
        <f>IF(N459="snížená",J459,0)</f>
        <v>0</v>
      </c>
      <c r="BG459" s="215">
        <f>IF(N459="zákl. přenesená",J459,0)</f>
        <v>0</v>
      </c>
      <c r="BH459" s="215">
        <f>IF(N459="sníž. přenesená",J459,0)</f>
        <v>0</v>
      </c>
      <c r="BI459" s="215">
        <f>IF(N459="nulová",J459,0)</f>
        <v>0</v>
      </c>
      <c r="BJ459" s="17" t="s">
        <v>85</v>
      </c>
      <c r="BK459" s="215">
        <f>ROUND(I459*H459,2)</f>
        <v>14706.18</v>
      </c>
      <c r="BL459" s="17" t="s">
        <v>279</v>
      </c>
      <c r="BM459" s="214" t="s">
        <v>768</v>
      </c>
    </row>
    <row r="460" spans="1:65" s="12" customFormat="1">
      <c r="B460" s="224"/>
      <c r="C460" s="225"/>
      <c r="D460" s="216" t="s">
        <v>217</v>
      </c>
      <c r="E460" s="226" t="s">
        <v>1</v>
      </c>
      <c r="F460" s="227" t="s">
        <v>769</v>
      </c>
      <c r="G460" s="225"/>
      <c r="H460" s="228">
        <v>11.106</v>
      </c>
      <c r="I460" s="229"/>
      <c r="J460" s="225"/>
      <c r="K460" s="225"/>
      <c r="L460" s="230"/>
      <c r="M460" s="231"/>
      <c r="N460" s="232"/>
      <c r="O460" s="232"/>
      <c r="P460" s="232"/>
      <c r="Q460" s="232"/>
      <c r="R460" s="232"/>
      <c r="S460" s="232"/>
      <c r="T460" s="233"/>
      <c r="AT460" s="234" t="s">
        <v>217</v>
      </c>
      <c r="AU460" s="234" t="s">
        <v>87</v>
      </c>
      <c r="AV460" s="12" t="s">
        <v>87</v>
      </c>
      <c r="AW460" s="12" t="s">
        <v>32</v>
      </c>
      <c r="AX460" s="12" t="s">
        <v>77</v>
      </c>
      <c r="AY460" s="234" t="s">
        <v>122</v>
      </c>
    </row>
    <row r="461" spans="1:65" s="13" customFormat="1">
      <c r="B461" s="235"/>
      <c r="C461" s="236"/>
      <c r="D461" s="216" t="s">
        <v>217</v>
      </c>
      <c r="E461" s="237" t="s">
        <v>1</v>
      </c>
      <c r="F461" s="238" t="s">
        <v>224</v>
      </c>
      <c r="G461" s="236"/>
      <c r="H461" s="239">
        <v>11.106</v>
      </c>
      <c r="I461" s="240"/>
      <c r="J461" s="236"/>
      <c r="K461" s="236"/>
      <c r="L461" s="241"/>
      <c r="M461" s="242"/>
      <c r="N461" s="243"/>
      <c r="O461" s="243"/>
      <c r="P461" s="243"/>
      <c r="Q461" s="243"/>
      <c r="R461" s="243"/>
      <c r="S461" s="243"/>
      <c r="T461" s="244"/>
      <c r="AT461" s="245" t="s">
        <v>217</v>
      </c>
      <c r="AU461" s="245" t="s">
        <v>87</v>
      </c>
      <c r="AV461" s="13" t="s">
        <v>137</v>
      </c>
      <c r="AW461" s="13" t="s">
        <v>32</v>
      </c>
      <c r="AX461" s="13" t="s">
        <v>77</v>
      </c>
      <c r="AY461" s="245" t="s">
        <v>122</v>
      </c>
    </row>
    <row r="462" spans="1:65" s="12" customFormat="1">
      <c r="B462" s="224"/>
      <c r="C462" s="225"/>
      <c r="D462" s="216" t="s">
        <v>217</v>
      </c>
      <c r="E462" s="226" t="s">
        <v>1</v>
      </c>
      <c r="F462" s="227" t="s">
        <v>770</v>
      </c>
      <c r="G462" s="225"/>
      <c r="H462" s="228">
        <v>8.82</v>
      </c>
      <c r="I462" s="229"/>
      <c r="J462" s="225"/>
      <c r="K462" s="225"/>
      <c r="L462" s="230"/>
      <c r="M462" s="231"/>
      <c r="N462" s="232"/>
      <c r="O462" s="232"/>
      <c r="P462" s="232"/>
      <c r="Q462" s="232"/>
      <c r="R462" s="232"/>
      <c r="S462" s="232"/>
      <c r="T462" s="233"/>
      <c r="AT462" s="234" t="s">
        <v>217</v>
      </c>
      <c r="AU462" s="234" t="s">
        <v>87</v>
      </c>
      <c r="AV462" s="12" t="s">
        <v>87</v>
      </c>
      <c r="AW462" s="12" t="s">
        <v>32</v>
      </c>
      <c r="AX462" s="12" t="s">
        <v>77</v>
      </c>
      <c r="AY462" s="234" t="s">
        <v>122</v>
      </c>
    </row>
    <row r="463" spans="1:65" s="12" customFormat="1">
      <c r="B463" s="224"/>
      <c r="C463" s="225"/>
      <c r="D463" s="216" t="s">
        <v>217</v>
      </c>
      <c r="E463" s="226" t="s">
        <v>1</v>
      </c>
      <c r="F463" s="227" t="s">
        <v>771</v>
      </c>
      <c r="G463" s="225"/>
      <c r="H463" s="228">
        <v>23.594999999999999</v>
      </c>
      <c r="I463" s="229"/>
      <c r="J463" s="225"/>
      <c r="K463" s="225"/>
      <c r="L463" s="230"/>
      <c r="M463" s="231"/>
      <c r="N463" s="232"/>
      <c r="O463" s="232"/>
      <c r="P463" s="232"/>
      <c r="Q463" s="232"/>
      <c r="R463" s="232"/>
      <c r="S463" s="232"/>
      <c r="T463" s="233"/>
      <c r="AT463" s="234" t="s">
        <v>217</v>
      </c>
      <c r="AU463" s="234" t="s">
        <v>87</v>
      </c>
      <c r="AV463" s="12" t="s">
        <v>87</v>
      </c>
      <c r="AW463" s="12" t="s">
        <v>32</v>
      </c>
      <c r="AX463" s="12" t="s">
        <v>77</v>
      </c>
      <c r="AY463" s="234" t="s">
        <v>122</v>
      </c>
    </row>
    <row r="464" spans="1:65" s="13" customFormat="1">
      <c r="B464" s="235"/>
      <c r="C464" s="236"/>
      <c r="D464" s="216" t="s">
        <v>217</v>
      </c>
      <c r="E464" s="237" t="s">
        <v>1</v>
      </c>
      <c r="F464" s="238" t="s">
        <v>225</v>
      </c>
      <c r="G464" s="236"/>
      <c r="H464" s="239">
        <v>32.414999999999999</v>
      </c>
      <c r="I464" s="240"/>
      <c r="J464" s="236"/>
      <c r="K464" s="236"/>
      <c r="L464" s="241"/>
      <c r="M464" s="242"/>
      <c r="N464" s="243"/>
      <c r="O464" s="243"/>
      <c r="P464" s="243"/>
      <c r="Q464" s="243"/>
      <c r="R464" s="243"/>
      <c r="S464" s="243"/>
      <c r="T464" s="244"/>
      <c r="AT464" s="245" t="s">
        <v>217</v>
      </c>
      <c r="AU464" s="245" t="s">
        <v>87</v>
      </c>
      <c r="AV464" s="13" t="s">
        <v>137</v>
      </c>
      <c r="AW464" s="13" t="s">
        <v>32</v>
      </c>
      <c r="AX464" s="13" t="s">
        <v>77</v>
      </c>
      <c r="AY464" s="245" t="s">
        <v>122</v>
      </c>
    </row>
    <row r="465" spans="1:65" s="14" customFormat="1">
      <c r="B465" s="246"/>
      <c r="C465" s="247"/>
      <c r="D465" s="216" t="s">
        <v>217</v>
      </c>
      <c r="E465" s="248" t="s">
        <v>1</v>
      </c>
      <c r="F465" s="249" t="s">
        <v>226</v>
      </c>
      <c r="G465" s="247"/>
      <c r="H465" s="250">
        <v>43.521000000000001</v>
      </c>
      <c r="I465" s="251"/>
      <c r="J465" s="247"/>
      <c r="K465" s="247"/>
      <c r="L465" s="252"/>
      <c r="M465" s="253"/>
      <c r="N465" s="254"/>
      <c r="O465" s="254"/>
      <c r="P465" s="254"/>
      <c r="Q465" s="254"/>
      <c r="R465" s="254"/>
      <c r="S465" s="254"/>
      <c r="T465" s="255"/>
      <c r="AT465" s="256" t="s">
        <v>217</v>
      </c>
      <c r="AU465" s="256" t="s">
        <v>87</v>
      </c>
      <c r="AV465" s="14" t="s">
        <v>141</v>
      </c>
      <c r="AW465" s="14" t="s">
        <v>32</v>
      </c>
      <c r="AX465" s="14" t="s">
        <v>85</v>
      </c>
      <c r="AY465" s="256" t="s">
        <v>122</v>
      </c>
    </row>
    <row r="466" spans="1:65" s="1" customFormat="1" ht="16.5" customHeight="1">
      <c r="A466" s="34"/>
      <c r="B466" s="35"/>
      <c r="C466" s="203" t="s">
        <v>772</v>
      </c>
      <c r="D466" s="203" t="s">
        <v>125</v>
      </c>
      <c r="E466" s="204" t="s">
        <v>773</v>
      </c>
      <c r="F466" s="205" t="s">
        <v>774</v>
      </c>
      <c r="G466" s="206" t="s">
        <v>215</v>
      </c>
      <c r="H466" s="207">
        <v>62.35</v>
      </c>
      <c r="I466" s="208">
        <v>327.47000000000003</v>
      </c>
      <c r="J466" s="209">
        <f>ROUND(I466*H466,2)</f>
        <v>20417.75</v>
      </c>
      <c r="K466" s="205" t="s">
        <v>129</v>
      </c>
      <c r="L466" s="39"/>
      <c r="M466" s="210" t="s">
        <v>1</v>
      </c>
      <c r="N466" s="211" t="s">
        <v>42</v>
      </c>
      <c r="O466" s="71"/>
      <c r="P466" s="212">
        <f>O466*H466</f>
        <v>0</v>
      </c>
      <c r="Q466" s="212">
        <v>6.0000000000000002E-5</v>
      </c>
      <c r="R466" s="212">
        <f>Q466*H466</f>
        <v>3.741E-3</v>
      </c>
      <c r="S466" s="212">
        <v>0</v>
      </c>
      <c r="T466" s="213">
        <f>S466*H466</f>
        <v>0</v>
      </c>
      <c r="U466" s="34"/>
      <c r="V466" s="34"/>
      <c r="W466" s="34"/>
      <c r="X466" s="34"/>
      <c r="Y466" s="34"/>
      <c r="Z466" s="34"/>
      <c r="AA466" s="34"/>
      <c r="AB466" s="34"/>
      <c r="AC466" s="34"/>
      <c r="AD466" s="34"/>
      <c r="AE466" s="34"/>
      <c r="AR466" s="214" t="s">
        <v>279</v>
      </c>
      <c r="AT466" s="214" t="s">
        <v>125</v>
      </c>
      <c r="AU466" s="214" t="s">
        <v>87</v>
      </c>
      <c r="AY466" s="17" t="s">
        <v>122</v>
      </c>
      <c r="BE466" s="215">
        <f>IF(N466="základní",J466,0)</f>
        <v>20417.75</v>
      </c>
      <c r="BF466" s="215">
        <f>IF(N466="snížená",J466,0)</f>
        <v>0</v>
      </c>
      <c r="BG466" s="215">
        <f>IF(N466="zákl. přenesená",J466,0)</f>
        <v>0</v>
      </c>
      <c r="BH466" s="215">
        <f>IF(N466="sníž. přenesená",J466,0)</f>
        <v>0</v>
      </c>
      <c r="BI466" s="215">
        <f>IF(N466="nulová",J466,0)</f>
        <v>0</v>
      </c>
      <c r="BJ466" s="17" t="s">
        <v>85</v>
      </c>
      <c r="BK466" s="215">
        <f>ROUND(I466*H466,2)</f>
        <v>20417.75</v>
      </c>
      <c r="BL466" s="17" t="s">
        <v>279</v>
      </c>
      <c r="BM466" s="214" t="s">
        <v>775</v>
      </c>
    </row>
    <row r="467" spans="1:65" s="12" customFormat="1">
      <c r="B467" s="224"/>
      <c r="C467" s="225"/>
      <c r="D467" s="216" t="s">
        <v>217</v>
      </c>
      <c r="E467" s="226" t="s">
        <v>1</v>
      </c>
      <c r="F467" s="227" t="s">
        <v>776</v>
      </c>
      <c r="G467" s="225"/>
      <c r="H467" s="228">
        <v>62.35</v>
      </c>
      <c r="I467" s="229"/>
      <c r="J467" s="225"/>
      <c r="K467" s="225"/>
      <c r="L467" s="230"/>
      <c r="M467" s="231"/>
      <c r="N467" s="232"/>
      <c r="O467" s="232"/>
      <c r="P467" s="232"/>
      <c r="Q467" s="232"/>
      <c r="R467" s="232"/>
      <c r="S467" s="232"/>
      <c r="T467" s="233"/>
      <c r="AT467" s="234" t="s">
        <v>217</v>
      </c>
      <c r="AU467" s="234" t="s">
        <v>87</v>
      </c>
      <c r="AV467" s="12" t="s">
        <v>87</v>
      </c>
      <c r="AW467" s="12" t="s">
        <v>32</v>
      </c>
      <c r="AX467" s="12" t="s">
        <v>85</v>
      </c>
      <c r="AY467" s="234" t="s">
        <v>122</v>
      </c>
    </row>
    <row r="468" spans="1:65" s="1" customFormat="1" ht="55.5" customHeight="1">
      <c r="A468" s="34"/>
      <c r="B468" s="35"/>
      <c r="C468" s="257" t="s">
        <v>777</v>
      </c>
      <c r="D468" s="257" t="s">
        <v>298</v>
      </c>
      <c r="E468" s="258" t="s">
        <v>778</v>
      </c>
      <c r="F468" s="259" t="s">
        <v>779</v>
      </c>
      <c r="G468" s="260" t="s">
        <v>244</v>
      </c>
      <c r="H468" s="261">
        <v>29</v>
      </c>
      <c r="I468" s="262">
        <v>5267.09</v>
      </c>
      <c r="J468" s="263">
        <f>ROUND(I468*H468,2)</f>
        <v>152745.60999999999</v>
      </c>
      <c r="K468" s="259" t="s">
        <v>1</v>
      </c>
      <c r="L468" s="264"/>
      <c r="M468" s="265" t="s">
        <v>1</v>
      </c>
      <c r="N468" s="266" t="s">
        <v>42</v>
      </c>
      <c r="O468" s="71"/>
      <c r="P468" s="212">
        <f>O468*H468</f>
        <v>0</v>
      </c>
      <c r="Q468" s="212">
        <v>1.7999999999999999E-2</v>
      </c>
      <c r="R468" s="212">
        <f>Q468*H468</f>
        <v>0.52199999999999991</v>
      </c>
      <c r="S468" s="212">
        <v>0</v>
      </c>
      <c r="T468" s="213">
        <f>S468*H468</f>
        <v>0</v>
      </c>
      <c r="U468" s="34"/>
      <c r="V468" s="34"/>
      <c r="W468" s="34"/>
      <c r="X468" s="34"/>
      <c r="Y468" s="34"/>
      <c r="Z468" s="34"/>
      <c r="AA468" s="34"/>
      <c r="AB468" s="34"/>
      <c r="AC468" s="34"/>
      <c r="AD468" s="34"/>
      <c r="AE468" s="34"/>
      <c r="AR468" s="214" t="s">
        <v>396</v>
      </c>
      <c r="AT468" s="214" t="s">
        <v>298</v>
      </c>
      <c r="AU468" s="214" t="s">
        <v>87</v>
      </c>
      <c r="AY468" s="17" t="s">
        <v>122</v>
      </c>
      <c r="BE468" s="215">
        <f>IF(N468="základní",J468,0)</f>
        <v>152745.60999999999</v>
      </c>
      <c r="BF468" s="215">
        <f>IF(N468="snížená",J468,0)</f>
        <v>0</v>
      </c>
      <c r="BG468" s="215">
        <f>IF(N468="zákl. přenesená",J468,0)</f>
        <v>0</v>
      </c>
      <c r="BH468" s="215">
        <f>IF(N468="sníž. přenesená",J468,0)</f>
        <v>0</v>
      </c>
      <c r="BI468" s="215">
        <f>IF(N468="nulová",J468,0)</f>
        <v>0</v>
      </c>
      <c r="BJ468" s="17" t="s">
        <v>85</v>
      </c>
      <c r="BK468" s="215">
        <f>ROUND(I468*H468,2)</f>
        <v>152745.60999999999</v>
      </c>
      <c r="BL468" s="17" t="s">
        <v>279</v>
      </c>
      <c r="BM468" s="214" t="s">
        <v>780</v>
      </c>
    </row>
    <row r="469" spans="1:65" s="1" customFormat="1" ht="16.5" customHeight="1">
      <c r="A469" s="34"/>
      <c r="B469" s="35"/>
      <c r="C469" s="203" t="s">
        <v>781</v>
      </c>
      <c r="D469" s="203" t="s">
        <v>125</v>
      </c>
      <c r="E469" s="204" t="s">
        <v>782</v>
      </c>
      <c r="F469" s="205" t="s">
        <v>783</v>
      </c>
      <c r="G469" s="206" t="s">
        <v>215</v>
      </c>
      <c r="H469" s="207">
        <v>12.2</v>
      </c>
      <c r="I469" s="208">
        <v>337.91</v>
      </c>
      <c r="J469" s="209">
        <f>ROUND(I469*H469,2)</f>
        <v>4122.5</v>
      </c>
      <c r="K469" s="205" t="s">
        <v>129</v>
      </c>
      <c r="L469" s="39"/>
      <c r="M469" s="210" t="s">
        <v>1</v>
      </c>
      <c r="N469" s="211" t="s">
        <v>42</v>
      </c>
      <c r="O469" s="71"/>
      <c r="P469" s="212">
        <f>O469*H469</f>
        <v>0</v>
      </c>
      <c r="Q469" s="212">
        <v>0</v>
      </c>
      <c r="R469" s="212">
        <f>Q469*H469</f>
        <v>0</v>
      </c>
      <c r="S469" s="212">
        <v>1.7000000000000001E-2</v>
      </c>
      <c r="T469" s="213">
        <f>S469*H469</f>
        <v>0.2074</v>
      </c>
      <c r="U469" s="34"/>
      <c r="V469" s="34"/>
      <c r="W469" s="34"/>
      <c r="X469" s="34"/>
      <c r="Y469" s="34"/>
      <c r="Z469" s="34"/>
      <c r="AA469" s="34"/>
      <c r="AB469" s="34"/>
      <c r="AC469" s="34"/>
      <c r="AD469" s="34"/>
      <c r="AE469" s="34"/>
      <c r="AR469" s="214" t="s">
        <v>279</v>
      </c>
      <c r="AT469" s="214" t="s">
        <v>125</v>
      </c>
      <c r="AU469" s="214" t="s">
        <v>87</v>
      </c>
      <c r="AY469" s="17" t="s">
        <v>122</v>
      </c>
      <c r="BE469" s="215">
        <f>IF(N469="základní",J469,0)</f>
        <v>4122.5</v>
      </c>
      <c r="BF469" s="215">
        <f>IF(N469="snížená",J469,0)</f>
        <v>0</v>
      </c>
      <c r="BG469" s="215">
        <f>IF(N469="zákl. přenesená",J469,0)</f>
        <v>0</v>
      </c>
      <c r="BH469" s="215">
        <f>IF(N469="sníž. přenesená",J469,0)</f>
        <v>0</v>
      </c>
      <c r="BI469" s="215">
        <f>IF(N469="nulová",J469,0)</f>
        <v>0</v>
      </c>
      <c r="BJ469" s="17" t="s">
        <v>85</v>
      </c>
      <c r="BK469" s="215">
        <f>ROUND(I469*H469,2)</f>
        <v>4122.5</v>
      </c>
      <c r="BL469" s="17" t="s">
        <v>279</v>
      </c>
      <c r="BM469" s="214" t="s">
        <v>784</v>
      </c>
    </row>
    <row r="470" spans="1:65" s="12" customFormat="1">
      <c r="B470" s="224"/>
      <c r="C470" s="225"/>
      <c r="D470" s="216" t="s">
        <v>217</v>
      </c>
      <c r="E470" s="226" t="s">
        <v>1</v>
      </c>
      <c r="F470" s="227" t="s">
        <v>785</v>
      </c>
      <c r="G470" s="225"/>
      <c r="H470" s="228">
        <v>12.2</v>
      </c>
      <c r="I470" s="229"/>
      <c r="J470" s="225"/>
      <c r="K470" s="225"/>
      <c r="L470" s="230"/>
      <c r="M470" s="231"/>
      <c r="N470" s="232"/>
      <c r="O470" s="232"/>
      <c r="P470" s="232"/>
      <c r="Q470" s="232"/>
      <c r="R470" s="232"/>
      <c r="S470" s="232"/>
      <c r="T470" s="233"/>
      <c r="AT470" s="234" t="s">
        <v>217</v>
      </c>
      <c r="AU470" s="234" t="s">
        <v>87</v>
      </c>
      <c r="AV470" s="12" t="s">
        <v>87</v>
      </c>
      <c r="AW470" s="12" t="s">
        <v>32</v>
      </c>
      <c r="AX470" s="12" t="s">
        <v>85</v>
      </c>
      <c r="AY470" s="234" t="s">
        <v>122</v>
      </c>
    </row>
    <row r="471" spans="1:65" s="1" customFormat="1" ht="21.75" customHeight="1">
      <c r="A471" s="34"/>
      <c r="B471" s="35"/>
      <c r="C471" s="203" t="s">
        <v>786</v>
      </c>
      <c r="D471" s="203" t="s">
        <v>125</v>
      </c>
      <c r="E471" s="204" t="s">
        <v>787</v>
      </c>
      <c r="F471" s="205" t="s">
        <v>788</v>
      </c>
      <c r="G471" s="206" t="s">
        <v>205</v>
      </c>
      <c r="H471" s="207">
        <v>1</v>
      </c>
      <c r="I471" s="208">
        <v>10977.84</v>
      </c>
      <c r="J471" s="209">
        <f>ROUND(I471*H471,2)</f>
        <v>10977.84</v>
      </c>
      <c r="K471" s="205" t="s">
        <v>1</v>
      </c>
      <c r="L471" s="39"/>
      <c r="M471" s="210" t="s">
        <v>1</v>
      </c>
      <c r="N471" s="211" t="s">
        <v>42</v>
      </c>
      <c r="O471" s="71"/>
      <c r="P471" s="212">
        <f>O471*H471</f>
        <v>0</v>
      </c>
      <c r="Q471" s="212">
        <v>0</v>
      </c>
      <c r="R471" s="212">
        <f>Q471*H471</f>
        <v>0</v>
      </c>
      <c r="S471" s="212">
        <v>0</v>
      </c>
      <c r="T471" s="213">
        <f>S471*H471</f>
        <v>0</v>
      </c>
      <c r="U471" s="34"/>
      <c r="V471" s="34"/>
      <c r="W471" s="34"/>
      <c r="X471" s="34"/>
      <c r="Y471" s="34"/>
      <c r="Z471" s="34"/>
      <c r="AA471" s="34"/>
      <c r="AB471" s="34"/>
      <c r="AC471" s="34"/>
      <c r="AD471" s="34"/>
      <c r="AE471" s="34"/>
      <c r="AR471" s="214" t="s">
        <v>279</v>
      </c>
      <c r="AT471" s="214" t="s">
        <v>125</v>
      </c>
      <c r="AU471" s="214" t="s">
        <v>87</v>
      </c>
      <c r="AY471" s="17" t="s">
        <v>122</v>
      </c>
      <c r="BE471" s="215">
        <f>IF(N471="základní",J471,0)</f>
        <v>10977.84</v>
      </c>
      <c r="BF471" s="215">
        <f>IF(N471="snížená",J471,0)</f>
        <v>0</v>
      </c>
      <c r="BG471" s="215">
        <f>IF(N471="zákl. přenesená",J471,0)</f>
        <v>0</v>
      </c>
      <c r="BH471" s="215">
        <f>IF(N471="sníž. přenesená",J471,0)</f>
        <v>0</v>
      </c>
      <c r="BI471" s="215">
        <f>IF(N471="nulová",J471,0)</f>
        <v>0</v>
      </c>
      <c r="BJ471" s="17" t="s">
        <v>85</v>
      </c>
      <c r="BK471" s="215">
        <f>ROUND(I471*H471,2)</f>
        <v>10977.84</v>
      </c>
      <c r="BL471" s="17" t="s">
        <v>279</v>
      </c>
      <c r="BM471" s="214" t="s">
        <v>789</v>
      </c>
    </row>
    <row r="472" spans="1:65" s="1" customFormat="1" ht="21.75" customHeight="1">
      <c r="A472" s="34"/>
      <c r="B472" s="35"/>
      <c r="C472" s="203" t="s">
        <v>790</v>
      </c>
      <c r="D472" s="203" t="s">
        <v>125</v>
      </c>
      <c r="E472" s="204" t="s">
        <v>791</v>
      </c>
      <c r="F472" s="205" t="s">
        <v>792</v>
      </c>
      <c r="G472" s="206" t="s">
        <v>205</v>
      </c>
      <c r="H472" s="207">
        <v>1</v>
      </c>
      <c r="I472" s="208">
        <v>14820.65</v>
      </c>
      <c r="J472" s="209">
        <f>ROUND(I472*H472,2)</f>
        <v>14820.65</v>
      </c>
      <c r="K472" s="205" t="s">
        <v>1</v>
      </c>
      <c r="L472" s="39"/>
      <c r="M472" s="210" t="s">
        <v>1</v>
      </c>
      <c r="N472" s="211" t="s">
        <v>42</v>
      </c>
      <c r="O472" s="71"/>
      <c r="P472" s="212">
        <f>O472*H472</f>
        <v>0</v>
      </c>
      <c r="Q472" s="212">
        <v>0</v>
      </c>
      <c r="R472" s="212">
        <f>Q472*H472</f>
        <v>0</v>
      </c>
      <c r="S472" s="212">
        <v>0</v>
      </c>
      <c r="T472" s="213">
        <f>S472*H472</f>
        <v>0</v>
      </c>
      <c r="U472" s="34"/>
      <c r="V472" s="34"/>
      <c r="W472" s="34"/>
      <c r="X472" s="34"/>
      <c r="Y472" s="34"/>
      <c r="Z472" s="34"/>
      <c r="AA472" s="34"/>
      <c r="AB472" s="34"/>
      <c r="AC472" s="34"/>
      <c r="AD472" s="34"/>
      <c r="AE472" s="34"/>
      <c r="AR472" s="214" t="s">
        <v>279</v>
      </c>
      <c r="AT472" s="214" t="s">
        <v>125</v>
      </c>
      <c r="AU472" s="214" t="s">
        <v>87</v>
      </c>
      <c r="AY472" s="17" t="s">
        <v>122</v>
      </c>
      <c r="BE472" s="215">
        <f>IF(N472="základní",J472,0)</f>
        <v>14820.65</v>
      </c>
      <c r="BF472" s="215">
        <f>IF(N472="snížená",J472,0)</f>
        <v>0</v>
      </c>
      <c r="BG472" s="215">
        <f>IF(N472="zákl. přenesená",J472,0)</f>
        <v>0</v>
      </c>
      <c r="BH472" s="215">
        <f>IF(N472="sníž. přenesená",J472,0)</f>
        <v>0</v>
      </c>
      <c r="BI472" s="215">
        <f>IF(N472="nulová",J472,0)</f>
        <v>0</v>
      </c>
      <c r="BJ472" s="17" t="s">
        <v>85</v>
      </c>
      <c r="BK472" s="215">
        <f>ROUND(I472*H472,2)</f>
        <v>14820.65</v>
      </c>
      <c r="BL472" s="17" t="s">
        <v>279</v>
      </c>
      <c r="BM472" s="214" t="s">
        <v>793</v>
      </c>
    </row>
    <row r="473" spans="1:65" s="1" customFormat="1" ht="16.5" customHeight="1">
      <c r="A473" s="34"/>
      <c r="B473" s="35"/>
      <c r="C473" s="203" t="s">
        <v>794</v>
      </c>
      <c r="D473" s="203" t="s">
        <v>125</v>
      </c>
      <c r="E473" s="204" t="s">
        <v>795</v>
      </c>
      <c r="F473" s="205" t="s">
        <v>796</v>
      </c>
      <c r="G473" s="206" t="s">
        <v>215</v>
      </c>
      <c r="H473" s="207">
        <v>8.82</v>
      </c>
      <c r="I473" s="208">
        <v>191.74</v>
      </c>
      <c r="J473" s="209">
        <f>ROUND(I473*H473,2)</f>
        <v>1691.15</v>
      </c>
      <c r="K473" s="205" t="s">
        <v>129</v>
      </c>
      <c r="L473" s="39"/>
      <c r="M473" s="210" t="s">
        <v>1</v>
      </c>
      <c r="N473" s="211" t="s">
        <v>42</v>
      </c>
      <c r="O473" s="71"/>
      <c r="P473" s="212">
        <f>O473*H473</f>
        <v>0</v>
      </c>
      <c r="Q473" s="212">
        <v>5.0000000000000002E-5</v>
      </c>
      <c r="R473" s="212">
        <f>Q473*H473</f>
        <v>4.4100000000000004E-4</v>
      </c>
      <c r="S473" s="212">
        <v>0</v>
      </c>
      <c r="T473" s="213">
        <f>S473*H473</f>
        <v>0</v>
      </c>
      <c r="U473" s="34"/>
      <c r="V473" s="34"/>
      <c r="W473" s="34"/>
      <c r="X473" s="34"/>
      <c r="Y473" s="34"/>
      <c r="Z473" s="34"/>
      <c r="AA473" s="34"/>
      <c r="AB473" s="34"/>
      <c r="AC473" s="34"/>
      <c r="AD473" s="34"/>
      <c r="AE473" s="34"/>
      <c r="AR473" s="214" t="s">
        <v>279</v>
      </c>
      <c r="AT473" s="214" t="s">
        <v>125</v>
      </c>
      <c r="AU473" s="214" t="s">
        <v>87</v>
      </c>
      <c r="AY473" s="17" t="s">
        <v>122</v>
      </c>
      <c r="BE473" s="215">
        <f>IF(N473="základní",J473,0)</f>
        <v>1691.15</v>
      </c>
      <c r="BF473" s="215">
        <f>IF(N473="snížená",J473,0)</f>
        <v>0</v>
      </c>
      <c r="BG473" s="215">
        <f>IF(N473="zákl. přenesená",J473,0)</f>
        <v>0</v>
      </c>
      <c r="BH473" s="215">
        <f>IF(N473="sníž. přenesená",J473,0)</f>
        <v>0</v>
      </c>
      <c r="BI473" s="215">
        <f>IF(N473="nulová",J473,0)</f>
        <v>0</v>
      </c>
      <c r="BJ473" s="17" t="s">
        <v>85</v>
      </c>
      <c r="BK473" s="215">
        <f>ROUND(I473*H473,2)</f>
        <v>1691.15</v>
      </c>
      <c r="BL473" s="17" t="s">
        <v>279</v>
      </c>
      <c r="BM473" s="214" t="s">
        <v>797</v>
      </c>
    </row>
    <row r="474" spans="1:65" s="12" customFormat="1">
      <c r="B474" s="224"/>
      <c r="C474" s="225"/>
      <c r="D474" s="216" t="s">
        <v>217</v>
      </c>
      <c r="E474" s="226" t="s">
        <v>1</v>
      </c>
      <c r="F474" s="227" t="s">
        <v>798</v>
      </c>
      <c r="G474" s="225"/>
      <c r="H474" s="228">
        <v>8.82</v>
      </c>
      <c r="I474" s="229"/>
      <c r="J474" s="225"/>
      <c r="K474" s="225"/>
      <c r="L474" s="230"/>
      <c r="M474" s="231"/>
      <c r="N474" s="232"/>
      <c r="O474" s="232"/>
      <c r="P474" s="232"/>
      <c r="Q474" s="232"/>
      <c r="R474" s="232"/>
      <c r="S474" s="232"/>
      <c r="T474" s="233"/>
      <c r="AT474" s="234" t="s">
        <v>217</v>
      </c>
      <c r="AU474" s="234" t="s">
        <v>87</v>
      </c>
      <c r="AV474" s="12" t="s">
        <v>87</v>
      </c>
      <c r="AW474" s="12" t="s">
        <v>32</v>
      </c>
      <c r="AX474" s="12" t="s">
        <v>85</v>
      </c>
      <c r="AY474" s="234" t="s">
        <v>122</v>
      </c>
    </row>
    <row r="475" spans="1:65" s="1" customFormat="1" ht="16.5" customHeight="1">
      <c r="A475" s="34"/>
      <c r="B475" s="35"/>
      <c r="C475" s="203" t="s">
        <v>799</v>
      </c>
      <c r="D475" s="203" t="s">
        <v>125</v>
      </c>
      <c r="E475" s="204" t="s">
        <v>800</v>
      </c>
      <c r="F475" s="205" t="s">
        <v>801</v>
      </c>
      <c r="G475" s="206" t="s">
        <v>215</v>
      </c>
      <c r="H475" s="207">
        <v>15.84</v>
      </c>
      <c r="I475" s="208">
        <v>248.22</v>
      </c>
      <c r="J475" s="209">
        <f>ROUND(I475*H475,2)</f>
        <v>3931.8</v>
      </c>
      <c r="K475" s="205" t="s">
        <v>129</v>
      </c>
      <c r="L475" s="39"/>
      <c r="M475" s="210" t="s">
        <v>1</v>
      </c>
      <c r="N475" s="211" t="s">
        <v>42</v>
      </c>
      <c r="O475" s="71"/>
      <c r="P475" s="212">
        <f>O475*H475</f>
        <v>0</v>
      </c>
      <c r="Q475" s="212">
        <v>5.0000000000000002E-5</v>
      </c>
      <c r="R475" s="212">
        <f>Q475*H475</f>
        <v>7.9200000000000006E-4</v>
      </c>
      <c r="S475" s="212">
        <v>0</v>
      </c>
      <c r="T475" s="213">
        <f>S475*H475</f>
        <v>0</v>
      </c>
      <c r="U475" s="34"/>
      <c r="V475" s="34"/>
      <c r="W475" s="34"/>
      <c r="X475" s="34"/>
      <c r="Y475" s="34"/>
      <c r="Z475" s="34"/>
      <c r="AA475" s="34"/>
      <c r="AB475" s="34"/>
      <c r="AC475" s="34"/>
      <c r="AD475" s="34"/>
      <c r="AE475" s="34"/>
      <c r="AR475" s="214" t="s">
        <v>279</v>
      </c>
      <c r="AT475" s="214" t="s">
        <v>125</v>
      </c>
      <c r="AU475" s="214" t="s">
        <v>87</v>
      </c>
      <c r="AY475" s="17" t="s">
        <v>122</v>
      </c>
      <c r="BE475" s="215">
        <f>IF(N475="základní",J475,0)</f>
        <v>3931.8</v>
      </c>
      <c r="BF475" s="215">
        <f>IF(N475="snížená",J475,0)</f>
        <v>0</v>
      </c>
      <c r="BG475" s="215">
        <f>IF(N475="zákl. přenesená",J475,0)</f>
        <v>0</v>
      </c>
      <c r="BH475" s="215">
        <f>IF(N475="sníž. přenesená",J475,0)</f>
        <v>0</v>
      </c>
      <c r="BI475" s="215">
        <f>IF(N475="nulová",J475,0)</f>
        <v>0</v>
      </c>
      <c r="BJ475" s="17" t="s">
        <v>85</v>
      </c>
      <c r="BK475" s="215">
        <f>ROUND(I475*H475,2)</f>
        <v>3931.8</v>
      </c>
      <c r="BL475" s="17" t="s">
        <v>279</v>
      </c>
      <c r="BM475" s="214" t="s">
        <v>802</v>
      </c>
    </row>
    <row r="476" spans="1:65" s="12" customFormat="1">
      <c r="B476" s="224"/>
      <c r="C476" s="225"/>
      <c r="D476" s="216" t="s">
        <v>217</v>
      </c>
      <c r="E476" s="226" t="s">
        <v>1</v>
      </c>
      <c r="F476" s="227" t="s">
        <v>803</v>
      </c>
      <c r="G476" s="225"/>
      <c r="H476" s="228">
        <v>15.84</v>
      </c>
      <c r="I476" s="229"/>
      <c r="J476" s="225"/>
      <c r="K476" s="225"/>
      <c r="L476" s="230"/>
      <c r="M476" s="231"/>
      <c r="N476" s="232"/>
      <c r="O476" s="232"/>
      <c r="P476" s="232"/>
      <c r="Q476" s="232"/>
      <c r="R476" s="232"/>
      <c r="S476" s="232"/>
      <c r="T476" s="233"/>
      <c r="AT476" s="234" t="s">
        <v>217</v>
      </c>
      <c r="AU476" s="234" t="s">
        <v>87</v>
      </c>
      <c r="AV476" s="12" t="s">
        <v>87</v>
      </c>
      <c r="AW476" s="12" t="s">
        <v>32</v>
      </c>
      <c r="AX476" s="12" t="s">
        <v>85</v>
      </c>
      <c r="AY476" s="234" t="s">
        <v>122</v>
      </c>
    </row>
    <row r="477" spans="1:65" s="1" customFormat="1" ht="21.75" customHeight="1">
      <c r="A477" s="34"/>
      <c r="B477" s="35"/>
      <c r="C477" s="203" t="s">
        <v>804</v>
      </c>
      <c r="D477" s="203" t="s">
        <v>125</v>
      </c>
      <c r="E477" s="204" t="s">
        <v>805</v>
      </c>
      <c r="F477" s="205" t="s">
        <v>806</v>
      </c>
      <c r="G477" s="206" t="s">
        <v>205</v>
      </c>
      <c r="H477" s="207">
        <v>4</v>
      </c>
      <c r="I477" s="208">
        <v>5194.2</v>
      </c>
      <c r="J477" s="209">
        <f>ROUND(I477*H477,2)</f>
        <v>20776.8</v>
      </c>
      <c r="K477" s="205" t="s">
        <v>129</v>
      </c>
      <c r="L477" s="39"/>
      <c r="M477" s="210" t="s">
        <v>1</v>
      </c>
      <c r="N477" s="211" t="s">
        <v>42</v>
      </c>
      <c r="O477" s="71"/>
      <c r="P477" s="212">
        <f>O477*H477</f>
        <v>0</v>
      </c>
      <c r="Q477" s="212">
        <v>0</v>
      </c>
      <c r="R477" s="212">
        <f>Q477*H477</f>
        <v>0</v>
      </c>
      <c r="S477" s="212">
        <v>0</v>
      </c>
      <c r="T477" s="213">
        <f>S477*H477</f>
        <v>0</v>
      </c>
      <c r="U477" s="34"/>
      <c r="V477" s="34"/>
      <c r="W477" s="34"/>
      <c r="X477" s="34"/>
      <c r="Y477" s="34"/>
      <c r="Z477" s="34"/>
      <c r="AA477" s="34"/>
      <c r="AB477" s="34"/>
      <c r="AC477" s="34"/>
      <c r="AD477" s="34"/>
      <c r="AE477" s="34"/>
      <c r="AR477" s="214" t="s">
        <v>279</v>
      </c>
      <c r="AT477" s="214" t="s">
        <v>125</v>
      </c>
      <c r="AU477" s="214" t="s">
        <v>87</v>
      </c>
      <c r="AY477" s="17" t="s">
        <v>122</v>
      </c>
      <c r="BE477" s="215">
        <f>IF(N477="základní",J477,0)</f>
        <v>20776.8</v>
      </c>
      <c r="BF477" s="215">
        <f>IF(N477="snížená",J477,0)</f>
        <v>0</v>
      </c>
      <c r="BG477" s="215">
        <f>IF(N477="zákl. přenesená",J477,0)</f>
        <v>0</v>
      </c>
      <c r="BH477" s="215">
        <f>IF(N477="sníž. přenesená",J477,0)</f>
        <v>0</v>
      </c>
      <c r="BI477" s="215">
        <f>IF(N477="nulová",J477,0)</f>
        <v>0</v>
      </c>
      <c r="BJ477" s="17" t="s">
        <v>85</v>
      </c>
      <c r="BK477" s="215">
        <f>ROUND(I477*H477,2)</f>
        <v>20776.8</v>
      </c>
      <c r="BL477" s="17" t="s">
        <v>279</v>
      </c>
      <c r="BM477" s="214" t="s">
        <v>807</v>
      </c>
    </row>
    <row r="478" spans="1:65" s="12" customFormat="1">
      <c r="B478" s="224"/>
      <c r="C478" s="225"/>
      <c r="D478" s="216" t="s">
        <v>217</v>
      </c>
      <c r="E478" s="226" t="s">
        <v>1</v>
      </c>
      <c r="F478" s="227" t="s">
        <v>808</v>
      </c>
      <c r="G478" s="225"/>
      <c r="H478" s="228">
        <v>2</v>
      </c>
      <c r="I478" s="229"/>
      <c r="J478" s="225"/>
      <c r="K478" s="225"/>
      <c r="L478" s="230"/>
      <c r="M478" s="231"/>
      <c r="N478" s="232"/>
      <c r="O478" s="232"/>
      <c r="P478" s="232"/>
      <c r="Q478" s="232"/>
      <c r="R478" s="232"/>
      <c r="S478" s="232"/>
      <c r="T478" s="233"/>
      <c r="AT478" s="234" t="s">
        <v>217</v>
      </c>
      <c r="AU478" s="234" t="s">
        <v>87</v>
      </c>
      <c r="AV478" s="12" t="s">
        <v>87</v>
      </c>
      <c r="AW478" s="12" t="s">
        <v>32</v>
      </c>
      <c r="AX478" s="12" t="s">
        <v>77</v>
      </c>
      <c r="AY478" s="234" t="s">
        <v>122</v>
      </c>
    </row>
    <row r="479" spans="1:65" s="12" customFormat="1">
      <c r="B479" s="224"/>
      <c r="C479" s="225"/>
      <c r="D479" s="216" t="s">
        <v>217</v>
      </c>
      <c r="E479" s="226" t="s">
        <v>1</v>
      </c>
      <c r="F479" s="227" t="s">
        <v>809</v>
      </c>
      <c r="G479" s="225"/>
      <c r="H479" s="228">
        <v>2</v>
      </c>
      <c r="I479" s="229"/>
      <c r="J479" s="225"/>
      <c r="K479" s="225"/>
      <c r="L479" s="230"/>
      <c r="M479" s="231"/>
      <c r="N479" s="232"/>
      <c r="O479" s="232"/>
      <c r="P479" s="232"/>
      <c r="Q479" s="232"/>
      <c r="R479" s="232"/>
      <c r="S479" s="232"/>
      <c r="T479" s="233"/>
      <c r="AT479" s="234" t="s">
        <v>217</v>
      </c>
      <c r="AU479" s="234" t="s">
        <v>87</v>
      </c>
      <c r="AV479" s="12" t="s">
        <v>87</v>
      </c>
      <c r="AW479" s="12" t="s">
        <v>32</v>
      </c>
      <c r="AX479" s="12" t="s">
        <v>77</v>
      </c>
      <c r="AY479" s="234" t="s">
        <v>122</v>
      </c>
    </row>
    <row r="480" spans="1:65" s="14" customFormat="1">
      <c r="B480" s="246"/>
      <c r="C480" s="247"/>
      <c r="D480" s="216" t="s">
        <v>217</v>
      </c>
      <c r="E480" s="248" t="s">
        <v>1</v>
      </c>
      <c r="F480" s="249" t="s">
        <v>226</v>
      </c>
      <c r="G480" s="247"/>
      <c r="H480" s="250">
        <v>4</v>
      </c>
      <c r="I480" s="251"/>
      <c r="J480" s="247"/>
      <c r="K480" s="247"/>
      <c r="L480" s="252"/>
      <c r="M480" s="253"/>
      <c r="N480" s="254"/>
      <c r="O480" s="254"/>
      <c r="P480" s="254"/>
      <c r="Q480" s="254"/>
      <c r="R480" s="254"/>
      <c r="S480" s="254"/>
      <c r="T480" s="255"/>
      <c r="AT480" s="256" t="s">
        <v>217</v>
      </c>
      <c r="AU480" s="256" t="s">
        <v>87</v>
      </c>
      <c r="AV480" s="14" t="s">
        <v>141</v>
      </c>
      <c r="AW480" s="14" t="s">
        <v>32</v>
      </c>
      <c r="AX480" s="14" t="s">
        <v>85</v>
      </c>
      <c r="AY480" s="256" t="s">
        <v>122</v>
      </c>
    </row>
    <row r="481" spans="1:65" s="1" customFormat="1" ht="55.5" customHeight="1">
      <c r="A481" s="34"/>
      <c r="B481" s="35"/>
      <c r="C481" s="257" t="s">
        <v>810</v>
      </c>
      <c r="D481" s="257" t="s">
        <v>298</v>
      </c>
      <c r="E481" s="258" t="s">
        <v>811</v>
      </c>
      <c r="F481" s="259" t="s">
        <v>812</v>
      </c>
      <c r="G481" s="260" t="s">
        <v>205</v>
      </c>
      <c r="H481" s="261">
        <v>1</v>
      </c>
      <c r="I481" s="262">
        <v>120403.23</v>
      </c>
      <c r="J481" s="263">
        <f>ROUND(I481*H481,2)</f>
        <v>120403.23</v>
      </c>
      <c r="K481" s="259" t="s">
        <v>1</v>
      </c>
      <c r="L481" s="264"/>
      <c r="M481" s="265" t="s">
        <v>1</v>
      </c>
      <c r="N481" s="266" t="s">
        <v>42</v>
      </c>
      <c r="O481" s="71"/>
      <c r="P481" s="212">
        <f>O481*H481</f>
        <v>0</v>
      </c>
      <c r="Q481" s="212">
        <v>0.60699999999999998</v>
      </c>
      <c r="R481" s="212">
        <f>Q481*H481</f>
        <v>0.60699999999999998</v>
      </c>
      <c r="S481" s="212">
        <v>0</v>
      </c>
      <c r="T481" s="213">
        <f>S481*H481</f>
        <v>0</v>
      </c>
      <c r="U481" s="34"/>
      <c r="V481" s="34"/>
      <c r="W481" s="34"/>
      <c r="X481" s="34"/>
      <c r="Y481" s="34"/>
      <c r="Z481" s="34"/>
      <c r="AA481" s="34"/>
      <c r="AB481" s="34"/>
      <c r="AC481" s="34"/>
      <c r="AD481" s="34"/>
      <c r="AE481" s="34"/>
      <c r="AR481" s="214" t="s">
        <v>396</v>
      </c>
      <c r="AT481" s="214" t="s">
        <v>298</v>
      </c>
      <c r="AU481" s="214" t="s">
        <v>87</v>
      </c>
      <c r="AY481" s="17" t="s">
        <v>122</v>
      </c>
      <c r="BE481" s="215">
        <f>IF(N481="základní",J481,0)</f>
        <v>120403.23</v>
      </c>
      <c r="BF481" s="215">
        <f>IF(N481="snížená",J481,0)</f>
        <v>0</v>
      </c>
      <c r="BG481" s="215">
        <f>IF(N481="zákl. přenesená",J481,0)</f>
        <v>0</v>
      </c>
      <c r="BH481" s="215">
        <f>IF(N481="sníž. přenesená",J481,0)</f>
        <v>0</v>
      </c>
      <c r="BI481" s="215">
        <f>IF(N481="nulová",J481,0)</f>
        <v>0</v>
      </c>
      <c r="BJ481" s="17" t="s">
        <v>85</v>
      </c>
      <c r="BK481" s="215">
        <f>ROUND(I481*H481,2)</f>
        <v>120403.23</v>
      </c>
      <c r="BL481" s="17" t="s">
        <v>279</v>
      </c>
      <c r="BM481" s="214" t="s">
        <v>813</v>
      </c>
    </row>
    <row r="482" spans="1:65" s="1" customFormat="1" ht="39">
      <c r="A482" s="34"/>
      <c r="B482" s="35"/>
      <c r="C482" s="36"/>
      <c r="D482" s="216" t="s">
        <v>135</v>
      </c>
      <c r="E482" s="36"/>
      <c r="F482" s="217" t="s">
        <v>814</v>
      </c>
      <c r="G482" s="36"/>
      <c r="H482" s="36"/>
      <c r="I482" s="115"/>
      <c r="J482" s="36"/>
      <c r="K482" s="36"/>
      <c r="L482" s="39"/>
      <c r="M482" s="218"/>
      <c r="N482" s="219"/>
      <c r="O482" s="71"/>
      <c r="P482" s="71"/>
      <c r="Q482" s="71"/>
      <c r="R482" s="71"/>
      <c r="S482" s="71"/>
      <c r="T482" s="72"/>
      <c r="U482" s="34"/>
      <c r="V482" s="34"/>
      <c r="W482" s="34"/>
      <c r="X482" s="34"/>
      <c r="Y482" s="34"/>
      <c r="Z482" s="34"/>
      <c r="AA482" s="34"/>
      <c r="AB482" s="34"/>
      <c r="AC482" s="34"/>
      <c r="AD482" s="34"/>
      <c r="AE482" s="34"/>
      <c r="AT482" s="17" t="s">
        <v>135</v>
      </c>
      <c r="AU482" s="17" t="s">
        <v>87</v>
      </c>
    </row>
    <row r="483" spans="1:65" s="1" customFormat="1" ht="55.5" customHeight="1">
      <c r="A483" s="34"/>
      <c r="B483" s="35"/>
      <c r="C483" s="257" t="s">
        <v>815</v>
      </c>
      <c r="D483" s="257" t="s">
        <v>298</v>
      </c>
      <c r="E483" s="258" t="s">
        <v>816</v>
      </c>
      <c r="F483" s="259" t="s">
        <v>817</v>
      </c>
      <c r="G483" s="260" t="s">
        <v>205</v>
      </c>
      <c r="H483" s="261">
        <v>1</v>
      </c>
      <c r="I483" s="262">
        <v>215252.12</v>
      </c>
      <c r="J483" s="263">
        <f>ROUND(I483*H483,2)</f>
        <v>215252.12</v>
      </c>
      <c r="K483" s="259" t="s">
        <v>1</v>
      </c>
      <c r="L483" s="264"/>
      <c r="M483" s="265" t="s">
        <v>1</v>
      </c>
      <c r="N483" s="266" t="s">
        <v>42</v>
      </c>
      <c r="O483" s="71"/>
      <c r="P483" s="212">
        <f>O483*H483</f>
        <v>0</v>
      </c>
      <c r="Q483" s="212">
        <v>0.60699999999999998</v>
      </c>
      <c r="R483" s="212">
        <f>Q483*H483</f>
        <v>0.60699999999999998</v>
      </c>
      <c r="S483" s="212">
        <v>0</v>
      </c>
      <c r="T483" s="213">
        <f>S483*H483</f>
        <v>0</v>
      </c>
      <c r="U483" s="34"/>
      <c r="V483" s="34"/>
      <c r="W483" s="34"/>
      <c r="X483" s="34"/>
      <c r="Y483" s="34"/>
      <c r="Z483" s="34"/>
      <c r="AA483" s="34"/>
      <c r="AB483" s="34"/>
      <c r="AC483" s="34"/>
      <c r="AD483" s="34"/>
      <c r="AE483" s="34"/>
      <c r="AR483" s="214" t="s">
        <v>396</v>
      </c>
      <c r="AT483" s="214" t="s">
        <v>298</v>
      </c>
      <c r="AU483" s="214" t="s">
        <v>87</v>
      </c>
      <c r="AY483" s="17" t="s">
        <v>122</v>
      </c>
      <c r="BE483" s="215">
        <f>IF(N483="základní",J483,0)</f>
        <v>215252.12</v>
      </c>
      <c r="BF483" s="215">
        <f>IF(N483="snížená",J483,0)</f>
        <v>0</v>
      </c>
      <c r="BG483" s="215">
        <f>IF(N483="zákl. přenesená",J483,0)</f>
        <v>0</v>
      </c>
      <c r="BH483" s="215">
        <f>IF(N483="sníž. přenesená",J483,0)</f>
        <v>0</v>
      </c>
      <c r="BI483" s="215">
        <f>IF(N483="nulová",J483,0)</f>
        <v>0</v>
      </c>
      <c r="BJ483" s="17" t="s">
        <v>85</v>
      </c>
      <c r="BK483" s="215">
        <f>ROUND(I483*H483,2)</f>
        <v>215252.12</v>
      </c>
      <c r="BL483" s="17" t="s">
        <v>279</v>
      </c>
      <c r="BM483" s="214" t="s">
        <v>818</v>
      </c>
    </row>
    <row r="484" spans="1:65" s="1" customFormat="1" ht="39">
      <c r="A484" s="34"/>
      <c r="B484" s="35"/>
      <c r="C484" s="36"/>
      <c r="D484" s="216" t="s">
        <v>135</v>
      </c>
      <c r="E484" s="36"/>
      <c r="F484" s="217" t="s">
        <v>814</v>
      </c>
      <c r="G484" s="36"/>
      <c r="H484" s="36"/>
      <c r="I484" s="115"/>
      <c r="J484" s="36"/>
      <c r="K484" s="36"/>
      <c r="L484" s="39"/>
      <c r="M484" s="218"/>
      <c r="N484" s="219"/>
      <c r="O484" s="71"/>
      <c r="P484" s="71"/>
      <c r="Q484" s="71"/>
      <c r="R484" s="71"/>
      <c r="S484" s="71"/>
      <c r="T484" s="72"/>
      <c r="U484" s="34"/>
      <c r="V484" s="34"/>
      <c r="W484" s="34"/>
      <c r="X484" s="34"/>
      <c r="Y484" s="34"/>
      <c r="Z484" s="34"/>
      <c r="AA484" s="34"/>
      <c r="AB484" s="34"/>
      <c r="AC484" s="34"/>
      <c r="AD484" s="34"/>
      <c r="AE484" s="34"/>
      <c r="AT484" s="17" t="s">
        <v>135</v>
      </c>
      <c r="AU484" s="17" t="s">
        <v>87</v>
      </c>
    </row>
    <row r="485" spans="1:65" s="1" customFormat="1" ht="21.75" customHeight="1">
      <c r="A485" s="34"/>
      <c r="B485" s="35"/>
      <c r="C485" s="203" t="s">
        <v>819</v>
      </c>
      <c r="D485" s="203" t="s">
        <v>125</v>
      </c>
      <c r="E485" s="204" t="s">
        <v>820</v>
      </c>
      <c r="F485" s="205" t="s">
        <v>821</v>
      </c>
      <c r="G485" s="206" t="s">
        <v>205</v>
      </c>
      <c r="H485" s="207">
        <v>1</v>
      </c>
      <c r="I485" s="208">
        <v>6240.65</v>
      </c>
      <c r="J485" s="209">
        <f>ROUND(I485*H485,2)</f>
        <v>6240.65</v>
      </c>
      <c r="K485" s="205" t="s">
        <v>129</v>
      </c>
      <c r="L485" s="39"/>
      <c r="M485" s="210" t="s">
        <v>1</v>
      </c>
      <c r="N485" s="211" t="s">
        <v>42</v>
      </c>
      <c r="O485" s="71"/>
      <c r="P485" s="212">
        <f>O485*H485</f>
        <v>0</v>
      </c>
      <c r="Q485" s="212">
        <v>0</v>
      </c>
      <c r="R485" s="212">
        <f>Q485*H485</f>
        <v>0</v>
      </c>
      <c r="S485" s="212">
        <v>0</v>
      </c>
      <c r="T485" s="213">
        <f>S485*H485</f>
        <v>0</v>
      </c>
      <c r="U485" s="34"/>
      <c r="V485" s="34"/>
      <c r="W485" s="34"/>
      <c r="X485" s="34"/>
      <c r="Y485" s="34"/>
      <c r="Z485" s="34"/>
      <c r="AA485" s="34"/>
      <c r="AB485" s="34"/>
      <c r="AC485" s="34"/>
      <c r="AD485" s="34"/>
      <c r="AE485" s="34"/>
      <c r="AR485" s="214" t="s">
        <v>279</v>
      </c>
      <c r="AT485" s="214" t="s">
        <v>125</v>
      </c>
      <c r="AU485" s="214" t="s">
        <v>87</v>
      </c>
      <c r="AY485" s="17" t="s">
        <v>122</v>
      </c>
      <c r="BE485" s="215">
        <f>IF(N485="základní",J485,0)</f>
        <v>6240.65</v>
      </c>
      <c r="BF485" s="215">
        <f>IF(N485="snížená",J485,0)</f>
        <v>0</v>
      </c>
      <c r="BG485" s="215">
        <f>IF(N485="zákl. přenesená",J485,0)</f>
        <v>0</v>
      </c>
      <c r="BH485" s="215">
        <f>IF(N485="sníž. přenesená",J485,0)</f>
        <v>0</v>
      </c>
      <c r="BI485" s="215">
        <f>IF(N485="nulová",J485,0)</f>
        <v>0</v>
      </c>
      <c r="BJ485" s="17" t="s">
        <v>85</v>
      </c>
      <c r="BK485" s="215">
        <f>ROUND(I485*H485,2)</f>
        <v>6240.65</v>
      </c>
      <c r="BL485" s="17" t="s">
        <v>279</v>
      </c>
      <c r="BM485" s="214" t="s">
        <v>822</v>
      </c>
    </row>
    <row r="486" spans="1:65" s="12" customFormat="1">
      <c r="B486" s="224"/>
      <c r="C486" s="225"/>
      <c r="D486" s="216" t="s">
        <v>217</v>
      </c>
      <c r="E486" s="226" t="s">
        <v>1</v>
      </c>
      <c r="F486" s="227" t="s">
        <v>823</v>
      </c>
      <c r="G486" s="225"/>
      <c r="H486" s="228">
        <v>1</v>
      </c>
      <c r="I486" s="229"/>
      <c r="J486" s="225"/>
      <c r="K486" s="225"/>
      <c r="L486" s="230"/>
      <c r="M486" s="231"/>
      <c r="N486" s="232"/>
      <c r="O486" s="232"/>
      <c r="P486" s="232"/>
      <c r="Q486" s="232"/>
      <c r="R486" s="232"/>
      <c r="S486" s="232"/>
      <c r="T486" s="233"/>
      <c r="AT486" s="234" t="s">
        <v>217</v>
      </c>
      <c r="AU486" s="234" t="s">
        <v>87</v>
      </c>
      <c r="AV486" s="12" t="s">
        <v>87</v>
      </c>
      <c r="AW486" s="12" t="s">
        <v>32</v>
      </c>
      <c r="AX486" s="12" t="s">
        <v>85</v>
      </c>
      <c r="AY486" s="234" t="s">
        <v>122</v>
      </c>
    </row>
    <row r="487" spans="1:65" s="1" customFormat="1" ht="55.5" customHeight="1">
      <c r="A487" s="34"/>
      <c r="B487" s="35"/>
      <c r="C487" s="257" t="s">
        <v>824</v>
      </c>
      <c r="D487" s="257" t="s">
        <v>298</v>
      </c>
      <c r="E487" s="258" t="s">
        <v>825</v>
      </c>
      <c r="F487" s="259" t="s">
        <v>826</v>
      </c>
      <c r="G487" s="260" t="s">
        <v>205</v>
      </c>
      <c r="H487" s="261">
        <v>1</v>
      </c>
      <c r="I487" s="262">
        <v>134652.01999999999</v>
      </c>
      <c r="J487" s="263">
        <f>ROUND(I487*H487,2)</f>
        <v>134652.01999999999</v>
      </c>
      <c r="K487" s="259" t="s">
        <v>1</v>
      </c>
      <c r="L487" s="264"/>
      <c r="M487" s="265" t="s">
        <v>1</v>
      </c>
      <c r="N487" s="266" t="s">
        <v>42</v>
      </c>
      <c r="O487" s="71"/>
      <c r="P487" s="212">
        <f>O487*H487</f>
        <v>0</v>
      </c>
      <c r="Q487" s="212">
        <v>0.13800000000000001</v>
      </c>
      <c r="R487" s="212">
        <f>Q487*H487</f>
        <v>0.13800000000000001</v>
      </c>
      <c r="S487" s="212">
        <v>0</v>
      </c>
      <c r="T487" s="213">
        <f>S487*H487</f>
        <v>0</v>
      </c>
      <c r="U487" s="34"/>
      <c r="V487" s="34"/>
      <c r="W487" s="34"/>
      <c r="X487" s="34"/>
      <c r="Y487" s="34"/>
      <c r="Z487" s="34"/>
      <c r="AA487" s="34"/>
      <c r="AB487" s="34"/>
      <c r="AC487" s="34"/>
      <c r="AD487" s="34"/>
      <c r="AE487" s="34"/>
      <c r="AR487" s="214" t="s">
        <v>396</v>
      </c>
      <c r="AT487" s="214" t="s">
        <v>298</v>
      </c>
      <c r="AU487" s="214" t="s">
        <v>87</v>
      </c>
      <c r="AY487" s="17" t="s">
        <v>122</v>
      </c>
      <c r="BE487" s="215">
        <f>IF(N487="základní",J487,0)</f>
        <v>134652.01999999999</v>
      </c>
      <c r="BF487" s="215">
        <f>IF(N487="snížená",J487,0)</f>
        <v>0</v>
      </c>
      <c r="BG487" s="215">
        <f>IF(N487="zákl. přenesená",J487,0)</f>
        <v>0</v>
      </c>
      <c r="BH487" s="215">
        <f>IF(N487="sníž. přenesená",J487,0)</f>
        <v>0</v>
      </c>
      <c r="BI487" s="215">
        <f>IF(N487="nulová",J487,0)</f>
        <v>0</v>
      </c>
      <c r="BJ487" s="17" t="s">
        <v>85</v>
      </c>
      <c r="BK487" s="215">
        <f>ROUND(I487*H487,2)</f>
        <v>134652.01999999999</v>
      </c>
      <c r="BL487" s="17" t="s">
        <v>279</v>
      </c>
      <c r="BM487" s="214" t="s">
        <v>827</v>
      </c>
    </row>
    <row r="488" spans="1:65" s="1" customFormat="1" ht="29.25">
      <c r="A488" s="34"/>
      <c r="B488" s="35"/>
      <c r="C488" s="36"/>
      <c r="D488" s="216" t="s">
        <v>135</v>
      </c>
      <c r="E488" s="36"/>
      <c r="F488" s="217" t="s">
        <v>828</v>
      </c>
      <c r="G488" s="36"/>
      <c r="H488" s="36"/>
      <c r="I488" s="115"/>
      <c r="J488" s="36"/>
      <c r="K488" s="36"/>
      <c r="L488" s="39"/>
      <c r="M488" s="218"/>
      <c r="N488" s="219"/>
      <c r="O488" s="71"/>
      <c r="P488" s="71"/>
      <c r="Q488" s="71"/>
      <c r="R488" s="71"/>
      <c r="S488" s="71"/>
      <c r="T488" s="72"/>
      <c r="U488" s="34"/>
      <c r="V488" s="34"/>
      <c r="W488" s="34"/>
      <c r="X488" s="34"/>
      <c r="Y488" s="34"/>
      <c r="Z488" s="34"/>
      <c r="AA488" s="34"/>
      <c r="AB488" s="34"/>
      <c r="AC488" s="34"/>
      <c r="AD488" s="34"/>
      <c r="AE488" s="34"/>
      <c r="AT488" s="17" t="s">
        <v>135</v>
      </c>
      <c r="AU488" s="17" t="s">
        <v>87</v>
      </c>
    </row>
    <row r="489" spans="1:65" s="1" customFormat="1" ht="16.5" customHeight="1">
      <c r="A489" s="34"/>
      <c r="B489" s="35"/>
      <c r="C489" s="203" t="s">
        <v>829</v>
      </c>
      <c r="D489" s="203" t="s">
        <v>125</v>
      </c>
      <c r="E489" s="204" t="s">
        <v>830</v>
      </c>
      <c r="F489" s="205" t="s">
        <v>831</v>
      </c>
      <c r="G489" s="206" t="s">
        <v>205</v>
      </c>
      <c r="H489" s="207">
        <v>3</v>
      </c>
      <c r="I489" s="208">
        <v>31.74</v>
      </c>
      <c r="J489" s="209">
        <f>ROUND(I489*H489,2)</f>
        <v>95.22</v>
      </c>
      <c r="K489" s="205" t="s">
        <v>129</v>
      </c>
      <c r="L489" s="39"/>
      <c r="M489" s="210" t="s">
        <v>1</v>
      </c>
      <c r="N489" s="211" t="s">
        <v>42</v>
      </c>
      <c r="O489" s="71"/>
      <c r="P489" s="212">
        <f>O489*H489</f>
        <v>0</v>
      </c>
      <c r="Q489" s="212">
        <v>0</v>
      </c>
      <c r="R489" s="212">
        <f>Q489*H489</f>
        <v>0</v>
      </c>
      <c r="S489" s="212">
        <v>0</v>
      </c>
      <c r="T489" s="213">
        <f>S489*H489</f>
        <v>0</v>
      </c>
      <c r="U489" s="34"/>
      <c r="V489" s="34"/>
      <c r="W489" s="34"/>
      <c r="X489" s="34"/>
      <c r="Y489" s="34"/>
      <c r="Z489" s="34"/>
      <c r="AA489" s="34"/>
      <c r="AB489" s="34"/>
      <c r="AC489" s="34"/>
      <c r="AD489" s="34"/>
      <c r="AE489" s="34"/>
      <c r="AR489" s="214" t="s">
        <v>279</v>
      </c>
      <c r="AT489" s="214" t="s">
        <v>125</v>
      </c>
      <c r="AU489" s="214" t="s">
        <v>87</v>
      </c>
      <c r="AY489" s="17" t="s">
        <v>122</v>
      </c>
      <c r="BE489" s="215">
        <f>IF(N489="základní",J489,0)</f>
        <v>95.22</v>
      </c>
      <c r="BF489" s="215">
        <f>IF(N489="snížená",J489,0)</f>
        <v>0</v>
      </c>
      <c r="BG489" s="215">
        <f>IF(N489="zákl. přenesená",J489,0)</f>
        <v>0</v>
      </c>
      <c r="BH489" s="215">
        <f>IF(N489="sníž. přenesená",J489,0)</f>
        <v>0</v>
      </c>
      <c r="BI489" s="215">
        <f>IF(N489="nulová",J489,0)</f>
        <v>0</v>
      </c>
      <c r="BJ489" s="17" t="s">
        <v>85</v>
      </c>
      <c r="BK489" s="215">
        <f>ROUND(I489*H489,2)</f>
        <v>95.22</v>
      </c>
      <c r="BL489" s="17" t="s">
        <v>279</v>
      </c>
      <c r="BM489" s="214" t="s">
        <v>832</v>
      </c>
    </row>
    <row r="490" spans="1:65" s="12" customFormat="1">
      <c r="B490" s="224"/>
      <c r="C490" s="225"/>
      <c r="D490" s="216" t="s">
        <v>217</v>
      </c>
      <c r="E490" s="226" t="s">
        <v>1</v>
      </c>
      <c r="F490" s="227" t="s">
        <v>833</v>
      </c>
      <c r="G490" s="225"/>
      <c r="H490" s="228">
        <v>3</v>
      </c>
      <c r="I490" s="229"/>
      <c r="J490" s="225"/>
      <c r="K490" s="225"/>
      <c r="L490" s="230"/>
      <c r="M490" s="231"/>
      <c r="N490" s="232"/>
      <c r="O490" s="232"/>
      <c r="P490" s="232"/>
      <c r="Q490" s="232"/>
      <c r="R490" s="232"/>
      <c r="S490" s="232"/>
      <c r="T490" s="233"/>
      <c r="AT490" s="234" t="s">
        <v>217</v>
      </c>
      <c r="AU490" s="234" t="s">
        <v>87</v>
      </c>
      <c r="AV490" s="12" t="s">
        <v>87</v>
      </c>
      <c r="AW490" s="12" t="s">
        <v>32</v>
      </c>
      <c r="AX490" s="12" t="s">
        <v>85</v>
      </c>
      <c r="AY490" s="234" t="s">
        <v>122</v>
      </c>
    </row>
    <row r="491" spans="1:65" s="1" customFormat="1" ht="21.75" customHeight="1">
      <c r="A491" s="34"/>
      <c r="B491" s="35"/>
      <c r="C491" s="257" t="s">
        <v>834</v>
      </c>
      <c r="D491" s="257" t="s">
        <v>298</v>
      </c>
      <c r="E491" s="258" t="s">
        <v>835</v>
      </c>
      <c r="F491" s="259" t="s">
        <v>836</v>
      </c>
      <c r="G491" s="260" t="s">
        <v>205</v>
      </c>
      <c r="H491" s="261">
        <v>3</v>
      </c>
      <c r="I491" s="262">
        <v>2445.84</v>
      </c>
      <c r="J491" s="263">
        <f>ROUND(I491*H491,2)</f>
        <v>7337.52</v>
      </c>
      <c r="K491" s="259" t="s">
        <v>1</v>
      </c>
      <c r="L491" s="264"/>
      <c r="M491" s="265" t="s">
        <v>1</v>
      </c>
      <c r="N491" s="266" t="s">
        <v>42</v>
      </c>
      <c r="O491" s="71"/>
      <c r="P491" s="212">
        <f>O491*H491</f>
        <v>0</v>
      </c>
      <c r="Q491" s="212">
        <v>1E-3</v>
      </c>
      <c r="R491" s="212">
        <f>Q491*H491</f>
        <v>3.0000000000000001E-3</v>
      </c>
      <c r="S491" s="212">
        <v>0</v>
      </c>
      <c r="T491" s="213">
        <f>S491*H491</f>
        <v>0</v>
      </c>
      <c r="U491" s="34"/>
      <c r="V491" s="34"/>
      <c r="W491" s="34"/>
      <c r="X491" s="34"/>
      <c r="Y491" s="34"/>
      <c r="Z491" s="34"/>
      <c r="AA491" s="34"/>
      <c r="AB491" s="34"/>
      <c r="AC491" s="34"/>
      <c r="AD491" s="34"/>
      <c r="AE491" s="34"/>
      <c r="AR491" s="214" t="s">
        <v>396</v>
      </c>
      <c r="AT491" s="214" t="s">
        <v>298</v>
      </c>
      <c r="AU491" s="214" t="s">
        <v>87</v>
      </c>
      <c r="AY491" s="17" t="s">
        <v>122</v>
      </c>
      <c r="BE491" s="215">
        <f>IF(N491="základní",J491,0)</f>
        <v>7337.52</v>
      </c>
      <c r="BF491" s="215">
        <f>IF(N491="snížená",J491,0)</f>
        <v>0</v>
      </c>
      <c r="BG491" s="215">
        <f>IF(N491="zákl. přenesená",J491,0)</f>
        <v>0</v>
      </c>
      <c r="BH491" s="215">
        <f>IF(N491="sníž. přenesená",J491,0)</f>
        <v>0</v>
      </c>
      <c r="BI491" s="215">
        <f>IF(N491="nulová",J491,0)</f>
        <v>0</v>
      </c>
      <c r="BJ491" s="17" t="s">
        <v>85</v>
      </c>
      <c r="BK491" s="215">
        <f>ROUND(I491*H491,2)</f>
        <v>7337.52</v>
      </c>
      <c r="BL491" s="17" t="s">
        <v>279</v>
      </c>
      <c r="BM491" s="214" t="s">
        <v>837</v>
      </c>
    </row>
    <row r="492" spans="1:65" s="1" customFormat="1" ht="21.75" customHeight="1">
      <c r="A492" s="34"/>
      <c r="B492" s="35"/>
      <c r="C492" s="203" t="s">
        <v>838</v>
      </c>
      <c r="D492" s="203" t="s">
        <v>125</v>
      </c>
      <c r="E492" s="204" t="s">
        <v>839</v>
      </c>
      <c r="F492" s="205" t="s">
        <v>840</v>
      </c>
      <c r="G492" s="206" t="s">
        <v>841</v>
      </c>
      <c r="H492" s="207">
        <v>67.5</v>
      </c>
      <c r="I492" s="208">
        <v>33.07</v>
      </c>
      <c r="J492" s="209">
        <f>ROUND(I492*H492,2)</f>
        <v>2232.23</v>
      </c>
      <c r="K492" s="205" t="s">
        <v>129</v>
      </c>
      <c r="L492" s="39"/>
      <c r="M492" s="210" t="s">
        <v>1</v>
      </c>
      <c r="N492" s="211" t="s">
        <v>42</v>
      </c>
      <c r="O492" s="71"/>
      <c r="P492" s="212">
        <f>O492*H492</f>
        <v>0</v>
      </c>
      <c r="Q492" s="212">
        <v>5.0000000000000002E-5</v>
      </c>
      <c r="R492" s="212">
        <f>Q492*H492</f>
        <v>3.375E-3</v>
      </c>
      <c r="S492" s="212">
        <v>0</v>
      </c>
      <c r="T492" s="213">
        <f>S492*H492</f>
        <v>0</v>
      </c>
      <c r="U492" s="34"/>
      <c r="V492" s="34"/>
      <c r="W492" s="34"/>
      <c r="X492" s="34"/>
      <c r="Y492" s="34"/>
      <c r="Z492" s="34"/>
      <c r="AA492" s="34"/>
      <c r="AB492" s="34"/>
      <c r="AC492" s="34"/>
      <c r="AD492" s="34"/>
      <c r="AE492" s="34"/>
      <c r="AR492" s="214" t="s">
        <v>279</v>
      </c>
      <c r="AT492" s="214" t="s">
        <v>125</v>
      </c>
      <c r="AU492" s="214" t="s">
        <v>87</v>
      </c>
      <c r="AY492" s="17" t="s">
        <v>122</v>
      </c>
      <c r="BE492" s="215">
        <f>IF(N492="základní",J492,0)</f>
        <v>2232.23</v>
      </c>
      <c r="BF492" s="215">
        <f>IF(N492="snížená",J492,0)</f>
        <v>0</v>
      </c>
      <c r="BG492" s="215">
        <f>IF(N492="zákl. přenesená",J492,0)</f>
        <v>0</v>
      </c>
      <c r="BH492" s="215">
        <f>IF(N492="sníž. přenesená",J492,0)</f>
        <v>0</v>
      </c>
      <c r="BI492" s="215">
        <f>IF(N492="nulová",J492,0)</f>
        <v>0</v>
      </c>
      <c r="BJ492" s="17" t="s">
        <v>85</v>
      </c>
      <c r="BK492" s="215">
        <f>ROUND(I492*H492,2)</f>
        <v>2232.23</v>
      </c>
      <c r="BL492" s="17" t="s">
        <v>279</v>
      </c>
      <c r="BM492" s="214" t="s">
        <v>842</v>
      </c>
    </row>
    <row r="493" spans="1:65" s="12" customFormat="1">
      <c r="B493" s="224"/>
      <c r="C493" s="225"/>
      <c r="D493" s="216" t="s">
        <v>217</v>
      </c>
      <c r="E493" s="226" t="s">
        <v>1</v>
      </c>
      <c r="F493" s="227" t="s">
        <v>843</v>
      </c>
      <c r="G493" s="225"/>
      <c r="H493" s="228">
        <v>67.5</v>
      </c>
      <c r="I493" s="229"/>
      <c r="J493" s="225"/>
      <c r="K493" s="225"/>
      <c r="L493" s="230"/>
      <c r="M493" s="231"/>
      <c r="N493" s="232"/>
      <c r="O493" s="232"/>
      <c r="P493" s="232"/>
      <c r="Q493" s="232"/>
      <c r="R493" s="232"/>
      <c r="S493" s="232"/>
      <c r="T493" s="233"/>
      <c r="AT493" s="234" t="s">
        <v>217</v>
      </c>
      <c r="AU493" s="234" t="s">
        <v>87</v>
      </c>
      <c r="AV493" s="12" t="s">
        <v>87</v>
      </c>
      <c r="AW493" s="12" t="s">
        <v>32</v>
      </c>
      <c r="AX493" s="12" t="s">
        <v>85</v>
      </c>
      <c r="AY493" s="234" t="s">
        <v>122</v>
      </c>
    </row>
    <row r="494" spans="1:65" s="1" customFormat="1" ht="21.75" customHeight="1">
      <c r="A494" s="34"/>
      <c r="B494" s="35"/>
      <c r="C494" s="257" t="s">
        <v>844</v>
      </c>
      <c r="D494" s="257" t="s">
        <v>298</v>
      </c>
      <c r="E494" s="258" t="s">
        <v>845</v>
      </c>
      <c r="F494" s="259" t="s">
        <v>846</v>
      </c>
      <c r="G494" s="260" t="s">
        <v>841</v>
      </c>
      <c r="H494" s="261">
        <v>67.5</v>
      </c>
      <c r="I494" s="262">
        <v>130.82</v>
      </c>
      <c r="J494" s="263">
        <f>ROUND(I494*H494,2)</f>
        <v>8830.35</v>
      </c>
      <c r="K494" s="259" t="s">
        <v>1</v>
      </c>
      <c r="L494" s="264"/>
      <c r="M494" s="265" t="s">
        <v>1</v>
      </c>
      <c r="N494" s="266" t="s">
        <v>42</v>
      </c>
      <c r="O494" s="71"/>
      <c r="P494" s="212">
        <f>O494*H494</f>
        <v>0</v>
      </c>
      <c r="Q494" s="212">
        <v>1E-3</v>
      </c>
      <c r="R494" s="212">
        <f>Q494*H494</f>
        <v>6.7500000000000004E-2</v>
      </c>
      <c r="S494" s="212">
        <v>0</v>
      </c>
      <c r="T494" s="213">
        <f>S494*H494</f>
        <v>0</v>
      </c>
      <c r="U494" s="34"/>
      <c r="V494" s="34"/>
      <c r="W494" s="34"/>
      <c r="X494" s="34"/>
      <c r="Y494" s="34"/>
      <c r="Z494" s="34"/>
      <c r="AA494" s="34"/>
      <c r="AB494" s="34"/>
      <c r="AC494" s="34"/>
      <c r="AD494" s="34"/>
      <c r="AE494" s="34"/>
      <c r="AR494" s="214" t="s">
        <v>396</v>
      </c>
      <c r="AT494" s="214" t="s">
        <v>298</v>
      </c>
      <c r="AU494" s="214" t="s">
        <v>87</v>
      </c>
      <c r="AY494" s="17" t="s">
        <v>122</v>
      </c>
      <c r="BE494" s="215">
        <f>IF(N494="základní",J494,0)</f>
        <v>8830.35</v>
      </c>
      <c r="BF494" s="215">
        <f>IF(N494="snížená",J494,0)</f>
        <v>0</v>
      </c>
      <c r="BG494" s="215">
        <f>IF(N494="zákl. přenesená",J494,0)</f>
        <v>0</v>
      </c>
      <c r="BH494" s="215">
        <f>IF(N494="sníž. přenesená",J494,0)</f>
        <v>0</v>
      </c>
      <c r="BI494" s="215">
        <f>IF(N494="nulová",J494,0)</f>
        <v>0</v>
      </c>
      <c r="BJ494" s="17" t="s">
        <v>85</v>
      </c>
      <c r="BK494" s="215">
        <f>ROUND(I494*H494,2)</f>
        <v>8830.35</v>
      </c>
      <c r="BL494" s="17" t="s">
        <v>279</v>
      </c>
      <c r="BM494" s="214" t="s">
        <v>847</v>
      </c>
    </row>
    <row r="495" spans="1:65" s="1" customFormat="1" ht="21.75" customHeight="1">
      <c r="A495" s="34"/>
      <c r="B495" s="35"/>
      <c r="C495" s="203" t="s">
        <v>848</v>
      </c>
      <c r="D495" s="203" t="s">
        <v>125</v>
      </c>
      <c r="E495" s="204" t="s">
        <v>849</v>
      </c>
      <c r="F495" s="205" t="s">
        <v>850</v>
      </c>
      <c r="G495" s="206" t="s">
        <v>545</v>
      </c>
      <c r="H495" s="207">
        <v>1.9530000000000001</v>
      </c>
      <c r="I495" s="208">
        <v>1281.27</v>
      </c>
      <c r="J495" s="209">
        <f>ROUND(I495*H495,2)</f>
        <v>2502.3200000000002</v>
      </c>
      <c r="K495" s="205" t="s">
        <v>129</v>
      </c>
      <c r="L495" s="39"/>
      <c r="M495" s="210" t="s">
        <v>1</v>
      </c>
      <c r="N495" s="211" t="s">
        <v>42</v>
      </c>
      <c r="O495" s="71"/>
      <c r="P495" s="212">
        <f>O495*H495</f>
        <v>0</v>
      </c>
      <c r="Q495" s="212">
        <v>0</v>
      </c>
      <c r="R495" s="212">
        <f>Q495*H495</f>
        <v>0</v>
      </c>
      <c r="S495" s="212">
        <v>0</v>
      </c>
      <c r="T495" s="213">
        <f>S495*H495</f>
        <v>0</v>
      </c>
      <c r="U495" s="34"/>
      <c r="V495" s="34"/>
      <c r="W495" s="34"/>
      <c r="X495" s="34"/>
      <c r="Y495" s="34"/>
      <c r="Z495" s="34"/>
      <c r="AA495" s="34"/>
      <c r="AB495" s="34"/>
      <c r="AC495" s="34"/>
      <c r="AD495" s="34"/>
      <c r="AE495" s="34"/>
      <c r="AR495" s="214" t="s">
        <v>279</v>
      </c>
      <c r="AT495" s="214" t="s">
        <v>125</v>
      </c>
      <c r="AU495" s="214" t="s">
        <v>87</v>
      </c>
      <c r="AY495" s="17" t="s">
        <v>122</v>
      </c>
      <c r="BE495" s="215">
        <f>IF(N495="základní",J495,0)</f>
        <v>2502.3200000000002</v>
      </c>
      <c r="BF495" s="215">
        <f>IF(N495="snížená",J495,0)</f>
        <v>0</v>
      </c>
      <c r="BG495" s="215">
        <f>IF(N495="zákl. přenesená",J495,0)</f>
        <v>0</v>
      </c>
      <c r="BH495" s="215">
        <f>IF(N495="sníž. přenesená",J495,0)</f>
        <v>0</v>
      </c>
      <c r="BI495" s="215">
        <f>IF(N495="nulová",J495,0)</f>
        <v>0</v>
      </c>
      <c r="BJ495" s="17" t="s">
        <v>85</v>
      </c>
      <c r="BK495" s="215">
        <f>ROUND(I495*H495,2)</f>
        <v>2502.3200000000002</v>
      </c>
      <c r="BL495" s="17" t="s">
        <v>279</v>
      </c>
      <c r="BM495" s="214" t="s">
        <v>851</v>
      </c>
    </row>
    <row r="496" spans="1:65" s="11" customFormat="1" ht="22.9" customHeight="1">
      <c r="B496" s="187"/>
      <c r="C496" s="188"/>
      <c r="D496" s="189" t="s">
        <v>76</v>
      </c>
      <c r="E496" s="201" t="s">
        <v>852</v>
      </c>
      <c r="F496" s="201" t="s">
        <v>853</v>
      </c>
      <c r="G496" s="188"/>
      <c r="H496" s="188"/>
      <c r="I496" s="191"/>
      <c r="J496" s="202">
        <f>BK496</f>
        <v>944165.71</v>
      </c>
      <c r="K496" s="188"/>
      <c r="L496" s="193"/>
      <c r="M496" s="194"/>
      <c r="N496" s="195"/>
      <c r="O496" s="195"/>
      <c r="P496" s="196">
        <f>SUM(P497:P530)</f>
        <v>0</v>
      </c>
      <c r="Q496" s="195"/>
      <c r="R496" s="196">
        <f>SUM(R497:R530)</f>
        <v>20.399950999999998</v>
      </c>
      <c r="S496" s="195"/>
      <c r="T496" s="197">
        <f>SUM(T497:T530)</f>
        <v>0</v>
      </c>
      <c r="AR496" s="198" t="s">
        <v>87</v>
      </c>
      <c r="AT496" s="199" t="s">
        <v>76</v>
      </c>
      <c r="AU496" s="199" t="s">
        <v>85</v>
      </c>
      <c r="AY496" s="198" t="s">
        <v>122</v>
      </c>
      <c r="BK496" s="200">
        <f>SUM(BK497:BK530)</f>
        <v>944165.71</v>
      </c>
    </row>
    <row r="497" spans="1:65" s="1" customFormat="1" ht="16.5" customHeight="1">
      <c r="A497" s="34"/>
      <c r="B497" s="35"/>
      <c r="C497" s="203" t="s">
        <v>854</v>
      </c>
      <c r="D497" s="203" t="s">
        <v>125</v>
      </c>
      <c r="E497" s="204" t="s">
        <v>855</v>
      </c>
      <c r="F497" s="205" t="s">
        <v>856</v>
      </c>
      <c r="G497" s="206" t="s">
        <v>215</v>
      </c>
      <c r="H497" s="207">
        <v>541.79999999999995</v>
      </c>
      <c r="I497" s="208">
        <v>9.56</v>
      </c>
      <c r="J497" s="209">
        <f>ROUND(I497*H497,2)</f>
        <v>5179.6099999999997</v>
      </c>
      <c r="K497" s="205" t="s">
        <v>129</v>
      </c>
      <c r="L497" s="39"/>
      <c r="M497" s="210" t="s">
        <v>1</v>
      </c>
      <c r="N497" s="211" t="s">
        <v>42</v>
      </c>
      <c r="O497" s="71"/>
      <c r="P497" s="212">
        <f>O497*H497</f>
        <v>0</v>
      </c>
      <c r="Q497" s="212">
        <v>0</v>
      </c>
      <c r="R497" s="212">
        <f>Q497*H497</f>
        <v>0</v>
      </c>
      <c r="S497" s="212">
        <v>0</v>
      </c>
      <c r="T497" s="213">
        <f>S497*H497</f>
        <v>0</v>
      </c>
      <c r="U497" s="34"/>
      <c r="V497" s="34"/>
      <c r="W497" s="34"/>
      <c r="X497" s="34"/>
      <c r="Y497" s="34"/>
      <c r="Z497" s="34"/>
      <c r="AA497" s="34"/>
      <c r="AB497" s="34"/>
      <c r="AC497" s="34"/>
      <c r="AD497" s="34"/>
      <c r="AE497" s="34"/>
      <c r="AR497" s="214" t="s">
        <v>279</v>
      </c>
      <c r="AT497" s="214" t="s">
        <v>125</v>
      </c>
      <c r="AU497" s="214" t="s">
        <v>87</v>
      </c>
      <c r="AY497" s="17" t="s">
        <v>122</v>
      </c>
      <c r="BE497" s="215">
        <f>IF(N497="základní",J497,0)</f>
        <v>5179.6099999999997</v>
      </c>
      <c r="BF497" s="215">
        <f>IF(N497="snížená",J497,0)</f>
        <v>0</v>
      </c>
      <c r="BG497" s="215">
        <f>IF(N497="zákl. přenesená",J497,0)</f>
        <v>0</v>
      </c>
      <c r="BH497" s="215">
        <f>IF(N497="sníž. přenesená",J497,0)</f>
        <v>0</v>
      </c>
      <c r="BI497" s="215">
        <f>IF(N497="nulová",J497,0)</f>
        <v>0</v>
      </c>
      <c r="BJ497" s="17" t="s">
        <v>85</v>
      </c>
      <c r="BK497" s="215">
        <f>ROUND(I497*H497,2)</f>
        <v>5179.6099999999997</v>
      </c>
      <c r="BL497" s="17" t="s">
        <v>279</v>
      </c>
      <c r="BM497" s="214" t="s">
        <v>857</v>
      </c>
    </row>
    <row r="498" spans="1:65" s="12" customFormat="1">
      <c r="B498" s="224"/>
      <c r="C498" s="225"/>
      <c r="D498" s="216" t="s">
        <v>217</v>
      </c>
      <c r="E498" s="226" t="s">
        <v>1</v>
      </c>
      <c r="F498" s="227" t="s">
        <v>273</v>
      </c>
      <c r="G498" s="225"/>
      <c r="H498" s="228">
        <v>104.9</v>
      </c>
      <c r="I498" s="229"/>
      <c r="J498" s="225"/>
      <c r="K498" s="225"/>
      <c r="L498" s="230"/>
      <c r="M498" s="231"/>
      <c r="N498" s="232"/>
      <c r="O498" s="232"/>
      <c r="P498" s="232"/>
      <c r="Q498" s="232"/>
      <c r="R498" s="232"/>
      <c r="S498" s="232"/>
      <c r="T498" s="233"/>
      <c r="AT498" s="234" t="s">
        <v>217</v>
      </c>
      <c r="AU498" s="234" t="s">
        <v>87</v>
      </c>
      <c r="AV498" s="12" t="s">
        <v>87</v>
      </c>
      <c r="AW498" s="12" t="s">
        <v>32</v>
      </c>
      <c r="AX498" s="12" t="s">
        <v>77</v>
      </c>
      <c r="AY498" s="234" t="s">
        <v>122</v>
      </c>
    </row>
    <row r="499" spans="1:65" s="12" customFormat="1">
      <c r="B499" s="224"/>
      <c r="C499" s="225"/>
      <c r="D499" s="216" t="s">
        <v>217</v>
      </c>
      <c r="E499" s="226" t="s">
        <v>1</v>
      </c>
      <c r="F499" s="227" t="s">
        <v>278</v>
      </c>
      <c r="G499" s="225"/>
      <c r="H499" s="228">
        <v>23.8</v>
      </c>
      <c r="I499" s="229"/>
      <c r="J499" s="225"/>
      <c r="K499" s="225"/>
      <c r="L499" s="230"/>
      <c r="M499" s="231"/>
      <c r="N499" s="232"/>
      <c r="O499" s="232"/>
      <c r="P499" s="232"/>
      <c r="Q499" s="232"/>
      <c r="R499" s="232"/>
      <c r="S499" s="232"/>
      <c r="T499" s="233"/>
      <c r="AT499" s="234" t="s">
        <v>217</v>
      </c>
      <c r="AU499" s="234" t="s">
        <v>87</v>
      </c>
      <c r="AV499" s="12" t="s">
        <v>87</v>
      </c>
      <c r="AW499" s="12" t="s">
        <v>32</v>
      </c>
      <c r="AX499" s="12" t="s">
        <v>77</v>
      </c>
      <c r="AY499" s="234" t="s">
        <v>122</v>
      </c>
    </row>
    <row r="500" spans="1:65" s="12" customFormat="1">
      <c r="B500" s="224"/>
      <c r="C500" s="225"/>
      <c r="D500" s="216" t="s">
        <v>217</v>
      </c>
      <c r="E500" s="226" t="s">
        <v>1</v>
      </c>
      <c r="F500" s="227" t="s">
        <v>274</v>
      </c>
      <c r="G500" s="225"/>
      <c r="H500" s="228">
        <v>24.9</v>
      </c>
      <c r="I500" s="229"/>
      <c r="J500" s="225"/>
      <c r="K500" s="225"/>
      <c r="L500" s="230"/>
      <c r="M500" s="231"/>
      <c r="N500" s="232"/>
      <c r="O500" s="232"/>
      <c r="P500" s="232"/>
      <c r="Q500" s="232"/>
      <c r="R500" s="232"/>
      <c r="S500" s="232"/>
      <c r="T500" s="233"/>
      <c r="AT500" s="234" t="s">
        <v>217</v>
      </c>
      <c r="AU500" s="234" t="s">
        <v>87</v>
      </c>
      <c r="AV500" s="12" t="s">
        <v>87</v>
      </c>
      <c r="AW500" s="12" t="s">
        <v>32</v>
      </c>
      <c r="AX500" s="12" t="s">
        <v>77</v>
      </c>
      <c r="AY500" s="234" t="s">
        <v>122</v>
      </c>
    </row>
    <row r="501" spans="1:65" s="12" customFormat="1">
      <c r="B501" s="224"/>
      <c r="C501" s="225"/>
      <c r="D501" s="216" t="s">
        <v>217</v>
      </c>
      <c r="E501" s="226" t="s">
        <v>1</v>
      </c>
      <c r="F501" s="227" t="s">
        <v>283</v>
      </c>
      <c r="G501" s="225"/>
      <c r="H501" s="228">
        <v>388.2</v>
      </c>
      <c r="I501" s="229"/>
      <c r="J501" s="225"/>
      <c r="K501" s="225"/>
      <c r="L501" s="230"/>
      <c r="M501" s="231"/>
      <c r="N501" s="232"/>
      <c r="O501" s="232"/>
      <c r="P501" s="232"/>
      <c r="Q501" s="232"/>
      <c r="R501" s="232"/>
      <c r="S501" s="232"/>
      <c r="T501" s="233"/>
      <c r="AT501" s="234" t="s">
        <v>217</v>
      </c>
      <c r="AU501" s="234" t="s">
        <v>87</v>
      </c>
      <c r="AV501" s="12" t="s">
        <v>87</v>
      </c>
      <c r="AW501" s="12" t="s">
        <v>32</v>
      </c>
      <c r="AX501" s="12" t="s">
        <v>77</v>
      </c>
      <c r="AY501" s="234" t="s">
        <v>122</v>
      </c>
    </row>
    <row r="502" spans="1:65" s="14" customFormat="1">
      <c r="B502" s="246"/>
      <c r="C502" s="247"/>
      <c r="D502" s="216" t="s">
        <v>217</v>
      </c>
      <c r="E502" s="248" t="s">
        <v>1</v>
      </c>
      <c r="F502" s="249" t="s">
        <v>226</v>
      </c>
      <c r="G502" s="247"/>
      <c r="H502" s="250">
        <v>541.79999999999995</v>
      </c>
      <c r="I502" s="251"/>
      <c r="J502" s="247"/>
      <c r="K502" s="247"/>
      <c r="L502" s="252"/>
      <c r="M502" s="253"/>
      <c r="N502" s="254"/>
      <c r="O502" s="254"/>
      <c r="P502" s="254"/>
      <c r="Q502" s="254"/>
      <c r="R502" s="254"/>
      <c r="S502" s="254"/>
      <c r="T502" s="255"/>
      <c r="AT502" s="256" t="s">
        <v>217</v>
      </c>
      <c r="AU502" s="256" t="s">
        <v>87</v>
      </c>
      <c r="AV502" s="14" t="s">
        <v>141</v>
      </c>
      <c r="AW502" s="14" t="s">
        <v>32</v>
      </c>
      <c r="AX502" s="14" t="s">
        <v>85</v>
      </c>
      <c r="AY502" s="256" t="s">
        <v>122</v>
      </c>
    </row>
    <row r="503" spans="1:65" s="1" customFormat="1" ht="16.5" customHeight="1">
      <c r="A503" s="34"/>
      <c r="B503" s="35"/>
      <c r="C503" s="203" t="s">
        <v>858</v>
      </c>
      <c r="D503" s="203" t="s">
        <v>125</v>
      </c>
      <c r="E503" s="204" t="s">
        <v>859</v>
      </c>
      <c r="F503" s="205" t="s">
        <v>860</v>
      </c>
      <c r="G503" s="206" t="s">
        <v>215</v>
      </c>
      <c r="H503" s="207">
        <v>1034.9000000000001</v>
      </c>
      <c r="I503" s="208">
        <v>45.47</v>
      </c>
      <c r="J503" s="209">
        <f>ROUND(I503*H503,2)</f>
        <v>47056.9</v>
      </c>
      <c r="K503" s="205" t="s">
        <v>129</v>
      </c>
      <c r="L503" s="39"/>
      <c r="M503" s="210" t="s">
        <v>1</v>
      </c>
      <c r="N503" s="211" t="s">
        <v>42</v>
      </c>
      <c r="O503" s="71"/>
      <c r="P503" s="212">
        <f>O503*H503</f>
        <v>0</v>
      </c>
      <c r="Q503" s="212">
        <v>2.9999999999999997E-4</v>
      </c>
      <c r="R503" s="212">
        <f>Q503*H503</f>
        <v>0.31047000000000002</v>
      </c>
      <c r="S503" s="212">
        <v>0</v>
      </c>
      <c r="T503" s="213">
        <f>S503*H503</f>
        <v>0</v>
      </c>
      <c r="U503" s="34"/>
      <c r="V503" s="34"/>
      <c r="W503" s="34"/>
      <c r="X503" s="34"/>
      <c r="Y503" s="34"/>
      <c r="Z503" s="34"/>
      <c r="AA503" s="34"/>
      <c r="AB503" s="34"/>
      <c r="AC503" s="34"/>
      <c r="AD503" s="34"/>
      <c r="AE503" s="34"/>
      <c r="AR503" s="214" t="s">
        <v>279</v>
      </c>
      <c r="AT503" s="214" t="s">
        <v>125</v>
      </c>
      <c r="AU503" s="214" t="s">
        <v>87</v>
      </c>
      <c r="AY503" s="17" t="s">
        <v>122</v>
      </c>
      <c r="BE503" s="215">
        <f>IF(N503="základní",J503,0)</f>
        <v>47056.9</v>
      </c>
      <c r="BF503" s="215">
        <f>IF(N503="snížená",J503,0)</f>
        <v>0</v>
      </c>
      <c r="BG503" s="215">
        <f>IF(N503="zákl. přenesená",J503,0)</f>
        <v>0</v>
      </c>
      <c r="BH503" s="215">
        <f>IF(N503="sníž. přenesená",J503,0)</f>
        <v>0</v>
      </c>
      <c r="BI503" s="215">
        <f>IF(N503="nulová",J503,0)</f>
        <v>0</v>
      </c>
      <c r="BJ503" s="17" t="s">
        <v>85</v>
      </c>
      <c r="BK503" s="215">
        <f>ROUND(I503*H503,2)</f>
        <v>47056.9</v>
      </c>
      <c r="BL503" s="17" t="s">
        <v>279</v>
      </c>
      <c r="BM503" s="214" t="s">
        <v>861</v>
      </c>
    </row>
    <row r="504" spans="1:65" s="12" customFormat="1">
      <c r="B504" s="224"/>
      <c r="C504" s="225"/>
      <c r="D504" s="216" t="s">
        <v>217</v>
      </c>
      <c r="E504" s="226" t="s">
        <v>1</v>
      </c>
      <c r="F504" s="227" t="s">
        <v>862</v>
      </c>
      <c r="G504" s="225"/>
      <c r="H504" s="228">
        <v>541.79999999999995</v>
      </c>
      <c r="I504" s="229"/>
      <c r="J504" s="225"/>
      <c r="K504" s="225"/>
      <c r="L504" s="230"/>
      <c r="M504" s="231"/>
      <c r="N504" s="232"/>
      <c r="O504" s="232"/>
      <c r="P504" s="232"/>
      <c r="Q504" s="232"/>
      <c r="R504" s="232"/>
      <c r="S504" s="232"/>
      <c r="T504" s="233"/>
      <c r="AT504" s="234" t="s">
        <v>217</v>
      </c>
      <c r="AU504" s="234" t="s">
        <v>87</v>
      </c>
      <c r="AV504" s="12" t="s">
        <v>87</v>
      </c>
      <c r="AW504" s="12" t="s">
        <v>32</v>
      </c>
      <c r="AX504" s="12" t="s">
        <v>77</v>
      </c>
      <c r="AY504" s="234" t="s">
        <v>122</v>
      </c>
    </row>
    <row r="505" spans="1:65" s="12" customFormat="1">
      <c r="B505" s="224"/>
      <c r="C505" s="225"/>
      <c r="D505" s="216" t="s">
        <v>217</v>
      </c>
      <c r="E505" s="226" t="s">
        <v>1</v>
      </c>
      <c r="F505" s="227" t="s">
        <v>863</v>
      </c>
      <c r="G505" s="225"/>
      <c r="H505" s="228">
        <v>493.1</v>
      </c>
      <c r="I505" s="229"/>
      <c r="J505" s="225"/>
      <c r="K505" s="225"/>
      <c r="L505" s="230"/>
      <c r="M505" s="231"/>
      <c r="N505" s="232"/>
      <c r="O505" s="232"/>
      <c r="P505" s="232"/>
      <c r="Q505" s="232"/>
      <c r="R505" s="232"/>
      <c r="S505" s="232"/>
      <c r="T505" s="233"/>
      <c r="AT505" s="234" t="s">
        <v>217</v>
      </c>
      <c r="AU505" s="234" t="s">
        <v>87</v>
      </c>
      <c r="AV505" s="12" t="s">
        <v>87</v>
      </c>
      <c r="AW505" s="12" t="s">
        <v>32</v>
      </c>
      <c r="AX505" s="12" t="s">
        <v>77</v>
      </c>
      <c r="AY505" s="234" t="s">
        <v>122</v>
      </c>
    </row>
    <row r="506" spans="1:65" s="14" customFormat="1">
      <c r="B506" s="246"/>
      <c r="C506" s="247"/>
      <c r="D506" s="216" t="s">
        <v>217</v>
      </c>
      <c r="E506" s="248" t="s">
        <v>1</v>
      </c>
      <c r="F506" s="249" t="s">
        <v>226</v>
      </c>
      <c r="G506" s="247"/>
      <c r="H506" s="250">
        <v>1034.9000000000001</v>
      </c>
      <c r="I506" s="251"/>
      <c r="J506" s="247"/>
      <c r="K506" s="247"/>
      <c r="L506" s="252"/>
      <c r="M506" s="253"/>
      <c r="N506" s="254"/>
      <c r="O506" s="254"/>
      <c r="P506" s="254"/>
      <c r="Q506" s="254"/>
      <c r="R506" s="254"/>
      <c r="S506" s="254"/>
      <c r="T506" s="255"/>
      <c r="AT506" s="256" t="s">
        <v>217</v>
      </c>
      <c r="AU506" s="256" t="s">
        <v>87</v>
      </c>
      <c r="AV506" s="14" t="s">
        <v>141</v>
      </c>
      <c r="AW506" s="14" t="s">
        <v>32</v>
      </c>
      <c r="AX506" s="14" t="s">
        <v>85</v>
      </c>
      <c r="AY506" s="256" t="s">
        <v>122</v>
      </c>
    </row>
    <row r="507" spans="1:65" s="1" customFormat="1" ht="21.75" customHeight="1">
      <c r="A507" s="34"/>
      <c r="B507" s="35"/>
      <c r="C507" s="203" t="s">
        <v>864</v>
      </c>
      <c r="D507" s="203" t="s">
        <v>125</v>
      </c>
      <c r="E507" s="204" t="s">
        <v>865</v>
      </c>
      <c r="F507" s="205" t="s">
        <v>866</v>
      </c>
      <c r="G507" s="206" t="s">
        <v>244</v>
      </c>
      <c r="H507" s="207">
        <v>230</v>
      </c>
      <c r="I507" s="208">
        <v>111.88</v>
      </c>
      <c r="J507" s="209">
        <f>ROUND(I507*H507,2)</f>
        <v>25732.400000000001</v>
      </c>
      <c r="K507" s="205" t="s">
        <v>129</v>
      </c>
      <c r="L507" s="39"/>
      <c r="M507" s="210" t="s">
        <v>1</v>
      </c>
      <c r="N507" s="211" t="s">
        <v>42</v>
      </c>
      <c r="O507" s="71"/>
      <c r="P507" s="212">
        <f>O507*H507</f>
        <v>0</v>
      </c>
      <c r="Q507" s="212">
        <v>7.3999999999999999E-4</v>
      </c>
      <c r="R507" s="212">
        <f>Q507*H507</f>
        <v>0.17019999999999999</v>
      </c>
      <c r="S507" s="212">
        <v>0</v>
      </c>
      <c r="T507" s="213">
        <f>S507*H507</f>
        <v>0</v>
      </c>
      <c r="U507" s="34"/>
      <c r="V507" s="34"/>
      <c r="W507" s="34"/>
      <c r="X507" s="34"/>
      <c r="Y507" s="34"/>
      <c r="Z507" s="34"/>
      <c r="AA507" s="34"/>
      <c r="AB507" s="34"/>
      <c r="AC507" s="34"/>
      <c r="AD507" s="34"/>
      <c r="AE507" s="34"/>
      <c r="AR507" s="214" t="s">
        <v>279</v>
      </c>
      <c r="AT507" s="214" t="s">
        <v>125</v>
      </c>
      <c r="AU507" s="214" t="s">
        <v>87</v>
      </c>
      <c r="AY507" s="17" t="s">
        <v>122</v>
      </c>
      <c r="BE507" s="215">
        <f>IF(N507="základní",J507,0)</f>
        <v>25732.400000000001</v>
      </c>
      <c r="BF507" s="215">
        <f>IF(N507="snížená",J507,0)</f>
        <v>0</v>
      </c>
      <c r="BG507" s="215">
        <f>IF(N507="zákl. přenesená",J507,0)</f>
        <v>0</v>
      </c>
      <c r="BH507" s="215">
        <f>IF(N507="sníž. přenesená",J507,0)</f>
        <v>0</v>
      </c>
      <c r="BI507" s="215">
        <f>IF(N507="nulová",J507,0)</f>
        <v>0</v>
      </c>
      <c r="BJ507" s="17" t="s">
        <v>85</v>
      </c>
      <c r="BK507" s="215">
        <f>ROUND(I507*H507,2)</f>
        <v>25732.400000000001</v>
      </c>
      <c r="BL507" s="17" t="s">
        <v>279</v>
      </c>
      <c r="BM507" s="214" t="s">
        <v>867</v>
      </c>
    </row>
    <row r="508" spans="1:65" s="1" customFormat="1" ht="16.5" customHeight="1">
      <c r="A508" s="34"/>
      <c r="B508" s="35"/>
      <c r="C508" s="257" t="s">
        <v>868</v>
      </c>
      <c r="D508" s="257" t="s">
        <v>298</v>
      </c>
      <c r="E508" s="258" t="s">
        <v>869</v>
      </c>
      <c r="F508" s="259" t="s">
        <v>870</v>
      </c>
      <c r="G508" s="260" t="s">
        <v>244</v>
      </c>
      <c r="H508" s="261">
        <v>253</v>
      </c>
      <c r="I508" s="262">
        <v>184.29</v>
      </c>
      <c r="J508" s="263">
        <f>ROUND(I508*H508,2)</f>
        <v>46625.37</v>
      </c>
      <c r="K508" s="259" t="s">
        <v>1</v>
      </c>
      <c r="L508" s="264"/>
      <c r="M508" s="265" t="s">
        <v>1</v>
      </c>
      <c r="N508" s="266" t="s">
        <v>42</v>
      </c>
      <c r="O508" s="71"/>
      <c r="P508" s="212">
        <f>O508*H508</f>
        <v>0</v>
      </c>
      <c r="Q508" s="212">
        <v>2.1000000000000001E-4</v>
      </c>
      <c r="R508" s="212">
        <f>Q508*H508</f>
        <v>5.3130000000000004E-2</v>
      </c>
      <c r="S508" s="212">
        <v>0</v>
      </c>
      <c r="T508" s="213">
        <f>S508*H508</f>
        <v>0</v>
      </c>
      <c r="U508" s="34"/>
      <c r="V508" s="34"/>
      <c r="W508" s="34"/>
      <c r="X508" s="34"/>
      <c r="Y508" s="34"/>
      <c r="Z508" s="34"/>
      <c r="AA508" s="34"/>
      <c r="AB508" s="34"/>
      <c r="AC508" s="34"/>
      <c r="AD508" s="34"/>
      <c r="AE508" s="34"/>
      <c r="AR508" s="214" t="s">
        <v>396</v>
      </c>
      <c r="AT508" s="214" t="s">
        <v>298</v>
      </c>
      <c r="AU508" s="214" t="s">
        <v>87</v>
      </c>
      <c r="AY508" s="17" t="s">
        <v>122</v>
      </c>
      <c r="BE508" s="215">
        <f>IF(N508="základní",J508,0)</f>
        <v>46625.37</v>
      </c>
      <c r="BF508" s="215">
        <f>IF(N508="snížená",J508,0)</f>
        <v>0</v>
      </c>
      <c r="BG508" s="215">
        <f>IF(N508="zákl. přenesená",J508,0)</f>
        <v>0</v>
      </c>
      <c r="BH508" s="215">
        <f>IF(N508="sníž. přenesená",J508,0)</f>
        <v>0</v>
      </c>
      <c r="BI508" s="215">
        <f>IF(N508="nulová",J508,0)</f>
        <v>0</v>
      </c>
      <c r="BJ508" s="17" t="s">
        <v>85</v>
      </c>
      <c r="BK508" s="215">
        <f>ROUND(I508*H508,2)</f>
        <v>46625.37</v>
      </c>
      <c r="BL508" s="17" t="s">
        <v>279</v>
      </c>
      <c r="BM508" s="214" t="s">
        <v>871</v>
      </c>
    </row>
    <row r="509" spans="1:65" s="12" customFormat="1">
      <c r="B509" s="224"/>
      <c r="C509" s="225"/>
      <c r="D509" s="216" t="s">
        <v>217</v>
      </c>
      <c r="E509" s="226" t="s">
        <v>1</v>
      </c>
      <c r="F509" s="227" t="s">
        <v>872</v>
      </c>
      <c r="G509" s="225"/>
      <c r="H509" s="228">
        <v>253</v>
      </c>
      <c r="I509" s="229"/>
      <c r="J509" s="225"/>
      <c r="K509" s="225"/>
      <c r="L509" s="230"/>
      <c r="M509" s="231"/>
      <c r="N509" s="232"/>
      <c r="O509" s="232"/>
      <c r="P509" s="232"/>
      <c r="Q509" s="232"/>
      <c r="R509" s="232"/>
      <c r="S509" s="232"/>
      <c r="T509" s="233"/>
      <c r="AT509" s="234" t="s">
        <v>217</v>
      </c>
      <c r="AU509" s="234" t="s">
        <v>87</v>
      </c>
      <c r="AV509" s="12" t="s">
        <v>87</v>
      </c>
      <c r="AW509" s="12" t="s">
        <v>32</v>
      </c>
      <c r="AX509" s="12" t="s">
        <v>85</v>
      </c>
      <c r="AY509" s="234" t="s">
        <v>122</v>
      </c>
    </row>
    <row r="510" spans="1:65" s="1" customFormat="1" ht="21.75" customHeight="1">
      <c r="A510" s="34"/>
      <c r="B510" s="35"/>
      <c r="C510" s="203" t="s">
        <v>873</v>
      </c>
      <c r="D510" s="203" t="s">
        <v>125</v>
      </c>
      <c r="E510" s="204" t="s">
        <v>874</v>
      </c>
      <c r="F510" s="205" t="s">
        <v>875</v>
      </c>
      <c r="G510" s="206" t="s">
        <v>215</v>
      </c>
      <c r="H510" s="207">
        <v>493.1</v>
      </c>
      <c r="I510" s="208">
        <v>768.95</v>
      </c>
      <c r="J510" s="209">
        <f>ROUND(I510*H510,2)</f>
        <v>379169.25</v>
      </c>
      <c r="K510" s="205" t="s">
        <v>129</v>
      </c>
      <c r="L510" s="39"/>
      <c r="M510" s="210" t="s">
        <v>1</v>
      </c>
      <c r="N510" s="211" t="s">
        <v>42</v>
      </c>
      <c r="O510" s="71"/>
      <c r="P510" s="212">
        <f>O510*H510</f>
        <v>0</v>
      </c>
      <c r="Q510" s="212">
        <v>8.9999999999999993E-3</v>
      </c>
      <c r="R510" s="212">
        <f>Q510*H510</f>
        <v>4.4379</v>
      </c>
      <c r="S510" s="212">
        <v>0</v>
      </c>
      <c r="T510" s="213">
        <f>S510*H510</f>
        <v>0</v>
      </c>
      <c r="U510" s="34"/>
      <c r="V510" s="34"/>
      <c r="W510" s="34"/>
      <c r="X510" s="34"/>
      <c r="Y510" s="34"/>
      <c r="Z510" s="34"/>
      <c r="AA510" s="34"/>
      <c r="AB510" s="34"/>
      <c r="AC510" s="34"/>
      <c r="AD510" s="34"/>
      <c r="AE510" s="34"/>
      <c r="AR510" s="214" t="s">
        <v>279</v>
      </c>
      <c r="AT510" s="214" t="s">
        <v>125</v>
      </c>
      <c r="AU510" s="214" t="s">
        <v>87</v>
      </c>
      <c r="AY510" s="17" t="s">
        <v>122</v>
      </c>
      <c r="BE510" s="215">
        <f>IF(N510="základní",J510,0)</f>
        <v>379169.25</v>
      </c>
      <c r="BF510" s="215">
        <f>IF(N510="snížená",J510,0)</f>
        <v>0</v>
      </c>
      <c r="BG510" s="215">
        <f>IF(N510="zákl. přenesená",J510,0)</f>
        <v>0</v>
      </c>
      <c r="BH510" s="215">
        <f>IF(N510="sníž. přenesená",J510,0)</f>
        <v>0</v>
      </c>
      <c r="BI510" s="215">
        <f>IF(N510="nulová",J510,0)</f>
        <v>0</v>
      </c>
      <c r="BJ510" s="17" t="s">
        <v>85</v>
      </c>
      <c r="BK510" s="215">
        <f>ROUND(I510*H510,2)</f>
        <v>379169.25</v>
      </c>
      <c r="BL510" s="17" t="s">
        <v>279</v>
      </c>
      <c r="BM510" s="214" t="s">
        <v>876</v>
      </c>
    </row>
    <row r="511" spans="1:65" s="1" customFormat="1" ht="19.5">
      <c r="A511" s="34"/>
      <c r="B511" s="35"/>
      <c r="C511" s="36"/>
      <c r="D511" s="216" t="s">
        <v>135</v>
      </c>
      <c r="E511" s="36"/>
      <c r="F511" s="217" t="s">
        <v>877</v>
      </c>
      <c r="G511" s="36"/>
      <c r="H511" s="36"/>
      <c r="I511" s="115"/>
      <c r="J511" s="36"/>
      <c r="K511" s="36"/>
      <c r="L511" s="39"/>
      <c r="M511" s="218"/>
      <c r="N511" s="219"/>
      <c r="O511" s="71"/>
      <c r="P511" s="71"/>
      <c r="Q511" s="71"/>
      <c r="R511" s="71"/>
      <c r="S511" s="71"/>
      <c r="T511" s="72"/>
      <c r="U511" s="34"/>
      <c r="V511" s="34"/>
      <c r="W511" s="34"/>
      <c r="X511" s="34"/>
      <c r="Y511" s="34"/>
      <c r="Z511" s="34"/>
      <c r="AA511" s="34"/>
      <c r="AB511" s="34"/>
      <c r="AC511" s="34"/>
      <c r="AD511" s="34"/>
      <c r="AE511" s="34"/>
      <c r="AT511" s="17" t="s">
        <v>135</v>
      </c>
      <c r="AU511" s="17" t="s">
        <v>87</v>
      </c>
    </row>
    <row r="512" spans="1:65" s="12" customFormat="1">
      <c r="B512" s="224"/>
      <c r="C512" s="225"/>
      <c r="D512" s="216" t="s">
        <v>217</v>
      </c>
      <c r="E512" s="226" t="s">
        <v>1</v>
      </c>
      <c r="F512" s="227" t="s">
        <v>273</v>
      </c>
      <c r="G512" s="225"/>
      <c r="H512" s="228">
        <v>104.9</v>
      </c>
      <c r="I512" s="229"/>
      <c r="J512" s="225"/>
      <c r="K512" s="225"/>
      <c r="L512" s="230"/>
      <c r="M512" s="231"/>
      <c r="N512" s="232"/>
      <c r="O512" s="232"/>
      <c r="P512" s="232"/>
      <c r="Q512" s="232"/>
      <c r="R512" s="232"/>
      <c r="S512" s="232"/>
      <c r="T512" s="233"/>
      <c r="AT512" s="234" t="s">
        <v>217</v>
      </c>
      <c r="AU512" s="234" t="s">
        <v>87</v>
      </c>
      <c r="AV512" s="12" t="s">
        <v>87</v>
      </c>
      <c r="AW512" s="12" t="s">
        <v>32</v>
      </c>
      <c r="AX512" s="12" t="s">
        <v>77</v>
      </c>
      <c r="AY512" s="234" t="s">
        <v>122</v>
      </c>
    </row>
    <row r="513" spans="1:65" s="12" customFormat="1">
      <c r="B513" s="224"/>
      <c r="C513" s="225"/>
      <c r="D513" s="216" t="s">
        <v>217</v>
      </c>
      <c r="E513" s="226" t="s">
        <v>1</v>
      </c>
      <c r="F513" s="227" t="s">
        <v>283</v>
      </c>
      <c r="G513" s="225"/>
      <c r="H513" s="228">
        <v>388.2</v>
      </c>
      <c r="I513" s="229"/>
      <c r="J513" s="225"/>
      <c r="K513" s="225"/>
      <c r="L513" s="230"/>
      <c r="M513" s="231"/>
      <c r="N513" s="232"/>
      <c r="O513" s="232"/>
      <c r="P513" s="232"/>
      <c r="Q513" s="232"/>
      <c r="R513" s="232"/>
      <c r="S513" s="232"/>
      <c r="T513" s="233"/>
      <c r="AT513" s="234" t="s">
        <v>217</v>
      </c>
      <c r="AU513" s="234" t="s">
        <v>87</v>
      </c>
      <c r="AV513" s="12" t="s">
        <v>87</v>
      </c>
      <c r="AW513" s="12" t="s">
        <v>32</v>
      </c>
      <c r="AX513" s="12" t="s">
        <v>77</v>
      </c>
      <c r="AY513" s="234" t="s">
        <v>122</v>
      </c>
    </row>
    <row r="514" spans="1:65" s="14" customFormat="1">
      <c r="B514" s="246"/>
      <c r="C514" s="247"/>
      <c r="D514" s="216" t="s">
        <v>217</v>
      </c>
      <c r="E514" s="248" t="s">
        <v>1</v>
      </c>
      <c r="F514" s="249" t="s">
        <v>226</v>
      </c>
      <c r="G514" s="247"/>
      <c r="H514" s="250">
        <v>493.1</v>
      </c>
      <c r="I514" s="251"/>
      <c r="J514" s="247"/>
      <c r="K514" s="247"/>
      <c r="L514" s="252"/>
      <c r="M514" s="253"/>
      <c r="N514" s="254"/>
      <c r="O514" s="254"/>
      <c r="P514" s="254"/>
      <c r="Q514" s="254"/>
      <c r="R514" s="254"/>
      <c r="S514" s="254"/>
      <c r="T514" s="255"/>
      <c r="AT514" s="256" t="s">
        <v>217</v>
      </c>
      <c r="AU514" s="256" t="s">
        <v>87</v>
      </c>
      <c r="AV514" s="14" t="s">
        <v>141</v>
      </c>
      <c r="AW514" s="14" t="s">
        <v>32</v>
      </c>
      <c r="AX514" s="14" t="s">
        <v>85</v>
      </c>
      <c r="AY514" s="256" t="s">
        <v>122</v>
      </c>
    </row>
    <row r="515" spans="1:65" s="1" customFormat="1" ht="21.75" customHeight="1">
      <c r="A515" s="34"/>
      <c r="B515" s="35"/>
      <c r="C515" s="257" t="s">
        <v>878</v>
      </c>
      <c r="D515" s="257" t="s">
        <v>298</v>
      </c>
      <c r="E515" s="258" t="s">
        <v>879</v>
      </c>
      <c r="F515" s="259" t="s">
        <v>880</v>
      </c>
      <c r="G515" s="260" t="s">
        <v>215</v>
      </c>
      <c r="H515" s="261">
        <v>567.06500000000005</v>
      </c>
      <c r="I515" s="262">
        <v>637.05999999999995</v>
      </c>
      <c r="J515" s="263">
        <f>ROUND(I515*H515,2)</f>
        <v>361254.43</v>
      </c>
      <c r="K515" s="259" t="s">
        <v>1</v>
      </c>
      <c r="L515" s="264"/>
      <c r="M515" s="265" t="s">
        <v>1</v>
      </c>
      <c r="N515" s="266" t="s">
        <v>42</v>
      </c>
      <c r="O515" s="71"/>
      <c r="P515" s="212">
        <f>O515*H515</f>
        <v>0</v>
      </c>
      <c r="Q515" s="212">
        <v>2.5000000000000001E-2</v>
      </c>
      <c r="R515" s="212">
        <f>Q515*H515</f>
        <v>14.176625000000001</v>
      </c>
      <c r="S515" s="212">
        <v>0</v>
      </c>
      <c r="T515" s="213">
        <f>S515*H515</f>
        <v>0</v>
      </c>
      <c r="U515" s="34"/>
      <c r="V515" s="34"/>
      <c r="W515" s="34"/>
      <c r="X515" s="34"/>
      <c r="Y515" s="34"/>
      <c r="Z515" s="34"/>
      <c r="AA515" s="34"/>
      <c r="AB515" s="34"/>
      <c r="AC515" s="34"/>
      <c r="AD515" s="34"/>
      <c r="AE515" s="34"/>
      <c r="AR515" s="214" t="s">
        <v>396</v>
      </c>
      <c r="AT515" s="214" t="s">
        <v>298</v>
      </c>
      <c r="AU515" s="214" t="s">
        <v>87</v>
      </c>
      <c r="AY515" s="17" t="s">
        <v>122</v>
      </c>
      <c r="BE515" s="215">
        <f>IF(N515="základní",J515,0)</f>
        <v>361254.43</v>
      </c>
      <c r="BF515" s="215">
        <f>IF(N515="snížená",J515,0)</f>
        <v>0</v>
      </c>
      <c r="BG515" s="215">
        <f>IF(N515="zákl. přenesená",J515,0)</f>
        <v>0</v>
      </c>
      <c r="BH515" s="215">
        <f>IF(N515="sníž. přenesená",J515,0)</f>
        <v>0</v>
      </c>
      <c r="BI515" s="215">
        <f>IF(N515="nulová",J515,0)</f>
        <v>0</v>
      </c>
      <c r="BJ515" s="17" t="s">
        <v>85</v>
      </c>
      <c r="BK515" s="215">
        <f>ROUND(I515*H515,2)</f>
        <v>361254.43</v>
      </c>
      <c r="BL515" s="17" t="s">
        <v>279</v>
      </c>
      <c r="BM515" s="214" t="s">
        <v>881</v>
      </c>
    </row>
    <row r="516" spans="1:65" s="12" customFormat="1">
      <c r="B516" s="224"/>
      <c r="C516" s="225"/>
      <c r="D516" s="216" t="s">
        <v>217</v>
      </c>
      <c r="E516" s="226" t="s">
        <v>1</v>
      </c>
      <c r="F516" s="227" t="s">
        <v>882</v>
      </c>
      <c r="G516" s="225"/>
      <c r="H516" s="228">
        <v>567.06500000000005</v>
      </c>
      <c r="I516" s="229"/>
      <c r="J516" s="225"/>
      <c r="K516" s="225"/>
      <c r="L516" s="230"/>
      <c r="M516" s="231"/>
      <c r="N516" s="232"/>
      <c r="O516" s="232"/>
      <c r="P516" s="232"/>
      <c r="Q516" s="232"/>
      <c r="R516" s="232"/>
      <c r="S516" s="232"/>
      <c r="T516" s="233"/>
      <c r="AT516" s="234" t="s">
        <v>217</v>
      </c>
      <c r="AU516" s="234" t="s">
        <v>87</v>
      </c>
      <c r="AV516" s="12" t="s">
        <v>87</v>
      </c>
      <c r="AW516" s="12" t="s">
        <v>32</v>
      </c>
      <c r="AX516" s="12" t="s">
        <v>85</v>
      </c>
      <c r="AY516" s="234" t="s">
        <v>122</v>
      </c>
    </row>
    <row r="517" spans="1:65" s="1" customFormat="1" ht="33" customHeight="1">
      <c r="A517" s="34"/>
      <c r="B517" s="35"/>
      <c r="C517" s="203" t="s">
        <v>883</v>
      </c>
      <c r="D517" s="203" t="s">
        <v>125</v>
      </c>
      <c r="E517" s="204" t="s">
        <v>884</v>
      </c>
      <c r="F517" s="205" t="s">
        <v>885</v>
      </c>
      <c r="G517" s="206" t="s">
        <v>215</v>
      </c>
      <c r="H517" s="207">
        <v>48.7</v>
      </c>
      <c r="I517" s="208">
        <v>467.49</v>
      </c>
      <c r="J517" s="209">
        <f>ROUND(I517*H517,2)</f>
        <v>22766.76</v>
      </c>
      <c r="K517" s="205" t="s">
        <v>129</v>
      </c>
      <c r="L517" s="39"/>
      <c r="M517" s="210" t="s">
        <v>1</v>
      </c>
      <c r="N517" s="211" t="s">
        <v>42</v>
      </c>
      <c r="O517" s="71"/>
      <c r="P517" s="212">
        <f>O517*H517</f>
        <v>0</v>
      </c>
      <c r="Q517" s="212">
        <v>5.8799999999999998E-3</v>
      </c>
      <c r="R517" s="212">
        <f>Q517*H517</f>
        <v>0.286356</v>
      </c>
      <c r="S517" s="212">
        <v>0</v>
      </c>
      <c r="T517" s="213">
        <f>S517*H517</f>
        <v>0</v>
      </c>
      <c r="U517" s="34"/>
      <c r="V517" s="34"/>
      <c r="W517" s="34"/>
      <c r="X517" s="34"/>
      <c r="Y517" s="34"/>
      <c r="Z517" s="34"/>
      <c r="AA517" s="34"/>
      <c r="AB517" s="34"/>
      <c r="AC517" s="34"/>
      <c r="AD517" s="34"/>
      <c r="AE517" s="34"/>
      <c r="AR517" s="214" t="s">
        <v>279</v>
      </c>
      <c r="AT517" s="214" t="s">
        <v>125</v>
      </c>
      <c r="AU517" s="214" t="s">
        <v>87</v>
      </c>
      <c r="AY517" s="17" t="s">
        <v>122</v>
      </c>
      <c r="BE517" s="215">
        <f>IF(N517="základní",J517,0)</f>
        <v>22766.76</v>
      </c>
      <c r="BF517" s="215">
        <f>IF(N517="snížená",J517,0)</f>
        <v>0</v>
      </c>
      <c r="BG517" s="215">
        <f>IF(N517="zákl. přenesená",J517,0)</f>
        <v>0</v>
      </c>
      <c r="BH517" s="215">
        <f>IF(N517="sníž. přenesená",J517,0)</f>
        <v>0</v>
      </c>
      <c r="BI517" s="215">
        <f>IF(N517="nulová",J517,0)</f>
        <v>0</v>
      </c>
      <c r="BJ517" s="17" t="s">
        <v>85</v>
      </c>
      <c r="BK517" s="215">
        <f>ROUND(I517*H517,2)</f>
        <v>22766.76</v>
      </c>
      <c r="BL517" s="17" t="s">
        <v>279</v>
      </c>
      <c r="BM517" s="214" t="s">
        <v>886</v>
      </c>
    </row>
    <row r="518" spans="1:65" s="12" customFormat="1">
      <c r="B518" s="224"/>
      <c r="C518" s="225"/>
      <c r="D518" s="216" t="s">
        <v>217</v>
      </c>
      <c r="E518" s="226" t="s">
        <v>1</v>
      </c>
      <c r="F518" s="227" t="s">
        <v>278</v>
      </c>
      <c r="G518" s="225"/>
      <c r="H518" s="228">
        <v>23.8</v>
      </c>
      <c r="I518" s="229"/>
      <c r="J518" s="225"/>
      <c r="K518" s="225"/>
      <c r="L518" s="230"/>
      <c r="M518" s="231"/>
      <c r="N518" s="232"/>
      <c r="O518" s="232"/>
      <c r="P518" s="232"/>
      <c r="Q518" s="232"/>
      <c r="R518" s="232"/>
      <c r="S518" s="232"/>
      <c r="T518" s="233"/>
      <c r="AT518" s="234" t="s">
        <v>217</v>
      </c>
      <c r="AU518" s="234" t="s">
        <v>87</v>
      </c>
      <c r="AV518" s="12" t="s">
        <v>87</v>
      </c>
      <c r="AW518" s="12" t="s">
        <v>32</v>
      </c>
      <c r="AX518" s="12" t="s">
        <v>77</v>
      </c>
      <c r="AY518" s="234" t="s">
        <v>122</v>
      </c>
    </row>
    <row r="519" spans="1:65" s="12" customFormat="1">
      <c r="B519" s="224"/>
      <c r="C519" s="225"/>
      <c r="D519" s="216" t="s">
        <v>217</v>
      </c>
      <c r="E519" s="226" t="s">
        <v>1</v>
      </c>
      <c r="F519" s="227" t="s">
        <v>274</v>
      </c>
      <c r="G519" s="225"/>
      <c r="H519" s="228">
        <v>24.9</v>
      </c>
      <c r="I519" s="229"/>
      <c r="J519" s="225"/>
      <c r="K519" s="225"/>
      <c r="L519" s="230"/>
      <c r="M519" s="231"/>
      <c r="N519" s="232"/>
      <c r="O519" s="232"/>
      <c r="P519" s="232"/>
      <c r="Q519" s="232"/>
      <c r="R519" s="232"/>
      <c r="S519" s="232"/>
      <c r="T519" s="233"/>
      <c r="AT519" s="234" t="s">
        <v>217</v>
      </c>
      <c r="AU519" s="234" t="s">
        <v>87</v>
      </c>
      <c r="AV519" s="12" t="s">
        <v>87</v>
      </c>
      <c r="AW519" s="12" t="s">
        <v>32</v>
      </c>
      <c r="AX519" s="12" t="s">
        <v>77</v>
      </c>
      <c r="AY519" s="234" t="s">
        <v>122</v>
      </c>
    </row>
    <row r="520" spans="1:65" s="14" customFormat="1">
      <c r="B520" s="246"/>
      <c r="C520" s="247"/>
      <c r="D520" s="216" t="s">
        <v>217</v>
      </c>
      <c r="E520" s="248" t="s">
        <v>1</v>
      </c>
      <c r="F520" s="249" t="s">
        <v>226</v>
      </c>
      <c r="G520" s="247"/>
      <c r="H520" s="250">
        <v>48.7</v>
      </c>
      <c r="I520" s="251"/>
      <c r="J520" s="247"/>
      <c r="K520" s="247"/>
      <c r="L520" s="252"/>
      <c r="M520" s="253"/>
      <c r="N520" s="254"/>
      <c r="O520" s="254"/>
      <c r="P520" s="254"/>
      <c r="Q520" s="254"/>
      <c r="R520" s="254"/>
      <c r="S520" s="254"/>
      <c r="T520" s="255"/>
      <c r="AT520" s="256" t="s">
        <v>217</v>
      </c>
      <c r="AU520" s="256" t="s">
        <v>87</v>
      </c>
      <c r="AV520" s="14" t="s">
        <v>141</v>
      </c>
      <c r="AW520" s="14" t="s">
        <v>32</v>
      </c>
      <c r="AX520" s="14" t="s">
        <v>85</v>
      </c>
      <c r="AY520" s="256" t="s">
        <v>122</v>
      </c>
    </row>
    <row r="521" spans="1:65" s="1" customFormat="1" ht="21.75" customHeight="1">
      <c r="A521" s="34"/>
      <c r="B521" s="35"/>
      <c r="C521" s="257" t="s">
        <v>887</v>
      </c>
      <c r="D521" s="257" t="s">
        <v>298</v>
      </c>
      <c r="E521" s="258" t="s">
        <v>888</v>
      </c>
      <c r="F521" s="259" t="s">
        <v>889</v>
      </c>
      <c r="G521" s="260" t="s">
        <v>215</v>
      </c>
      <c r="H521" s="261">
        <v>53.57</v>
      </c>
      <c r="I521" s="262">
        <v>409.54</v>
      </c>
      <c r="J521" s="263">
        <f>ROUND(I521*H521,2)</f>
        <v>21939.06</v>
      </c>
      <c r="K521" s="259" t="s">
        <v>1</v>
      </c>
      <c r="L521" s="264"/>
      <c r="M521" s="265" t="s">
        <v>1</v>
      </c>
      <c r="N521" s="266" t="s">
        <v>42</v>
      </c>
      <c r="O521" s="71"/>
      <c r="P521" s="212">
        <f>O521*H521</f>
        <v>0</v>
      </c>
      <c r="Q521" s="212">
        <v>1.6E-2</v>
      </c>
      <c r="R521" s="212">
        <f>Q521*H521</f>
        <v>0.85711999999999999</v>
      </c>
      <c r="S521" s="212">
        <v>0</v>
      </c>
      <c r="T521" s="213">
        <f>S521*H521</f>
        <v>0</v>
      </c>
      <c r="U521" s="34"/>
      <c r="V521" s="34"/>
      <c r="W521" s="34"/>
      <c r="X521" s="34"/>
      <c r="Y521" s="34"/>
      <c r="Z521" s="34"/>
      <c r="AA521" s="34"/>
      <c r="AB521" s="34"/>
      <c r="AC521" s="34"/>
      <c r="AD521" s="34"/>
      <c r="AE521" s="34"/>
      <c r="AR521" s="214" t="s">
        <v>396</v>
      </c>
      <c r="AT521" s="214" t="s">
        <v>298</v>
      </c>
      <c r="AU521" s="214" t="s">
        <v>87</v>
      </c>
      <c r="AY521" s="17" t="s">
        <v>122</v>
      </c>
      <c r="BE521" s="215">
        <f>IF(N521="základní",J521,0)</f>
        <v>21939.06</v>
      </c>
      <c r="BF521" s="215">
        <f>IF(N521="snížená",J521,0)</f>
        <v>0</v>
      </c>
      <c r="BG521" s="215">
        <f>IF(N521="zákl. přenesená",J521,0)</f>
        <v>0</v>
      </c>
      <c r="BH521" s="215">
        <f>IF(N521="sníž. přenesená",J521,0)</f>
        <v>0</v>
      </c>
      <c r="BI521" s="215">
        <f>IF(N521="nulová",J521,0)</f>
        <v>0</v>
      </c>
      <c r="BJ521" s="17" t="s">
        <v>85</v>
      </c>
      <c r="BK521" s="215">
        <f>ROUND(I521*H521,2)</f>
        <v>21939.06</v>
      </c>
      <c r="BL521" s="17" t="s">
        <v>279</v>
      </c>
      <c r="BM521" s="214" t="s">
        <v>890</v>
      </c>
    </row>
    <row r="522" spans="1:65" s="12" customFormat="1">
      <c r="B522" s="224"/>
      <c r="C522" s="225"/>
      <c r="D522" s="216" t="s">
        <v>217</v>
      </c>
      <c r="E522" s="226" t="s">
        <v>1</v>
      </c>
      <c r="F522" s="227" t="s">
        <v>891</v>
      </c>
      <c r="G522" s="225"/>
      <c r="H522" s="228">
        <v>53.57</v>
      </c>
      <c r="I522" s="229"/>
      <c r="J522" s="225"/>
      <c r="K522" s="225"/>
      <c r="L522" s="230"/>
      <c r="M522" s="231"/>
      <c r="N522" s="232"/>
      <c r="O522" s="232"/>
      <c r="P522" s="232"/>
      <c r="Q522" s="232"/>
      <c r="R522" s="232"/>
      <c r="S522" s="232"/>
      <c r="T522" s="233"/>
      <c r="AT522" s="234" t="s">
        <v>217</v>
      </c>
      <c r="AU522" s="234" t="s">
        <v>87</v>
      </c>
      <c r="AV522" s="12" t="s">
        <v>87</v>
      </c>
      <c r="AW522" s="12" t="s">
        <v>32</v>
      </c>
      <c r="AX522" s="12" t="s">
        <v>85</v>
      </c>
      <c r="AY522" s="234" t="s">
        <v>122</v>
      </c>
    </row>
    <row r="523" spans="1:65" s="1" customFormat="1" ht="33" customHeight="1">
      <c r="A523" s="34"/>
      <c r="B523" s="35"/>
      <c r="C523" s="203" t="s">
        <v>892</v>
      </c>
      <c r="D523" s="203" t="s">
        <v>125</v>
      </c>
      <c r="E523" s="204" t="s">
        <v>893</v>
      </c>
      <c r="F523" s="205" t="s">
        <v>894</v>
      </c>
      <c r="G523" s="206" t="s">
        <v>215</v>
      </c>
      <c r="H523" s="207">
        <v>48.7</v>
      </c>
      <c r="I523" s="208">
        <v>38.049999999999997</v>
      </c>
      <c r="J523" s="209">
        <f>ROUND(I523*H523,2)</f>
        <v>1853.04</v>
      </c>
      <c r="K523" s="205" t="s">
        <v>129</v>
      </c>
      <c r="L523" s="39"/>
      <c r="M523" s="210" t="s">
        <v>1</v>
      </c>
      <c r="N523" s="211" t="s">
        <v>42</v>
      </c>
      <c r="O523" s="71"/>
      <c r="P523" s="212">
        <f>O523*H523</f>
        <v>0</v>
      </c>
      <c r="Q523" s="212">
        <v>0</v>
      </c>
      <c r="R523" s="212">
        <f>Q523*H523</f>
        <v>0</v>
      </c>
      <c r="S523" s="212">
        <v>0</v>
      </c>
      <c r="T523" s="213">
        <f>S523*H523</f>
        <v>0</v>
      </c>
      <c r="U523" s="34"/>
      <c r="V523" s="34"/>
      <c r="W523" s="34"/>
      <c r="X523" s="34"/>
      <c r="Y523" s="34"/>
      <c r="Z523" s="34"/>
      <c r="AA523" s="34"/>
      <c r="AB523" s="34"/>
      <c r="AC523" s="34"/>
      <c r="AD523" s="34"/>
      <c r="AE523" s="34"/>
      <c r="AR523" s="214" t="s">
        <v>279</v>
      </c>
      <c r="AT523" s="214" t="s">
        <v>125</v>
      </c>
      <c r="AU523" s="214" t="s">
        <v>87</v>
      </c>
      <c r="AY523" s="17" t="s">
        <v>122</v>
      </c>
      <c r="BE523" s="215">
        <f>IF(N523="základní",J523,0)</f>
        <v>1853.04</v>
      </c>
      <c r="BF523" s="215">
        <f>IF(N523="snížená",J523,0)</f>
        <v>0</v>
      </c>
      <c r="BG523" s="215">
        <f>IF(N523="zákl. přenesená",J523,0)</f>
        <v>0</v>
      </c>
      <c r="BH523" s="215">
        <f>IF(N523="sníž. přenesená",J523,0)</f>
        <v>0</v>
      </c>
      <c r="BI523" s="215">
        <f>IF(N523="nulová",J523,0)</f>
        <v>0</v>
      </c>
      <c r="BJ523" s="17" t="s">
        <v>85</v>
      </c>
      <c r="BK523" s="215">
        <f>ROUND(I523*H523,2)</f>
        <v>1853.04</v>
      </c>
      <c r="BL523" s="17" t="s">
        <v>279</v>
      </c>
      <c r="BM523" s="214" t="s">
        <v>895</v>
      </c>
    </row>
    <row r="524" spans="1:65" s="1" customFormat="1" ht="16.5" customHeight="1">
      <c r="A524" s="34"/>
      <c r="B524" s="35"/>
      <c r="C524" s="203" t="s">
        <v>896</v>
      </c>
      <c r="D524" s="203" t="s">
        <v>125</v>
      </c>
      <c r="E524" s="204" t="s">
        <v>897</v>
      </c>
      <c r="F524" s="205" t="s">
        <v>898</v>
      </c>
      <c r="G524" s="206" t="s">
        <v>244</v>
      </c>
      <c r="H524" s="207">
        <v>45</v>
      </c>
      <c r="I524" s="208">
        <v>30.33</v>
      </c>
      <c r="J524" s="209">
        <f>ROUND(I524*H524,2)</f>
        <v>1364.85</v>
      </c>
      <c r="K524" s="205" t="s">
        <v>129</v>
      </c>
      <c r="L524" s="39"/>
      <c r="M524" s="210" t="s">
        <v>1</v>
      </c>
      <c r="N524" s="211" t="s">
        <v>42</v>
      </c>
      <c r="O524" s="71"/>
      <c r="P524" s="212">
        <f>O524*H524</f>
        <v>0</v>
      </c>
      <c r="Q524" s="212">
        <v>3.0000000000000001E-5</v>
      </c>
      <c r="R524" s="212">
        <f>Q524*H524</f>
        <v>1.3500000000000001E-3</v>
      </c>
      <c r="S524" s="212">
        <v>0</v>
      </c>
      <c r="T524" s="213">
        <f>S524*H524</f>
        <v>0</v>
      </c>
      <c r="U524" s="34"/>
      <c r="V524" s="34"/>
      <c r="W524" s="34"/>
      <c r="X524" s="34"/>
      <c r="Y524" s="34"/>
      <c r="Z524" s="34"/>
      <c r="AA524" s="34"/>
      <c r="AB524" s="34"/>
      <c r="AC524" s="34"/>
      <c r="AD524" s="34"/>
      <c r="AE524" s="34"/>
      <c r="AR524" s="214" t="s">
        <v>279</v>
      </c>
      <c r="AT524" s="214" t="s">
        <v>125</v>
      </c>
      <c r="AU524" s="214" t="s">
        <v>87</v>
      </c>
      <c r="AY524" s="17" t="s">
        <v>122</v>
      </c>
      <c r="BE524" s="215">
        <f>IF(N524="základní",J524,0)</f>
        <v>1364.85</v>
      </c>
      <c r="BF524" s="215">
        <f>IF(N524="snížená",J524,0)</f>
        <v>0</v>
      </c>
      <c r="BG524" s="215">
        <f>IF(N524="zákl. přenesená",J524,0)</f>
        <v>0</v>
      </c>
      <c r="BH524" s="215">
        <f>IF(N524="sníž. přenesená",J524,0)</f>
        <v>0</v>
      </c>
      <c r="BI524" s="215">
        <f>IF(N524="nulová",J524,0)</f>
        <v>0</v>
      </c>
      <c r="BJ524" s="17" t="s">
        <v>85</v>
      </c>
      <c r="BK524" s="215">
        <f>ROUND(I524*H524,2)</f>
        <v>1364.85</v>
      </c>
      <c r="BL524" s="17" t="s">
        <v>279</v>
      </c>
      <c r="BM524" s="214" t="s">
        <v>899</v>
      </c>
    </row>
    <row r="525" spans="1:65" s="1" customFormat="1" ht="21.75" customHeight="1">
      <c r="A525" s="34"/>
      <c r="B525" s="35"/>
      <c r="C525" s="203" t="s">
        <v>900</v>
      </c>
      <c r="D525" s="203" t="s">
        <v>125</v>
      </c>
      <c r="E525" s="204" t="s">
        <v>901</v>
      </c>
      <c r="F525" s="205" t="s">
        <v>902</v>
      </c>
      <c r="G525" s="206" t="s">
        <v>215</v>
      </c>
      <c r="H525" s="207">
        <v>60</v>
      </c>
      <c r="I525" s="208">
        <v>296.89999999999998</v>
      </c>
      <c r="J525" s="209">
        <f>ROUND(I525*H525,2)</f>
        <v>17814</v>
      </c>
      <c r="K525" s="205" t="s">
        <v>129</v>
      </c>
      <c r="L525" s="39"/>
      <c r="M525" s="210" t="s">
        <v>1</v>
      </c>
      <c r="N525" s="211" t="s">
        <v>42</v>
      </c>
      <c r="O525" s="71"/>
      <c r="P525" s="212">
        <f>O525*H525</f>
        <v>0</v>
      </c>
      <c r="Q525" s="212">
        <v>1.5E-3</v>
      </c>
      <c r="R525" s="212">
        <f>Q525*H525</f>
        <v>0.09</v>
      </c>
      <c r="S525" s="212">
        <v>0</v>
      </c>
      <c r="T525" s="213">
        <f>S525*H525</f>
        <v>0</v>
      </c>
      <c r="U525" s="34"/>
      <c r="V525" s="34"/>
      <c r="W525" s="34"/>
      <c r="X525" s="34"/>
      <c r="Y525" s="34"/>
      <c r="Z525" s="34"/>
      <c r="AA525" s="34"/>
      <c r="AB525" s="34"/>
      <c r="AC525" s="34"/>
      <c r="AD525" s="34"/>
      <c r="AE525" s="34"/>
      <c r="AR525" s="214" t="s">
        <v>279</v>
      </c>
      <c r="AT525" s="214" t="s">
        <v>125</v>
      </c>
      <c r="AU525" s="214" t="s">
        <v>87</v>
      </c>
      <c r="AY525" s="17" t="s">
        <v>122</v>
      </c>
      <c r="BE525" s="215">
        <f>IF(N525="základní",J525,0)</f>
        <v>17814</v>
      </c>
      <c r="BF525" s="215">
        <f>IF(N525="snížená",J525,0)</f>
        <v>0</v>
      </c>
      <c r="BG525" s="215">
        <f>IF(N525="zákl. přenesená",J525,0)</f>
        <v>0</v>
      </c>
      <c r="BH525" s="215">
        <f>IF(N525="sníž. přenesená",J525,0)</f>
        <v>0</v>
      </c>
      <c r="BI525" s="215">
        <f>IF(N525="nulová",J525,0)</f>
        <v>0</v>
      </c>
      <c r="BJ525" s="17" t="s">
        <v>85</v>
      </c>
      <c r="BK525" s="215">
        <f>ROUND(I525*H525,2)</f>
        <v>17814</v>
      </c>
      <c r="BL525" s="17" t="s">
        <v>279</v>
      </c>
      <c r="BM525" s="214" t="s">
        <v>903</v>
      </c>
    </row>
    <row r="526" spans="1:65" s="12" customFormat="1">
      <c r="B526" s="224"/>
      <c r="C526" s="225"/>
      <c r="D526" s="216" t="s">
        <v>217</v>
      </c>
      <c r="E526" s="226" t="s">
        <v>1</v>
      </c>
      <c r="F526" s="227" t="s">
        <v>904</v>
      </c>
      <c r="G526" s="225"/>
      <c r="H526" s="228">
        <v>28.56</v>
      </c>
      <c r="I526" s="229"/>
      <c r="J526" s="225"/>
      <c r="K526" s="225"/>
      <c r="L526" s="230"/>
      <c r="M526" s="231"/>
      <c r="N526" s="232"/>
      <c r="O526" s="232"/>
      <c r="P526" s="232"/>
      <c r="Q526" s="232"/>
      <c r="R526" s="232"/>
      <c r="S526" s="232"/>
      <c r="T526" s="233"/>
      <c r="AT526" s="234" t="s">
        <v>217</v>
      </c>
      <c r="AU526" s="234" t="s">
        <v>87</v>
      </c>
      <c r="AV526" s="12" t="s">
        <v>87</v>
      </c>
      <c r="AW526" s="12" t="s">
        <v>32</v>
      </c>
      <c r="AX526" s="12" t="s">
        <v>77</v>
      </c>
      <c r="AY526" s="234" t="s">
        <v>122</v>
      </c>
    </row>
    <row r="527" spans="1:65" s="12" customFormat="1">
      <c r="B527" s="224"/>
      <c r="C527" s="225"/>
      <c r="D527" s="216" t="s">
        <v>217</v>
      </c>
      <c r="E527" s="226" t="s">
        <v>1</v>
      </c>
      <c r="F527" s="227" t="s">
        <v>905</v>
      </c>
      <c r="G527" s="225"/>
      <c r="H527" s="228">
        <v>31.44</v>
      </c>
      <c r="I527" s="229"/>
      <c r="J527" s="225"/>
      <c r="K527" s="225"/>
      <c r="L527" s="230"/>
      <c r="M527" s="231"/>
      <c r="N527" s="232"/>
      <c r="O527" s="232"/>
      <c r="P527" s="232"/>
      <c r="Q527" s="232"/>
      <c r="R527" s="232"/>
      <c r="S527" s="232"/>
      <c r="T527" s="233"/>
      <c r="AT527" s="234" t="s">
        <v>217</v>
      </c>
      <c r="AU527" s="234" t="s">
        <v>87</v>
      </c>
      <c r="AV527" s="12" t="s">
        <v>87</v>
      </c>
      <c r="AW527" s="12" t="s">
        <v>32</v>
      </c>
      <c r="AX527" s="12" t="s">
        <v>77</v>
      </c>
      <c r="AY527" s="234" t="s">
        <v>122</v>
      </c>
    </row>
    <row r="528" spans="1:65" s="14" customFormat="1">
      <c r="B528" s="246"/>
      <c r="C528" s="247"/>
      <c r="D528" s="216" t="s">
        <v>217</v>
      </c>
      <c r="E528" s="248" t="s">
        <v>1</v>
      </c>
      <c r="F528" s="249" t="s">
        <v>226</v>
      </c>
      <c r="G528" s="247"/>
      <c r="H528" s="250">
        <v>60</v>
      </c>
      <c r="I528" s="251"/>
      <c r="J528" s="247"/>
      <c r="K528" s="247"/>
      <c r="L528" s="252"/>
      <c r="M528" s="253"/>
      <c r="N528" s="254"/>
      <c r="O528" s="254"/>
      <c r="P528" s="254"/>
      <c r="Q528" s="254"/>
      <c r="R528" s="254"/>
      <c r="S528" s="254"/>
      <c r="T528" s="255"/>
      <c r="AT528" s="256" t="s">
        <v>217</v>
      </c>
      <c r="AU528" s="256" t="s">
        <v>87</v>
      </c>
      <c r="AV528" s="14" t="s">
        <v>141</v>
      </c>
      <c r="AW528" s="14" t="s">
        <v>32</v>
      </c>
      <c r="AX528" s="14" t="s">
        <v>85</v>
      </c>
      <c r="AY528" s="256" t="s">
        <v>122</v>
      </c>
    </row>
    <row r="529" spans="1:65" s="1" customFormat="1" ht="21.75" customHeight="1">
      <c r="A529" s="34"/>
      <c r="B529" s="35"/>
      <c r="C529" s="203" t="s">
        <v>906</v>
      </c>
      <c r="D529" s="203" t="s">
        <v>125</v>
      </c>
      <c r="E529" s="204" t="s">
        <v>907</v>
      </c>
      <c r="F529" s="205" t="s">
        <v>908</v>
      </c>
      <c r="G529" s="206" t="s">
        <v>215</v>
      </c>
      <c r="H529" s="207">
        <v>60</v>
      </c>
      <c r="I529" s="208">
        <v>39.700000000000003</v>
      </c>
      <c r="J529" s="209">
        <f>ROUND(I529*H529,2)</f>
        <v>2382</v>
      </c>
      <c r="K529" s="205" t="s">
        <v>1</v>
      </c>
      <c r="L529" s="39"/>
      <c r="M529" s="210" t="s">
        <v>1</v>
      </c>
      <c r="N529" s="211" t="s">
        <v>42</v>
      </c>
      <c r="O529" s="71"/>
      <c r="P529" s="212">
        <f>O529*H529</f>
        <v>0</v>
      </c>
      <c r="Q529" s="212">
        <v>2.7999999999999998E-4</v>
      </c>
      <c r="R529" s="212">
        <f>Q529*H529</f>
        <v>1.6799999999999999E-2</v>
      </c>
      <c r="S529" s="212">
        <v>0</v>
      </c>
      <c r="T529" s="213">
        <f>S529*H529</f>
        <v>0</v>
      </c>
      <c r="U529" s="34"/>
      <c r="V529" s="34"/>
      <c r="W529" s="34"/>
      <c r="X529" s="34"/>
      <c r="Y529" s="34"/>
      <c r="Z529" s="34"/>
      <c r="AA529" s="34"/>
      <c r="AB529" s="34"/>
      <c r="AC529" s="34"/>
      <c r="AD529" s="34"/>
      <c r="AE529" s="34"/>
      <c r="AR529" s="214" t="s">
        <v>279</v>
      </c>
      <c r="AT529" s="214" t="s">
        <v>125</v>
      </c>
      <c r="AU529" s="214" t="s">
        <v>87</v>
      </c>
      <c r="AY529" s="17" t="s">
        <v>122</v>
      </c>
      <c r="BE529" s="215">
        <f>IF(N529="základní",J529,0)</f>
        <v>2382</v>
      </c>
      <c r="BF529" s="215">
        <f>IF(N529="snížená",J529,0)</f>
        <v>0</v>
      </c>
      <c r="BG529" s="215">
        <f>IF(N529="zákl. přenesená",J529,0)</f>
        <v>0</v>
      </c>
      <c r="BH529" s="215">
        <f>IF(N529="sníž. přenesená",J529,0)</f>
        <v>0</v>
      </c>
      <c r="BI529" s="215">
        <f>IF(N529="nulová",J529,0)</f>
        <v>0</v>
      </c>
      <c r="BJ529" s="17" t="s">
        <v>85</v>
      </c>
      <c r="BK529" s="215">
        <f>ROUND(I529*H529,2)</f>
        <v>2382</v>
      </c>
      <c r="BL529" s="17" t="s">
        <v>279</v>
      </c>
      <c r="BM529" s="214" t="s">
        <v>909</v>
      </c>
    </row>
    <row r="530" spans="1:65" s="1" customFormat="1" ht="21.75" customHeight="1">
      <c r="A530" s="34"/>
      <c r="B530" s="35"/>
      <c r="C530" s="203" t="s">
        <v>910</v>
      </c>
      <c r="D530" s="203" t="s">
        <v>125</v>
      </c>
      <c r="E530" s="204" t="s">
        <v>911</v>
      </c>
      <c r="F530" s="205" t="s">
        <v>912</v>
      </c>
      <c r="G530" s="206" t="s">
        <v>545</v>
      </c>
      <c r="H530" s="207">
        <v>20.399999999999999</v>
      </c>
      <c r="I530" s="208">
        <v>540.59</v>
      </c>
      <c r="J530" s="209">
        <f>ROUND(I530*H530,2)</f>
        <v>11028.04</v>
      </c>
      <c r="K530" s="205" t="s">
        <v>129</v>
      </c>
      <c r="L530" s="39"/>
      <c r="M530" s="210" t="s">
        <v>1</v>
      </c>
      <c r="N530" s="211" t="s">
        <v>42</v>
      </c>
      <c r="O530" s="71"/>
      <c r="P530" s="212">
        <f>O530*H530</f>
        <v>0</v>
      </c>
      <c r="Q530" s="212">
        <v>0</v>
      </c>
      <c r="R530" s="212">
        <f>Q530*H530</f>
        <v>0</v>
      </c>
      <c r="S530" s="212">
        <v>0</v>
      </c>
      <c r="T530" s="213">
        <f>S530*H530</f>
        <v>0</v>
      </c>
      <c r="U530" s="34"/>
      <c r="V530" s="34"/>
      <c r="W530" s="34"/>
      <c r="X530" s="34"/>
      <c r="Y530" s="34"/>
      <c r="Z530" s="34"/>
      <c r="AA530" s="34"/>
      <c r="AB530" s="34"/>
      <c r="AC530" s="34"/>
      <c r="AD530" s="34"/>
      <c r="AE530" s="34"/>
      <c r="AR530" s="214" t="s">
        <v>279</v>
      </c>
      <c r="AT530" s="214" t="s">
        <v>125</v>
      </c>
      <c r="AU530" s="214" t="s">
        <v>87</v>
      </c>
      <c r="AY530" s="17" t="s">
        <v>122</v>
      </c>
      <c r="BE530" s="215">
        <f>IF(N530="základní",J530,0)</f>
        <v>11028.04</v>
      </c>
      <c r="BF530" s="215">
        <f>IF(N530="snížená",J530,0)</f>
        <v>0</v>
      </c>
      <c r="BG530" s="215">
        <f>IF(N530="zákl. přenesená",J530,0)</f>
        <v>0</v>
      </c>
      <c r="BH530" s="215">
        <f>IF(N530="sníž. přenesená",J530,0)</f>
        <v>0</v>
      </c>
      <c r="BI530" s="215">
        <f>IF(N530="nulová",J530,0)</f>
        <v>0</v>
      </c>
      <c r="BJ530" s="17" t="s">
        <v>85</v>
      </c>
      <c r="BK530" s="215">
        <f>ROUND(I530*H530,2)</f>
        <v>11028.04</v>
      </c>
      <c r="BL530" s="17" t="s">
        <v>279</v>
      </c>
      <c r="BM530" s="214" t="s">
        <v>913</v>
      </c>
    </row>
    <row r="531" spans="1:65" s="11" customFormat="1" ht="22.9" customHeight="1">
      <c r="B531" s="187"/>
      <c r="C531" s="188"/>
      <c r="D531" s="189" t="s">
        <v>76</v>
      </c>
      <c r="E531" s="201" t="s">
        <v>914</v>
      </c>
      <c r="F531" s="201" t="s">
        <v>915</v>
      </c>
      <c r="G531" s="188"/>
      <c r="H531" s="188"/>
      <c r="I531" s="191"/>
      <c r="J531" s="202">
        <f>BK531</f>
        <v>134133.1</v>
      </c>
      <c r="K531" s="188"/>
      <c r="L531" s="193"/>
      <c r="M531" s="194"/>
      <c r="N531" s="195"/>
      <c r="O531" s="195"/>
      <c r="P531" s="196">
        <f>SUM(P532:P565)</f>
        <v>0</v>
      </c>
      <c r="Q531" s="195"/>
      <c r="R531" s="196">
        <f>SUM(R532:R565)</f>
        <v>0.78145539999999991</v>
      </c>
      <c r="S531" s="195"/>
      <c r="T531" s="197">
        <f>SUM(T532:T565)</f>
        <v>0.36479999999999996</v>
      </c>
      <c r="AR531" s="198" t="s">
        <v>87</v>
      </c>
      <c r="AT531" s="199" t="s">
        <v>76</v>
      </c>
      <c r="AU531" s="199" t="s">
        <v>85</v>
      </c>
      <c r="AY531" s="198" t="s">
        <v>122</v>
      </c>
      <c r="BK531" s="200">
        <f>SUM(BK532:BK565)</f>
        <v>134133.1</v>
      </c>
    </row>
    <row r="532" spans="1:65" s="1" customFormat="1" ht="16.5" customHeight="1">
      <c r="A532" s="34"/>
      <c r="B532" s="35"/>
      <c r="C532" s="203" t="s">
        <v>916</v>
      </c>
      <c r="D532" s="203" t="s">
        <v>125</v>
      </c>
      <c r="E532" s="204" t="s">
        <v>917</v>
      </c>
      <c r="F532" s="205" t="s">
        <v>918</v>
      </c>
      <c r="G532" s="206" t="s">
        <v>215</v>
      </c>
      <c r="H532" s="207">
        <v>113.3</v>
      </c>
      <c r="I532" s="208">
        <v>97.04</v>
      </c>
      <c r="J532" s="209">
        <f>ROUND(I532*H532,2)</f>
        <v>10994.63</v>
      </c>
      <c r="K532" s="205" t="s">
        <v>129</v>
      </c>
      <c r="L532" s="39"/>
      <c r="M532" s="210" t="s">
        <v>1</v>
      </c>
      <c r="N532" s="211" t="s">
        <v>42</v>
      </c>
      <c r="O532" s="71"/>
      <c r="P532" s="212">
        <f>O532*H532</f>
        <v>0</v>
      </c>
      <c r="Q532" s="212">
        <v>0</v>
      </c>
      <c r="R532" s="212">
        <f>Q532*H532</f>
        <v>0</v>
      </c>
      <c r="S532" s="212">
        <v>3.0000000000000001E-3</v>
      </c>
      <c r="T532" s="213">
        <f>S532*H532</f>
        <v>0.33989999999999998</v>
      </c>
      <c r="U532" s="34"/>
      <c r="V532" s="34"/>
      <c r="W532" s="34"/>
      <c r="X532" s="34"/>
      <c r="Y532" s="34"/>
      <c r="Z532" s="34"/>
      <c r="AA532" s="34"/>
      <c r="AB532" s="34"/>
      <c r="AC532" s="34"/>
      <c r="AD532" s="34"/>
      <c r="AE532" s="34"/>
      <c r="AR532" s="214" t="s">
        <v>279</v>
      </c>
      <c r="AT532" s="214" t="s">
        <v>125</v>
      </c>
      <c r="AU532" s="214" t="s">
        <v>87</v>
      </c>
      <c r="AY532" s="17" t="s">
        <v>122</v>
      </c>
      <c r="BE532" s="215">
        <f>IF(N532="základní",J532,0)</f>
        <v>10994.63</v>
      </c>
      <c r="BF532" s="215">
        <f>IF(N532="snížená",J532,0)</f>
        <v>0</v>
      </c>
      <c r="BG532" s="215">
        <f>IF(N532="zákl. přenesená",J532,0)</f>
        <v>0</v>
      </c>
      <c r="BH532" s="215">
        <f>IF(N532="sníž. přenesená",J532,0)</f>
        <v>0</v>
      </c>
      <c r="BI532" s="215">
        <f>IF(N532="nulová",J532,0)</f>
        <v>0</v>
      </c>
      <c r="BJ532" s="17" t="s">
        <v>85</v>
      </c>
      <c r="BK532" s="215">
        <f>ROUND(I532*H532,2)</f>
        <v>10994.63</v>
      </c>
      <c r="BL532" s="17" t="s">
        <v>279</v>
      </c>
      <c r="BM532" s="214" t="s">
        <v>919</v>
      </c>
    </row>
    <row r="533" spans="1:65" s="12" customFormat="1">
      <c r="B533" s="224"/>
      <c r="C533" s="225"/>
      <c r="D533" s="216" t="s">
        <v>217</v>
      </c>
      <c r="E533" s="226" t="s">
        <v>1</v>
      </c>
      <c r="F533" s="227" t="s">
        <v>920</v>
      </c>
      <c r="G533" s="225"/>
      <c r="H533" s="228">
        <v>113.3</v>
      </c>
      <c r="I533" s="229"/>
      <c r="J533" s="225"/>
      <c r="K533" s="225"/>
      <c r="L533" s="230"/>
      <c r="M533" s="231"/>
      <c r="N533" s="232"/>
      <c r="O533" s="232"/>
      <c r="P533" s="232"/>
      <c r="Q533" s="232"/>
      <c r="R533" s="232"/>
      <c r="S533" s="232"/>
      <c r="T533" s="233"/>
      <c r="AT533" s="234" t="s">
        <v>217</v>
      </c>
      <c r="AU533" s="234" t="s">
        <v>87</v>
      </c>
      <c r="AV533" s="12" t="s">
        <v>87</v>
      </c>
      <c r="AW533" s="12" t="s">
        <v>32</v>
      </c>
      <c r="AX533" s="12" t="s">
        <v>77</v>
      </c>
      <c r="AY533" s="234" t="s">
        <v>122</v>
      </c>
    </row>
    <row r="534" spans="1:65" s="14" customFormat="1">
      <c r="B534" s="246"/>
      <c r="C534" s="247"/>
      <c r="D534" s="216" t="s">
        <v>217</v>
      </c>
      <c r="E534" s="248" t="s">
        <v>1</v>
      </c>
      <c r="F534" s="249" t="s">
        <v>226</v>
      </c>
      <c r="G534" s="247"/>
      <c r="H534" s="250">
        <v>113.3</v>
      </c>
      <c r="I534" s="251"/>
      <c r="J534" s="247"/>
      <c r="K534" s="247"/>
      <c r="L534" s="252"/>
      <c r="M534" s="253"/>
      <c r="N534" s="254"/>
      <c r="O534" s="254"/>
      <c r="P534" s="254"/>
      <c r="Q534" s="254"/>
      <c r="R534" s="254"/>
      <c r="S534" s="254"/>
      <c r="T534" s="255"/>
      <c r="AT534" s="256" t="s">
        <v>217</v>
      </c>
      <c r="AU534" s="256" t="s">
        <v>87</v>
      </c>
      <c r="AV534" s="14" t="s">
        <v>141</v>
      </c>
      <c r="AW534" s="14" t="s">
        <v>32</v>
      </c>
      <c r="AX534" s="14" t="s">
        <v>85</v>
      </c>
      <c r="AY534" s="256" t="s">
        <v>122</v>
      </c>
    </row>
    <row r="535" spans="1:65" s="1" customFormat="1" ht="21.75" customHeight="1">
      <c r="A535" s="34"/>
      <c r="B535" s="35"/>
      <c r="C535" s="203" t="s">
        <v>921</v>
      </c>
      <c r="D535" s="203" t="s">
        <v>125</v>
      </c>
      <c r="E535" s="204" t="s">
        <v>922</v>
      </c>
      <c r="F535" s="205" t="s">
        <v>923</v>
      </c>
      <c r="G535" s="206" t="s">
        <v>215</v>
      </c>
      <c r="H535" s="207">
        <v>113.3</v>
      </c>
      <c r="I535" s="208">
        <v>38.29</v>
      </c>
      <c r="J535" s="209">
        <f>ROUND(I535*H535,2)</f>
        <v>4338.26</v>
      </c>
      <c r="K535" s="205" t="s">
        <v>129</v>
      </c>
      <c r="L535" s="39"/>
      <c r="M535" s="210" t="s">
        <v>1</v>
      </c>
      <c r="N535" s="211" t="s">
        <v>42</v>
      </c>
      <c r="O535" s="71"/>
      <c r="P535" s="212">
        <f>O535*H535</f>
        <v>0</v>
      </c>
      <c r="Q535" s="212">
        <v>0</v>
      </c>
      <c r="R535" s="212">
        <f>Q535*H535</f>
        <v>0</v>
      </c>
      <c r="S535" s="212">
        <v>0</v>
      </c>
      <c r="T535" s="213">
        <f>S535*H535</f>
        <v>0</v>
      </c>
      <c r="U535" s="34"/>
      <c r="V535" s="34"/>
      <c r="W535" s="34"/>
      <c r="X535" s="34"/>
      <c r="Y535" s="34"/>
      <c r="Z535" s="34"/>
      <c r="AA535" s="34"/>
      <c r="AB535" s="34"/>
      <c r="AC535" s="34"/>
      <c r="AD535" s="34"/>
      <c r="AE535" s="34"/>
      <c r="AR535" s="214" t="s">
        <v>279</v>
      </c>
      <c r="AT535" s="214" t="s">
        <v>125</v>
      </c>
      <c r="AU535" s="214" t="s">
        <v>87</v>
      </c>
      <c r="AY535" s="17" t="s">
        <v>122</v>
      </c>
      <c r="BE535" s="215">
        <f>IF(N535="základní",J535,0)</f>
        <v>4338.26</v>
      </c>
      <c r="BF535" s="215">
        <f>IF(N535="snížená",J535,0)</f>
        <v>0</v>
      </c>
      <c r="BG535" s="215">
        <f>IF(N535="zákl. přenesená",J535,0)</f>
        <v>0</v>
      </c>
      <c r="BH535" s="215">
        <f>IF(N535="sníž. přenesená",J535,0)</f>
        <v>0</v>
      </c>
      <c r="BI535" s="215">
        <f>IF(N535="nulová",J535,0)</f>
        <v>0</v>
      </c>
      <c r="BJ535" s="17" t="s">
        <v>85</v>
      </c>
      <c r="BK535" s="215">
        <f>ROUND(I535*H535,2)</f>
        <v>4338.26</v>
      </c>
      <c r="BL535" s="17" t="s">
        <v>279</v>
      </c>
      <c r="BM535" s="214" t="s">
        <v>924</v>
      </c>
    </row>
    <row r="536" spans="1:65" s="12" customFormat="1">
      <c r="B536" s="224"/>
      <c r="C536" s="225"/>
      <c r="D536" s="216" t="s">
        <v>217</v>
      </c>
      <c r="E536" s="226" t="s">
        <v>1</v>
      </c>
      <c r="F536" s="227" t="s">
        <v>920</v>
      </c>
      <c r="G536" s="225"/>
      <c r="H536" s="228">
        <v>113.3</v>
      </c>
      <c r="I536" s="229"/>
      <c r="J536" s="225"/>
      <c r="K536" s="225"/>
      <c r="L536" s="230"/>
      <c r="M536" s="231"/>
      <c r="N536" s="232"/>
      <c r="O536" s="232"/>
      <c r="P536" s="232"/>
      <c r="Q536" s="232"/>
      <c r="R536" s="232"/>
      <c r="S536" s="232"/>
      <c r="T536" s="233"/>
      <c r="AT536" s="234" t="s">
        <v>217</v>
      </c>
      <c r="AU536" s="234" t="s">
        <v>87</v>
      </c>
      <c r="AV536" s="12" t="s">
        <v>87</v>
      </c>
      <c r="AW536" s="12" t="s">
        <v>32</v>
      </c>
      <c r="AX536" s="12" t="s">
        <v>77</v>
      </c>
      <c r="AY536" s="234" t="s">
        <v>122</v>
      </c>
    </row>
    <row r="537" spans="1:65" s="14" customFormat="1">
      <c r="B537" s="246"/>
      <c r="C537" s="247"/>
      <c r="D537" s="216" t="s">
        <v>217</v>
      </c>
      <c r="E537" s="248" t="s">
        <v>1</v>
      </c>
      <c r="F537" s="249" t="s">
        <v>226</v>
      </c>
      <c r="G537" s="247"/>
      <c r="H537" s="250">
        <v>113.3</v>
      </c>
      <c r="I537" s="251"/>
      <c r="J537" s="247"/>
      <c r="K537" s="247"/>
      <c r="L537" s="252"/>
      <c r="M537" s="253"/>
      <c r="N537" s="254"/>
      <c r="O537" s="254"/>
      <c r="P537" s="254"/>
      <c r="Q537" s="254"/>
      <c r="R537" s="254"/>
      <c r="S537" s="254"/>
      <c r="T537" s="255"/>
      <c r="AT537" s="256" t="s">
        <v>217</v>
      </c>
      <c r="AU537" s="256" t="s">
        <v>87</v>
      </c>
      <c r="AV537" s="14" t="s">
        <v>141</v>
      </c>
      <c r="AW537" s="14" t="s">
        <v>32</v>
      </c>
      <c r="AX537" s="14" t="s">
        <v>85</v>
      </c>
      <c r="AY537" s="256" t="s">
        <v>122</v>
      </c>
    </row>
    <row r="538" spans="1:65" s="1" customFormat="1" ht="16.5" customHeight="1">
      <c r="A538" s="34"/>
      <c r="B538" s="35"/>
      <c r="C538" s="203" t="s">
        <v>925</v>
      </c>
      <c r="D538" s="203" t="s">
        <v>125</v>
      </c>
      <c r="E538" s="204" t="s">
        <v>926</v>
      </c>
      <c r="F538" s="205" t="s">
        <v>927</v>
      </c>
      <c r="G538" s="206" t="s">
        <v>215</v>
      </c>
      <c r="H538" s="207">
        <v>113.3</v>
      </c>
      <c r="I538" s="208">
        <v>159.82</v>
      </c>
      <c r="J538" s="209">
        <f>ROUND(I538*H538,2)</f>
        <v>18107.61</v>
      </c>
      <c r="K538" s="205" t="s">
        <v>129</v>
      </c>
      <c r="L538" s="39"/>
      <c r="M538" s="210" t="s">
        <v>1</v>
      </c>
      <c r="N538" s="211" t="s">
        <v>42</v>
      </c>
      <c r="O538" s="71"/>
      <c r="P538" s="212">
        <f>O538*H538</f>
        <v>0</v>
      </c>
      <c r="Q538" s="212">
        <v>0</v>
      </c>
      <c r="R538" s="212">
        <f>Q538*H538</f>
        <v>0</v>
      </c>
      <c r="S538" s="212">
        <v>0</v>
      </c>
      <c r="T538" s="213">
        <f>S538*H538</f>
        <v>0</v>
      </c>
      <c r="U538" s="34"/>
      <c r="V538" s="34"/>
      <c r="W538" s="34"/>
      <c r="X538" s="34"/>
      <c r="Y538" s="34"/>
      <c r="Z538" s="34"/>
      <c r="AA538" s="34"/>
      <c r="AB538" s="34"/>
      <c r="AC538" s="34"/>
      <c r="AD538" s="34"/>
      <c r="AE538" s="34"/>
      <c r="AR538" s="214" t="s">
        <v>279</v>
      </c>
      <c r="AT538" s="214" t="s">
        <v>125</v>
      </c>
      <c r="AU538" s="214" t="s">
        <v>87</v>
      </c>
      <c r="AY538" s="17" t="s">
        <v>122</v>
      </c>
      <c r="BE538" s="215">
        <f>IF(N538="základní",J538,0)</f>
        <v>18107.61</v>
      </c>
      <c r="BF538" s="215">
        <f>IF(N538="snížená",J538,0)</f>
        <v>0</v>
      </c>
      <c r="BG538" s="215">
        <f>IF(N538="zákl. přenesená",J538,0)</f>
        <v>0</v>
      </c>
      <c r="BH538" s="215">
        <f>IF(N538="sníž. přenesená",J538,0)</f>
        <v>0</v>
      </c>
      <c r="BI538" s="215">
        <f>IF(N538="nulová",J538,0)</f>
        <v>0</v>
      </c>
      <c r="BJ538" s="17" t="s">
        <v>85</v>
      </c>
      <c r="BK538" s="215">
        <f>ROUND(I538*H538,2)</f>
        <v>18107.61</v>
      </c>
      <c r="BL538" s="17" t="s">
        <v>279</v>
      </c>
      <c r="BM538" s="214" t="s">
        <v>928</v>
      </c>
    </row>
    <row r="539" spans="1:65" s="12" customFormat="1">
      <c r="B539" s="224"/>
      <c r="C539" s="225"/>
      <c r="D539" s="216" t="s">
        <v>217</v>
      </c>
      <c r="E539" s="226" t="s">
        <v>1</v>
      </c>
      <c r="F539" s="227" t="s">
        <v>920</v>
      </c>
      <c r="G539" s="225"/>
      <c r="H539" s="228">
        <v>113.3</v>
      </c>
      <c r="I539" s="229"/>
      <c r="J539" s="225"/>
      <c r="K539" s="225"/>
      <c r="L539" s="230"/>
      <c r="M539" s="231"/>
      <c r="N539" s="232"/>
      <c r="O539" s="232"/>
      <c r="P539" s="232"/>
      <c r="Q539" s="232"/>
      <c r="R539" s="232"/>
      <c r="S539" s="232"/>
      <c r="T539" s="233"/>
      <c r="AT539" s="234" t="s">
        <v>217</v>
      </c>
      <c r="AU539" s="234" t="s">
        <v>87</v>
      </c>
      <c r="AV539" s="12" t="s">
        <v>87</v>
      </c>
      <c r="AW539" s="12" t="s">
        <v>32</v>
      </c>
      <c r="AX539" s="12" t="s">
        <v>77</v>
      </c>
      <c r="AY539" s="234" t="s">
        <v>122</v>
      </c>
    </row>
    <row r="540" spans="1:65" s="14" customFormat="1">
      <c r="B540" s="246"/>
      <c r="C540" s="247"/>
      <c r="D540" s="216" t="s">
        <v>217</v>
      </c>
      <c r="E540" s="248" t="s">
        <v>1</v>
      </c>
      <c r="F540" s="249" t="s">
        <v>226</v>
      </c>
      <c r="G540" s="247"/>
      <c r="H540" s="250">
        <v>113.3</v>
      </c>
      <c r="I540" s="251"/>
      <c r="J540" s="247"/>
      <c r="K540" s="247"/>
      <c r="L540" s="252"/>
      <c r="M540" s="253"/>
      <c r="N540" s="254"/>
      <c r="O540" s="254"/>
      <c r="P540" s="254"/>
      <c r="Q540" s="254"/>
      <c r="R540" s="254"/>
      <c r="S540" s="254"/>
      <c r="T540" s="255"/>
      <c r="AT540" s="256" t="s">
        <v>217</v>
      </c>
      <c r="AU540" s="256" t="s">
        <v>87</v>
      </c>
      <c r="AV540" s="14" t="s">
        <v>141</v>
      </c>
      <c r="AW540" s="14" t="s">
        <v>32</v>
      </c>
      <c r="AX540" s="14" t="s">
        <v>85</v>
      </c>
      <c r="AY540" s="256" t="s">
        <v>122</v>
      </c>
    </row>
    <row r="541" spans="1:65" s="1" customFormat="1" ht="16.5" customHeight="1">
      <c r="A541" s="34"/>
      <c r="B541" s="35"/>
      <c r="C541" s="203" t="s">
        <v>929</v>
      </c>
      <c r="D541" s="203" t="s">
        <v>125</v>
      </c>
      <c r="E541" s="204" t="s">
        <v>930</v>
      </c>
      <c r="F541" s="205" t="s">
        <v>931</v>
      </c>
      <c r="G541" s="206" t="s">
        <v>244</v>
      </c>
      <c r="H541" s="207">
        <v>83</v>
      </c>
      <c r="I541" s="208">
        <v>13.32</v>
      </c>
      <c r="J541" s="209">
        <f>ROUND(I541*H541,2)</f>
        <v>1105.56</v>
      </c>
      <c r="K541" s="205" t="s">
        <v>129</v>
      </c>
      <c r="L541" s="39"/>
      <c r="M541" s="210" t="s">
        <v>1</v>
      </c>
      <c r="N541" s="211" t="s">
        <v>42</v>
      </c>
      <c r="O541" s="71"/>
      <c r="P541" s="212">
        <f>O541*H541</f>
        <v>0</v>
      </c>
      <c r="Q541" s="212">
        <v>0</v>
      </c>
      <c r="R541" s="212">
        <f>Q541*H541</f>
        <v>0</v>
      </c>
      <c r="S541" s="212">
        <v>2.9999999999999997E-4</v>
      </c>
      <c r="T541" s="213">
        <f>S541*H541</f>
        <v>2.4899999999999999E-2</v>
      </c>
      <c r="U541" s="34"/>
      <c r="V541" s="34"/>
      <c r="W541" s="34"/>
      <c r="X541" s="34"/>
      <c r="Y541" s="34"/>
      <c r="Z541" s="34"/>
      <c r="AA541" s="34"/>
      <c r="AB541" s="34"/>
      <c r="AC541" s="34"/>
      <c r="AD541" s="34"/>
      <c r="AE541" s="34"/>
      <c r="AR541" s="214" t="s">
        <v>279</v>
      </c>
      <c r="AT541" s="214" t="s">
        <v>125</v>
      </c>
      <c r="AU541" s="214" t="s">
        <v>87</v>
      </c>
      <c r="AY541" s="17" t="s">
        <v>122</v>
      </c>
      <c r="BE541" s="215">
        <f>IF(N541="základní",J541,0)</f>
        <v>1105.56</v>
      </c>
      <c r="BF541" s="215">
        <f>IF(N541="snížená",J541,0)</f>
        <v>0</v>
      </c>
      <c r="BG541" s="215">
        <f>IF(N541="zákl. přenesená",J541,0)</f>
        <v>0</v>
      </c>
      <c r="BH541" s="215">
        <f>IF(N541="sníž. přenesená",J541,0)</f>
        <v>0</v>
      </c>
      <c r="BI541" s="215">
        <f>IF(N541="nulová",J541,0)</f>
        <v>0</v>
      </c>
      <c r="BJ541" s="17" t="s">
        <v>85</v>
      </c>
      <c r="BK541" s="215">
        <f>ROUND(I541*H541,2)</f>
        <v>1105.56</v>
      </c>
      <c r="BL541" s="17" t="s">
        <v>279</v>
      </c>
      <c r="BM541" s="214" t="s">
        <v>932</v>
      </c>
    </row>
    <row r="542" spans="1:65" s="1" customFormat="1" ht="16.5" customHeight="1">
      <c r="A542" s="34"/>
      <c r="B542" s="35"/>
      <c r="C542" s="203" t="s">
        <v>933</v>
      </c>
      <c r="D542" s="203" t="s">
        <v>125</v>
      </c>
      <c r="E542" s="204" t="s">
        <v>934</v>
      </c>
      <c r="F542" s="205" t="s">
        <v>935</v>
      </c>
      <c r="G542" s="206" t="s">
        <v>215</v>
      </c>
      <c r="H542" s="207">
        <v>113.3</v>
      </c>
      <c r="I542" s="208">
        <v>9.56</v>
      </c>
      <c r="J542" s="209">
        <f>ROUND(I542*H542,2)</f>
        <v>1083.1500000000001</v>
      </c>
      <c r="K542" s="205" t="s">
        <v>129</v>
      </c>
      <c r="L542" s="39"/>
      <c r="M542" s="210" t="s">
        <v>1</v>
      </c>
      <c r="N542" s="211" t="s">
        <v>42</v>
      </c>
      <c r="O542" s="71"/>
      <c r="P542" s="212">
        <f>O542*H542</f>
        <v>0</v>
      </c>
      <c r="Q542" s="212">
        <v>0</v>
      </c>
      <c r="R542" s="212">
        <f>Q542*H542</f>
        <v>0</v>
      </c>
      <c r="S542" s="212">
        <v>0</v>
      </c>
      <c r="T542" s="213">
        <f>S542*H542</f>
        <v>0</v>
      </c>
      <c r="U542" s="34"/>
      <c r="V542" s="34"/>
      <c r="W542" s="34"/>
      <c r="X542" s="34"/>
      <c r="Y542" s="34"/>
      <c r="Z542" s="34"/>
      <c r="AA542" s="34"/>
      <c r="AB542" s="34"/>
      <c r="AC542" s="34"/>
      <c r="AD542" s="34"/>
      <c r="AE542" s="34"/>
      <c r="AR542" s="214" t="s">
        <v>279</v>
      </c>
      <c r="AT542" s="214" t="s">
        <v>125</v>
      </c>
      <c r="AU542" s="214" t="s">
        <v>87</v>
      </c>
      <c r="AY542" s="17" t="s">
        <v>122</v>
      </c>
      <c r="BE542" s="215">
        <f>IF(N542="základní",J542,0)</f>
        <v>1083.1500000000001</v>
      </c>
      <c r="BF542" s="215">
        <f>IF(N542="snížená",J542,0)</f>
        <v>0</v>
      </c>
      <c r="BG542" s="215">
        <f>IF(N542="zákl. přenesená",J542,0)</f>
        <v>0</v>
      </c>
      <c r="BH542" s="215">
        <f>IF(N542="sníž. přenesená",J542,0)</f>
        <v>0</v>
      </c>
      <c r="BI542" s="215">
        <f>IF(N542="nulová",J542,0)</f>
        <v>0</v>
      </c>
      <c r="BJ542" s="17" t="s">
        <v>85</v>
      </c>
      <c r="BK542" s="215">
        <f>ROUND(I542*H542,2)</f>
        <v>1083.1500000000001</v>
      </c>
      <c r="BL542" s="17" t="s">
        <v>279</v>
      </c>
      <c r="BM542" s="214" t="s">
        <v>936</v>
      </c>
    </row>
    <row r="543" spans="1:65" s="12" customFormat="1">
      <c r="B543" s="224"/>
      <c r="C543" s="225"/>
      <c r="D543" s="216" t="s">
        <v>217</v>
      </c>
      <c r="E543" s="226" t="s">
        <v>1</v>
      </c>
      <c r="F543" s="227" t="s">
        <v>937</v>
      </c>
      <c r="G543" s="225"/>
      <c r="H543" s="228">
        <v>113.3</v>
      </c>
      <c r="I543" s="229"/>
      <c r="J543" s="225"/>
      <c r="K543" s="225"/>
      <c r="L543" s="230"/>
      <c r="M543" s="231"/>
      <c r="N543" s="232"/>
      <c r="O543" s="232"/>
      <c r="P543" s="232"/>
      <c r="Q543" s="232"/>
      <c r="R543" s="232"/>
      <c r="S543" s="232"/>
      <c r="T543" s="233"/>
      <c r="AT543" s="234" t="s">
        <v>217</v>
      </c>
      <c r="AU543" s="234" t="s">
        <v>87</v>
      </c>
      <c r="AV543" s="12" t="s">
        <v>87</v>
      </c>
      <c r="AW543" s="12" t="s">
        <v>32</v>
      </c>
      <c r="AX543" s="12" t="s">
        <v>77</v>
      </c>
      <c r="AY543" s="234" t="s">
        <v>122</v>
      </c>
    </row>
    <row r="544" spans="1:65" s="14" customFormat="1">
      <c r="B544" s="246"/>
      <c r="C544" s="247"/>
      <c r="D544" s="216" t="s">
        <v>217</v>
      </c>
      <c r="E544" s="248" t="s">
        <v>1</v>
      </c>
      <c r="F544" s="249" t="s">
        <v>226</v>
      </c>
      <c r="G544" s="247"/>
      <c r="H544" s="250">
        <v>113.3</v>
      </c>
      <c r="I544" s="251"/>
      <c r="J544" s="247"/>
      <c r="K544" s="247"/>
      <c r="L544" s="252"/>
      <c r="M544" s="253"/>
      <c r="N544" s="254"/>
      <c r="O544" s="254"/>
      <c r="P544" s="254"/>
      <c r="Q544" s="254"/>
      <c r="R544" s="254"/>
      <c r="S544" s="254"/>
      <c r="T544" s="255"/>
      <c r="AT544" s="256" t="s">
        <v>217</v>
      </c>
      <c r="AU544" s="256" t="s">
        <v>87</v>
      </c>
      <c r="AV544" s="14" t="s">
        <v>141</v>
      </c>
      <c r="AW544" s="14" t="s">
        <v>32</v>
      </c>
      <c r="AX544" s="14" t="s">
        <v>85</v>
      </c>
      <c r="AY544" s="256" t="s">
        <v>122</v>
      </c>
    </row>
    <row r="545" spans="1:65" s="1" customFormat="1" ht="21.75" customHeight="1">
      <c r="A545" s="34"/>
      <c r="B545" s="35"/>
      <c r="C545" s="203" t="s">
        <v>938</v>
      </c>
      <c r="D545" s="203" t="s">
        <v>125</v>
      </c>
      <c r="E545" s="204" t="s">
        <v>939</v>
      </c>
      <c r="F545" s="205" t="s">
        <v>940</v>
      </c>
      <c r="G545" s="206" t="s">
        <v>215</v>
      </c>
      <c r="H545" s="207">
        <v>113.3</v>
      </c>
      <c r="I545" s="208">
        <v>25.61</v>
      </c>
      <c r="J545" s="209">
        <f>ROUND(I545*H545,2)</f>
        <v>2901.61</v>
      </c>
      <c r="K545" s="205" t="s">
        <v>129</v>
      </c>
      <c r="L545" s="39"/>
      <c r="M545" s="210" t="s">
        <v>1</v>
      </c>
      <c r="N545" s="211" t="s">
        <v>42</v>
      </c>
      <c r="O545" s="71"/>
      <c r="P545" s="212">
        <f>O545*H545</f>
        <v>0</v>
      </c>
      <c r="Q545" s="212">
        <v>3.0000000000000001E-5</v>
      </c>
      <c r="R545" s="212">
        <f>Q545*H545</f>
        <v>3.3990000000000001E-3</v>
      </c>
      <c r="S545" s="212">
        <v>0</v>
      </c>
      <c r="T545" s="213">
        <f>S545*H545</f>
        <v>0</v>
      </c>
      <c r="U545" s="34"/>
      <c r="V545" s="34"/>
      <c r="W545" s="34"/>
      <c r="X545" s="34"/>
      <c r="Y545" s="34"/>
      <c r="Z545" s="34"/>
      <c r="AA545" s="34"/>
      <c r="AB545" s="34"/>
      <c r="AC545" s="34"/>
      <c r="AD545" s="34"/>
      <c r="AE545" s="34"/>
      <c r="AR545" s="214" t="s">
        <v>279</v>
      </c>
      <c r="AT545" s="214" t="s">
        <v>125</v>
      </c>
      <c r="AU545" s="214" t="s">
        <v>87</v>
      </c>
      <c r="AY545" s="17" t="s">
        <v>122</v>
      </c>
      <c r="BE545" s="215">
        <f>IF(N545="základní",J545,0)</f>
        <v>2901.61</v>
      </c>
      <c r="BF545" s="215">
        <f>IF(N545="snížená",J545,0)</f>
        <v>0</v>
      </c>
      <c r="BG545" s="215">
        <f>IF(N545="zákl. přenesená",J545,0)</f>
        <v>0</v>
      </c>
      <c r="BH545" s="215">
        <f>IF(N545="sníž. přenesená",J545,0)</f>
        <v>0</v>
      </c>
      <c r="BI545" s="215">
        <f>IF(N545="nulová",J545,0)</f>
        <v>0</v>
      </c>
      <c r="BJ545" s="17" t="s">
        <v>85</v>
      </c>
      <c r="BK545" s="215">
        <f>ROUND(I545*H545,2)</f>
        <v>2901.61</v>
      </c>
      <c r="BL545" s="17" t="s">
        <v>279</v>
      </c>
      <c r="BM545" s="214" t="s">
        <v>941</v>
      </c>
    </row>
    <row r="546" spans="1:65" s="12" customFormat="1">
      <c r="B546" s="224"/>
      <c r="C546" s="225"/>
      <c r="D546" s="216" t="s">
        <v>217</v>
      </c>
      <c r="E546" s="226" t="s">
        <v>1</v>
      </c>
      <c r="F546" s="227" t="s">
        <v>937</v>
      </c>
      <c r="G546" s="225"/>
      <c r="H546" s="228">
        <v>113.3</v>
      </c>
      <c r="I546" s="229"/>
      <c r="J546" s="225"/>
      <c r="K546" s="225"/>
      <c r="L546" s="230"/>
      <c r="M546" s="231"/>
      <c r="N546" s="232"/>
      <c r="O546" s="232"/>
      <c r="P546" s="232"/>
      <c r="Q546" s="232"/>
      <c r="R546" s="232"/>
      <c r="S546" s="232"/>
      <c r="T546" s="233"/>
      <c r="AT546" s="234" t="s">
        <v>217</v>
      </c>
      <c r="AU546" s="234" t="s">
        <v>87</v>
      </c>
      <c r="AV546" s="12" t="s">
        <v>87</v>
      </c>
      <c r="AW546" s="12" t="s">
        <v>32</v>
      </c>
      <c r="AX546" s="12" t="s">
        <v>77</v>
      </c>
      <c r="AY546" s="234" t="s">
        <v>122</v>
      </c>
    </row>
    <row r="547" spans="1:65" s="14" customFormat="1">
      <c r="B547" s="246"/>
      <c r="C547" s="247"/>
      <c r="D547" s="216" t="s">
        <v>217</v>
      </c>
      <c r="E547" s="248" t="s">
        <v>1</v>
      </c>
      <c r="F547" s="249" t="s">
        <v>226</v>
      </c>
      <c r="G547" s="247"/>
      <c r="H547" s="250">
        <v>113.3</v>
      </c>
      <c r="I547" s="251"/>
      <c r="J547" s="247"/>
      <c r="K547" s="247"/>
      <c r="L547" s="252"/>
      <c r="M547" s="253"/>
      <c r="N547" s="254"/>
      <c r="O547" s="254"/>
      <c r="P547" s="254"/>
      <c r="Q547" s="254"/>
      <c r="R547" s="254"/>
      <c r="S547" s="254"/>
      <c r="T547" s="255"/>
      <c r="AT547" s="256" t="s">
        <v>217</v>
      </c>
      <c r="AU547" s="256" t="s">
        <v>87</v>
      </c>
      <c r="AV547" s="14" t="s">
        <v>141</v>
      </c>
      <c r="AW547" s="14" t="s">
        <v>32</v>
      </c>
      <c r="AX547" s="14" t="s">
        <v>85</v>
      </c>
      <c r="AY547" s="256" t="s">
        <v>122</v>
      </c>
    </row>
    <row r="548" spans="1:65" s="1" customFormat="1" ht="21.75" customHeight="1">
      <c r="A548" s="34"/>
      <c r="B548" s="35"/>
      <c r="C548" s="203" t="s">
        <v>942</v>
      </c>
      <c r="D548" s="203" t="s">
        <v>125</v>
      </c>
      <c r="E548" s="204" t="s">
        <v>943</v>
      </c>
      <c r="F548" s="205" t="s">
        <v>944</v>
      </c>
      <c r="G548" s="206" t="s">
        <v>215</v>
      </c>
      <c r="H548" s="207">
        <v>113.3</v>
      </c>
      <c r="I548" s="208">
        <v>222.54</v>
      </c>
      <c r="J548" s="209">
        <f>ROUND(I548*H548,2)</f>
        <v>25213.78</v>
      </c>
      <c r="K548" s="205" t="s">
        <v>129</v>
      </c>
      <c r="L548" s="39"/>
      <c r="M548" s="210" t="s">
        <v>1</v>
      </c>
      <c r="N548" s="211" t="s">
        <v>42</v>
      </c>
      <c r="O548" s="71"/>
      <c r="P548" s="212">
        <f>O548*H548</f>
        <v>0</v>
      </c>
      <c r="Q548" s="212">
        <v>4.4999999999999997E-3</v>
      </c>
      <c r="R548" s="212">
        <f>Q548*H548</f>
        <v>0.50984999999999991</v>
      </c>
      <c r="S548" s="212">
        <v>0</v>
      </c>
      <c r="T548" s="213">
        <f>S548*H548</f>
        <v>0</v>
      </c>
      <c r="U548" s="34"/>
      <c r="V548" s="34"/>
      <c r="W548" s="34"/>
      <c r="X548" s="34"/>
      <c r="Y548" s="34"/>
      <c r="Z548" s="34"/>
      <c r="AA548" s="34"/>
      <c r="AB548" s="34"/>
      <c r="AC548" s="34"/>
      <c r="AD548" s="34"/>
      <c r="AE548" s="34"/>
      <c r="AR548" s="214" t="s">
        <v>279</v>
      </c>
      <c r="AT548" s="214" t="s">
        <v>125</v>
      </c>
      <c r="AU548" s="214" t="s">
        <v>87</v>
      </c>
      <c r="AY548" s="17" t="s">
        <v>122</v>
      </c>
      <c r="BE548" s="215">
        <f>IF(N548="základní",J548,0)</f>
        <v>25213.78</v>
      </c>
      <c r="BF548" s="215">
        <f>IF(N548="snížená",J548,0)</f>
        <v>0</v>
      </c>
      <c r="BG548" s="215">
        <f>IF(N548="zákl. přenesená",J548,0)</f>
        <v>0</v>
      </c>
      <c r="BH548" s="215">
        <f>IF(N548="sníž. přenesená",J548,0)</f>
        <v>0</v>
      </c>
      <c r="BI548" s="215">
        <f>IF(N548="nulová",J548,0)</f>
        <v>0</v>
      </c>
      <c r="BJ548" s="17" t="s">
        <v>85</v>
      </c>
      <c r="BK548" s="215">
        <f>ROUND(I548*H548,2)</f>
        <v>25213.78</v>
      </c>
      <c r="BL548" s="17" t="s">
        <v>279</v>
      </c>
      <c r="BM548" s="214" t="s">
        <v>945</v>
      </c>
    </row>
    <row r="549" spans="1:65" s="12" customFormat="1">
      <c r="B549" s="224"/>
      <c r="C549" s="225"/>
      <c r="D549" s="216" t="s">
        <v>217</v>
      </c>
      <c r="E549" s="226" t="s">
        <v>1</v>
      </c>
      <c r="F549" s="227" t="s">
        <v>937</v>
      </c>
      <c r="G549" s="225"/>
      <c r="H549" s="228">
        <v>113.3</v>
      </c>
      <c r="I549" s="229"/>
      <c r="J549" s="225"/>
      <c r="K549" s="225"/>
      <c r="L549" s="230"/>
      <c r="M549" s="231"/>
      <c r="N549" s="232"/>
      <c r="O549" s="232"/>
      <c r="P549" s="232"/>
      <c r="Q549" s="232"/>
      <c r="R549" s="232"/>
      <c r="S549" s="232"/>
      <c r="T549" s="233"/>
      <c r="AT549" s="234" t="s">
        <v>217</v>
      </c>
      <c r="AU549" s="234" t="s">
        <v>87</v>
      </c>
      <c r="AV549" s="12" t="s">
        <v>87</v>
      </c>
      <c r="AW549" s="12" t="s">
        <v>32</v>
      </c>
      <c r="AX549" s="12" t="s">
        <v>77</v>
      </c>
      <c r="AY549" s="234" t="s">
        <v>122</v>
      </c>
    </row>
    <row r="550" spans="1:65" s="14" customFormat="1">
      <c r="B550" s="246"/>
      <c r="C550" s="247"/>
      <c r="D550" s="216" t="s">
        <v>217</v>
      </c>
      <c r="E550" s="248" t="s">
        <v>1</v>
      </c>
      <c r="F550" s="249" t="s">
        <v>226</v>
      </c>
      <c r="G550" s="247"/>
      <c r="H550" s="250">
        <v>113.3</v>
      </c>
      <c r="I550" s="251"/>
      <c r="J550" s="247"/>
      <c r="K550" s="247"/>
      <c r="L550" s="252"/>
      <c r="M550" s="253"/>
      <c r="N550" s="254"/>
      <c r="O550" s="254"/>
      <c r="P550" s="254"/>
      <c r="Q550" s="254"/>
      <c r="R550" s="254"/>
      <c r="S550" s="254"/>
      <c r="T550" s="255"/>
      <c r="AT550" s="256" t="s">
        <v>217</v>
      </c>
      <c r="AU550" s="256" t="s">
        <v>87</v>
      </c>
      <c r="AV550" s="14" t="s">
        <v>141</v>
      </c>
      <c r="AW550" s="14" t="s">
        <v>32</v>
      </c>
      <c r="AX550" s="14" t="s">
        <v>85</v>
      </c>
      <c r="AY550" s="256" t="s">
        <v>122</v>
      </c>
    </row>
    <row r="551" spans="1:65" s="1" customFormat="1" ht="16.5" customHeight="1">
      <c r="A551" s="34"/>
      <c r="B551" s="35"/>
      <c r="C551" s="203" t="s">
        <v>946</v>
      </c>
      <c r="D551" s="203" t="s">
        <v>125</v>
      </c>
      <c r="E551" s="204" t="s">
        <v>947</v>
      </c>
      <c r="F551" s="205" t="s">
        <v>948</v>
      </c>
      <c r="G551" s="206" t="s">
        <v>215</v>
      </c>
      <c r="H551" s="207">
        <v>113.3</v>
      </c>
      <c r="I551" s="208">
        <v>113.24</v>
      </c>
      <c r="J551" s="209">
        <f>ROUND(I551*H551,2)</f>
        <v>12830.09</v>
      </c>
      <c r="K551" s="205" t="s">
        <v>129</v>
      </c>
      <c r="L551" s="39"/>
      <c r="M551" s="210" t="s">
        <v>1</v>
      </c>
      <c r="N551" s="211" t="s">
        <v>42</v>
      </c>
      <c r="O551" s="71"/>
      <c r="P551" s="212">
        <f>O551*H551</f>
        <v>0</v>
      </c>
      <c r="Q551" s="212">
        <v>2.9999999999999997E-4</v>
      </c>
      <c r="R551" s="212">
        <f>Q551*H551</f>
        <v>3.3989999999999999E-2</v>
      </c>
      <c r="S551" s="212">
        <v>0</v>
      </c>
      <c r="T551" s="213">
        <f>S551*H551</f>
        <v>0</v>
      </c>
      <c r="U551" s="34"/>
      <c r="V551" s="34"/>
      <c r="W551" s="34"/>
      <c r="X551" s="34"/>
      <c r="Y551" s="34"/>
      <c r="Z551" s="34"/>
      <c r="AA551" s="34"/>
      <c r="AB551" s="34"/>
      <c r="AC551" s="34"/>
      <c r="AD551" s="34"/>
      <c r="AE551" s="34"/>
      <c r="AR551" s="214" t="s">
        <v>279</v>
      </c>
      <c r="AT551" s="214" t="s">
        <v>125</v>
      </c>
      <c r="AU551" s="214" t="s">
        <v>87</v>
      </c>
      <c r="AY551" s="17" t="s">
        <v>122</v>
      </c>
      <c r="BE551" s="215">
        <f>IF(N551="základní",J551,0)</f>
        <v>12830.09</v>
      </c>
      <c r="BF551" s="215">
        <f>IF(N551="snížená",J551,0)</f>
        <v>0</v>
      </c>
      <c r="BG551" s="215">
        <f>IF(N551="zákl. přenesená",J551,0)</f>
        <v>0</v>
      </c>
      <c r="BH551" s="215">
        <f>IF(N551="sníž. přenesená",J551,0)</f>
        <v>0</v>
      </c>
      <c r="BI551" s="215">
        <f>IF(N551="nulová",J551,0)</f>
        <v>0</v>
      </c>
      <c r="BJ551" s="17" t="s">
        <v>85</v>
      </c>
      <c r="BK551" s="215">
        <f>ROUND(I551*H551,2)</f>
        <v>12830.09</v>
      </c>
      <c r="BL551" s="17" t="s">
        <v>279</v>
      </c>
      <c r="BM551" s="214" t="s">
        <v>949</v>
      </c>
    </row>
    <row r="552" spans="1:65" s="12" customFormat="1">
      <c r="B552" s="224"/>
      <c r="C552" s="225"/>
      <c r="D552" s="216" t="s">
        <v>217</v>
      </c>
      <c r="E552" s="226" t="s">
        <v>1</v>
      </c>
      <c r="F552" s="227" t="s">
        <v>937</v>
      </c>
      <c r="G552" s="225"/>
      <c r="H552" s="228">
        <v>113.3</v>
      </c>
      <c r="I552" s="229"/>
      <c r="J552" s="225"/>
      <c r="K552" s="225"/>
      <c r="L552" s="230"/>
      <c r="M552" s="231"/>
      <c r="N552" s="232"/>
      <c r="O552" s="232"/>
      <c r="P552" s="232"/>
      <c r="Q552" s="232"/>
      <c r="R552" s="232"/>
      <c r="S552" s="232"/>
      <c r="T552" s="233"/>
      <c r="AT552" s="234" t="s">
        <v>217</v>
      </c>
      <c r="AU552" s="234" t="s">
        <v>87</v>
      </c>
      <c r="AV552" s="12" t="s">
        <v>87</v>
      </c>
      <c r="AW552" s="12" t="s">
        <v>32</v>
      </c>
      <c r="AX552" s="12" t="s">
        <v>77</v>
      </c>
      <c r="AY552" s="234" t="s">
        <v>122</v>
      </c>
    </row>
    <row r="553" spans="1:65" s="14" customFormat="1">
      <c r="B553" s="246"/>
      <c r="C553" s="247"/>
      <c r="D553" s="216" t="s">
        <v>217</v>
      </c>
      <c r="E553" s="248" t="s">
        <v>1</v>
      </c>
      <c r="F553" s="249" t="s">
        <v>226</v>
      </c>
      <c r="G553" s="247"/>
      <c r="H553" s="250">
        <v>113.3</v>
      </c>
      <c r="I553" s="251"/>
      <c r="J553" s="247"/>
      <c r="K553" s="247"/>
      <c r="L553" s="252"/>
      <c r="M553" s="253"/>
      <c r="N553" s="254"/>
      <c r="O553" s="254"/>
      <c r="P553" s="254"/>
      <c r="Q553" s="254"/>
      <c r="R553" s="254"/>
      <c r="S553" s="254"/>
      <c r="T553" s="255"/>
      <c r="AT553" s="256" t="s">
        <v>217</v>
      </c>
      <c r="AU553" s="256" t="s">
        <v>87</v>
      </c>
      <c r="AV553" s="14" t="s">
        <v>141</v>
      </c>
      <c r="AW553" s="14" t="s">
        <v>32</v>
      </c>
      <c r="AX553" s="14" t="s">
        <v>85</v>
      </c>
      <c r="AY553" s="256" t="s">
        <v>122</v>
      </c>
    </row>
    <row r="554" spans="1:65" s="1" customFormat="1" ht="16.5" customHeight="1">
      <c r="A554" s="34"/>
      <c r="B554" s="35"/>
      <c r="C554" s="257" t="s">
        <v>950</v>
      </c>
      <c r="D554" s="257" t="s">
        <v>298</v>
      </c>
      <c r="E554" s="258" t="s">
        <v>951</v>
      </c>
      <c r="F554" s="259" t="s">
        <v>952</v>
      </c>
      <c r="G554" s="260" t="s">
        <v>215</v>
      </c>
      <c r="H554" s="261">
        <v>118.965</v>
      </c>
      <c r="I554" s="262">
        <v>375.41</v>
      </c>
      <c r="J554" s="263">
        <f>ROUND(I554*H554,2)</f>
        <v>44660.65</v>
      </c>
      <c r="K554" s="259" t="s">
        <v>1</v>
      </c>
      <c r="L554" s="264"/>
      <c r="M554" s="265" t="s">
        <v>1</v>
      </c>
      <c r="N554" s="266" t="s">
        <v>42</v>
      </c>
      <c r="O554" s="71"/>
      <c r="P554" s="212">
        <f>O554*H554</f>
        <v>0</v>
      </c>
      <c r="Q554" s="212">
        <v>1.8E-3</v>
      </c>
      <c r="R554" s="212">
        <f>Q554*H554</f>
        <v>0.21413699999999999</v>
      </c>
      <c r="S554" s="212">
        <v>0</v>
      </c>
      <c r="T554" s="213">
        <f>S554*H554</f>
        <v>0</v>
      </c>
      <c r="U554" s="34"/>
      <c r="V554" s="34"/>
      <c r="W554" s="34"/>
      <c r="X554" s="34"/>
      <c r="Y554" s="34"/>
      <c r="Z554" s="34"/>
      <c r="AA554" s="34"/>
      <c r="AB554" s="34"/>
      <c r="AC554" s="34"/>
      <c r="AD554" s="34"/>
      <c r="AE554" s="34"/>
      <c r="AR554" s="214" t="s">
        <v>396</v>
      </c>
      <c r="AT554" s="214" t="s">
        <v>298</v>
      </c>
      <c r="AU554" s="214" t="s">
        <v>87</v>
      </c>
      <c r="AY554" s="17" t="s">
        <v>122</v>
      </c>
      <c r="BE554" s="215">
        <f>IF(N554="základní",J554,0)</f>
        <v>44660.65</v>
      </c>
      <c r="BF554" s="215">
        <f>IF(N554="snížená",J554,0)</f>
        <v>0</v>
      </c>
      <c r="BG554" s="215">
        <f>IF(N554="zákl. přenesená",J554,0)</f>
        <v>0</v>
      </c>
      <c r="BH554" s="215">
        <f>IF(N554="sníž. přenesená",J554,0)</f>
        <v>0</v>
      </c>
      <c r="BI554" s="215">
        <f>IF(N554="nulová",J554,0)</f>
        <v>0</v>
      </c>
      <c r="BJ554" s="17" t="s">
        <v>85</v>
      </c>
      <c r="BK554" s="215">
        <f>ROUND(I554*H554,2)</f>
        <v>44660.65</v>
      </c>
      <c r="BL554" s="17" t="s">
        <v>279</v>
      </c>
      <c r="BM554" s="214" t="s">
        <v>953</v>
      </c>
    </row>
    <row r="555" spans="1:65" s="12" customFormat="1">
      <c r="B555" s="224"/>
      <c r="C555" s="225"/>
      <c r="D555" s="216" t="s">
        <v>217</v>
      </c>
      <c r="E555" s="226" t="s">
        <v>1</v>
      </c>
      <c r="F555" s="227" t="s">
        <v>954</v>
      </c>
      <c r="G555" s="225"/>
      <c r="H555" s="228">
        <v>118.965</v>
      </c>
      <c r="I555" s="229"/>
      <c r="J555" s="225"/>
      <c r="K555" s="225"/>
      <c r="L555" s="230"/>
      <c r="M555" s="231"/>
      <c r="N555" s="232"/>
      <c r="O555" s="232"/>
      <c r="P555" s="232"/>
      <c r="Q555" s="232"/>
      <c r="R555" s="232"/>
      <c r="S555" s="232"/>
      <c r="T555" s="233"/>
      <c r="AT555" s="234" t="s">
        <v>217</v>
      </c>
      <c r="AU555" s="234" t="s">
        <v>87</v>
      </c>
      <c r="AV555" s="12" t="s">
        <v>87</v>
      </c>
      <c r="AW555" s="12" t="s">
        <v>32</v>
      </c>
      <c r="AX555" s="12" t="s">
        <v>85</v>
      </c>
      <c r="AY555" s="234" t="s">
        <v>122</v>
      </c>
    </row>
    <row r="556" spans="1:65" s="1" customFormat="1" ht="21.75" customHeight="1">
      <c r="A556" s="34"/>
      <c r="B556" s="35"/>
      <c r="C556" s="203" t="s">
        <v>955</v>
      </c>
      <c r="D556" s="203" t="s">
        <v>125</v>
      </c>
      <c r="E556" s="204" t="s">
        <v>956</v>
      </c>
      <c r="F556" s="205" t="s">
        <v>957</v>
      </c>
      <c r="G556" s="206" t="s">
        <v>244</v>
      </c>
      <c r="H556" s="207">
        <v>45.32</v>
      </c>
      <c r="I556" s="208">
        <v>44.48</v>
      </c>
      <c r="J556" s="209">
        <f>ROUND(I556*H556,2)</f>
        <v>2015.83</v>
      </c>
      <c r="K556" s="205" t="s">
        <v>129</v>
      </c>
      <c r="L556" s="39"/>
      <c r="M556" s="210" t="s">
        <v>1</v>
      </c>
      <c r="N556" s="211" t="s">
        <v>42</v>
      </c>
      <c r="O556" s="71"/>
      <c r="P556" s="212">
        <f>O556*H556</f>
        <v>0</v>
      </c>
      <c r="Q556" s="212">
        <v>2.0000000000000002E-5</v>
      </c>
      <c r="R556" s="212">
        <f>Q556*H556</f>
        <v>9.0640000000000013E-4</v>
      </c>
      <c r="S556" s="212">
        <v>0</v>
      </c>
      <c r="T556" s="213">
        <f>S556*H556</f>
        <v>0</v>
      </c>
      <c r="U556" s="34"/>
      <c r="V556" s="34"/>
      <c r="W556" s="34"/>
      <c r="X556" s="34"/>
      <c r="Y556" s="34"/>
      <c r="Z556" s="34"/>
      <c r="AA556" s="34"/>
      <c r="AB556" s="34"/>
      <c r="AC556" s="34"/>
      <c r="AD556" s="34"/>
      <c r="AE556" s="34"/>
      <c r="AR556" s="214" t="s">
        <v>279</v>
      </c>
      <c r="AT556" s="214" t="s">
        <v>125</v>
      </c>
      <c r="AU556" s="214" t="s">
        <v>87</v>
      </c>
      <c r="AY556" s="17" t="s">
        <v>122</v>
      </c>
      <c r="BE556" s="215">
        <f>IF(N556="základní",J556,0)</f>
        <v>2015.83</v>
      </c>
      <c r="BF556" s="215">
        <f>IF(N556="snížená",J556,0)</f>
        <v>0</v>
      </c>
      <c r="BG556" s="215">
        <f>IF(N556="zákl. přenesená",J556,0)</f>
        <v>0</v>
      </c>
      <c r="BH556" s="215">
        <f>IF(N556="sníž. přenesená",J556,0)</f>
        <v>0</v>
      </c>
      <c r="BI556" s="215">
        <f>IF(N556="nulová",J556,0)</f>
        <v>0</v>
      </c>
      <c r="BJ556" s="17" t="s">
        <v>85</v>
      </c>
      <c r="BK556" s="215">
        <f>ROUND(I556*H556,2)</f>
        <v>2015.83</v>
      </c>
      <c r="BL556" s="17" t="s">
        <v>279</v>
      </c>
      <c r="BM556" s="214" t="s">
        <v>958</v>
      </c>
    </row>
    <row r="557" spans="1:65" s="12" customFormat="1">
      <c r="B557" s="224"/>
      <c r="C557" s="225"/>
      <c r="D557" s="216" t="s">
        <v>217</v>
      </c>
      <c r="E557" s="226" t="s">
        <v>1</v>
      </c>
      <c r="F557" s="227" t="s">
        <v>959</v>
      </c>
      <c r="G557" s="225"/>
      <c r="H557" s="228">
        <v>45.32</v>
      </c>
      <c r="I557" s="229"/>
      <c r="J557" s="225"/>
      <c r="K557" s="225"/>
      <c r="L557" s="230"/>
      <c r="M557" s="231"/>
      <c r="N557" s="232"/>
      <c r="O557" s="232"/>
      <c r="P557" s="232"/>
      <c r="Q557" s="232"/>
      <c r="R557" s="232"/>
      <c r="S557" s="232"/>
      <c r="T557" s="233"/>
      <c r="AT557" s="234" t="s">
        <v>217</v>
      </c>
      <c r="AU557" s="234" t="s">
        <v>87</v>
      </c>
      <c r="AV557" s="12" t="s">
        <v>87</v>
      </c>
      <c r="AW557" s="12" t="s">
        <v>32</v>
      </c>
      <c r="AX557" s="12" t="s">
        <v>85</v>
      </c>
      <c r="AY557" s="234" t="s">
        <v>122</v>
      </c>
    </row>
    <row r="558" spans="1:65" s="1" customFormat="1" ht="16.5" customHeight="1">
      <c r="A558" s="34"/>
      <c r="B558" s="35"/>
      <c r="C558" s="203" t="s">
        <v>960</v>
      </c>
      <c r="D558" s="203" t="s">
        <v>125</v>
      </c>
      <c r="E558" s="204" t="s">
        <v>961</v>
      </c>
      <c r="F558" s="205" t="s">
        <v>962</v>
      </c>
      <c r="G558" s="206" t="s">
        <v>244</v>
      </c>
      <c r="H558" s="207">
        <v>83</v>
      </c>
      <c r="I558" s="208">
        <v>100.46</v>
      </c>
      <c r="J558" s="209">
        <f>ROUND(I558*H558,2)</f>
        <v>8338.18</v>
      </c>
      <c r="K558" s="205" t="s">
        <v>129</v>
      </c>
      <c r="L558" s="39"/>
      <c r="M558" s="210" t="s">
        <v>1</v>
      </c>
      <c r="N558" s="211" t="s">
        <v>42</v>
      </c>
      <c r="O558" s="71"/>
      <c r="P558" s="212">
        <f>O558*H558</f>
        <v>0</v>
      </c>
      <c r="Q558" s="212">
        <v>0</v>
      </c>
      <c r="R558" s="212">
        <f>Q558*H558</f>
        <v>0</v>
      </c>
      <c r="S558" s="212">
        <v>0</v>
      </c>
      <c r="T558" s="213">
        <f>S558*H558</f>
        <v>0</v>
      </c>
      <c r="U558" s="34"/>
      <c r="V558" s="34"/>
      <c r="W558" s="34"/>
      <c r="X558" s="34"/>
      <c r="Y558" s="34"/>
      <c r="Z558" s="34"/>
      <c r="AA558" s="34"/>
      <c r="AB558" s="34"/>
      <c r="AC558" s="34"/>
      <c r="AD558" s="34"/>
      <c r="AE558" s="34"/>
      <c r="AR558" s="214" t="s">
        <v>279</v>
      </c>
      <c r="AT558" s="214" t="s">
        <v>125</v>
      </c>
      <c r="AU558" s="214" t="s">
        <v>87</v>
      </c>
      <c r="AY558" s="17" t="s">
        <v>122</v>
      </c>
      <c r="BE558" s="215">
        <f>IF(N558="základní",J558,0)</f>
        <v>8338.18</v>
      </c>
      <c r="BF558" s="215">
        <f>IF(N558="snížená",J558,0)</f>
        <v>0</v>
      </c>
      <c r="BG558" s="215">
        <f>IF(N558="zákl. přenesená",J558,0)</f>
        <v>0</v>
      </c>
      <c r="BH558" s="215">
        <f>IF(N558="sníž. přenesená",J558,0)</f>
        <v>0</v>
      </c>
      <c r="BI558" s="215">
        <f>IF(N558="nulová",J558,0)</f>
        <v>0</v>
      </c>
      <c r="BJ558" s="17" t="s">
        <v>85</v>
      </c>
      <c r="BK558" s="215">
        <f>ROUND(I558*H558,2)</f>
        <v>8338.18</v>
      </c>
      <c r="BL558" s="17" t="s">
        <v>279</v>
      </c>
      <c r="BM558" s="214" t="s">
        <v>963</v>
      </c>
    </row>
    <row r="559" spans="1:65" s="12" customFormat="1">
      <c r="B559" s="224"/>
      <c r="C559" s="225"/>
      <c r="D559" s="216" t="s">
        <v>217</v>
      </c>
      <c r="E559" s="226" t="s">
        <v>1</v>
      </c>
      <c r="F559" s="227" t="s">
        <v>964</v>
      </c>
      <c r="G559" s="225"/>
      <c r="H559" s="228">
        <v>27.6</v>
      </c>
      <c r="I559" s="229"/>
      <c r="J559" s="225"/>
      <c r="K559" s="225"/>
      <c r="L559" s="230"/>
      <c r="M559" s="231"/>
      <c r="N559" s="232"/>
      <c r="O559" s="232"/>
      <c r="P559" s="232"/>
      <c r="Q559" s="232"/>
      <c r="R559" s="232"/>
      <c r="S559" s="232"/>
      <c r="T559" s="233"/>
      <c r="AT559" s="234" t="s">
        <v>217</v>
      </c>
      <c r="AU559" s="234" t="s">
        <v>87</v>
      </c>
      <c r="AV559" s="12" t="s">
        <v>87</v>
      </c>
      <c r="AW559" s="12" t="s">
        <v>32</v>
      </c>
      <c r="AX559" s="12" t="s">
        <v>77</v>
      </c>
      <c r="AY559" s="234" t="s">
        <v>122</v>
      </c>
    </row>
    <row r="560" spans="1:65" s="12" customFormat="1">
      <c r="B560" s="224"/>
      <c r="C560" s="225"/>
      <c r="D560" s="216" t="s">
        <v>217</v>
      </c>
      <c r="E560" s="226" t="s">
        <v>1</v>
      </c>
      <c r="F560" s="227" t="s">
        <v>965</v>
      </c>
      <c r="G560" s="225"/>
      <c r="H560" s="228">
        <v>28</v>
      </c>
      <c r="I560" s="229"/>
      <c r="J560" s="225"/>
      <c r="K560" s="225"/>
      <c r="L560" s="230"/>
      <c r="M560" s="231"/>
      <c r="N560" s="232"/>
      <c r="O560" s="232"/>
      <c r="P560" s="232"/>
      <c r="Q560" s="232"/>
      <c r="R560" s="232"/>
      <c r="S560" s="232"/>
      <c r="T560" s="233"/>
      <c r="AT560" s="234" t="s">
        <v>217</v>
      </c>
      <c r="AU560" s="234" t="s">
        <v>87</v>
      </c>
      <c r="AV560" s="12" t="s">
        <v>87</v>
      </c>
      <c r="AW560" s="12" t="s">
        <v>32</v>
      </c>
      <c r="AX560" s="12" t="s">
        <v>77</v>
      </c>
      <c r="AY560" s="234" t="s">
        <v>122</v>
      </c>
    </row>
    <row r="561" spans="1:65" s="12" customFormat="1">
      <c r="B561" s="224"/>
      <c r="C561" s="225"/>
      <c r="D561" s="216" t="s">
        <v>217</v>
      </c>
      <c r="E561" s="226" t="s">
        <v>1</v>
      </c>
      <c r="F561" s="227" t="s">
        <v>966</v>
      </c>
      <c r="G561" s="225"/>
      <c r="H561" s="228">
        <v>27.4</v>
      </c>
      <c r="I561" s="229"/>
      <c r="J561" s="225"/>
      <c r="K561" s="225"/>
      <c r="L561" s="230"/>
      <c r="M561" s="231"/>
      <c r="N561" s="232"/>
      <c r="O561" s="232"/>
      <c r="P561" s="232"/>
      <c r="Q561" s="232"/>
      <c r="R561" s="232"/>
      <c r="S561" s="232"/>
      <c r="T561" s="233"/>
      <c r="AT561" s="234" t="s">
        <v>217</v>
      </c>
      <c r="AU561" s="234" t="s">
        <v>87</v>
      </c>
      <c r="AV561" s="12" t="s">
        <v>87</v>
      </c>
      <c r="AW561" s="12" t="s">
        <v>32</v>
      </c>
      <c r="AX561" s="12" t="s">
        <v>77</v>
      </c>
      <c r="AY561" s="234" t="s">
        <v>122</v>
      </c>
    </row>
    <row r="562" spans="1:65" s="14" customFormat="1">
      <c r="B562" s="246"/>
      <c r="C562" s="247"/>
      <c r="D562" s="216" t="s">
        <v>217</v>
      </c>
      <c r="E562" s="248" t="s">
        <v>1</v>
      </c>
      <c r="F562" s="249" t="s">
        <v>226</v>
      </c>
      <c r="G562" s="247"/>
      <c r="H562" s="250">
        <v>83</v>
      </c>
      <c r="I562" s="251"/>
      <c r="J562" s="247"/>
      <c r="K562" s="247"/>
      <c r="L562" s="252"/>
      <c r="M562" s="253"/>
      <c r="N562" s="254"/>
      <c r="O562" s="254"/>
      <c r="P562" s="254"/>
      <c r="Q562" s="254"/>
      <c r="R562" s="254"/>
      <c r="S562" s="254"/>
      <c r="T562" s="255"/>
      <c r="AT562" s="256" t="s">
        <v>217</v>
      </c>
      <c r="AU562" s="256" t="s">
        <v>87</v>
      </c>
      <c r="AV562" s="14" t="s">
        <v>141</v>
      </c>
      <c r="AW562" s="14" t="s">
        <v>32</v>
      </c>
      <c r="AX562" s="14" t="s">
        <v>85</v>
      </c>
      <c r="AY562" s="256" t="s">
        <v>122</v>
      </c>
    </row>
    <row r="563" spans="1:65" s="1" customFormat="1" ht="21.75" customHeight="1">
      <c r="A563" s="34"/>
      <c r="B563" s="35"/>
      <c r="C563" s="257" t="s">
        <v>967</v>
      </c>
      <c r="D563" s="257" t="s">
        <v>298</v>
      </c>
      <c r="E563" s="258" t="s">
        <v>968</v>
      </c>
      <c r="F563" s="259" t="s">
        <v>969</v>
      </c>
      <c r="G563" s="260" t="s">
        <v>244</v>
      </c>
      <c r="H563" s="261">
        <v>87.15</v>
      </c>
      <c r="I563" s="262">
        <v>25.14</v>
      </c>
      <c r="J563" s="263">
        <f>ROUND(I563*H563,2)</f>
        <v>2190.9499999999998</v>
      </c>
      <c r="K563" s="259" t="s">
        <v>1</v>
      </c>
      <c r="L563" s="264"/>
      <c r="M563" s="265" t="s">
        <v>1</v>
      </c>
      <c r="N563" s="266" t="s">
        <v>42</v>
      </c>
      <c r="O563" s="71"/>
      <c r="P563" s="212">
        <f>O563*H563</f>
        <v>0</v>
      </c>
      <c r="Q563" s="212">
        <v>2.2000000000000001E-4</v>
      </c>
      <c r="R563" s="212">
        <f>Q563*H563</f>
        <v>1.9173000000000003E-2</v>
      </c>
      <c r="S563" s="212">
        <v>0</v>
      </c>
      <c r="T563" s="213">
        <f>S563*H563</f>
        <v>0</v>
      </c>
      <c r="U563" s="34"/>
      <c r="V563" s="34"/>
      <c r="W563" s="34"/>
      <c r="X563" s="34"/>
      <c r="Y563" s="34"/>
      <c r="Z563" s="34"/>
      <c r="AA563" s="34"/>
      <c r="AB563" s="34"/>
      <c r="AC563" s="34"/>
      <c r="AD563" s="34"/>
      <c r="AE563" s="34"/>
      <c r="AR563" s="214" t="s">
        <v>396</v>
      </c>
      <c r="AT563" s="214" t="s">
        <v>298</v>
      </c>
      <c r="AU563" s="214" t="s">
        <v>87</v>
      </c>
      <c r="AY563" s="17" t="s">
        <v>122</v>
      </c>
      <c r="BE563" s="215">
        <f>IF(N563="základní",J563,0)</f>
        <v>2190.9499999999998</v>
      </c>
      <c r="BF563" s="215">
        <f>IF(N563="snížená",J563,0)</f>
        <v>0</v>
      </c>
      <c r="BG563" s="215">
        <f>IF(N563="zákl. přenesená",J563,0)</f>
        <v>0</v>
      </c>
      <c r="BH563" s="215">
        <f>IF(N563="sníž. přenesená",J563,0)</f>
        <v>0</v>
      </c>
      <c r="BI563" s="215">
        <f>IF(N563="nulová",J563,0)</f>
        <v>0</v>
      </c>
      <c r="BJ563" s="17" t="s">
        <v>85</v>
      </c>
      <c r="BK563" s="215">
        <f>ROUND(I563*H563,2)</f>
        <v>2190.9499999999998</v>
      </c>
      <c r="BL563" s="17" t="s">
        <v>279</v>
      </c>
      <c r="BM563" s="214" t="s">
        <v>970</v>
      </c>
    </row>
    <row r="564" spans="1:65" s="12" customFormat="1">
      <c r="B564" s="224"/>
      <c r="C564" s="225"/>
      <c r="D564" s="216" t="s">
        <v>217</v>
      </c>
      <c r="E564" s="226" t="s">
        <v>1</v>
      </c>
      <c r="F564" s="227" t="s">
        <v>971</v>
      </c>
      <c r="G564" s="225"/>
      <c r="H564" s="228">
        <v>87.15</v>
      </c>
      <c r="I564" s="229"/>
      <c r="J564" s="225"/>
      <c r="K564" s="225"/>
      <c r="L564" s="230"/>
      <c r="M564" s="231"/>
      <c r="N564" s="232"/>
      <c r="O564" s="232"/>
      <c r="P564" s="232"/>
      <c r="Q564" s="232"/>
      <c r="R564" s="232"/>
      <c r="S564" s="232"/>
      <c r="T564" s="233"/>
      <c r="AT564" s="234" t="s">
        <v>217</v>
      </c>
      <c r="AU564" s="234" t="s">
        <v>87</v>
      </c>
      <c r="AV564" s="12" t="s">
        <v>87</v>
      </c>
      <c r="AW564" s="12" t="s">
        <v>32</v>
      </c>
      <c r="AX564" s="12" t="s">
        <v>85</v>
      </c>
      <c r="AY564" s="234" t="s">
        <v>122</v>
      </c>
    </row>
    <row r="565" spans="1:65" s="1" customFormat="1" ht="21.75" customHeight="1">
      <c r="A565" s="34"/>
      <c r="B565" s="35"/>
      <c r="C565" s="203" t="s">
        <v>972</v>
      </c>
      <c r="D565" s="203" t="s">
        <v>125</v>
      </c>
      <c r="E565" s="204" t="s">
        <v>973</v>
      </c>
      <c r="F565" s="205" t="s">
        <v>974</v>
      </c>
      <c r="G565" s="206" t="s">
        <v>545</v>
      </c>
      <c r="H565" s="207">
        <v>0.78100000000000003</v>
      </c>
      <c r="I565" s="208">
        <v>451.73</v>
      </c>
      <c r="J565" s="209">
        <f>ROUND(I565*H565,2)</f>
        <v>352.8</v>
      </c>
      <c r="K565" s="205" t="s">
        <v>129</v>
      </c>
      <c r="L565" s="39"/>
      <c r="M565" s="210" t="s">
        <v>1</v>
      </c>
      <c r="N565" s="211" t="s">
        <v>42</v>
      </c>
      <c r="O565" s="71"/>
      <c r="P565" s="212">
        <f>O565*H565</f>
        <v>0</v>
      </c>
      <c r="Q565" s="212">
        <v>0</v>
      </c>
      <c r="R565" s="212">
        <f>Q565*H565</f>
        <v>0</v>
      </c>
      <c r="S565" s="212">
        <v>0</v>
      </c>
      <c r="T565" s="213">
        <f>S565*H565</f>
        <v>0</v>
      </c>
      <c r="U565" s="34"/>
      <c r="V565" s="34"/>
      <c r="W565" s="34"/>
      <c r="X565" s="34"/>
      <c r="Y565" s="34"/>
      <c r="Z565" s="34"/>
      <c r="AA565" s="34"/>
      <c r="AB565" s="34"/>
      <c r="AC565" s="34"/>
      <c r="AD565" s="34"/>
      <c r="AE565" s="34"/>
      <c r="AR565" s="214" t="s">
        <v>279</v>
      </c>
      <c r="AT565" s="214" t="s">
        <v>125</v>
      </c>
      <c r="AU565" s="214" t="s">
        <v>87</v>
      </c>
      <c r="AY565" s="17" t="s">
        <v>122</v>
      </c>
      <c r="BE565" s="215">
        <f>IF(N565="základní",J565,0)</f>
        <v>352.8</v>
      </c>
      <c r="BF565" s="215">
        <f>IF(N565="snížená",J565,0)</f>
        <v>0</v>
      </c>
      <c r="BG565" s="215">
        <f>IF(N565="zákl. přenesená",J565,0)</f>
        <v>0</v>
      </c>
      <c r="BH565" s="215">
        <f>IF(N565="sníž. přenesená",J565,0)</f>
        <v>0</v>
      </c>
      <c r="BI565" s="215">
        <f>IF(N565="nulová",J565,0)</f>
        <v>0</v>
      </c>
      <c r="BJ565" s="17" t="s">
        <v>85</v>
      </c>
      <c r="BK565" s="215">
        <f>ROUND(I565*H565,2)</f>
        <v>352.8</v>
      </c>
      <c r="BL565" s="17" t="s">
        <v>279</v>
      </c>
      <c r="BM565" s="214" t="s">
        <v>975</v>
      </c>
    </row>
    <row r="566" spans="1:65" s="11" customFormat="1" ht="22.9" customHeight="1">
      <c r="B566" s="187"/>
      <c r="C566" s="188"/>
      <c r="D566" s="189" t="s">
        <v>76</v>
      </c>
      <c r="E566" s="201" t="s">
        <v>976</v>
      </c>
      <c r="F566" s="201" t="s">
        <v>977</v>
      </c>
      <c r="G566" s="188"/>
      <c r="H566" s="188"/>
      <c r="I566" s="191"/>
      <c r="J566" s="202">
        <f>BK566</f>
        <v>349445.53</v>
      </c>
      <c r="K566" s="188"/>
      <c r="L566" s="193"/>
      <c r="M566" s="194"/>
      <c r="N566" s="195"/>
      <c r="O566" s="195"/>
      <c r="P566" s="196">
        <f>SUM(P567:P611)</f>
        <v>0</v>
      </c>
      <c r="Q566" s="195"/>
      <c r="R566" s="196">
        <f>SUM(R567:R611)</f>
        <v>6.5899994999999993</v>
      </c>
      <c r="S566" s="195"/>
      <c r="T566" s="197">
        <f>SUM(T567:T611)</f>
        <v>0</v>
      </c>
      <c r="AR566" s="198" t="s">
        <v>87</v>
      </c>
      <c r="AT566" s="199" t="s">
        <v>76</v>
      </c>
      <c r="AU566" s="199" t="s">
        <v>85</v>
      </c>
      <c r="AY566" s="198" t="s">
        <v>122</v>
      </c>
      <c r="BK566" s="200">
        <f>SUM(BK567:BK611)</f>
        <v>349445.53</v>
      </c>
    </row>
    <row r="567" spans="1:65" s="1" customFormat="1" ht="33" customHeight="1">
      <c r="A567" s="34"/>
      <c r="B567" s="35"/>
      <c r="C567" s="203" t="s">
        <v>978</v>
      </c>
      <c r="D567" s="203" t="s">
        <v>125</v>
      </c>
      <c r="E567" s="204" t="s">
        <v>979</v>
      </c>
      <c r="F567" s="205" t="s">
        <v>980</v>
      </c>
      <c r="G567" s="206" t="s">
        <v>215</v>
      </c>
      <c r="H567" s="207">
        <v>61.1</v>
      </c>
      <c r="I567" s="208">
        <v>726.78</v>
      </c>
      <c r="J567" s="209">
        <f>ROUND(I567*H567,2)</f>
        <v>44406.26</v>
      </c>
      <c r="K567" s="205" t="s">
        <v>129</v>
      </c>
      <c r="L567" s="39"/>
      <c r="M567" s="210" t="s">
        <v>1</v>
      </c>
      <c r="N567" s="211" t="s">
        <v>42</v>
      </c>
      <c r="O567" s="71"/>
      <c r="P567" s="212">
        <f>O567*H567</f>
        <v>0</v>
      </c>
      <c r="Q567" s="212">
        <v>8.9999999999999993E-3</v>
      </c>
      <c r="R567" s="212">
        <f>Q567*H567</f>
        <v>0.54989999999999994</v>
      </c>
      <c r="S567" s="212">
        <v>0</v>
      </c>
      <c r="T567" s="213">
        <f>S567*H567</f>
        <v>0</v>
      </c>
      <c r="U567" s="34"/>
      <c r="V567" s="34"/>
      <c r="W567" s="34"/>
      <c r="X567" s="34"/>
      <c r="Y567" s="34"/>
      <c r="Z567" s="34"/>
      <c r="AA567" s="34"/>
      <c r="AB567" s="34"/>
      <c r="AC567" s="34"/>
      <c r="AD567" s="34"/>
      <c r="AE567" s="34"/>
      <c r="AR567" s="214" t="s">
        <v>279</v>
      </c>
      <c r="AT567" s="214" t="s">
        <v>125</v>
      </c>
      <c r="AU567" s="214" t="s">
        <v>87</v>
      </c>
      <c r="AY567" s="17" t="s">
        <v>122</v>
      </c>
      <c r="BE567" s="215">
        <f>IF(N567="základní",J567,0)</f>
        <v>44406.26</v>
      </c>
      <c r="BF567" s="215">
        <f>IF(N567="snížená",J567,0)</f>
        <v>0</v>
      </c>
      <c r="BG567" s="215">
        <f>IF(N567="zákl. přenesená",J567,0)</f>
        <v>0</v>
      </c>
      <c r="BH567" s="215">
        <f>IF(N567="sníž. přenesená",J567,0)</f>
        <v>0</v>
      </c>
      <c r="BI567" s="215">
        <f>IF(N567="nulová",J567,0)</f>
        <v>0</v>
      </c>
      <c r="BJ567" s="17" t="s">
        <v>85</v>
      </c>
      <c r="BK567" s="215">
        <f>ROUND(I567*H567,2)</f>
        <v>44406.26</v>
      </c>
      <c r="BL567" s="17" t="s">
        <v>279</v>
      </c>
      <c r="BM567" s="214" t="s">
        <v>981</v>
      </c>
    </row>
    <row r="568" spans="1:65" s="15" customFormat="1">
      <c r="B568" s="267"/>
      <c r="C568" s="268"/>
      <c r="D568" s="216" t="s">
        <v>217</v>
      </c>
      <c r="E568" s="269" t="s">
        <v>1</v>
      </c>
      <c r="F568" s="270" t="s">
        <v>982</v>
      </c>
      <c r="G568" s="268"/>
      <c r="H568" s="269" t="s">
        <v>1</v>
      </c>
      <c r="I568" s="271"/>
      <c r="J568" s="268"/>
      <c r="K568" s="268"/>
      <c r="L568" s="272"/>
      <c r="M568" s="273"/>
      <c r="N568" s="274"/>
      <c r="O568" s="274"/>
      <c r="P568" s="274"/>
      <c r="Q568" s="274"/>
      <c r="R568" s="274"/>
      <c r="S568" s="274"/>
      <c r="T568" s="275"/>
      <c r="AT568" s="276" t="s">
        <v>217</v>
      </c>
      <c r="AU568" s="276" t="s">
        <v>87</v>
      </c>
      <c r="AV568" s="15" t="s">
        <v>85</v>
      </c>
      <c r="AW568" s="15" t="s">
        <v>32</v>
      </c>
      <c r="AX568" s="15" t="s">
        <v>77</v>
      </c>
      <c r="AY568" s="276" t="s">
        <v>122</v>
      </c>
    </row>
    <row r="569" spans="1:65" s="12" customFormat="1">
      <c r="B569" s="224"/>
      <c r="C569" s="225"/>
      <c r="D569" s="216" t="s">
        <v>217</v>
      </c>
      <c r="E569" s="226" t="s">
        <v>1</v>
      </c>
      <c r="F569" s="227" t="s">
        <v>983</v>
      </c>
      <c r="G569" s="225"/>
      <c r="H569" s="228">
        <v>39.5</v>
      </c>
      <c r="I569" s="229"/>
      <c r="J569" s="225"/>
      <c r="K569" s="225"/>
      <c r="L569" s="230"/>
      <c r="M569" s="231"/>
      <c r="N569" s="232"/>
      <c r="O569" s="232"/>
      <c r="P569" s="232"/>
      <c r="Q569" s="232"/>
      <c r="R569" s="232"/>
      <c r="S569" s="232"/>
      <c r="T569" s="233"/>
      <c r="AT569" s="234" t="s">
        <v>217</v>
      </c>
      <c r="AU569" s="234" t="s">
        <v>87</v>
      </c>
      <c r="AV569" s="12" t="s">
        <v>87</v>
      </c>
      <c r="AW569" s="12" t="s">
        <v>32</v>
      </c>
      <c r="AX569" s="12" t="s">
        <v>77</v>
      </c>
      <c r="AY569" s="234" t="s">
        <v>122</v>
      </c>
    </row>
    <row r="570" spans="1:65" s="12" customFormat="1">
      <c r="B570" s="224"/>
      <c r="C570" s="225"/>
      <c r="D570" s="216" t="s">
        <v>217</v>
      </c>
      <c r="E570" s="226" t="s">
        <v>1</v>
      </c>
      <c r="F570" s="227" t="s">
        <v>984</v>
      </c>
      <c r="G570" s="225"/>
      <c r="H570" s="228">
        <v>21.6</v>
      </c>
      <c r="I570" s="229"/>
      <c r="J570" s="225"/>
      <c r="K570" s="225"/>
      <c r="L570" s="230"/>
      <c r="M570" s="231"/>
      <c r="N570" s="232"/>
      <c r="O570" s="232"/>
      <c r="P570" s="232"/>
      <c r="Q570" s="232"/>
      <c r="R570" s="232"/>
      <c r="S570" s="232"/>
      <c r="T570" s="233"/>
      <c r="AT570" s="234" t="s">
        <v>217</v>
      </c>
      <c r="AU570" s="234" t="s">
        <v>87</v>
      </c>
      <c r="AV570" s="12" t="s">
        <v>87</v>
      </c>
      <c r="AW570" s="12" t="s">
        <v>32</v>
      </c>
      <c r="AX570" s="12" t="s">
        <v>77</v>
      </c>
      <c r="AY570" s="234" t="s">
        <v>122</v>
      </c>
    </row>
    <row r="571" spans="1:65" s="14" customFormat="1">
      <c r="B571" s="246"/>
      <c r="C571" s="247"/>
      <c r="D571" s="216" t="s">
        <v>217</v>
      </c>
      <c r="E571" s="248" t="s">
        <v>1</v>
      </c>
      <c r="F571" s="249" t="s">
        <v>226</v>
      </c>
      <c r="G571" s="247"/>
      <c r="H571" s="250">
        <v>61.1</v>
      </c>
      <c r="I571" s="251"/>
      <c r="J571" s="247"/>
      <c r="K571" s="247"/>
      <c r="L571" s="252"/>
      <c r="M571" s="253"/>
      <c r="N571" s="254"/>
      <c r="O571" s="254"/>
      <c r="P571" s="254"/>
      <c r="Q571" s="254"/>
      <c r="R571" s="254"/>
      <c r="S571" s="254"/>
      <c r="T571" s="255"/>
      <c r="AT571" s="256" t="s">
        <v>217</v>
      </c>
      <c r="AU571" s="256" t="s">
        <v>87</v>
      </c>
      <c r="AV571" s="14" t="s">
        <v>141</v>
      </c>
      <c r="AW571" s="14" t="s">
        <v>32</v>
      </c>
      <c r="AX571" s="14" t="s">
        <v>85</v>
      </c>
      <c r="AY571" s="256" t="s">
        <v>122</v>
      </c>
    </row>
    <row r="572" spans="1:65" s="1" customFormat="1" ht="21.75" customHeight="1">
      <c r="A572" s="34"/>
      <c r="B572" s="35"/>
      <c r="C572" s="257" t="s">
        <v>985</v>
      </c>
      <c r="D572" s="257" t="s">
        <v>298</v>
      </c>
      <c r="E572" s="258" t="s">
        <v>986</v>
      </c>
      <c r="F572" s="259" t="s">
        <v>987</v>
      </c>
      <c r="G572" s="260" t="s">
        <v>215</v>
      </c>
      <c r="H572" s="261">
        <v>70.265000000000001</v>
      </c>
      <c r="I572" s="262">
        <v>637.05999999999995</v>
      </c>
      <c r="J572" s="263">
        <f>ROUND(I572*H572,2)</f>
        <v>44763.02</v>
      </c>
      <c r="K572" s="259" t="s">
        <v>1</v>
      </c>
      <c r="L572" s="264"/>
      <c r="M572" s="265" t="s">
        <v>1</v>
      </c>
      <c r="N572" s="266" t="s">
        <v>42</v>
      </c>
      <c r="O572" s="71"/>
      <c r="P572" s="212">
        <f>O572*H572</f>
        <v>0</v>
      </c>
      <c r="Q572" s="212">
        <v>2.3099999999999999E-2</v>
      </c>
      <c r="R572" s="212">
        <f>Q572*H572</f>
        <v>1.6231214999999999</v>
      </c>
      <c r="S572" s="212">
        <v>0</v>
      </c>
      <c r="T572" s="213">
        <f>S572*H572</f>
        <v>0</v>
      </c>
      <c r="U572" s="34"/>
      <c r="V572" s="34"/>
      <c r="W572" s="34"/>
      <c r="X572" s="34"/>
      <c r="Y572" s="34"/>
      <c r="Z572" s="34"/>
      <c r="AA572" s="34"/>
      <c r="AB572" s="34"/>
      <c r="AC572" s="34"/>
      <c r="AD572" s="34"/>
      <c r="AE572" s="34"/>
      <c r="AR572" s="214" t="s">
        <v>396</v>
      </c>
      <c r="AT572" s="214" t="s">
        <v>298</v>
      </c>
      <c r="AU572" s="214" t="s">
        <v>87</v>
      </c>
      <c r="AY572" s="17" t="s">
        <v>122</v>
      </c>
      <c r="BE572" s="215">
        <f>IF(N572="základní",J572,0)</f>
        <v>44763.02</v>
      </c>
      <c r="BF572" s="215">
        <f>IF(N572="snížená",J572,0)</f>
        <v>0</v>
      </c>
      <c r="BG572" s="215">
        <f>IF(N572="zákl. přenesená",J572,0)</f>
        <v>0</v>
      </c>
      <c r="BH572" s="215">
        <f>IF(N572="sníž. přenesená",J572,0)</f>
        <v>0</v>
      </c>
      <c r="BI572" s="215">
        <f>IF(N572="nulová",J572,0)</f>
        <v>0</v>
      </c>
      <c r="BJ572" s="17" t="s">
        <v>85</v>
      </c>
      <c r="BK572" s="215">
        <f>ROUND(I572*H572,2)</f>
        <v>44763.02</v>
      </c>
      <c r="BL572" s="17" t="s">
        <v>279</v>
      </c>
      <c r="BM572" s="214" t="s">
        <v>988</v>
      </c>
    </row>
    <row r="573" spans="1:65" s="12" customFormat="1">
      <c r="B573" s="224"/>
      <c r="C573" s="225"/>
      <c r="D573" s="216" t="s">
        <v>217</v>
      </c>
      <c r="E573" s="226" t="s">
        <v>1</v>
      </c>
      <c r="F573" s="227" t="s">
        <v>989</v>
      </c>
      <c r="G573" s="225"/>
      <c r="H573" s="228">
        <v>70.265000000000001</v>
      </c>
      <c r="I573" s="229"/>
      <c r="J573" s="225"/>
      <c r="K573" s="225"/>
      <c r="L573" s="230"/>
      <c r="M573" s="231"/>
      <c r="N573" s="232"/>
      <c r="O573" s="232"/>
      <c r="P573" s="232"/>
      <c r="Q573" s="232"/>
      <c r="R573" s="232"/>
      <c r="S573" s="232"/>
      <c r="T573" s="233"/>
      <c r="AT573" s="234" t="s">
        <v>217</v>
      </c>
      <c r="AU573" s="234" t="s">
        <v>87</v>
      </c>
      <c r="AV573" s="12" t="s">
        <v>87</v>
      </c>
      <c r="AW573" s="12" t="s">
        <v>32</v>
      </c>
      <c r="AX573" s="12" t="s">
        <v>85</v>
      </c>
      <c r="AY573" s="234" t="s">
        <v>122</v>
      </c>
    </row>
    <row r="574" spans="1:65" s="1" customFormat="1" ht="21.75" customHeight="1">
      <c r="A574" s="34"/>
      <c r="B574" s="35"/>
      <c r="C574" s="203" t="s">
        <v>990</v>
      </c>
      <c r="D574" s="203" t="s">
        <v>125</v>
      </c>
      <c r="E574" s="204" t="s">
        <v>991</v>
      </c>
      <c r="F574" s="205" t="s">
        <v>992</v>
      </c>
      <c r="G574" s="206" t="s">
        <v>215</v>
      </c>
      <c r="H574" s="207">
        <v>219.8</v>
      </c>
      <c r="I574" s="208">
        <v>446.3</v>
      </c>
      <c r="J574" s="209">
        <f>ROUND(I574*H574,2)</f>
        <v>98096.74</v>
      </c>
      <c r="K574" s="205" t="s">
        <v>129</v>
      </c>
      <c r="L574" s="39"/>
      <c r="M574" s="210" t="s">
        <v>1</v>
      </c>
      <c r="N574" s="211" t="s">
        <v>42</v>
      </c>
      <c r="O574" s="71"/>
      <c r="P574" s="212">
        <f>O574*H574</f>
        <v>0</v>
      </c>
      <c r="Q574" s="212">
        <v>5.1999999999999998E-3</v>
      </c>
      <c r="R574" s="212">
        <f>Q574*H574</f>
        <v>1.14296</v>
      </c>
      <c r="S574" s="212">
        <v>0</v>
      </c>
      <c r="T574" s="213">
        <f>S574*H574</f>
        <v>0</v>
      </c>
      <c r="U574" s="34"/>
      <c r="V574" s="34"/>
      <c r="W574" s="34"/>
      <c r="X574" s="34"/>
      <c r="Y574" s="34"/>
      <c r="Z574" s="34"/>
      <c r="AA574" s="34"/>
      <c r="AB574" s="34"/>
      <c r="AC574" s="34"/>
      <c r="AD574" s="34"/>
      <c r="AE574" s="34"/>
      <c r="AR574" s="214" t="s">
        <v>279</v>
      </c>
      <c r="AT574" s="214" t="s">
        <v>125</v>
      </c>
      <c r="AU574" s="214" t="s">
        <v>87</v>
      </c>
      <c r="AY574" s="17" t="s">
        <v>122</v>
      </c>
      <c r="BE574" s="215">
        <f>IF(N574="základní",J574,0)</f>
        <v>98096.74</v>
      </c>
      <c r="BF574" s="215">
        <f>IF(N574="snížená",J574,0)</f>
        <v>0</v>
      </c>
      <c r="BG574" s="215">
        <f>IF(N574="zákl. přenesená",J574,0)</f>
        <v>0</v>
      </c>
      <c r="BH574" s="215">
        <f>IF(N574="sníž. přenesená",J574,0)</f>
        <v>0</v>
      </c>
      <c r="BI574" s="215">
        <f>IF(N574="nulová",J574,0)</f>
        <v>0</v>
      </c>
      <c r="BJ574" s="17" t="s">
        <v>85</v>
      </c>
      <c r="BK574" s="215">
        <f>ROUND(I574*H574,2)</f>
        <v>98096.74</v>
      </c>
      <c r="BL574" s="17" t="s">
        <v>279</v>
      </c>
      <c r="BM574" s="214" t="s">
        <v>993</v>
      </c>
    </row>
    <row r="575" spans="1:65" s="12" customFormat="1">
      <c r="B575" s="224"/>
      <c r="C575" s="225"/>
      <c r="D575" s="216" t="s">
        <v>217</v>
      </c>
      <c r="E575" s="226" t="s">
        <v>1</v>
      </c>
      <c r="F575" s="227" t="s">
        <v>994</v>
      </c>
      <c r="G575" s="225"/>
      <c r="H575" s="228">
        <v>11.6</v>
      </c>
      <c r="I575" s="229"/>
      <c r="J575" s="225"/>
      <c r="K575" s="225"/>
      <c r="L575" s="230"/>
      <c r="M575" s="231"/>
      <c r="N575" s="232"/>
      <c r="O575" s="232"/>
      <c r="P575" s="232"/>
      <c r="Q575" s="232"/>
      <c r="R575" s="232"/>
      <c r="S575" s="232"/>
      <c r="T575" s="233"/>
      <c r="AT575" s="234" t="s">
        <v>217</v>
      </c>
      <c r="AU575" s="234" t="s">
        <v>87</v>
      </c>
      <c r="AV575" s="12" t="s">
        <v>87</v>
      </c>
      <c r="AW575" s="12" t="s">
        <v>32</v>
      </c>
      <c r="AX575" s="12" t="s">
        <v>77</v>
      </c>
      <c r="AY575" s="234" t="s">
        <v>122</v>
      </c>
    </row>
    <row r="576" spans="1:65" s="12" customFormat="1">
      <c r="B576" s="224"/>
      <c r="C576" s="225"/>
      <c r="D576" s="216" t="s">
        <v>217</v>
      </c>
      <c r="E576" s="226" t="s">
        <v>1</v>
      </c>
      <c r="F576" s="227" t="s">
        <v>995</v>
      </c>
      <c r="G576" s="225"/>
      <c r="H576" s="228">
        <v>14.2</v>
      </c>
      <c r="I576" s="229"/>
      <c r="J576" s="225"/>
      <c r="K576" s="225"/>
      <c r="L576" s="230"/>
      <c r="M576" s="231"/>
      <c r="N576" s="232"/>
      <c r="O576" s="232"/>
      <c r="P576" s="232"/>
      <c r="Q576" s="232"/>
      <c r="R576" s="232"/>
      <c r="S576" s="232"/>
      <c r="T576" s="233"/>
      <c r="AT576" s="234" t="s">
        <v>217</v>
      </c>
      <c r="AU576" s="234" t="s">
        <v>87</v>
      </c>
      <c r="AV576" s="12" t="s">
        <v>87</v>
      </c>
      <c r="AW576" s="12" t="s">
        <v>32</v>
      </c>
      <c r="AX576" s="12" t="s">
        <v>77</v>
      </c>
      <c r="AY576" s="234" t="s">
        <v>122</v>
      </c>
    </row>
    <row r="577" spans="2:51" s="12" customFormat="1">
      <c r="B577" s="224"/>
      <c r="C577" s="225"/>
      <c r="D577" s="216" t="s">
        <v>217</v>
      </c>
      <c r="E577" s="226" t="s">
        <v>1</v>
      </c>
      <c r="F577" s="227" t="s">
        <v>996</v>
      </c>
      <c r="G577" s="225"/>
      <c r="H577" s="228">
        <v>8.8000000000000007</v>
      </c>
      <c r="I577" s="229"/>
      <c r="J577" s="225"/>
      <c r="K577" s="225"/>
      <c r="L577" s="230"/>
      <c r="M577" s="231"/>
      <c r="N577" s="232"/>
      <c r="O577" s="232"/>
      <c r="P577" s="232"/>
      <c r="Q577" s="232"/>
      <c r="R577" s="232"/>
      <c r="S577" s="232"/>
      <c r="T577" s="233"/>
      <c r="AT577" s="234" t="s">
        <v>217</v>
      </c>
      <c r="AU577" s="234" t="s">
        <v>87</v>
      </c>
      <c r="AV577" s="12" t="s">
        <v>87</v>
      </c>
      <c r="AW577" s="12" t="s">
        <v>32</v>
      </c>
      <c r="AX577" s="12" t="s">
        <v>77</v>
      </c>
      <c r="AY577" s="234" t="s">
        <v>122</v>
      </c>
    </row>
    <row r="578" spans="2:51" s="12" customFormat="1">
      <c r="B578" s="224"/>
      <c r="C578" s="225"/>
      <c r="D578" s="216" t="s">
        <v>217</v>
      </c>
      <c r="E578" s="226" t="s">
        <v>1</v>
      </c>
      <c r="F578" s="227" t="s">
        <v>997</v>
      </c>
      <c r="G578" s="225"/>
      <c r="H578" s="228">
        <v>8.8000000000000007</v>
      </c>
      <c r="I578" s="229"/>
      <c r="J578" s="225"/>
      <c r="K578" s="225"/>
      <c r="L578" s="230"/>
      <c r="M578" s="231"/>
      <c r="N578" s="232"/>
      <c r="O578" s="232"/>
      <c r="P578" s="232"/>
      <c r="Q578" s="232"/>
      <c r="R578" s="232"/>
      <c r="S578" s="232"/>
      <c r="T578" s="233"/>
      <c r="AT578" s="234" t="s">
        <v>217</v>
      </c>
      <c r="AU578" s="234" t="s">
        <v>87</v>
      </c>
      <c r="AV578" s="12" t="s">
        <v>87</v>
      </c>
      <c r="AW578" s="12" t="s">
        <v>32</v>
      </c>
      <c r="AX578" s="12" t="s">
        <v>77</v>
      </c>
      <c r="AY578" s="234" t="s">
        <v>122</v>
      </c>
    </row>
    <row r="579" spans="2:51" s="12" customFormat="1">
      <c r="B579" s="224"/>
      <c r="C579" s="225"/>
      <c r="D579" s="216" t="s">
        <v>217</v>
      </c>
      <c r="E579" s="226" t="s">
        <v>1</v>
      </c>
      <c r="F579" s="227" t="s">
        <v>998</v>
      </c>
      <c r="G579" s="225"/>
      <c r="H579" s="228">
        <v>9</v>
      </c>
      <c r="I579" s="229"/>
      <c r="J579" s="225"/>
      <c r="K579" s="225"/>
      <c r="L579" s="230"/>
      <c r="M579" s="231"/>
      <c r="N579" s="232"/>
      <c r="O579" s="232"/>
      <c r="P579" s="232"/>
      <c r="Q579" s="232"/>
      <c r="R579" s="232"/>
      <c r="S579" s="232"/>
      <c r="T579" s="233"/>
      <c r="AT579" s="234" t="s">
        <v>217</v>
      </c>
      <c r="AU579" s="234" t="s">
        <v>87</v>
      </c>
      <c r="AV579" s="12" t="s">
        <v>87</v>
      </c>
      <c r="AW579" s="12" t="s">
        <v>32</v>
      </c>
      <c r="AX579" s="12" t="s">
        <v>77</v>
      </c>
      <c r="AY579" s="234" t="s">
        <v>122</v>
      </c>
    </row>
    <row r="580" spans="2:51" s="12" customFormat="1">
      <c r="B580" s="224"/>
      <c r="C580" s="225"/>
      <c r="D580" s="216" t="s">
        <v>217</v>
      </c>
      <c r="E580" s="226" t="s">
        <v>1</v>
      </c>
      <c r="F580" s="227" t="s">
        <v>999</v>
      </c>
      <c r="G580" s="225"/>
      <c r="H580" s="228">
        <v>14</v>
      </c>
      <c r="I580" s="229"/>
      <c r="J580" s="225"/>
      <c r="K580" s="225"/>
      <c r="L580" s="230"/>
      <c r="M580" s="231"/>
      <c r="N580" s="232"/>
      <c r="O580" s="232"/>
      <c r="P580" s="232"/>
      <c r="Q580" s="232"/>
      <c r="R580" s="232"/>
      <c r="S580" s="232"/>
      <c r="T580" s="233"/>
      <c r="AT580" s="234" t="s">
        <v>217</v>
      </c>
      <c r="AU580" s="234" t="s">
        <v>87</v>
      </c>
      <c r="AV580" s="12" t="s">
        <v>87</v>
      </c>
      <c r="AW580" s="12" t="s">
        <v>32</v>
      </c>
      <c r="AX580" s="12" t="s">
        <v>77</v>
      </c>
      <c r="AY580" s="234" t="s">
        <v>122</v>
      </c>
    </row>
    <row r="581" spans="2:51" s="12" customFormat="1">
      <c r="B581" s="224"/>
      <c r="C581" s="225"/>
      <c r="D581" s="216" t="s">
        <v>217</v>
      </c>
      <c r="E581" s="226" t="s">
        <v>1</v>
      </c>
      <c r="F581" s="227" t="s">
        <v>1000</v>
      </c>
      <c r="G581" s="225"/>
      <c r="H581" s="228">
        <v>13.2</v>
      </c>
      <c r="I581" s="229"/>
      <c r="J581" s="225"/>
      <c r="K581" s="225"/>
      <c r="L581" s="230"/>
      <c r="M581" s="231"/>
      <c r="N581" s="232"/>
      <c r="O581" s="232"/>
      <c r="P581" s="232"/>
      <c r="Q581" s="232"/>
      <c r="R581" s="232"/>
      <c r="S581" s="232"/>
      <c r="T581" s="233"/>
      <c r="AT581" s="234" t="s">
        <v>217</v>
      </c>
      <c r="AU581" s="234" t="s">
        <v>87</v>
      </c>
      <c r="AV581" s="12" t="s">
        <v>87</v>
      </c>
      <c r="AW581" s="12" t="s">
        <v>32</v>
      </c>
      <c r="AX581" s="12" t="s">
        <v>77</v>
      </c>
      <c r="AY581" s="234" t="s">
        <v>122</v>
      </c>
    </row>
    <row r="582" spans="2:51" s="12" customFormat="1">
      <c r="B582" s="224"/>
      <c r="C582" s="225"/>
      <c r="D582" s="216" t="s">
        <v>217</v>
      </c>
      <c r="E582" s="226" t="s">
        <v>1</v>
      </c>
      <c r="F582" s="227" t="s">
        <v>1001</v>
      </c>
      <c r="G582" s="225"/>
      <c r="H582" s="228">
        <v>11.2</v>
      </c>
      <c r="I582" s="229"/>
      <c r="J582" s="225"/>
      <c r="K582" s="225"/>
      <c r="L582" s="230"/>
      <c r="M582" s="231"/>
      <c r="N582" s="232"/>
      <c r="O582" s="232"/>
      <c r="P582" s="232"/>
      <c r="Q582" s="232"/>
      <c r="R582" s="232"/>
      <c r="S582" s="232"/>
      <c r="T582" s="233"/>
      <c r="AT582" s="234" t="s">
        <v>217</v>
      </c>
      <c r="AU582" s="234" t="s">
        <v>87</v>
      </c>
      <c r="AV582" s="12" t="s">
        <v>87</v>
      </c>
      <c r="AW582" s="12" t="s">
        <v>32</v>
      </c>
      <c r="AX582" s="12" t="s">
        <v>77</v>
      </c>
      <c r="AY582" s="234" t="s">
        <v>122</v>
      </c>
    </row>
    <row r="583" spans="2:51" s="12" customFormat="1">
      <c r="B583" s="224"/>
      <c r="C583" s="225"/>
      <c r="D583" s="216" t="s">
        <v>217</v>
      </c>
      <c r="E583" s="226" t="s">
        <v>1</v>
      </c>
      <c r="F583" s="227" t="s">
        <v>1002</v>
      </c>
      <c r="G583" s="225"/>
      <c r="H583" s="228">
        <v>6.8</v>
      </c>
      <c r="I583" s="229"/>
      <c r="J583" s="225"/>
      <c r="K583" s="225"/>
      <c r="L583" s="230"/>
      <c r="M583" s="231"/>
      <c r="N583" s="232"/>
      <c r="O583" s="232"/>
      <c r="P583" s="232"/>
      <c r="Q583" s="232"/>
      <c r="R583" s="232"/>
      <c r="S583" s="232"/>
      <c r="T583" s="233"/>
      <c r="AT583" s="234" t="s">
        <v>217</v>
      </c>
      <c r="AU583" s="234" t="s">
        <v>87</v>
      </c>
      <c r="AV583" s="12" t="s">
        <v>87</v>
      </c>
      <c r="AW583" s="12" t="s">
        <v>32</v>
      </c>
      <c r="AX583" s="12" t="s">
        <v>77</v>
      </c>
      <c r="AY583" s="234" t="s">
        <v>122</v>
      </c>
    </row>
    <row r="584" spans="2:51" s="12" customFormat="1">
      <c r="B584" s="224"/>
      <c r="C584" s="225"/>
      <c r="D584" s="216" t="s">
        <v>217</v>
      </c>
      <c r="E584" s="226" t="s">
        <v>1</v>
      </c>
      <c r="F584" s="227" t="s">
        <v>1003</v>
      </c>
      <c r="G584" s="225"/>
      <c r="H584" s="228">
        <v>6.8</v>
      </c>
      <c r="I584" s="229"/>
      <c r="J584" s="225"/>
      <c r="K584" s="225"/>
      <c r="L584" s="230"/>
      <c r="M584" s="231"/>
      <c r="N584" s="232"/>
      <c r="O584" s="232"/>
      <c r="P584" s="232"/>
      <c r="Q584" s="232"/>
      <c r="R584" s="232"/>
      <c r="S584" s="232"/>
      <c r="T584" s="233"/>
      <c r="AT584" s="234" t="s">
        <v>217</v>
      </c>
      <c r="AU584" s="234" t="s">
        <v>87</v>
      </c>
      <c r="AV584" s="12" t="s">
        <v>87</v>
      </c>
      <c r="AW584" s="12" t="s">
        <v>32</v>
      </c>
      <c r="AX584" s="12" t="s">
        <v>77</v>
      </c>
      <c r="AY584" s="234" t="s">
        <v>122</v>
      </c>
    </row>
    <row r="585" spans="2:51" s="13" customFormat="1">
      <c r="B585" s="235"/>
      <c r="C585" s="236"/>
      <c r="D585" s="216" t="s">
        <v>217</v>
      </c>
      <c r="E585" s="237" t="s">
        <v>1</v>
      </c>
      <c r="F585" s="238" t="s">
        <v>224</v>
      </c>
      <c r="G585" s="236"/>
      <c r="H585" s="239">
        <v>104.39999999999999</v>
      </c>
      <c r="I585" s="240"/>
      <c r="J585" s="236"/>
      <c r="K585" s="236"/>
      <c r="L585" s="241"/>
      <c r="M585" s="242"/>
      <c r="N585" s="243"/>
      <c r="O585" s="243"/>
      <c r="P585" s="243"/>
      <c r="Q585" s="243"/>
      <c r="R585" s="243"/>
      <c r="S585" s="243"/>
      <c r="T585" s="244"/>
      <c r="AT585" s="245" t="s">
        <v>217</v>
      </c>
      <c r="AU585" s="245" t="s">
        <v>87</v>
      </c>
      <c r="AV585" s="13" t="s">
        <v>137</v>
      </c>
      <c r="AW585" s="13" t="s">
        <v>32</v>
      </c>
      <c r="AX585" s="13" t="s">
        <v>77</v>
      </c>
      <c r="AY585" s="245" t="s">
        <v>122</v>
      </c>
    </row>
    <row r="586" spans="2:51" s="12" customFormat="1">
      <c r="B586" s="224"/>
      <c r="C586" s="225"/>
      <c r="D586" s="216" t="s">
        <v>217</v>
      </c>
      <c r="E586" s="226" t="s">
        <v>1</v>
      </c>
      <c r="F586" s="227" t="s">
        <v>1004</v>
      </c>
      <c r="G586" s="225"/>
      <c r="H586" s="228">
        <v>7.8</v>
      </c>
      <c r="I586" s="229"/>
      <c r="J586" s="225"/>
      <c r="K586" s="225"/>
      <c r="L586" s="230"/>
      <c r="M586" s="231"/>
      <c r="N586" s="232"/>
      <c r="O586" s="232"/>
      <c r="P586" s="232"/>
      <c r="Q586" s="232"/>
      <c r="R586" s="232"/>
      <c r="S586" s="232"/>
      <c r="T586" s="233"/>
      <c r="AT586" s="234" t="s">
        <v>217</v>
      </c>
      <c r="AU586" s="234" t="s">
        <v>87</v>
      </c>
      <c r="AV586" s="12" t="s">
        <v>87</v>
      </c>
      <c r="AW586" s="12" t="s">
        <v>32</v>
      </c>
      <c r="AX586" s="12" t="s">
        <v>77</v>
      </c>
      <c r="AY586" s="234" t="s">
        <v>122</v>
      </c>
    </row>
    <row r="587" spans="2:51" s="12" customFormat="1">
      <c r="B587" s="224"/>
      <c r="C587" s="225"/>
      <c r="D587" s="216" t="s">
        <v>217</v>
      </c>
      <c r="E587" s="226" t="s">
        <v>1</v>
      </c>
      <c r="F587" s="227" t="s">
        <v>1005</v>
      </c>
      <c r="G587" s="225"/>
      <c r="H587" s="228">
        <v>13.8</v>
      </c>
      <c r="I587" s="229"/>
      <c r="J587" s="225"/>
      <c r="K587" s="225"/>
      <c r="L587" s="230"/>
      <c r="M587" s="231"/>
      <c r="N587" s="232"/>
      <c r="O587" s="232"/>
      <c r="P587" s="232"/>
      <c r="Q587" s="232"/>
      <c r="R587" s="232"/>
      <c r="S587" s="232"/>
      <c r="T587" s="233"/>
      <c r="AT587" s="234" t="s">
        <v>217</v>
      </c>
      <c r="AU587" s="234" t="s">
        <v>87</v>
      </c>
      <c r="AV587" s="12" t="s">
        <v>87</v>
      </c>
      <c r="AW587" s="12" t="s">
        <v>32</v>
      </c>
      <c r="AX587" s="12" t="s">
        <v>77</v>
      </c>
      <c r="AY587" s="234" t="s">
        <v>122</v>
      </c>
    </row>
    <row r="588" spans="2:51" s="12" customFormat="1">
      <c r="B588" s="224"/>
      <c r="C588" s="225"/>
      <c r="D588" s="216" t="s">
        <v>217</v>
      </c>
      <c r="E588" s="226" t="s">
        <v>1</v>
      </c>
      <c r="F588" s="227" t="s">
        <v>1006</v>
      </c>
      <c r="G588" s="225"/>
      <c r="H588" s="228">
        <v>13.2</v>
      </c>
      <c r="I588" s="229"/>
      <c r="J588" s="225"/>
      <c r="K588" s="225"/>
      <c r="L588" s="230"/>
      <c r="M588" s="231"/>
      <c r="N588" s="232"/>
      <c r="O588" s="232"/>
      <c r="P588" s="232"/>
      <c r="Q588" s="232"/>
      <c r="R588" s="232"/>
      <c r="S588" s="232"/>
      <c r="T588" s="233"/>
      <c r="AT588" s="234" t="s">
        <v>217</v>
      </c>
      <c r="AU588" s="234" t="s">
        <v>87</v>
      </c>
      <c r="AV588" s="12" t="s">
        <v>87</v>
      </c>
      <c r="AW588" s="12" t="s">
        <v>32</v>
      </c>
      <c r="AX588" s="12" t="s">
        <v>77</v>
      </c>
      <c r="AY588" s="234" t="s">
        <v>122</v>
      </c>
    </row>
    <row r="589" spans="2:51" s="12" customFormat="1">
      <c r="B589" s="224"/>
      <c r="C589" s="225"/>
      <c r="D589" s="216" t="s">
        <v>217</v>
      </c>
      <c r="E589" s="226" t="s">
        <v>1</v>
      </c>
      <c r="F589" s="227" t="s">
        <v>1007</v>
      </c>
      <c r="G589" s="225"/>
      <c r="H589" s="228">
        <v>8.8000000000000007</v>
      </c>
      <c r="I589" s="229"/>
      <c r="J589" s="225"/>
      <c r="K589" s="225"/>
      <c r="L589" s="230"/>
      <c r="M589" s="231"/>
      <c r="N589" s="232"/>
      <c r="O589" s="232"/>
      <c r="P589" s="232"/>
      <c r="Q589" s="232"/>
      <c r="R589" s="232"/>
      <c r="S589" s="232"/>
      <c r="T589" s="233"/>
      <c r="AT589" s="234" t="s">
        <v>217</v>
      </c>
      <c r="AU589" s="234" t="s">
        <v>87</v>
      </c>
      <c r="AV589" s="12" t="s">
        <v>87</v>
      </c>
      <c r="AW589" s="12" t="s">
        <v>32</v>
      </c>
      <c r="AX589" s="12" t="s">
        <v>77</v>
      </c>
      <c r="AY589" s="234" t="s">
        <v>122</v>
      </c>
    </row>
    <row r="590" spans="2:51" s="12" customFormat="1">
      <c r="B590" s="224"/>
      <c r="C590" s="225"/>
      <c r="D590" s="216" t="s">
        <v>217</v>
      </c>
      <c r="E590" s="226" t="s">
        <v>1</v>
      </c>
      <c r="F590" s="227" t="s">
        <v>1008</v>
      </c>
      <c r="G590" s="225"/>
      <c r="H590" s="228">
        <v>8.8000000000000007</v>
      </c>
      <c r="I590" s="229"/>
      <c r="J590" s="225"/>
      <c r="K590" s="225"/>
      <c r="L590" s="230"/>
      <c r="M590" s="231"/>
      <c r="N590" s="232"/>
      <c r="O590" s="232"/>
      <c r="P590" s="232"/>
      <c r="Q590" s="232"/>
      <c r="R590" s="232"/>
      <c r="S590" s="232"/>
      <c r="T590" s="233"/>
      <c r="AT590" s="234" t="s">
        <v>217</v>
      </c>
      <c r="AU590" s="234" t="s">
        <v>87</v>
      </c>
      <c r="AV590" s="12" t="s">
        <v>87</v>
      </c>
      <c r="AW590" s="12" t="s">
        <v>32</v>
      </c>
      <c r="AX590" s="12" t="s">
        <v>77</v>
      </c>
      <c r="AY590" s="234" t="s">
        <v>122</v>
      </c>
    </row>
    <row r="591" spans="2:51" s="12" customFormat="1">
      <c r="B591" s="224"/>
      <c r="C591" s="225"/>
      <c r="D591" s="216" t="s">
        <v>217</v>
      </c>
      <c r="E591" s="226" t="s">
        <v>1</v>
      </c>
      <c r="F591" s="227" t="s">
        <v>1009</v>
      </c>
      <c r="G591" s="225"/>
      <c r="H591" s="228">
        <v>9</v>
      </c>
      <c r="I591" s="229"/>
      <c r="J591" s="225"/>
      <c r="K591" s="225"/>
      <c r="L591" s="230"/>
      <c r="M591" s="231"/>
      <c r="N591" s="232"/>
      <c r="O591" s="232"/>
      <c r="P591" s="232"/>
      <c r="Q591" s="232"/>
      <c r="R591" s="232"/>
      <c r="S591" s="232"/>
      <c r="T591" s="233"/>
      <c r="AT591" s="234" t="s">
        <v>217</v>
      </c>
      <c r="AU591" s="234" t="s">
        <v>87</v>
      </c>
      <c r="AV591" s="12" t="s">
        <v>87</v>
      </c>
      <c r="AW591" s="12" t="s">
        <v>32</v>
      </c>
      <c r="AX591" s="12" t="s">
        <v>77</v>
      </c>
      <c r="AY591" s="234" t="s">
        <v>122</v>
      </c>
    </row>
    <row r="592" spans="2:51" s="12" customFormat="1">
      <c r="B592" s="224"/>
      <c r="C592" s="225"/>
      <c r="D592" s="216" t="s">
        <v>217</v>
      </c>
      <c r="E592" s="226" t="s">
        <v>1</v>
      </c>
      <c r="F592" s="227" t="s">
        <v>1010</v>
      </c>
      <c r="G592" s="225"/>
      <c r="H592" s="228">
        <v>14.2</v>
      </c>
      <c r="I592" s="229"/>
      <c r="J592" s="225"/>
      <c r="K592" s="225"/>
      <c r="L592" s="230"/>
      <c r="M592" s="231"/>
      <c r="N592" s="232"/>
      <c r="O592" s="232"/>
      <c r="P592" s="232"/>
      <c r="Q592" s="232"/>
      <c r="R592" s="232"/>
      <c r="S592" s="232"/>
      <c r="T592" s="233"/>
      <c r="AT592" s="234" t="s">
        <v>217</v>
      </c>
      <c r="AU592" s="234" t="s">
        <v>87</v>
      </c>
      <c r="AV592" s="12" t="s">
        <v>87</v>
      </c>
      <c r="AW592" s="12" t="s">
        <v>32</v>
      </c>
      <c r="AX592" s="12" t="s">
        <v>77</v>
      </c>
      <c r="AY592" s="234" t="s">
        <v>122</v>
      </c>
    </row>
    <row r="593" spans="1:65" s="12" customFormat="1">
      <c r="B593" s="224"/>
      <c r="C593" s="225"/>
      <c r="D593" s="216" t="s">
        <v>217</v>
      </c>
      <c r="E593" s="226" t="s">
        <v>1</v>
      </c>
      <c r="F593" s="227" t="s">
        <v>1011</v>
      </c>
      <c r="G593" s="225"/>
      <c r="H593" s="228">
        <v>12.6</v>
      </c>
      <c r="I593" s="229"/>
      <c r="J593" s="225"/>
      <c r="K593" s="225"/>
      <c r="L593" s="230"/>
      <c r="M593" s="231"/>
      <c r="N593" s="232"/>
      <c r="O593" s="232"/>
      <c r="P593" s="232"/>
      <c r="Q593" s="232"/>
      <c r="R593" s="232"/>
      <c r="S593" s="232"/>
      <c r="T593" s="233"/>
      <c r="AT593" s="234" t="s">
        <v>217</v>
      </c>
      <c r="AU593" s="234" t="s">
        <v>87</v>
      </c>
      <c r="AV593" s="12" t="s">
        <v>87</v>
      </c>
      <c r="AW593" s="12" t="s">
        <v>32</v>
      </c>
      <c r="AX593" s="12" t="s">
        <v>77</v>
      </c>
      <c r="AY593" s="234" t="s">
        <v>122</v>
      </c>
    </row>
    <row r="594" spans="1:65" s="12" customFormat="1">
      <c r="B594" s="224"/>
      <c r="C594" s="225"/>
      <c r="D594" s="216" t="s">
        <v>217</v>
      </c>
      <c r="E594" s="226" t="s">
        <v>1</v>
      </c>
      <c r="F594" s="227" t="s">
        <v>1012</v>
      </c>
      <c r="G594" s="225"/>
      <c r="H594" s="228">
        <v>6.8</v>
      </c>
      <c r="I594" s="229"/>
      <c r="J594" s="225"/>
      <c r="K594" s="225"/>
      <c r="L594" s="230"/>
      <c r="M594" s="231"/>
      <c r="N594" s="232"/>
      <c r="O594" s="232"/>
      <c r="P594" s="232"/>
      <c r="Q594" s="232"/>
      <c r="R594" s="232"/>
      <c r="S594" s="232"/>
      <c r="T594" s="233"/>
      <c r="AT594" s="234" t="s">
        <v>217</v>
      </c>
      <c r="AU594" s="234" t="s">
        <v>87</v>
      </c>
      <c r="AV594" s="12" t="s">
        <v>87</v>
      </c>
      <c r="AW594" s="12" t="s">
        <v>32</v>
      </c>
      <c r="AX594" s="12" t="s">
        <v>77</v>
      </c>
      <c r="AY594" s="234" t="s">
        <v>122</v>
      </c>
    </row>
    <row r="595" spans="1:65" s="12" customFormat="1">
      <c r="B595" s="224"/>
      <c r="C595" s="225"/>
      <c r="D595" s="216" t="s">
        <v>217</v>
      </c>
      <c r="E595" s="226" t="s">
        <v>1</v>
      </c>
      <c r="F595" s="227" t="s">
        <v>1013</v>
      </c>
      <c r="G595" s="225"/>
      <c r="H595" s="228">
        <v>6.8</v>
      </c>
      <c r="I595" s="229"/>
      <c r="J595" s="225"/>
      <c r="K595" s="225"/>
      <c r="L595" s="230"/>
      <c r="M595" s="231"/>
      <c r="N595" s="232"/>
      <c r="O595" s="232"/>
      <c r="P595" s="232"/>
      <c r="Q595" s="232"/>
      <c r="R595" s="232"/>
      <c r="S595" s="232"/>
      <c r="T595" s="233"/>
      <c r="AT595" s="234" t="s">
        <v>217</v>
      </c>
      <c r="AU595" s="234" t="s">
        <v>87</v>
      </c>
      <c r="AV595" s="12" t="s">
        <v>87</v>
      </c>
      <c r="AW595" s="12" t="s">
        <v>32</v>
      </c>
      <c r="AX595" s="12" t="s">
        <v>77</v>
      </c>
      <c r="AY595" s="234" t="s">
        <v>122</v>
      </c>
    </row>
    <row r="596" spans="1:65" s="12" customFormat="1">
      <c r="B596" s="224"/>
      <c r="C596" s="225"/>
      <c r="D596" s="216" t="s">
        <v>217</v>
      </c>
      <c r="E596" s="226" t="s">
        <v>1</v>
      </c>
      <c r="F596" s="227" t="s">
        <v>1014</v>
      </c>
      <c r="G596" s="225"/>
      <c r="H596" s="228">
        <v>6.8</v>
      </c>
      <c r="I596" s="229"/>
      <c r="J596" s="225"/>
      <c r="K596" s="225"/>
      <c r="L596" s="230"/>
      <c r="M596" s="231"/>
      <c r="N596" s="232"/>
      <c r="O596" s="232"/>
      <c r="P596" s="232"/>
      <c r="Q596" s="232"/>
      <c r="R596" s="232"/>
      <c r="S596" s="232"/>
      <c r="T596" s="233"/>
      <c r="AT596" s="234" t="s">
        <v>217</v>
      </c>
      <c r="AU596" s="234" t="s">
        <v>87</v>
      </c>
      <c r="AV596" s="12" t="s">
        <v>87</v>
      </c>
      <c r="AW596" s="12" t="s">
        <v>32</v>
      </c>
      <c r="AX596" s="12" t="s">
        <v>77</v>
      </c>
      <c r="AY596" s="234" t="s">
        <v>122</v>
      </c>
    </row>
    <row r="597" spans="1:65" s="12" customFormat="1">
      <c r="B597" s="224"/>
      <c r="C597" s="225"/>
      <c r="D597" s="216" t="s">
        <v>217</v>
      </c>
      <c r="E597" s="226" t="s">
        <v>1</v>
      </c>
      <c r="F597" s="227" t="s">
        <v>1015</v>
      </c>
      <c r="G597" s="225"/>
      <c r="H597" s="228">
        <v>6.8</v>
      </c>
      <c r="I597" s="229"/>
      <c r="J597" s="225"/>
      <c r="K597" s="225"/>
      <c r="L597" s="230"/>
      <c r="M597" s="231"/>
      <c r="N597" s="232"/>
      <c r="O597" s="232"/>
      <c r="P597" s="232"/>
      <c r="Q597" s="232"/>
      <c r="R597" s="232"/>
      <c r="S597" s="232"/>
      <c r="T597" s="233"/>
      <c r="AT597" s="234" t="s">
        <v>217</v>
      </c>
      <c r="AU597" s="234" t="s">
        <v>87</v>
      </c>
      <c r="AV597" s="12" t="s">
        <v>87</v>
      </c>
      <c r="AW597" s="12" t="s">
        <v>32</v>
      </c>
      <c r="AX597" s="12" t="s">
        <v>77</v>
      </c>
      <c r="AY597" s="234" t="s">
        <v>122</v>
      </c>
    </row>
    <row r="598" spans="1:65" s="13" customFormat="1">
      <c r="B598" s="235"/>
      <c r="C598" s="236"/>
      <c r="D598" s="216" t="s">
        <v>217</v>
      </c>
      <c r="E598" s="237" t="s">
        <v>1</v>
      </c>
      <c r="F598" s="238" t="s">
        <v>225</v>
      </c>
      <c r="G598" s="236"/>
      <c r="H598" s="239">
        <v>115.39999999999998</v>
      </c>
      <c r="I598" s="240"/>
      <c r="J598" s="236"/>
      <c r="K598" s="236"/>
      <c r="L598" s="241"/>
      <c r="M598" s="242"/>
      <c r="N598" s="243"/>
      <c r="O598" s="243"/>
      <c r="P598" s="243"/>
      <c r="Q598" s="243"/>
      <c r="R598" s="243"/>
      <c r="S598" s="243"/>
      <c r="T598" s="244"/>
      <c r="AT598" s="245" t="s">
        <v>217</v>
      </c>
      <c r="AU598" s="245" t="s">
        <v>87</v>
      </c>
      <c r="AV598" s="13" t="s">
        <v>137</v>
      </c>
      <c r="AW598" s="13" t="s">
        <v>32</v>
      </c>
      <c r="AX598" s="13" t="s">
        <v>77</v>
      </c>
      <c r="AY598" s="245" t="s">
        <v>122</v>
      </c>
    </row>
    <row r="599" spans="1:65" s="14" customFormat="1">
      <c r="B599" s="246"/>
      <c r="C599" s="247"/>
      <c r="D599" s="216" t="s">
        <v>217</v>
      </c>
      <c r="E599" s="248" t="s">
        <v>1</v>
      </c>
      <c r="F599" s="249" t="s">
        <v>226</v>
      </c>
      <c r="G599" s="247"/>
      <c r="H599" s="250">
        <v>219.80000000000004</v>
      </c>
      <c r="I599" s="251"/>
      <c r="J599" s="247"/>
      <c r="K599" s="247"/>
      <c r="L599" s="252"/>
      <c r="M599" s="253"/>
      <c r="N599" s="254"/>
      <c r="O599" s="254"/>
      <c r="P599" s="254"/>
      <c r="Q599" s="254"/>
      <c r="R599" s="254"/>
      <c r="S599" s="254"/>
      <c r="T599" s="255"/>
      <c r="AT599" s="256" t="s">
        <v>217</v>
      </c>
      <c r="AU599" s="256" t="s">
        <v>87</v>
      </c>
      <c r="AV599" s="14" t="s">
        <v>141</v>
      </c>
      <c r="AW599" s="14" t="s">
        <v>32</v>
      </c>
      <c r="AX599" s="14" t="s">
        <v>85</v>
      </c>
      <c r="AY599" s="256" t="s">
        <v>122</v>
      </c>
    </row>
    <row r="600" spans="1:65" s="1" customFormat="1" ht="16.5" customHeight="1">
      <c r="A600" s="34"/>
      <c r="B600" s="35"/>
      <c r="C600" s="257" t="s">
        <v>1016</v>
      </c>
      <c r="D600" s="257" t="s">
        <v>298</v>
      </c>
      <c r="E600" s="258" t="s">
        <v>1017</v>
      </c>
      <c r="F600" s="259" t="s">
        <v>1018</v>
      </c>
      <c r="G600" s="260" t="s">
        <v>215</v>
      </c>
      <c r="H600" s="261">
        <v>241.78</v>
      </c>
      <c r="I600" s="262">
        <v>300.33</v>
      </c>
      <c r="J600" s="263">
        <f>ROUND(I600*H600,2)</f>
        <v>72613.789999999994</v>
      </c>
      <c r="K600" s="259" t="s">
        <v>1</v>
      </c>
      <c r="L600" s="264"/>
      <c r="M600" s="265" t="s">
        <v>1</v>
      </c>
      <c r="N600" s="266" t="s">
        <v>42</v>
      </c>
      <c r="O600" s="71"/>
      <c r="P600" s="212">
        <f>O600*H600</f>
        <v>0</v>
      </c>
      <c r="Q600" s="212">
        <v>1.26E-2</v>
      </c>
      <c r="R600" s="212">
        <f>Q600*H600</f>
        <v>3.0464280000000001</v>
      </c>
      <c r="S600" s="212">
        <v>0</v>
      </c>
      <c r="T600" s="213">
        <f>S600*H600</f>
        <v>0</v>
      </c>
      <c r="U600" s="34"/>
      <c r="V600" s="34"/>
      <c r="W600" s="34"/>
      <c r="X600" s="34"/>
      <c r="Y600" s="34"/>
      <c r="Z600" s="34"/>
      <c r="AA600" s="34"/>
      <c r="AB600" s="34"/>
      <c r="AC600" s="34"/>
      <c r="AD600" s="34"/>
      <c r="AE600" s="34"/>
      <c r="AR600" s="214" t="s">
        <v>396</v>
      </c>
      <c r="AT600" s="214" t="s">
        <v>298</v>
      </c>
      <c r="AU600" s="214" t="s">
        <v>87</v>
      </c>
      <c r="AY600" s="17" t="s">
        <v>122</v>
      </c>
      <c r="BE600" s="215">
        <f>IF(N600="základní",J600,0)</f>
        <v>72613.789999999994</v>
      </c>
      <c r="BF600" s="215">
        <f>IF(N600="snížená",J600,0)</f>
        <v>0</v>
      </c>
      <c r="BG600" s="215">
        <f>IF(N600="zákl. přenesená",J600,0)</f>
        <v>0</v>
      </c>
      <c r="BH600" s="215">
        <f>IF(N600="sníž. přenesená",J600,0)</f>
        <v>0</v>
      </c>
      <c r="BI600" s="215">
        <f>IF(N600="nulová",J600,0)</f>
        <v>0</v>
      </c>
      <c r="BJ600" s="17" t="s">
        <v>85</v>
      </c>
      <c r="BK600" s="215">
        <f>ROUND(I600*H600,2)</f>
        <v>72613.789999999994</v>
      </c>
      <c r="BL600" s="17" t="s">
        <v>279</v>
      </c>
      <c r="BM600" s="214" t="s">
        <v>1019</v>
      </c>
    </row>
    <row r="601" spans="1:65" s="12" customFormat="1">
      <c r="B601" s="224"/>
      <c r="C601" s="225"/>
      <c r="D601" s="216" t="s">
        <v>217</v>
      </c>
      <c r="E601" s="226" t="s">
        <v>1</v>
      </c>
      <c r="F601" s="227" t="s">
        <v>1020</v>
      </c>
      <c r="G601" s="225"/>
      <c r="H601" s="228">
        <v>241.78</v>
      </c>
      <c r="I601" s="229"/>
      <c r="J601" s="225"/>
      <c r="K601" s="225"/>
      <c r="L601" s="230"/>
      <c r="M601" s="231"/>
      <c r="N601" s="232"/>
      <c r="O601" s="232"/>
      <c r="P601" s="232"/>
      <c r="Q601" s="232"/>
      <c r="R601" s="232"/>
      <c r="S601" s="232"/>
      <c r="T601" s="233"/>
      <c r="AT601" s="234" t="s">
        <v>217</v>
      </c>
      <c r="AU601" s="234" t="s">
        <v>87</v>
      </c>
      <c r="AV601" s="12" t="s">
        <v>87</v>
      </c>
      <c r="AW601" s="12" t="s">
        <v>32</v>
      </c>
      <c r="AX601" s="12" t="s">
        <v>85</v>
      </c>
      <c r="AY601" s="234" t="s">
        <v>122</v>
      </c>
    </row>
    <row r="602" spans="1:65" s="1" customFormat="1" ht="21.75" customHeight="1">
      <c r="A602" s="34"/>
      <c r="B602" s="35"/>
      <c r="C602" s="203" t="s">
        <v>1021</v>
      </c>
      <c r="D602" s="203" t="s">
        <v>125</v>
      </c>
      <c r="E602" s="204" t="s">
        <v>1022</v>
      </c>
      <c r="F602" s="205" t="s">
        <v>1023</v>
      </c>
      <c r="G602" s="206" t="s">
        <v>215</v>
      </c>
      <c r="H602" s="207">
        <v>219.8</v>
      </c>
      <c r="I602" s="208">
        <v>38.049999999999997</v>
      </c>
      <c r="J602" s="209">
        <f>ROUND(I602*H602,2)</f>
        <v>8363.39</v>
      </c>
      <c r="K602" s="205" t="s">
        <v>129</v>
      </c>
      <c r="L602" s="39"/>
      <c r="M602" s="210" t="s">
        <v>1</v>
      </c>
      <c r="N602" s="211" t="s">
        <v>42</v>
      </c>
      <c r="O602" s="71"/>
      <c r="P602" s="212">
        <f>O602*H602</f>
        <v>0</v>
      </c>
      <c r="Q602" s="212">
        <v>0</v>
      </c>
      <c r="R602" s="212">
        <f>Q602*H602</f>
        <v>0</v>
      </c>
      <c r="S602" s="212">
        <v>0</v>
      </c>
      <c r="T602" s="213">
        <f>S602*H602</f>
        <v>0</v>
      </c>
      <c r="U602" s="34"/>
      <c r="V602" s="34"/>
      <c r="W602" s="34"/>
      <c r="X602" s="34"/>
      <c r="Y602" s="34"/>
      <c r="Z602" s="34"/>
      <c r="AA602" s="34"/>
      <c r="AB602" s="34"/>
      <c r="AC602" s="34"/>
      <c r="AD602" s="34"/>
      <c r="AE602" s="34"/>
      <c r="AR602" s="214" t="s">
        <v>279</v>
      </c>
      <c r="AT602" s="214" t="s">
        <v>125</v>
      </c>
      <c r="AU602" s="214" t="s">
        <v>87</v>
      </c>
      <c r="AY602" s="17" t="s">
        <v>122</v>
      </c>
      <c r="BE602" s="215">
        <f>IF(N602="základní",J602,0)</f>
        <v>8363.39</v>
      </c>
      <c r="BF602" s="215">
        <f>IF(N602="snížená",J602,0)</f>
        <v>0</v>
      </c>
      <c r="BG602" s="215">
        <f>IF(N602="zákl. přenesená",J602,0)</f>
        <v>0</v>
      </c>
      <c r="BH602" s="215">
        <f>IF(N602="sníž. přenesená",J602,0)</f>
        <v>0</v>
      </c>
      <c r="BI602" s="215">
        <f>IF(N602="nulová",J602,0)</f>
        <v>0</v>
      </c>
      <c r="BJ602" s="17" t="s">
        <v>85</v>
      </c>
      <c r="BK602" s="215">
        <f>ROUND(I602*H602,2)</f>
        <v>8363.39</v>
      </c>
      <c r="BL602" s="17" t="s">
        <v>279</v>
      </c>
      <c r="BM602" s="214" t="s">
        <v>1024</v>
      </c>
    </row>
    <row r="603" spans="1:65" s="1" customFormat="1" ht="33.75" customHeight="1">
      <c r="A603" s="34"/>
      <c r="B603" s="35"/>
      <c r="C603" s="203" t="s">
        <v>1025</v>
      </c>
      <c r="D603" s="203" t="s">
        <v>125</v>
      </c>
      <c r="E603" s="204" t="s">
        <v>1026</v>
      </c>
      <c r="F603" s="205" t="s">
        <v>1027</v>
      </c>
      <c r="G603" s="206" t="s">
        <v>215</v>
      </c>
      <c r="H603" s="207">
        <v>280.89999999999998</v>
      </c>
      <c r="I603" s="208">
        <v>73.94</v>
      </c>
      <c r="J603" s="209">
        <f>ROUND(I603*H603,2)</f>
        <v>20769.75</v>
      </c>
      <c r="K603" s="205" t="s">
        <v>1</v>
      </c>
      <c r="L603" s="39"/>
      <c r="M603" s="210" t="s">
        <v>1</v>
      </c>
      <c r="N603" s="211" t="s">
        <v>42</v>
      </c>
      <c r="O603" s="71"/>
      <c r="P603" s="212">
        <f>O603*H603</f>
        <v>0</v>
      </c>
      <c r="Q603" s="212">
        <v>0</v>
      </c>
      <c r="R603" s="212">
        <f>Q603*H603</f>
        <v>0</v>
      </c>
      <c r="S603" s="212">
        <v>0</v>
      </c>
      <c r="T603" s="213">
        <f>S603*H603</f>
        <v>0</v>
      </c>
      <c r="U603" s="34"/>
      <c r="V603" s="34"/>
      <c r="W603" s="34"/>
      <c r="X603" s="34"/>
      <c r="Y603" s="34"/>
      <c r="Z603" s="34"/>
      <c r="AA603" s="34"/>
      <c r="AB603" s="34"/>
      <c r="AC603" s="34"/>
      <c r="AD603" s="34"/>
      <c r="AE603" s="34"/>
      <c r="AR603" s="214" t="s">
        <v>279</v>
      </c>
      <c r="AT603" s="214" t="s">
        <v>125</v>
      </c>
      <c r="AU603" s="214" t="s">
        <v>87</v>
      </c>
      <c r="AY603" s="17" t="s">
        <v>122</v>
      </c>
      <c r="BE603" s="215">
        <f>IF(N603="základní",J603,0)</f>
        <v>20769.75</v>
      </c>
      <c r="BF603" s="215">
        <f>IF(N603="snížená",J603,0)</f>
        <v>0</v>
      </c>
      <c r="BG603" s="215">
        <f>IF(N603="zákl. přenesená",J603,0)</f>
        <v>0</v>
      </c>
      <c r="BH603" s="215">
        <f>IF(N603="sníž. přenesená",J603,0)</f>
        <v>0</v>
      </c>
      <c r="BI603" s="215">
        <f>IF(N603="nulová",J603,0)</f>
        <v>0</v>
      </c>
      <c r="BJ603" s="17" t="s">
        <v>85</v>
      </c>
      <c r="BK603" s="215">
        <f>ROUND(I603*H603,2)</f>
        <v>20769.75</v>
      </c>
      <c r="BL603" s="17" t="s">
        <v>279</v>
      </c>
      <c r="BM603" s="214" t="s">
        <v>1028</v>
      </c>
    </row>
    <row r="604" spans="1:65" s="12" customFormat="1">
      <c r="B604" s="224"/>
      <c r="C604" s="225"/>
      <c r="D604" s="216" t="s">
        <v>217</v>
      </c>
      <c r="E604" s="226" t="s">
        <v>1</v>
      </c>
      <c r="F604" s="227" t="s">
        <v>336</v>
      </c>
      <c r="G604" s="225"/>
      <c r="H604" s="228">
        <v>280.89999999999998</v>
      </c>
      <c r="I604" s="229"/>
      <c r="J604" s="225"/>
      <c r="K604" s="225"/>
      <c r="L604" s="230"/>
      <c r="M604" s="231"/>
      <c r="N604" s="232"/>
      <c r="O604" s="232"/>
      <c r="P604" s="232"/>
      <c r="Q604" s="232"/>
      <c r="R604" s="232"/>
      <c r="S604" s="232"/>
      <c r="T604" s="233"/>
      <c r="AT604" s="234" t="s">
        <v>217</v>
      </c>
      <c r="AU604" s="234" t="s">
        <v>87</v>
      </c>
      <c r="AV604" s="12" t="s">
        <v>87</v>
      </c>
      <c r="AW604" s="12" t="s">
        <v>32</v>
      </c>
      <c r="AX604" s="12" t="s">
        <v>85</v>
      </c>
      <c r="AY604" s="234" t="s">
        <v>122</v>
      </c>
    </row>
    <row r="605" spans="1:65" s="1" customFormat="1" ht="16.5" customHeight="1">
      <c r="A605" s="34"/>
      <c r="B605" s="35"/>
      <c r="C605" s="203" t="s">
        <v>1029</v>
      </c>
      <c r="D605" s="203" t="s">
        <v>125</v>
      </c>
      <c r="E605" s="204" t="s">
        <v>1030</v>
      </c>
      <c r="F605" s="205" t="s">
        <v>1031</v>
      </c>
      <c r="G605" s="206" t="s">
        <v>215</v>
      </c>
      <c r="H605" s="207">
        <v>280.89999999999998</v>
      </c>
      <c r="I605" s="208">
        <v>45.47</v>
      </c>
      <c r="J605" s="209">
        <f>ROUND(I605*H605,2)</f>
        <v>12772.52</v>
      </c>
      <c r="K605" s="205" t="s">
        <v>129</v>
      </c>
      <c r="L605" s="39"/>
      <c r="M605" s="210" t="s">
        <v>1</v>
      </c>
      <c r="N605" s="211" t="s">
        <v>42</v>
      </c>
      <c r="O605" s="71"/>
      <c r="P605" s="212">
        <f>O605*H605</f>
        <v>0</v>
      </c>
      <c r="Q605" s="212">
        <v>2.9999999999999997E-4</v>
      </c>
      <c r="R605" s="212">
        <f>Q605*H605</f>
        <v>8.4269999999999984E-2</v>
      </c>
      <c r="S605" s="212">
        <v>0</v>
      </c>
      <c r="T605" s="213">
        <f>S605*H605</f>
        <v>0</v>
      </c>
      <c r="U605" s="34"/>
      <c r="V605" s="34"/>
      <c r="W605" s="34"/>
      <c r="X605" s="34"/>
      <c r="Y605" s="34"/>
      <c r="Z605" s="34"/>
      <c r="AA605" s="34"/>
      <c r="AB605" s="34"/>
      <c r="AC605" s="34"/>
      <c r="AD605" s="34"/>
      <c r="AE605" s="34"/>
      <c r="AR605" s="214" t="s">
        <v>279</v>
      </c>
      <c r="AT605" s="214" t="s">
        <v>125</v>
      </c>
      <c r="AU605" s="214" t="s">
        <v>87</v>
      </c>
      <c r="AY605" s="17" t="s">
        <v>122</v>
      </c>
      <c r="BE605" s="215">
        <f>IF(N605="základní",J605,0)</f>
        <v>12772.52</v>
      </c>
      <c r="BF605" s="215">
        <f>IF(N605="snížená",J605,0)</f>
        <v>0</v>
      </c>
      <c r="BG605" s="215">
        <f>IF(N605="zákl. přenesená",J605,0)</f>
        <v>0</v>
      </c>
      <c r="BH605" s="215">
        <f>IF(N605="sníž. přenesená",J605,0)</f>
        <v>0</v>
      </c>
      <c r="BI605" s="215">
        <f>IF(N605="nulová",J605,0)</f>
        <v>0</v>
      </c>
      <c r="BJ605" s="17" t="s">
        <v>85</v>
      </c>
      <c r="BK605" s="215">
        <f>ROUND(I605*H605,2)</f>
        <v>12772.52</v>
      </c>
      <c r="BL605" s="17" t="s">
        <v>279</v>
      </c>
      <c r="BM605" s="214" t="s">
        <v>1032</v>
      </c>
    </row>
    <row r="606" spans="1:65" s="12" customFormat="1">
      <c r="B606" s="224"/>
      <c r="C606" s="225"/>
      <c r="D606" s="216" t="s">
        <v>217</v>
      </c>
      <c r="E606" s="226" t="s">
        <v>1</v>
      </c>
      <c r="F606" s="227" t="s">
        <v>336</v>
      </c>
      <c r="G606" s="225"/>
      <c r="H606" s="228">
        <v>280.89999999999998</v>
      </c>
      <c r="I606" s="229"/>
      <c r="J606" s="225"/>
      <c r="K606" s="225"/>
      <c r="L606" s="230"/>
      <c r="M606" s="231"/>
      <c r="N606" s="232"/>
      <c r="O606" s="232"/>
      <c r="P606" s="232"/>
      <c r="Q606" s="232"/>
      <c r="R606" s="232"/>
      <c r="S606" s="232"/>
      <c r="T606" s="233"/>
      <c r="AT606" s="234" t="s">
        <v>217</v>
      </c>
      <c r="AU606" s="234" t="s">
        <v>87</v>
      </c>
      <c r="AV606" s="12" t="s">
        <v>87</v>
      </c>
      <c r="AW606" s="12" t="s">
        <v>32</v>
      </c>
      <c r="AX606" s="12" t="s">
        <v>85</v>
      </c>
      <c r="AY606" s="234" t="s">
        <v>122</v>
      </c>
    </row>
    <row r="607" spans="1:65" s="1" customFormat="1" ht="16.5" customHeight="1">
      <c r="A607" s="34"/>
      <c r="B607" s="35"/>
      <c r="C607" s="203" t="s">
        <v>1033</v>
      </c>
      <c r="D607" s="203" t="s">
        <v>125</v>
      </c>
      <c r="E607" s="204" t="s">
        <v>1034</v>
      </c>
      <c r="F607" s="205" t="s">
        <v>1035</v>
      </c>
      <c r="G607" s="206" t="s">
        <v>244</v>
      </c>
      <c r="H607" s="207">
        <v>120</v>
      </c>
      <c r="I607" s="208">
        <v>32.229999999999997</v>
      </c>
      <c r="J607" s="209">
        <f>ROUND(I607*H607,2)</f>
        <v>3867.6</v>
      </c>
      <c r="K607" s="205" t="s">
        <v>129</v>
      </c>
      <c r="L607" s="39"/>
      <c r="M607" s="210" t="s">
        <v>1</v>
      </c>
      <c r="N607" s="211" t="s">
        <v>42</v>
      </c>
      <c r="O607" s="71"/>
      <c r="P607" s="212">
        <f>O607*H607</f>
        <v>0</v>
      </c>
      <c r="Q607" s="212">
        <v>3.0000000000000001E-5</v>
      </c>
      <c r="R607" s="212">
        <f>Q607*H607</f>
        <v>3.5999999999999999E-3</v>
      </c>
      <c r="S607" s="212">
        <v>0</v>
      </c>
      <c r="T607" s="213">
        <f>S607*H607</f>
        <v>0</v>
      </c>
      <c r="U607" s="34"/>
      <c r="V607" s="34"/>
      <c r="W607" s="34"/>
      <c r="X607" s="34"/>
      <c r="Y607" s="34"/>
      <c r="Z607" s="34"/>
      <c r="AA607" s="34"/>
      <c r="AB607" s="34"/>
      <c r="AC607" s="34"/>
      <c r="AD607" s="34"/>
      <c r="AE607" s="34"/>
      <c r="AR607" s="214" t="s">
        <v>279</v>
      </c>
      <c r="AT607" s="214" t="s">
        <v>125</v>
      </c>
      <c r="AU607" s="214" t="s">
        <v>87</v>
      </c>
      <c r="AY607" s="17" t="s">
        <v>122</v>
      </c>
      <c r="BE607" s="215">
        <f>IF(N607="základní",J607,0)</f>
        <v>3867.6</v>
      </c>
      <c r="BF607" s="215">
        <f>IF(N607="snížená",J607,0)</f>
        <v>0</v>
      </c>
      <c r="BG607" s="215">
        <f>IF(N607="zákl. přenesená",J607,0)</f>
        <v>0</v>
      </c>
      <c r="BH607" s="215">
        <f>IF(N607="sníž. přenesená",J607,0)</f>
        <v>0</v>
      </c>
      <c r="BI607" s="215">
        <f>IF(N607="nulová",J607,0)</f>
        <v>0</v>
      </c>
      <c r="BJ607" s="17" t="s">
        <v>85</v>
      </c>
      <c r="BK607" s="215">
        <f>ROUND(I607*H607,2)</f>
        <v>3867.6</v>
      </c>
      <c r="BL607" s="17" t="s">
        <v>279</v>
      </c>
      <c r="BM607" s="214" t="s">
        <v>1036</v>
      </c>
    </row>
    <row r="608" spans="1:65" s="1" customFormat="1" ht="21.75" customHeight="1">
      <c r="A608" s="34"/>
      <c r="B608" s="35"/>
      <c r="C608" s="203" t="s">
        <v>1037</v>
      </c>
      <c r="D608" s="203" t="s">
        <v>125</v>
      </c>
      <c r="E608" s="204" t="s">
        <v>1038</v>
      </c>
      <c r="F608" s="205" t="s">
        <v>1039</v>
      </c>
      <c r="G608" s="206" t="s">
        <v>215</v>
      </c>
      <c r="H608" s="207">
        <v>87.92</v>
      </c>
      <c r="I608" s="208">
        <v>333.82</v>
      </c>
      <c r="J608" s="209">
        <f>ROUND(I608*H608,2)</f>
        <v>29349.45</v>
      </c>
      <c r="K608" s="205" t="s">
        <v>129</v>
      </c>
      <c r="L608" s="39"/>
      <c r="M608" s="210" t="s">
        <v>1</v>
      </c>
      <c r="N608" s="211" t="s">
        <v>42</v>
      </c>
      <c r="O608" s="71"/>
      <c r="P608" s="212">
        <f>O608*H608</f>
        <v>0</v>
      </c>
      <c r="Q608" s="212">
        <v>1.5E-3</v>
      </c>
      <c r="R608" s="212">
        <f>Q608*H608</f>
        <v>0.13188</v>
      </c>
      <c r="S608" s="212">
        <v>0</v>
      </c>
      <c r="T608" s="213">
        <f>S608*H608</f>
        <v>0</v>
      </c>
      <c r="U608" s="34"/>
      <c r="V608" s="34"/>
      <c r="W608" s="34"/>
      <c r="X608" s="34"/>
      <c r="Y608" s="34"/>
      <c r="Z608" s="34"/>
      <c r="AA608" s="34"/>
      <c r="AB608" s="34"/>
      <c r="AC608" s="34"/>
      <c r="AD608" s="34"/>
      <c r="AE608" s="34"/>
      <c r="AR608" s="214" t="s">
        <v>279</v>
      </c>
      <c r="AT608" s="214" t="s">
        <v>125</v>
      </c>
      <c r="AU608" s="214" t="s">
        <v>87</v>
      </c>
      <c r="AY608" s="17" t="s">
        <v>122</v>
      </c>
      <c r="BE608" s="215">
        <f>IF(N608="základní",J608,0)</f>
        <v>29349.45</v>
      </c>
      <c r="BF608" s="215">
        <f>IF(N608="snížená",J608,0)</f>
        <v>0</v>
      </c>
      <c r="BG608" s="215">
        <f>IF(N608="zákl. přenesená",J608,0)</f>
        <v>0</v>
      </c>
      <c r="BH608" s="215">
        <f>IF(N608="sníž. přenesená",J608,0)</f>
        <v>0</v>
      </c>
      <c r="BI608" s="215">
        <f>IF(N608="nulová",J608,0)</f>
        <v>0</v>
      </c>
      <c r="BJ608" s="17" t="s">
        <v>85</v>
      </c>
      <c r="BK608" s="215">
        <f>ROUND(I608*H608,2)</f>
        <v>29349.45</v>
      </c>
      <c r="BL608" s="17" t="s">
        <v>279</v>
      </c>
      <c r="BM608" s="214" t="s">
        <v>1040</v>
      </c>
    </row>
    <row r="609" spans="1:65" s="12" customFormat="1">
      <c r="B609" s="224"/>
      <c r="C609" s="225"/>
      <c r="D609" s="216" t="s">
        <v>217</v>
      </c>
      <c r="E609" s="226" t="s">
        <v>1</v>
      </c>
      <c r="F609" s="227" t="s">
        <v>1041</v>
      </c>
      <c r="G609" s="225"/>
      <c r="H609" s="228">
        <v>87.92</v>
      </c>
      <c r="I609" s="229"/>
      <c r="J609" s="225"/>
      <c r="K609" s="225"/>
      <c r="L609" s="230"/>
      <c r="M609" s="231"/>
      <c r="N609" s="232"/>
      <c r="O609" s="232"/>
      <c r="P609" s="232"/>
      <c r="Q609" s="232"/>
      <c r="R609" s="232"/>
      <c r="S609" s="232"/>
      <c r="T609" s="233"/>
      <c r="AT609" s="234" t="s">
        <v>217</v>
      </c>
      <c r="AU609" s="234" t="s">
        <v>87</v>
      </c>
      <c r="AV609" s="12" t="s">
        <v>87</v>
      </c>
      <c r="AW609" s="12" t="s">
        <v>32</v>
      </c>
      <c r="AX609" s="12" t="s">
        <v>85</v>
      </c>
      <c r="AY609" s="234" t="s">
        <v>122</v>
      </c>
    </row>
    <row r="610" spans="1:65" s="1" customFormat="1" ht="21.75" customHeight="1">
      <c r="A610" s="34"/>
      <c r="B610" s="35"/>
      <c r="C610" s="203" t="s">
        <v>1042</v>
      </c>
      <c r="D610" s="203" t="s">
        <v>125</v>
      </c>
      <c r="E610" s="204" t="s">
        <v>1043</v>
      </c>
      <c r="F610" s="205" t="s">
        <v>1044</v>
      </c>
      <c r="G610" s="206" t="s">
        <v>244</v>
      </c>
      <c r="H610" s="207">
        <v>28</v>
      </c>
      <c r="I610" s="208">
        <v>388.59</v>
      </c>
      <c r="J610" s="209">
        <f>ROUND(I610*H610,2)</f>
        <v>10880.52</v>
      </c>
      <c r="K610" s="205" t="s">
        <v>129</v>
      </c>
      <c r="L610" s="39"/>
      <c r="M610" s="210" t="s">
        <v>1</v>
      </c>
      <c r="N610" s="211" t="s">
        <v>42</v>
      </c>
      <c r="O610" s="71"/>
      <c r="P610" s="212">
        <f>O610*H610</f>
        <v>0</v>
      </c>
      <c r="Q610" s="212">
        <v>2.7999999999999998E-4</v>
      </c>
      <c r="R610" s="212">
        <f>Q610*H610</f>
        <v>7.8399999999999997E-3</v>
      </c>
      <c r="S610" s="212">
        <v>0</v>
      </c>
      <c r="T610" s="213">
        <f>S610*H610</f>
        <v>0</v>
      </c>
      <c r="U610" s="34"/>
      <c r="V610" s="34"/>
      <c r="W610" s="34"/>
      <c r="X610" s="34"/>
      <c r="Y610" s="34"/>
      <c r="Z610" s="34"/>
      <c r="AA610" s="34"/>
      <c r="AB610" s="34"/>
      <c r="AC610" s="34"/>
      <c r="AD610" s="34"/>
      <c r="AE610" s="34"/>
      <c r="AR610" s="214" t="s">
        <v>279</v>
      </c>
      <c r="AT610" s="214" t="s">
        <v>125</v>
      </c>
      <c r="AU610" s="214" t="s">
        <v>87</v>
      </c>
      <c r="AY610" s="17" t="s">
        <v>122</v>
      </c>
      <c r="BE610" s="215">
        <f>IF(N610="základní",J610,0)</f>
        <v>10880.52</v>
      </c>
      <c r="BF610" s="215">
        <f>IF(N610="snížená",J610,0)</f>
        <v>0</v>
      </c>
      <c r="BG610" s="215">
        <f>IF(N610="zákl. přenesená",J610,0)</f>
        <v>0</v>
      </c>
      <c r="BH610" s="215">
        <f>IF(N610="sníž. přenesená",J610,0)</f>
        <v>0</v>
      </c>
      <c r="BI610" s="215">
        <f>IF(N610="nulová",J610,0)</f>
        <v>0</v>
      </c>
      <c r="BJ610" s="17" t="s">
        <v>85</v>
      </c>
      <c r="BK610" s="215">
        <f>ROUND(I610*H610,2)</f>
        <v>10880.52</v>
      </c>
      <c r="BL610" s="17" t="s">
        <v>279</v>
      </c>
      <c r="BM610" s="214" t="s">
        <v>1045</v>
      </c>
    </row>
    <row r="611" spans="1:65" s="1" customFormat="1" ht="21.75" customHeight="1">
      <c r="A611" s="34"/>
      <c r="B611" s="35"/>
      <c r="C611" s="203" t="s">
        <v>1046</v>
      </c>
      <c r="D611" s="203" t="s">
        <v>125</v>
      </c>
      <c r="E611" s="204" t="s">
        <v>1047</v>
      </c>
      <c r="F611" s="205" t="s">
        <v>1048</v>
      </c>
      <c r="G611" s="206" t="s">
        <v>545</v>
      </c>
      <c r="H611" s="207">
        <v>6.59</v>
      </c>
      <c r="I611" s="208">
        <v>540.59</v>
      </c>
      <c r="J611" s="209">
        <f>ROUND(I611*H611,2)</f>
        <v>3562.49</v>
      </c>
      <c r="K611" s="205" t="s">
        <v>129</v>
      </c>
      <c r="L611" s="39"/>
      <c r="M611" s="210" t="s">
        <v>1</v>
      </c>
      <c r="N611" s="211" t="s">
        <v>42</v>
      </c>
      <c r="O611" s="71"/>
      <c r="P611" s="212">
        <f>O611*H611</f>
        <v>0</v>
      </c>
      <c r="Q611" s="212">
        <v>0</v>
      </c>
      <c r="R611" s="212">
        <f>Q611*H611</f>
        <v>0</v>
      </c>
      <c r="S611" s="212">
        <v>0</v>
      </c>
      <c r="T611" s="213">
        <f>S611*H611</f>
        <v>0</v>
      </c>
      <c r="U611" s="34"/>
      <c r="V611" s="34"/>
      <c r="W611" s="34"/>
      <c r="X611" s="34"/>
      <c r="Y611" s="34"/>
      <c r="Z611" s="34"/>
      <c r="AA611" s="34"/>
      <c r="AB611" s="34"/>
      <c r="AC611" s="34"/>
      <c r="AD611" s="34"/>
      <c r="AE611" s="34"/>
      <c r="AR611" s="214" t="s">
        <v>279</v>
      </c>
      <c r="AT611" s="214" t="s">
        <v>125</v>
      </c>
      <c r="AU611" s="214" t="s">
        <v>87</v>
      </c>
      <c r="AY611" s="17" t="s">
        <v>122</v>
      </c>
      <c r="BE611" s="215">
        <f>IF(N611="základní",J611,0)</f>
        <v>3562.49</v>
      </c>
      <c r="BF611" s="215">
        <f>IF(N611="snížená",J611,0)</f>
        <v>0</v>
      </c>
      <c r="BG611" s="215">
        <f>IF(N611="zákl. přenesená",J611,0)</f>
        <v>0</v>
      </c>
      <c r="BH611" s="215">
        <f>IF(N611="sníž. přenesená",J611,0)</f>
        <v>0</v>
      </c>
      <c r="BI611" s="215">
        <f>IF(N611="nulová",J611,0)</f>
        <v>0</v>
      </c>
      <c r="BJ611" s="17" t="s">
        <v>85</v>
      </c>
      <c r="BK611" s="215">
        <f>ROUND(I611*H611,2)</f>
        <v>3562.49</v>
      </c>
      <c r="BL611" s="17" t="s">
        <v>279</v>
      </c>
      <c r="BM611" s="214" t="s">
        <v>1049</v>
      </c>
    </row>
    <row r="612" spans="1:65" s="11" customFormat="1" ht="22.9" customHeight="1">
      <c r="B612" s="187"/>
      <c r="C612" s="188"/>
      <c r="D612" s="189" t="s">
        <v>76</v>
      </c>
      <c r="E612" s="201" t="s">
        <v>1050</v>
      </c>
      <c r="F612" s="201" t="s">
        <v>1051</v>
      </c>
      <c r="G612" s="188"/>
      <c r="H612" s="188"/>
      <c r="I612" s="191"/>
      <c r="J612" s="202">
        <f>BK612</f>
        <v>95292.44</v>
      </c>
      <c r="K612" s="188"/>
      <c r="L612" s="193"/>
      <c r="M612" s="194"/>
      <c r="N612" s="195"/>
      <c r="O612" s="195"/>
      <c r="P612" s="196">
        <f>SUM(P613:P650)</f>
        <v>0</v>
      </c>
      <c r="Q612" s="195"/>
      <c r="R612" s="196">
        <f>SUM(R613:R650)</f>
        <v>1.334931E-2</v>
      </c>
      <c r="S612" s="195"/>
      <c r="T612" s="197">
        <f>SUM(T613:T650)</f>
        <v>0</v>
      </c>
      <c r="AR612" s="198" t="s">
        <v>87</v>
      </c>
      <c r="AT612" s="199" t="s">
        <v>76</v>
      </c>
      <c r="AU612" s="199" t="s">
        <v>85</v>
      </c>
      <c r="AY612" s="198" t="s">
        <v>122</v>
      </c>
      <c r="BK612" s="200">
        <f>SUM(BK613:BK650)</f>
        <v>95292.44</v>
      </c>
    </row>
    <row r="613" spans="1:65" s="1" customFormat="1" ht="21.75" customHeight="1">
      <c r="A613" s="34"/>
      <c r="B613" s="35"/>
      <c r="C613" s="203" t="s">
        <v>1052</v>
      </c>
      <c r="D613" s="203" t="s">
        <v>125</v>
      </c>
      <c r="E613" s="204" t="s">
        <v>1053</v>
      </c>
      <c r="F613" s="205" t="s">
        <v>1054</v>
      </c>
      <c r="G613" s="206" t="s">
        <v>215</v>
      </c>
      <c r="H613" s="207">
        <v>34.228999999999999</v>
      </c>
      <c r="I613" s="208">
        <v>79.040000000000006</v>
      </c>
      <c r="J613" s="209">
        <f>ROUND(I613*H613,2)</f>
        <v>2705.46</v>
      </c>
      <c r="K613" s="205" t="s">
        <v>129</v>
      </c>
      <c r="L613" s="39"/>
      <c r="M613" s="210" t="s">
        <v>1</v>
      </c>
      <c r="N613" s="211" t="s">
        <v>42</v>
      </c>
      <c r="O613" s="71"/>
      <c r="P613" s="212">
        <f>O613*H613</f>
        <v>0</v>
      </c>
      <c r="Q613" s="212">
        <v>6.0000000000000002E-5</v>
      </c>
      <c r="R613" s="212">
        <f>Q613*H613</f>
        <v>2.0537400000000001E-3</v>
      </c>
      <c r="S613" s="212">
        <v>0</v>
      </c>
      <c r="T613" s="213">
        <f>S613*H613</f>
        <v>0</v>
      </c>
      <c r="U613" s="34"/>
      <c r="V613" s="34"/>
      <c r="W613" s="34"/>
      <c r="X613" s="34"/>
      <c r="Y613" s="34"/>
      <c r="Z613" s="34"/>
      <c r="AA613" s="34"/>
      <c r="AB613" s="34"/>
      <c r="AC613" s="34"/>
      <c r="AD613" s="34"/>
      <c r="AE613" s="34"/>
      <c r="AR613" s="214" t="s">
        <v>279</v>
      </c>
      <c r="AT613" s="214" t="s">
        <v>125</v>
      </c>
      <c r="AU613" s="214" t="s">
        <v>87</v>
      </c>
      <c r="AY613" s="17" t="s">
        <v>122</v>
      </c>
      <c r="BE613" s="215">
        <f>IF(N613="základní",J613,0)</f>
        <v>2705.46</v>
      </c>
      <c r="BF613" s="215">
        <f>IF(N613="snížená",J613,0)</f>
        <v>0</v>
      </c>
      <c r="BG613" s="215">
        <f>IF(N613="zákl. přenesená",J613,0)</f>
        <v>0</v>
      </c>
      <c r="BH613" s="215">
        <f>IF(N613="sníž. přenesená",J613,0)</f>
        <v>0</v>
      </c>
      <c r="BI613" s="215">
        <f>IF(N613="nulová",J613,0)</f>
        <v>0</v>
      </c>
      <c r="BJ613" s="17" t="s">
        <v>85</v>
      </c>
      <c r="BK613" s="215">
        <f>ROUND(I613*H613,2)</f>
        <v>2705.46</v>
      </c>
      <c r="BL613" s="17" t="s">
        <v>279</v>
      </c>
      <c r="BM613" s="214" t="s">
        <v>1055</v>
      </c>
    </row>
    <row r="614" spans="1:65" s="12" customFormat="1">
      <c r="B614" s="224"/>
      <c r="C614" s="225"/>
      <c r="D614" s="216" t="s">
        <v>217</v>
      </c>
      <c r="E614" s="226" t="s">
        <v>1</v>
      </c>
      <c r="F614" s="227" t="s">
        <v>1056</v>
      </c>
      <c r="G614" s="225"/>
      <c r="H614" s="228">
        <v>7.2640000000000002</v>
      </c>
      <c r="I614" s="229"/>
      <c r="J614" s="225"/>
      <c r="K614" s="225"/>
      <c r="L614" s="230"/>
      <c r="M614" s="231"/>
      <c r="N614" s="232"/>
      <c r="O614" s="232"/>
      <c r="P614" s="232"/>
      <c r="Q614" s="232"/>
      <c r="R614" s="232"/>
      <c r="S614" s="232"/>
      <c r="T614" s="233"/>
      <c r="AT614" s="234" t="s">
        <v>217</v>
      </c>
      <c r="AU614" s="234" t="s">
        <v>87</v>
      </c>
      <c r="AV614" s="12" t="s">
        <v>87</v>
      </c>
      <c r="AW614" s="12" t="s">
        <v>32</v>
      </c>
      <c r="AX614" s="12" t="s">
        <v>77</v>
      </c>
      <c r="AY614" s="234" t="s">
        <v>122</v>
      </c>
    </row>
    <row r="615" spans="1:65" s="12" customFormat="1">
      <c r="B615" s="224"/>
      <c r="C615" s="225"/>
      <c r="D615" s="216" t="s">
        <v>217</v>
      </c>
      <c r="E615" s="226" t="s">
        <v>1</v>
      </c>
      <c r="F615" s="227" t="s">
        <v>1057</v>
      </c>
      <c r="G615" s="225"/>
      <c r="H615" s="228">
        <v>8.1199999999999992</v>
      </c>
      <c r="I615" s="229"/>
      <c r="J615" s="225"/>
      <c r="K615" s="225"/>
      <c r="L615" s="230"/>
      <c r="M615" s="231"/>
      <c r="N615" s="232"/>
      <c r="O615" s="232"/>
      <c r="P615" s="232"/>
      <c r="Q615" s="232"/>
      <c r="R615" s="232"/>
      <c r="S615" s="232"/>
      <c r="T615" s="233"/>
      <c r="AT615" s="234" t="s">
        <v>217</v>
      </c>
      <c r="AU615" s="234" t="s">
        <v>87</v>
      </c>
      <c r="AV615" s="12" t="s">
        <v>87</v>
      </c>
      <c r="AW615" s="12" t="s">
        <v>32</v>
      </c>
      <c r="AX615" s="12" t="s">
        <v>77</v>
      </c>
      <c r="AY615" s="234" t="s">
        <v>122</v>
      </c>
    </row>
    <row r="616" spans="1:65" s="12" customFormat="1">
      <c r="B616" s="224"/>
      <c r="C616" s="225"/>
      <c r="D616" s="216" t="s">
        <v>217</v>
      </c>
      <c r="E616" s="226" t="s">
        <v>1</v>
      </c>
      <c r="F616" s="227" t="s">
        <v>1058</v>
      </c>
      <c r="G616" s="225"/>
      <c r="H616" s="228">
        <v>1.1850000000000001</v>
      </c>
      <c r="I616" s="229"/>
      <c r="J616" s="225"/>
      <c r="K616" s="225"/>
      <c r="L616" s="230"/>
      <c r="M616" s="231"/>
      <c r="N616" s="232"/>
      <c r="O616" s="232"/>
      <c r="P616" s="232"/>
      <c r="Q616" s="232"/>
      <c r="R616" s="232"/>
      <c r="S616" s="232"/>
      <c r="T616" s="233"/>
      <c r="AT616" s="234" t="s">
        <v>217</v>
      </c>
      <c r="AU616" s="234" t="s">
        <v>87</v>
      </c>
      <c r="AV616" s="12" t="s">
        <v>87</v>
      </c>
      <c r="AW616" s="12" t="s">
        <v>32</v>
      </c>
      <c r="AX616" s="12" t="s">
        <v>77</v>
      </c>
      <c r="AY616" s="234" t="s">
        <v>122</v>
      </c>
    </row>
    <row r="617" spans="1:65" s="12" customFormat="1">
      <c r="B617" s="224"/>
      <c r="C617" s="225"/>
      <c r="D617" s="216" t="s">
        <v>217</v>
      </c>
      <c r="E617" s="226" t="s">
        <v>1</v>
      </c>
      <c r="F617" s="227" t="s">
        <v>1059</v>
      </c>
      <c r="G617" s="225"/>
      <c r="H617" s="228">
        <v>5.66</v>
      </c>
      <c r="I617" s="229"/>
      <c r="J617" s="225"/>
      <c r="K617" s="225"/>
      <c r="L617" s="230"/>
      <c r="M617" s="231"/>
      <c r="N617" s="232"/>
      <c r="O617" s="232"/>
      <c r="P617" s="232"/>
      <c r="Q617" s="232"/>
      <c r="R617" s="232"/>
      <c r="S617" s="232"/>
      <c r="T617" s="233"/>
      <c r="AT617" s="234" t="s">
        <v>217</v>
      </c>
      <c r="AU617" s="234" t="s">
        <v>87</v>
      </c>
      <c r="AV617" s="12" t="s">
        <v>87</v>
      </c>
      <c r="AW617" s="12" t="s">
        <v>32</v>
      </c>
      <c r="AX617" s="12" t="s">
        <v>77</v>
      </c>
      <c r="AY617" s="234" t="s">
        <v>122</v>
      </c>
    </row>
    <row r="618" spans="1:65" s="13" customFormat="1">
      <c r="B618" s="235"/>
      <c r="C618" s="236"/>
      <c r="D618" s="216" t="s">
        <v>217</v>
      </c>
      <c r="E618" s="237" t="s">
        <v>1</v>
      </c>
      <c r="F618" s="238" t="s">
        <v>1060</v>
      </c>
      <c r="G618" s="236"/>
      <c r="H618" s="239">
        <v>22.228999999999999</v>
      </c>
      <c r="I618" s="240"/>
      <c r="J618" s="236"/>
      <c r="K618" s="236"/>
      <c r="L618" s="241"/>
      <c r="M618" s="242"/>
      <c r="N618" s="243"/>
      <c r="O618" s="243"/>
      <c r="P618" s="243"/>
      <c r="Q618" s="243"/>
      <c r="R618" s="243"/>
      <c r="S618" s="243"/>
      <c r="T618" s="244"/>
      <c r="AT618" s="245" t="s">
        <v>217</v>
      </c>
      <c r="AU618" s="245" t="s">
        <v>87</v>
      </c>
      <c r="AV618" s="13" t="s">
        <v>137</v>
      </c>
      <c r="AW618" s="13" t="s">
        <v>32</v>
      </c>
      <c r="AX618" s="13" t="s">
        <v>77</v>
      </c>
      <c r="AY618" s="245" t="s">
        <v>122</v>
      </c>
    </row>
    <row r="619" spans="1:65" s="12" customFormat="1">
      <c r="B619" s="224"/>
      <c r="C619" s="225"/>
      <c r="D619" s="216" t="s">
        <v>217</v>
      </c>
      <c r="E619" s="226" t="s">
        <v>1</v>
      </c>
      <c r="F619" s="227" t="s">
        <v>1061</v>
      </c>
      <c r="G619" s="225"/>
      <c r="H619" s="228">
        <v>12</v>
      </c>
      <c r="I619" s="229"/>
      <c r="J619" s="225"/>
      <c r="K619" s="225"/>
      <c r="L619" s="230"/>
      <c r="M619" s="231"/>
      <c r="N619" s="232"/>
      <c r="O619" s="232"/>
      <c r="P619" s="232"/>
      <c r="Q619" s="232"/>
      <c r="R619" s="232"/>
      <c r="S619" s="232"/>
      <c r="T619" s="233"/>
      <c r="AT619" s="234" t="s">
        <v>217</v>
      </c>
      <c r="AU619" s="234" t="s">
        <v>87</v>
      </c>
      <c r="AV619" s="12" t="s">
        <v>87</v>
      </c>
      <c r="AW619" s="12" t="s">
        <v>32</v>
      </c>
      <c r="AX619" s="12" t="s">
        <v>77</v>
      </c>
      <c r="AY619" s="234" t="s">
        <v>122</v>
      </c>
    </row>
    <row r="620" spans="1:65" s="14" customFormat="1">
      <c r="B620" s="246"/>
      <c r="C620" s="247"/>
      <c r="D620" s="216" t="s">
        <v>217</v>
      </c>
      <c r="E620" s="248" t="s">
        <v>1</v>
      </c>
      <c r="F620" s="249" t="s">
        <v>226</v>
      </c>
      <c r="G620" s="247"/>
      <c r="H620" s="250">
        <v>34.228999999999999</v>
      </c>
      <c r="I620" s="251"/>
      <c r="J620" s="247"/>
      <c r="K620" s="247"/>
      <c r="L620" s="252"/>
      <c r="M620" s="253"/>
      <c r="N620" s="254"/>
      <c r="O620" s="254"/>
      <c r="P620" s="254"/>
      <c r="Q620" s="254"/>
      <c r="R620" s="254"/>
      <c r="S620" s="254"/>
      <c r="T620" s="255"/>
      <c r="AT620" s="256" t="s">
        <v>217</v>
      </c>
      <c r="AU620" s="256" t="s">
        <v>87</v>
      </c>
      <c r="AV620" s="14" t="s">
        <v>141</v>
      </c>
      <c r="AW620" s="14" t="s">
        <v>32</v>
      </c>
      <c r="AX620" s="14" t="s">
        <v>85</v>
      </c>
      <c r="AY620" s="256" t="s">
        <v>122</v>
      </c>
    </row>
    <row r="621" spans="1:65" s="1" customFormat="1" ht="21.75" customHeight="1">
      <c r="A621" s="34"/>
      <c r="B621" s="35"/>
      <c r="C621" s="203" t="s">
        <v>1062</v>
      </c>
      <c r="D621" s="203" t="s">
        <v>125</v>
      </c>
      <c r="E621" s="204" t="s">
        <v>1063</v>
      </c>
      <c r="F621" s="205" t="s">
        <v>1064</v>
      </c>
      <c r="G621" s="206" t="s">
        <v>215</v>
      </c>
      <c r="H621" s="207">
        <v>34.228999999999999</v>
      </c>
      <c r="I621" s="208">
        <v>55.75</v>
      </c>
      <c r="J621" s="209">
        <f>ROUND(I621*H621,2)</f>
        <v>1908.27</v>
      </c>
      <c r="K621" s="205" t="s">
        <v>129</v>
      </c>
      <c r="L621" s="39"/>
      <c r="M621" s="210" t="s">
        <v>1</v>
      </c>
      <c r="N621" s="211" t="s">
        <v>42</v>
      </c>
      <c r="O621" s="71"/>
      <c r="P621" s="212">
        <f>O621*H621</f>
        <v>0</v>
      </c>
      <c r="Q621" s="212">
        <v>6.9999999999999994E-5</v>
      </c>
      <c r="R621" s="212">
        <f>Q621*H621</f>
        <v>2.3960299999999999E-3</v>
      </c>
      <c r="S621" s="212">
        <v>0</v>
      </c>
      <c r="T621" s="213">
        <f>S621*H621</f>
        <v>0</v>
      </c>
      <c r="U621" s="34"/>
      <c r="V621" s="34"/>
      <c r="W621" s="34"/>
      <c r="X621" s="34"/>
      <c r="Y621" s="34"/>
      <c r="Z621" s="34"/>
      <c r="AA621" s="34"/>
      <c r="AB621" s="34"/>
      <c r="AC621" s="34"/>
      <c r="AD621" s="34"/>
      <c r="AE621" s="34"/>
      <c r="AR621" s="214" t="s">
        <v>279</v>
      </c>
      <c r="AT621" s="214" t="s">
        <v>125</v>
      </c>
      <c r="AU621" s="214" t="s">
        <v>87</v>
      </c>
      <c r="AY621" s="17" t="s">
        <v>122</v>
      </c>
      <c r="BE621" s="215">
        <f>IF(N621="základní",J621,0)</f>
        <v>1908.27</v>
      </c>
      <c r="BF621" s="215">
        <f>IF(N621="snížená",J621,0)</f>
        <v>0</v>
      </c>
      <c r="BG621" s="215">
        <f>IF(N621="zákl. přenesená",J621,0)</f>
        <v>0</v>
      </c>
      <c r="BH621" s="215">
        <f>IF(N621="sníž. přenesená",J621,0)</f>
        <v>0</v>
      </c>
      <c r="BI621" s="215">
        <f>IF(N621="nulová",J621,0)</f>
        <v>0</v>
      </c>
      <c r="BJ621" s="17" t="s">
        <v>85</v>
      </c>
      <c r="BK621" s="215">
        <f>ROUND(I621*H621,2)</f>
        <v>1908.27</v>
      </c>
      <c r="BL621" s="17" t="s">
        <v>279</v>
      </c>
      <c r="BM621" s="214" t="s">
        <v>1065</v>
      </c>
    </row>
    <row r="622" spans="1:65" s="1" customFormat="1" ht="16.5" customHeight="1">
      <c r="A622" s="34"/>
      <c r="B622" s="35"/>
      <c r="C622" s="203" t="s">
        <v>1066</v>
      </c>
      <c r="D622" s="203" t="s">
        <v>125</v>
      </c>
      <c r="E622" s="204" t="s">
        <v>1067</v>
      </c>
      <c r="F622" s="205" t="s">
        <v>1068</v>
      </c>
      <c r="G622" s="206" t="s">
        <v>215</v>
      </c>
      <c r="H622" s="207">
        <v>34.228999999999999</v>
      </c>
      <c r="I622" s="208">
        <v>4.1900000000000004</v>
      </c>
      <c r="J622" s="209">
        <f>ROUND(I622*H622,2)</f>
        <v>143.41999999999999</v>
      </c>
      <c r="K622" s="205" t="s">
        <v>129</v>
      </c>
      <c r="L622" s="39"/>
      <c r="M622" s="210" t="s">
        <v>1</v>
      </c>
      <c r="N622" s="211" t="s">
        <v>42</v>
      </c>
      <c r="O622" s="71"/>
      <c r="P622" s="212">
        <f>O622*H622</f>
        <v>0</v>
      </c>
      <c r="Q622" s="212">
        <v>0</v>
      </c>
      <c r="R622" s="212">
        <f>Q622*H622</f>
        <v>0</v>
      </c>
      <c r="S622" s="212">
        <v>0</v>
      </c>
      <c r="T622" s="213">
        <f>S622*H622</f>
        <v>0</v>
      </c>
      <c r="U622" s="34"/>
      <c r="V622" s="34"/>
      <c r="W622" s="34"/>
      <c r="X622" s="34"/>
      <c r="Y622" s="34"/>
      <c r="Z622" s="34"/>
      <c r="AA622" s="34"/>
      <c r="AB622" s="34"/>
      <c r="AC622" s="34"/>
      <c r="AD622" s="34"/>
      <c r="AE622" s="34"/>
      <c r="AR622" s="214" t="s">
        <v>279</v>
      </c>
      <c r="AT622" s="214" t="s">
        <v>125</v>
      </c>
      <c r="AU622" s="214" t="s">
        <v>87</v>
      </c>
      <c r="AY622" s="17" t="s">
        <v>122</v>
      </c>
      <c r="BE622" s="215">
        <f>IF(N622="základní",J622,0)</f>
        <v>143.41999999999999</v>
      </c>
      <c r="BF622" s="215">
        <f>IF(N622="snížená",J622,0)</f>
        <v>0</v>
      </c>
      <c r="BG622" s="215">
        <f>IF(N622="zákl. přenesená",J622,0)</f>
        <v>0</v>
      </c>
      <c r="BH622" s="215">
        <f>IF(N622="sníž. přenesená",J622,0)</f>
        <v>0</v>
      </c>
      <c r="BI622" s="215">
        <f>IF(N622="nulová",J622,0)</f>
        <v>0</v>
      </c>
      <c r="BJ622" s="17" t="s">
        <v>85</v>
      </c>
      <c r="BK622" s="215">
        <f>ROUND(I622*H622,2)</f>
        <v>143.41999999999999</v>
      </c>
      <c r="BL622" s="17" t="s">
        <v>279</v>
      </c>
      <c r="BM622" s="214" t="s">
        <v>1069</v>
      </c>
    </row>
    <row r="623" spans="1:65" s="1" customFormat="1" ht="21.75" customHeight="1">
      <c r="A623" s="34"/>
      <c r="B623" s="35"/>
      <c r="C623" s="203" t="s">
        <v>1070</v>
      </c>
      <c r="D623" s="203" t="s">
        <v>125</v>
      </c>
      <c r="E623" s="204" t="s">
        <v>1071</v>
      </c>
      <c r="F623" s="205" t="s">
        <v>1072</v>
      </c>
      <c r="G623" s="206" t="s">
        <v>215</v>
      </c>
      <c r="H623" s="207">
        <v>34.228999999999999</v>
      </c>
      <c r="I623" s="208">
        <v>97.83</v>
      </c>
      <c r="J623" s="209">
        <f>ROUND(I623*H623,2)</f>
        <v>3348.62</v>
      </c>
      <c r="K623" s="205" t="s">
        <v>129</v>
      </c>
      <c r="L623" s="39"/>
      <c r="M623" s="210" t="s">
        <v>1</v>
      </c>
      <c r="N623" s="211" t="s">
        <v>42</v>
      </c>
      <c r="O623" s="71"/>
      <c r="P623" s="212">
        <f>O623*H623</f>
        <v>0</v>
      </c>
      <c r="Q623" s="212">
        <v>1.3999999999999999E-4</v>
      </c>
      <c r="R623" s="212">
        <f>Q623*H623</f>
        <v>4.7920599999999999E-3</v>
      </c>
      <c r="S623" s="212">
        <v>0</v>
      </c>
      <c r="T623" s="213">
        <f>S623*H623</f>
        <v>0</v>
      </c>
      <c r="U623" s="34"/>
      <c r="V623" s="34"/>
      <c r="W623" s="34"/>
      <c r="X623" s="34"/>
      <c r="Y623" s="34"/>
      <c r="Z623" s="34"/>
      <c r="AA623" s="34"/>
      <c r="AB623" s="34"/>
      <c r="AC623" s="34"/>
      <c r="AD623" s="34"/>
      <c r="AE623" s="34"/>
      <c r="AR623" s="214" t="s">
        <v>279</v>
      </c>
      <c r="AT623" s="214" t="s">
        <v>125</v>
      </c>
      <c r="AU623" s="214" t="s">
        <v>87</v>
      </c>
      <c r="AY623" s="17" t="s">
        <v>122</v>
      </c>
      <c r="BE623" s="215">
        <f>IF(N623="základní",J623,0)</f>
        <v>3348.62</v>
      </c>
      <c r="BF623" s="215">
        <f>IF(N623="snížená",J623,0)</f>
        <v>0</v>
      </c>
      <c r="BG623" s="215">
        <f>IF(N623="zákl. přenesená",J623,0)</f>
        <v>0</v>
      </c>
      <c r="BH623" s="215">
        <f>IF(N623="sníž. přenesená",J623,0)</f>
        <v>0</v>
      </c>
      <c r="BI623" s="215">
        <f>IF(N623="nulová",J623,0)</f>
        <v>0</v>
      </c>
      <c r="BJ623" s="17" t="s">
        <v>85</v>
      </c>
      <c r="BK623" s="215">
        <f>ROUND(I623*H623,2)</f>
        <v>3348.62</v>
      </c>
      <c r="BL623" s="17" t="s">
        <v>279</v>
      </c>
      <c r="BM623" s="214" t="s">
        <v>1073</v>
      </c>
    </row>
    <row r="624" spans="1:65" s="1" customFormat="1" ht="21.75" customHeight="1">
      <c r="A624" s="34"/>
      <c r="B624" s="35"/>
      <c r="C624" s="203" t="s">
        <v>1074</v>
      </c>
      <c r="D624" s="203" t="s">
        <v>125</v>
      </c>
      <c r="E624" s="204" t="s">
        <v>1075</v>
      </c>
      <c r="F624" s="205" t="s">
        <v>1076</v>
      </c>
      <c r="G624" s="206" t="s">
        <v>215</v>
      </c>
      <c r="H624" s="207">
        <v>34.228999999999999</v>
      </c>
      <c r="I624" s="208">
        <v>100.91</v>
      </c>
      <c r="J624" s="209">
        <f>ROUND(I624*H624,2)</f>
        <v>3454.05</v>
      </c>
      <c r="K624" s="205" t="s">
        <v>129</v>
      </c>
      <c r="L624" s="39"/>
      <c r="M624" s="210" t="s">
        <v>1</v>
      </c>
      <c r="N624" s="211" t="s">
        <v>42</v>
      </c>
      <c r="O624" s="71"/>
      <c r="P624" s="212">
        <f>O624*H624</f>
        <v>0</v>
      </c>
      <c r="Q624" s="212">
        <v>1.2E-4</v>
      </c>
      <c r="R624" s="212">
        <f>Q624*H624</f>
        <v>4.1074800000000002E-3</v>
      </c>
      <c r="S624" s="212">
        <v>0</v>
      </c>
      <c r="T624" s="213">
        <f>S624*H624</f>
        <v>0</v>
      </c>
      <c r="U624" s="34"/>
      <c r="V624" s="34"/>
      <c r="W624" s="34"/>
      <c r="X624" s="34"/>
      <c r="Y624" s="34"/>
      <c r="Z624" s="34"/>
      <c r="AA624" s="34"/>
      <c r="AB624" s="34"/>
      <c r="AC624" s="34"/>
      <c r="AD624" s="34"/>
      <c r="AE624" s="34"/>
      <c r="AR624" s="214" t="s">
        <v>279</v>
      </c>
      <c r="AT624" s="214" t="s">
        <v>125</v>
      </c>
      <c r="AU624" s="214" t="s">
        <v>87</v>
      </c>
      <c r="AY624" s="17" t="s">
        <v>122</v>
      </c>
      <c r="BE624" s="215">
        <f>IF(N624="základní",J624,0)</f>
        <v>3454.05</v>
      </c>
      <c r="BF624" s="215">
        <f>IF(N624="snížená",J624,0)</f>
        <v>0</v>
      </c>
      <c r="BG624" s="215">
        <f>IF(N624="zákl. přenesená",J624,0)</f>
        <v>0</v>
      </c>
      <c r="BH624" s="215">
        <f>IF(N624="sníž. přenesená",J624,0)</f>
        <v>0</v>
      </c>
      <c r="BI624" s="215">
        <f>IF(N624="nulová",J624,0)</f>
        <v>0</v>
      </c>
      <c r="BJ624" s="17" t="s">
        <v>85</v>
      </c>
      <c r="BK624" s="215">
        <f>ROUND(I624*H624,2)</f>
        <v>3454.05</v>
      </c>
      <c r="BL624" s="17" t="s">
        <v>279</v>
      </c>
      <c r="BM624" s="214" t="s">
        <v>1077</v>
      </c>
    </row>
    <row r="625" spans="1:65" s="1" customFormat="1" ht="16.5" customHeight="1">
      <c r="A625" s="34"/>
      <c r="B625" s="35"/>
      <c r="C625" s="203" t="s">
        <v>1078</v>
      </c>
      <c r="D625" s="203" t="s">
        <v>125</v>
      </c>
      <c r="E625" s="204" t="s">
        <v>1079</v>
      </c>
      <c r="F625" s="205" t="s">
        <v>1080</v>
      </c>
      <c r="G625" s="206" t="s">
        <v>215</v>
      </c>
      <c r="H625" s="207">
        <v>350.375</v>
      </c>
      <c r="I625" s="208">
        <v>238.98</v>
      </c>
      <c r="J625" s="209">
        <f>ROUND(I625*H625,2)</f>
        <v>83732.62</v>
      </c>
      <c r="K625" s="205" t="s">
        <v>129</v>
      </c>
      <c r="L625" s="39"/>
      <c r="M625" s="210" t="s">
        <v>1</v>
      </c>
      <c r="N625" s="211" t="s">
        <v>42</v>
      </c>
      <c r="O625" s="71"/>
      <c r="P625" s="212">
        <f>O625*H625</f>
        <v>0</v>
      </c>
      <c r="Q625" s="212">
        <v>0</v>
      </c>
      <c r="R625" s="212">
        <f>Q625*H625</f>
        <v>0</v>
      </c>
      <c r="S625" s="212">
        <v>0</v>
      </c>
      <c r="T625" s="213">
        <f>S625*H625</f>
        <v>0</v>
      </c>
      <c r="U625" s="34"/>
      <c r="V625" s="34"/>
      <c r="W625" s="34"/>
      <c r="X625" s="34"/>
      <c r="Y625" s="34"/>
      <c r="Z625" s="34"/>
      <c r="AA625" s="34"/>
      <c r="AB625" s="34"/>
      <c r="AC625" s="34"/>
      <c r="AD625" s="34"/>
      <c r="AE625" s="34"/>
      <c r="AR625" s="214" t="s">
        <v>279</v>
      </c>
      <c r="AT625" s="214" t="s">
        <v>125</v>
      </c>
      <c r="AU625" s="214" t="s">
        <v>87</v>
      </c>
      <c r="AY625" s="17" t="s">
        <v>122</v>
      </c>
      <c r="BE625" s="215">
        <f>IF(N625="základní",J625,0)</f>
        <v>83732.62</v>
      </c>
      <c r="BF625" s="215">
        <f>IF(N625="snížená",J625,0)</f>
        <v>0</v>
      </c>
      <c r="BG625" s="215">
        <f>IF(N625="zákl. přenesená",J625,0)</f>
        <v>0</v>
      </c>
      <c r="BH625" s="215">
        <f>IF(N625="sníž. přenesená",J625,0)</f>
        <v>0</v>
      </c>
      <c r="BI625" s="215">
        <f>IF(N625="nulová",J625,0)</f>
        <v>0</v>
      </c>
      <c r="BJ625" s="17" t="s">
        <v>85</v>
      </c>
      <c r="BK625" s="215">
        <f>ROUND(I625*H625,2)</f>
        <v>83732.62</v>
      </c>
      <c r="BL625" s="17" t="s">
        <v>279</v>
      </c>
      <c r="BM625" s="214" t="s">
        <v>1081</v>
      </c>
    </row>
    <row r="626" spans="1:65" s="12" customFormat="1" ht="22.5">
      <c r="B626" s="224"/>
      <c r="C626" s="225"/>
      <c r="D626" s="216" t="s">
        <v>217</v>
      </c>
      <c r="E626" s="226" t="s">
        <v>1</v>
      </c>
      <c r="F626" s="227" t="s">
        <v>1082</v>
      </c>
      <c r="G626" s="225"/>
      <c r="H626" s="228">
        <v>28.844999999999999</v>
      </c>
      <c r="I626" s="229"/>
      <c r="J626" s="225"/>
      <c r="K626" s="225"/>
      <c r="L626" s="230"/>
      <c r="M626" s="231"/>
      <c r="N626" s="232"/>
      <c r="O626" s="232"/>
      <c r="P626" s="232"/>
      <c r="Q626" s="232"/>
      <c r="R626" s="232"/>
      <c r="S626" s="232"/>
      <c r="T626" s="233"/>
      <c r="AT626" s="234" t="s">
        <v>217</v>
      </c>
      <c r="AU626" s="234" t="s">
        <v>87</v>
      </c>
      <c r="AV626" s="12" t="s">
        <v>87</v>
      </c>
      <c r="AW626" s="12" t="s">
        <v>32</v>
      </c>
      <c r="AX626" s="12" t="s">
        <v>77</v>
      </c>
      <c r="AY626" s="234" t="s">
        <v>122</v>
      </c>
    </row>
    <row r="627" spans="1:65" s="12" customFormat="1">
      <c r="B627" s="224"/>
      <c r="C627" s="225"/>
      <c r="D627" s="216" t="s">
        <v>217</v>
      </c>
      <c r="E627" s="226" t="s">
        <v>1</v>
      </c>
      <c r="F627" s="227" t="s">
        <v>1083</v>
      </c>
      <c r="G627" s="225"/>
      <c r="H627" s="228">
        <v>4.95</v>
      </c>
      <c r="I627" s="229"/>
      <c r="J627" s="225"/>
      <c r="K627" s="225"/>
      <c r="L627" s="230"/>
      <c r="M627" s="231"/>
      <c r="N627" s="232"/>
      <c r="O627" s="232"/>
      <c r="P627" s="232"/>
      <c r="Q627" s="232"/>
      <c r="R627" s="232"/>
      <c r="S627" s="232"/>
      <c r="T627" s="233"/>
      <c r="AT627" s="234" t="s">
        <v>217</v>
      </c>
      <c r="AU627" s="234" t="s">
        <v>87</v>
      </c>
      <c r="AV627" s="12" t="s">
        <v>87</v>
      </c>
      <c r="AW627" s="12" t="s">
        <v>32</v>
      </c>
      <c r="AX627" s="12" t="s">
        <v>77</v>
      </c>
      <c r="AY627" s="234" t="s">
        <v>122</v>
      </c>
    </row>
    <row r="628" spans="1:65" s="12" customFormat="1">
      <c r="B628" s="224"/>
      <c r="C628" s="225"/>
      <c r="D628" s="216" t="s">
        <v>217</v>
      </c>
      <c r="E628" s="226" t="s">
        <v>1</v>
      </c>
      <c r="F628" s="227" t="s">
        <v>1084</v>
      </c>
      <c r="G628" s="225"/>
      <c r="H628" s="228">
        <v>9.3000000000000007</v>
      </c>
      <c r="I628" s="229"/>
      <c r="J628" s="225"/>
      <c r="K628" s="225"/>
      <c r="L628" s="230"/>
      <c r="M628" s="231"/>
      <c r="N628" s="232"/>
      <c r="O628" s="232"/>
      <c r="P628" s="232"/>
      <c r="Q628" s="232"/>
      <c r="R628" s="232"/>
      <c r="S628" s="232"/>
      <c r="T628" s="233"/>
      <c r="AT628" s="234" t="s">
        <v>217</v>
      </c>
      <c r="AU628" s="234" t="s">
        <v>87</v>
      </c>
      <c r="AV628" s="12" t="s">
        <v>87</v>
      </c>
      <c r="AW628" s="12" t="s">
        <v>32</v>
      </c>
      <c r="AX628" s="12" t="s">
        <v>77</v>
      </c>
      <c r="AY628" s="234" t="s">
        <v>122</v>
      </c>
    </row>
    <row r="629" spans="1:65" s="12" customFormat="1">
      <c r="B629" s="224"/>
      <c r="C629" s="225"/>
      <c r="D629" s="216" t="s">
        <v>217</v>
      </c>
      <c r="E629" s="226" t="s">
        <v>1</v>
      </c>
      <c r="F629" s="227" t="s">
        <v>1085</v>
      </c>
      <c r="G629" s="225"/>
      <c r="H629" s="228">
        <v>6.6</v>
      </c>
      <c r="I629" s="229"/>
      <c r="J629" s="225"/>
      <c r="K629" s="225"/>
      <c r="L629" s="230"/>
      <c r="M629" s="231"/>
      <c r="N629" s="232"/>
      <c r="O629" s="232"/>
      <c r="P629" s="232"/>
      <c r="Q629" s="232"/>
      <c r="R629" s="232"/>
      <c r="S629" s="232"/>
      <c r="T629" s="233"/>
      <c r="AT629" s="234" t="s">
        <v>217</v>
      </c>
      <c r="AU629" s="234" t="s">
        <v>87</v>
      </c>
      <c r="AV629" s="12" t="s">
        <v>87</v>
      </c>
      <c r="AW629" s="12" t="s">
        <v>32</v>
      </c>
      <c r="AX629" s="12" t="s">
        <v>77</v>
      </c>
      <c r="AY629" s="234" t="s">
        <v>122</v>
      </c>
    </row>
    <row r="630" spans="1:65" s="12" customFormat="1">
      <c r="B630" s="224"/>
      <c r="C630" s="225"/>
      <c r="D630" s="216" t="s">
        <v>217</v>
      </c>
      <c r="E630" s="226" t="s">
        <v>1</v>
      </c>
      <c r="F630" s="227" t="s">
        <v>1086</v>
      </c>
      <c r="G630" s="225"/>
      <c r="H630" s="228">
        <v>6.6</v>
      </c>
      <c r="I630" s="229"/>
      <c r="J630" s="225"/>
      <c r="K630" s="225"/>
      <c r="L630" s="230"/>
      <c r="M630" s="231"/>
      <c r="N630" s="232"/>
      <c r="O630" s="232"/>
      <c r="P630" s="232"/>
      <c r="Q630" s="232"/>
      <c r="R630" s="232"/>
      <c r="S630" s="232"/>
      <c r="T630" s="233"/>
      <c r="AT630" s="234" t="s">
        <v>217</v>
      </c>
      <c r="AU630" s="234" t="s">
        <v>87</v>
      </c>
      <c r="AV630" s="12" t="s">
        <v>87</v>
      </c>
      <c r="AW630" s="12" t="s">
        <v>32</v>
      </c>
      <c r="AX630" s="12" t="s">
        <v>77</v>
      </c>
      <c r="AY630" s="234" t="s">
        <v>122</v>
      </c>
    </row>
    <row r="631" spans="1:65" s="12" customFormat="1">
      <c r="B631" s="224"/>
      <c r="C631" s="225"/>
      <c r="D631" s="216" t="s">
        <v>217</v>
      </c>
      <c r="E631" s="226" t="s">
        <v>1</v>
      </c>
      <c r="F631" s="227" t="s">
        <v>1087</v>
      </c>
      <c r="G631" s="225"/>
      <c r="H631" s="228">
        <v>4.2</v>
      </c>
      <c r="I631" s="229"/>
      <c r="J631" s="225"/>
      <c r="K631" s="225"/>
      <c r="L631" s="230"/>
      <c r="M631" s="231"/>
      <c r="N631" s="232"/>
      <c r="O631" s="232"/>
      <c r="P631" s="232"/>
      <c r="Q631" s="232"/>
      <c r="R631" s="232"/>
      <c r="S631" s="232"/>
      <c r="T631" s="233"/>
      <c r="AT631" s="234" t="s">
        <v>217</v>
      </c>
      <c r="AU631" s="234" t="s">
        <v>87</v>
      </c>
      <c r="AV631" s="12" t="s">
        <v>87</v>
      </c>
      <c r="AW631" s="12" t="s">
        <v>32</v>
      </c>
      <c r="AX631" s="12" t="s">
        <v>77</v>
      </c>
      <c r="AY631" s="234" t="s">
        <v>122</v>
      </c>
    </row>
    <row r="632" spans="1:65" s="12" customFormat="1">
      <c r="B632" s="224"/>
      <c r="C632" s="225"/>
      <c r="D632" s="216" t="s">
        <v>217</v>
      </c>
      <c r="E632" s="226" t="s">
        <v>1</v>
      </c>
      <c r="F632" s="227" t="s">
        <v>1088</v>
      </c>
      <c r="G632" s="225"/>
      <c r="H632" s="228">
        <v>7.8</v>
      </c>
      <c r="I632" s="229"/>
      <c r="J632" s="225"/>
      <c r="K632" s="225"/>
      <c r="L632" s="230"/>
      <c r="M632" s="231"/>
      <c r="N632" s="232"/>
      <c r="O632" s="232"/>
      <c r="P632" s="232"/>
      <c r="Q632" s="232"/>
      <c r="R632" s="232"/>
      <c r="S632" s="232"/>
      <c r="T632" s="233"/>
      <c r="AT632" s="234" t="s">
        <v>217</v>
      </c>
      <c r="AU632" s="234" t="s">
        <v>87</v>
      </c>
      <c r="AV632" s="12" t="s">
        <v>87</v>
      </c>
      <c r="AW632" s="12" t="s">
        <v>32</v>
      </c>
      <c r="AX632" s="12" t="s">
        <v>77</v>
      </c>
      <c r="AY632" s="234" t="s">
        <v>122</v>
      </c>
    </row>
    <row r="633" spans="1:65" s="12" customFormat="1">
      <c r="B633" s="224"/>
      <c r="C633" s="225"/>
      <c r="D633" s="216" t="s">
        <v>217</v>
      </c>
      <c r="E633" s="226" t="s">
        <v>1</v>
      </c>
      <c r="F633" s="227" t="s">
        <v>1089</v>
      </c>
      <c r="G633" s="225"/>
      <c r="H633" s="228">
        <v>8.4</v>
      </c>
      <c r="I633" s="229"/>
      <c r="J633" s="225"/>
      <c r="K633" s="225"/>
      <c r="L633" s="230"/>
      <c r="M633" s="231"/>
      <c r="N633" s="232"/>
      <c r="O633" s="232"/>
      <c r="P633" s="232"/>
      <c r="Q633" s="232"/>
      <c r="R633" s="232"/>
      <c r="S633" s="232"/>
      <c r="T633" s="233"/>
      <c r="AT633" s="234" t="s">
        <v>217</v>
      </c>
      <c r="AU633" s="234" t="s">
        <v>87</v>
      </c>
      <c r="AV633" s="12" t="s">
        <v>87</v>
      </c>
      <c r="AW633" s="12" t="s">
        <v>32</v>
      </c>
      <c r="AX633" s="12" t="s">
        <v>77</v>
      </c>
      <c r="AY633" s="234" t="s">
        <v>122</v>
      </c>
    </row>
    <row r="634" spans="1:65" s="12" customFormat="1">
      <c r="B634" s="224"/>
      <c r="C634" s="225"/>
      <c r="D634" s="216" t="s">
        <v>217</v>
      </c>
      <c r="E634" s="226" t="s">
        <v>1</v>
      </c>
      <c r="F634" s="227" t="s">
        <v>1090</v>
      </c>
      <c r="G634" s="225"/>
      <c r="H634" s="228">
        <v>28.35</v>
      </c>
      <c r="I634" s="229"/>
      <c r="J634" s="225"/>
      <c r="K634" s="225"/>
      <c r="L634" s="230"/>
      <c r="M634" s="231"/>
      <c r="N634" s="232"/>
      <c r="O634" s="232"/>
      <c r="P634" s="232"/>
      <c r="Q634" s="232"/>
      <c r="R634" s="232"/>
      <c r="S634" s="232"/>
      <c r="T634" s="233"/>
      <c r="AT634" s="234" t="s">
        <v>217</v>
      </c>
      <c r="AU634" s="234" t="s">
        <v>87</v>
      </c>
      <c r="AV634" s="12" t="s">
        <v>87</v>
      </c>
      <c r="AW634" s="12" t="s">
        <v>32</v>
      </c>
      <c r="AX634" s="12" t="s">
        <v>77</v>
      </c>
      <c r="AY634" s="234" t="s">
        <v>122</v>
      </c>
    </row>
    <row r="635" spans="1:65" s="12" customFormat="1">
      <c r="B635" s="224"/>
      <c r="C635" s="225"/>
      <c r="D635" s="216" t="s">
        <v>217</v>
      </c>
      <c r="E635" s="226" t="s">
        <v>1</v>
      </c>
      <c r="F635" s="227" t="s">
        <v>1091</v>
      </c>
      <c r="G635" s="225"/>
      <c r="H635" s="228">
        <v>30.9</v>
      </c>
      <c r="I635" s="229"/>
      <c r="J635" s="225"/>
      <c r="K635" s="225"/>
      <c r="L635" s="230"/>
      <c r="M635" s="231"/>
      <c r="N635" s="232"/>
      <c r="O635" s="232"/>
      <c r="P635" s="232"/>
      <c r="Q635" s="232"/>
      <c r="R635" s="232"/>
      <c r="S635" s="232"/>
      <c r="T635" s="233"/>
      <c r="AT635" s="234" t="s">
        <v>217</v>
      </c>
      <c r="AU635" s="234" t="s">
        <v>87</v>
      </c>
      <c r="AV635" s="12" t="s">
        <v>87</v>
      </c>
      <c r="AW635" s="12" t="s">
        <v>32</v>
      </c>
      <c r="AX635" s="12" t="s">
        <v>77</v>
      </c>
      <c r="AY635" s="234" t="s">
        <v>122</v>
      </c>
    </row>
    <row r="636" spans="1:65" s="12" customFormat="1">
      <c r="B636" s="224"/>
      <c r="C636" s="225"/>
      <c r="D636" s="216" t="s">
        <v>217</v>
      </c>
      <c r="E636" s="226" t="s">
        <v>1</v>
      </c>
      <c r="F636" s="227" t="s">
        <v>1092</v>
      </c>
      <c r="G636" s="225"/>
      <c r="H636" s="228">
        <v>30.524999999999999</v>
      </c>
      <c r="I636" s="229"/>
      <c r="J636" s="225"/>
      <c r="K636" s="225"/>
      <c r="L636" s="230"/>
      <c r="M636" s="231"/>
      <c r="N636" s="232"/>
      <c r="O636" s="232"/>
      <c r="P636" s="232"/>
      <c r="Q636" s="232"/>
      <c r="R636" s="232"/>
      <c r="S636" s="232"/>
      <c r="T636" s="233"/>
      <c r="AT636" s="234" t="s">
        <v>217</v>
      </c>
      <c r="AU636" s="234" t="s">
        <v>87</v>
      </c>
      <c r="AV636" s="12" t="s">
        <v>87</v>
      </c>
      <c r="AW636" s="12" t="s">
        <v>32</v>
      </c>
      <c r="AX636" s="12" t="s">
        <v>77</v>
      </c>
      <c r="AY636" s="234" t="s">
        <v>122</v>
      </c>
    </row>
    <row r="637" spans="1:65" s="12" customFormat="1">
      <c r="B637" s="224"/>
      <c r="C637" s="225"/>
      <c r="D637" s="216" t="s">
        <v>217</v>
      </c>
      <c r="E637" s="226" t="s">
        <v>1</v>
      </c>
      <c r="F637" s="227" t="s">
        <v>1093</v>
      </c>
      <c r="G637" s="225"/>
      <c r="H637" s="228">
        <v>24.225000000000001</v>
      </c>
      <c r="I637" s="229"/>
      <c r="J637" s="225"/>
      <c r="K637" s="225"/>
      <c r="L637" s="230"/>
      <c r="M637" s="231"/>
      <c r="N637" s="232"/>
      <c r="O637" s="232"/>
      <c r="P637" s="232"/>
      <c r="Q637" s="232"/>
      <c r="R637" s="232"/>
      <c r="S637" s="232"/>
      <c r="T637" s="233"/>
      <c r="AT637" s="234" t="s">
        <v>217</v>
      </c>
      <c r="AU637" s="234" t="s">
        <v>87</v>
      </c>
      <c r="AV637" s="12" t="s">
        <v>87</v>
      </c>
      <c r="AW637" s="12" t="s">
        <v>32</v>
      </c>
      <c r="AX637" s="12" t="s">
        <v>77</v>
      </c>
      <c r="AY637" s="234" t="s">
        <v>122</v>
      </c>
    </row>
    <row r="638" spans="1:65" s="13" customFormat="1">
      <c r="B638" s="235"/>
      <c r="C638" s="236"/>
      <c r="D638" s="216" t="s">
        <v>217</v>
      </c>
      <c r="E638" s="237" t="s">
        <v>1</v>
      </c>
      <c r="F638" s="238" t="s">
        <v>224</v>
      </c>
      <c r="G638" s="236"/>
      <c r="H638" s="239">
        <v>190.69500000000002</v>
      </c>
      <c r="I638" s="240"/>
      <c r="J638" s="236"/>
      <c r="K638" s="236"/>
      <c r="L638" s="241"/>
      <c r="M638" s="242"/>
      <c r="N638" s="243"/>
      <c r="O638" s="243"/>
      <c r="P638" s="243"/>
      <c r="Q638" s="243"/>
      <c r="R638" s="243"/>
      <c r="S638" s="243"/>
      <c r="T638" s="244"/>
      <c r="AT638" s="245" t="s">
        <v>217</v>
      </c>
      <c r="AU638" s="245" t="s">
        <v>87</v>
      </c>
      <c r="AV638" s="13" t="s">
        <v>137</v>
      </c>
      <c r="AW638" s="13" t="s">
        <v>32</v>
      </c>
      <c r="AX638" s="13" t="s">
        <v>77</v>
      </c>
      <c r="AY638" s="245" t="s">
        <v>122</v>
      </c>
    </row>
    <row r="639" spans="1:65" s="12" customFormat="1">
      <c r="B639" s="224"/>
      <c r="C639" s="225"/>
      <c r="D639" s="216" t="s">
        <v>217</v>
      </c>
      <c r="E639" s="226" t="s">
        <v>1</v>
      </c>
      <c r="F639" s="227" t="s">
        <v>1094</v>
      </c>
      <c r="G639" s="225"/>
      <c r="H639" s="228">
        <v>32.1</v>
      </c>
      <c r="I639" s="229"/>
      <c r="J639" s="225"/>
      <c r="K639" s="225"/>
      <c r="L639" s="230"/>
      <c r="M639" s="231"/>
      <c r="N639" s="232"/>
      <c r="O639" s="232"/>
      <c r="P639" s="232"/>
      <c r="Q639" s="232"/>
      <c r="R639" s="232"/>
      <c r="S639" s="232"/>
      <c r="T639" s="233"/>
      <c r="AT639" s="234" t="s">
        <v>217</v>
      </c>
      <c r="AU639" s="234" t="s">
        <v>87</v>
      </c>
      <c r="AV639" s="12" t="s">
        <v>87</v>
      </c>
      <c r="AW639" s="12" t="s">
        <v>32</v>
      </c>
      <c r="AX639" s="12" t="s">
        <v>77</v>
      </c>
      <c r="AY639" s="234" t="s">
        <v>122</v>
      </c>
    </row>
    <row r="640" spans="1:65" s="12" customFormat="1">
      <c r="B640" s="224"/>
      <c r="C640" s="225"/>
      <c r="D640" s="216" t="s">
        <v>217</v>
      </c>
      <c r="E640" s="226" t="s">
        <v>1</v>
      </c>
      <c r="F640" s="227" t="s">
        <v>1095</v>
      </c>
      <c r="G640" s="225"/>
      <c r="H640" s="228">
        <v>19.225000000000001</v>
      </c>
      <c r="I640" s="229"/>
      <c r="J640" s="225"/>
      <c r="K640" s="225"/>
      <c r="L640" s="230"/>
      <c r="M640" s="231"/>
      <c r="N640" s="232"/>
      <c r="O640" s="232"/>
      <c r="P640" s="232"/>
      <c r="Q640" s="232"/>
      <c r="R640" s="232"/>
      <c r="S640" s="232"/>
      <c r="T640" s="233"/>
      <c r="AT640" s="234" t="s">
        <v>217</v>
      </c>
      <c r="AU640" s="234" t="s">
        <v>87</v>
      </c>
      <c r="AV640" s="12" t="s">
        <v>87</v>
      </c>
      <c r="AW640" s="12" t="s">
        <v>32</v>
      </c>
      <c r="AX640" s="12" t="s">
        <v>77</v>
      </c>
      <c r="AY640" s="234" t="s">
        <v>122</v>
      </c>
    </row>
    <row r="641" spans="1:65" s="12" customFormat="1">
      <c r="B641" s="224"/>
      <c r="C641" s="225"/>
      <c r="D641" s="216" t="s">
        <v>217</v>
      </c>
      <c r="E641" s="226" t="s">
        <v>1</v>
      </c>
      <c r="F641" s="227" t="s">
        <v>1096</v>
      </c>
      <c r="G641" s="225"/>
      <c r="H641" s="228">
        <v>4.05</v>
      </c>
      <c r="I641" s="229"/>
      <c r="J641" s="225"/>
      <c r="K641" s="225"/>
      <c r="L641" s="230"/>
      <c r="M641" s="231"/>
      <c r="N641" s="232"/>
      <c r="O641" s="232"/>
      <c r="P641" s="232"/>
      <c r="Q641" s="232"/>
      <c r="R641" s="232"/>
      <c r="S641" s="232"/>
      <c r="T641" s="233"/>
      <c r="AT641" s="234" t="s">
        <v>217</v>
      </c>
      <c r="AU641" s="234" t="s">
        <v>87</v>
      </c>
      <c r="AV641" s="12" t="s">
        <v>87</v>
      </c>
      <c r="AW641" s="12" t="s">
        <v>32</v>
      </c>
      <c r="AX641" s="12" t="s">
        <v>77</v>
      </c>
      <c r="AY641" s="234" t="s">
        <v>122</v>
      </c>
    </row>
    <row r="642" spans="1:65" s="12" customFormat="1">
      <c r="B642" s="224"/>
      <c r="C642" s="225"/>
      <c r="D642" s="216" t="s">
        <v>217</v>
      </c>
      <c r="E642" s="226" t="s">
        <v>1</v>
      </c>
      <c r="F642" s="227" t="s">
        <v>1097</v>
      </c>
      <c r="G642" s="225"/>
      <c r="H642" s="228">
        <v>6.625</v>
      </c>
      <c r="I642" s="229"/>
      <c r="J642" s="225"/>
      <c r="K642" s="225"/>
      <c r="L642" s="230"/>
      <c r="M642" s="231"/>
      <c r="N642" s="232"/>
      <c r="O642" s="232"/>
      <c r="P642" s="232"/>
      <c r="Q642" s="232"/>
      <c r="R642" s="232"/>
      <c r="S642" s="232"/>
      <c r="T642" s="233"/>
      <c r="AT642" s="234" t="s">
        <v>217</v>
      </c>
      <c r="AU642" s="234" t="s">
        <v>87</v>
      </c>
      <c r="AV642" s="12" t="s">
        <v>87</v>
      </c>
      <c r="AW642" s="12" t="s">
        <v>32</v>
      </c>
      <c r="AX642" s="12" t="s">
        <v>77</v>
      </c>
      <c r="AY642" s="234" t="s">
        <v>122</v>
      </c>
    </row>
    <row r="643" spans="1:65" s="12" customFormat="1">
      <c r="B643" s="224"/>
      <c r="C643" s="225"/>
      <c r="D643" s="216" t="s">
        <v>217</v>
      </c>
      <c r="E643" s="226" t="s">
        <v>1</v>
      </c>
      <c r="F643" s="227" t="s">
        <v>1098</v>
      </c>
      <c r="G643" s="225"/>
      <c r="H643" s="228">
        <v>6.6</v>
      </c>
      <c r="I643" s="229"/>
      <c r="J643" s="225"/>
      <c r="K643" s="225"/>
      <c r="L643" s="230"/>
      <c r="M643" s="231"/>
      <c r="N643" s="232"/>
      <c r="O643" s="232"/>
      <c r="P643" s="232"/>
      <c r="Q643" s="232"/>
      <c r="R643" s="232"/>
      <c r="S643" s="232"/>
      <c r="T643" s="233"/>
      <c r="AT643" s="234" t="s">
        <v>217</v>
      </c>
      <c r="AU643" s="234" t="s">
        <v>87</v>
      </c>
      <c r="AV643" s="12" t="s">
        <v>87</v>
      </c>
      <c r="AW643" s="12" t="s">
        <v>32</v>
      </c>
      <c r="AX643" s="12" t="s">
        <v>77</v>
      </c>
      <c r="AY643" s="234" t="s">
        <v>122</v>
      </c>
    </row>
    <row r="644" spans="1:65" s="12" customFormat="1">
      <c r="B644" s="224"/>
      <c r="C644" s="225"/>
      <c r="D644" s="216" t="s">
        <v>217</v>
      </c>
      <c r="E644" s="226" t="s">
        <v>1</v>
      </c>
      <c r="F644" s="227" t="s">
        <v>1099</v>
      </c>
      <c r="G644" s="225"/>
      <c r="H644" s="228">
        <v>6.6</v>
      </c>
      <c r="I644" s="229"/>
      <c r="J644" s="225"/>
      <c r="K644" s="225"/>
      <c r="L644" s="230"/>
      <c r="M644" s="231"/>
      <c r="N644" s="232"/>
      <c r="O644" s="232"/>
      <c r="P644" s="232"/>
      <c r="Q644" s="232"/>
      <c r="R644" s="232"/>
      <c r="S644" s="232"/>
      <c r="T644" s="233"/>
      <c r="AT644" s="234" t="s">
        <v>217</v>
      </c>
      <c r="AU644" s="234" t="s">
        <v>87</v>
      </c>
      <c r="AV644" s="12" t="s">
        <v>87</v>
      </c>
      <c r="AW644" s="12" t="s">
        <v>32</v>
      </c>
      <c r="AX644" s="12" t="s">
        <v>77</v>
      </c>
      <c r="AY644" s="234" t="s">
        <v>122</v>
      </c>
    </row>
    <row r="645" spans="1:65" s="12" customFormat="1">
      <c r="B645" s="224"/>
      <c r="C645" s="225"/>
      <c r="D645" s="216" t="s">
        <v>217</v>
      </c>
      <c r="E645" s="226" t="s">
        <v>1</v>
      </c>
      <c r="F645" s="227" t="s">
        <v>1100</v>
      </c>
      <c r="G645" s="225"/>
      <c r="H645" s="228">
        <v>4.05</v>
      </c>
      <c r="I645" s="229"/>
      <c r="J645" s="225"/>
      <c r="K645" s="225"/>
      <c r="L645" s="230"/>
      <c r="M645" s="231"/>
      <c r="N645" s="232"/>
      <c r="O645" s="232"/>
      <c r="P645" s="232"/>
      <c r="Q645" s="232"/>
      <c r="R645" s="232"/>
      <c r="S645" s="232"/>
      <c r="T645" s="233"/>
      <c r="AT645" s="234" t="s">
        <v>217</v>
      </c>
      <c r="AU645" s="234" t="s">
        <v>87</v>
      </c>
      <c r="AV645" s="12" t="s">
        <v>87</v>
      </c>
      <c r="AW645" s="12" t="s">
        <v>32</v>
      </c>
      <c r="AX645" s="12" t="s">
        <v>77</v>
      </c>
      <c r="AY645" s="234" t="s">
        <v>122</v>
      </c>
    </row>
    <row r="646" spans="1:65" s="12" customFormat="1">
      <c r="B646" s="224"/>
      <c r="C646" s="225"/>
      <c r="D646" s="216" t="s">
        <v>217</v>
      </c>
      <c r="E646" s="226" t="s">
        <v>1</v>
      </c>
      <c r="F646" s="227" t="s">
        <v>1101</v>
      </c>
      <c r="G646" s="225"/>
      <c r="H646" s="228">
        <v>9.4499999999999993</v>
      </c>
      <c r="I646" s="229"/>
      <c r="J646" s="225"/>
      <c r="K646" s="225"/>
      <c r="L646" s="230"/>
      <c r="M646" s="231"/>
      <c r="N646" s="232"/>
      <c r="O646" s="232"/>
      <c r="P646" s="232"/>
      <c r="Q646" s="232"/>
      <c r="R646" s="232"/>
      <c r="S646" s="232"/>
      <c r="T646" s="233"/>
      <c r="AT646" s="234" t="s">
        <v>217</v>
      </c>
      <c r="AU646" s="234" t="s">
        <v>87</v>
      </c>
      <c r="AV646" s="12" t="s">
        <v>87</v>
      </c>
      <c r="AW646" s="12" t="s">
        <v>32</v>
      </c>
      <c r="AX646" s="12" t="s">
        <v>77</v>
      </c>
      <c r="AY646" s="234" t="s">
        <v>122</v>
      </c>
    </row>
    <row r="647" spans="1:65" s="12" customFormat="1">
      <c r="B647" s="224"/>
      <c r="C647" s="225"/>
      <c r="D647" s="216" t="s">
        <v>217</v>
      </c>
      <c r="E647" s="226" t="s">
        <v>1</v>
      </c>
      <c r="F647" s="227" t="s">
        <v>1102</v>
      </c>
      <c r="G647" s="225"/>
      <c r="H647" s="228">
        <v>20.399999999999999</v>
      </c>
      <c r="I647" s="229"/>
      <c r="J647" s="225"/>
      <c r="K647" s="225"/>
      <c r="L647" s="230"/>
      <c r="M647" s="231"/>
      <c r="N647" s="232"/>
      <c r="O647" s="232"/>
      <c r="P647" s="232"/>
      <c r="Q647" s="232"/>
      <c r="R647" s="232"/>
      <c r="S647" s="232"/>
      <c r="T647" s="233"/>
      <c r="AT647" s="234" t="s">
        <v>217</v>
      </c>
      <c r="AU647" s="234" t="s">
        <v>87</v>
      </c>
      <c r="AV647" s="12" t="s">
        <v>87</v>
      </c>
      <c r="AW647" s="12" t="s">
        <v>32</v>
      </c>
      <c r="AX647" s="12" t="s">
        <v>77</v>
      </c>
      <c r="AY647" s="234" t="s">
        <v>122</v>
      </c>
    </row>
    <row r="648" spans="1:65" s="12" customFormat="1">
      <c r="B648" s="224"/>
      <c r="C648" s="225"/>
      <c r="D648" s="216" t="s">
        <v>217</v>
      </c>
      <c r="E648" s="226" t="s">
        <v>1</v>
      </c>
      <c r="F648" s="227" t="s">
        <v>1103</v>
      </c>
      <c r="G648" s="225"/>
      <c r="H648" s="228">
        <v>50.58</v>
      </c>
      <c r="I648" s="229"/>
      <c r="J648" s="225"/>
      <c r="K648" s="225"/>
      <c r="L648" s="230"/>
      <c r="M648" s="231"/>
      <c r="N648" s="232"/>
      <c r="O648" s="232"/>
      <c r="P648" s="232"/>
      <c r="Q648" s="232"/>
      <c r="R648" s="232"/>
      <c r="S648" s="232"/>
      <c r="T648" s="233"/>
      <c r="AT648" s="234" t="s">
        <v>217</v>
      </c>
      <c r="AU648" s="234" t="s">
        <v>87</v>
      </c>
      <c r="AV648" s="12" t="s">
        <v>87</v>
      </c>
      <c r="AW648" s="12" t="s">
        <v>32</v>
      </c>
      <c r="AX648" s="12" t="s">
        <v>77</v>
      </c>
      <c r="AY648" s="234" t="s">
        <v>122</v>
      </c>
    </row>
    <row r="649" spans="1:65" s="13" customFormat="1">
      <c r="B649" s="235"/>
      <c r="C649" s="236"/>
      <c r="D649" s="216" t="s">
        <v>217</v>
      </c>
      <c r="E649" s="237" t="s">
        <v>1</v>
      </c>
      <c r="F649" s="238" t="s">
        <v>225</v>
      </c>
      <c r="G649" s="236"/>
      <c r="H649" s="239">
        <v>159.68</v>
      </c>
      <c r="I649" s="240"/>
      <c r="J649" s="236"/>
      <c r="K649" s="236"/>
      <c r="L649" s="241"/>
      <c r="M649" s="242"/>
      <c r="N649" s="243"/>
      <c r="O649" s="243"/>
      <c r="P649" s="243"/>
      <c r="Q649" s="243"/>
      <c r="R649" s="243"/>
      <c r="S649" s="243"/>
      <c r="T649" s="244"/>
      <c r="AT649" s="245" t="s">
        <v>217</v>
      </c>
      <c r="AU649" s="245" t="s">
        <v>87</v>
      </c>
      <c r="AV649" s="13" t="s">
        <v>137</v>
      </c>
      <c r="AW649" s="13" t="s">
        <v>32</v>
      </c>
      <c r="AX649" s="13" t="s">
        <v>77</v>
      </c>
      <c r="AY649" s="245" t="s">
        <v>122</v>
      </c>
    </row>
    <row r="650" spans="1:65" s="14" customFormat="1">
      <c r="B650" s="246"/>
      <c r="C650" s="247"/>
      <c r="D650" s="216" t="s">
        <v>217</v>
      </c>
      <c r="E650" s="248" t="s">
        <v>1</v>
      </c>
      <c r="F650" s="249" t="s">
        <v>226</v>
      </c>
      <c r="G650" s="247"/>
      <c r="H650" s="250">
        <v>350.375</v>
      </c>
      <c r="I650" s="251"/>
      <c r="J650" s="247"/>
      <c r="K650" s="247"/>
      <c r="L650" s="252"/>
      <c r="M650" s="253"/>
      <c r="N650" s="254"/>
      <c r="O650" s="254"/>
      <c r="P650" s="254"/>
      <c r="Q650" s="254"/>
      <c r="R650" s="254"/>
      <c r="S650" s="254"/>
      <c r="T650" s="255"/>
      <c r="AT650" s="256" t="s">
        <v>217</v>
      </c>
      <c r="AU650" s="256" t="s">
        <v>87</v>
      </c>
      <c r="AV650" s="14" t="s">
        <v>141</v>
      </c>
      <c r="AW650" s="14" t="s">
        <v>32</v>
      </c>
      <c r="AX650" s="14" t="s">
        <v>85</v>
      </c>
      <c r="AY650" s="256" t="s">
        <v>122</v>
      </c>
    </row>
    <row r="651" spans="1:65" s="11" customFormat="1" ht="22.9" customHeight="1">
      <c r="B651" s="187"/>
      <c r="C651" s="188"/>
      <c r="D651" s="189" t="s">
        <v>76</v>
      </c>
      <c r="E651" s="201" t="s">
        <v>1104</v>
      </c>
      <c r="F651" s="201" t="s">
        <v>1105</v>
      </c>
      <c r="G651" s="188"/>
      <c r="H651" s="188"/>
      <c r="I651" s="191"/>
      <c r="J651" s="202">
        <f>BK651</f>
        <v>173466.28</v>
      </c>
      <c r="K651" s="188"/>
      <c r="L651" s="193"/>
      <c r="M651" s="194"/>
      <c r="N651" s="195"/>
      <c r="O651" s="195"/>
      <c r="P651" s="196">
        <f>SUM(P652:P734)</f>
        <v>0</v>
      </c>
      <c r="Q651" s="195"/>
      <c r="R651" s="196">
        <f>SUM(R652:R734)</f>
        <v>2.2079</v>
      </c>
      <c r="S651" s="195"/>
      <c r="T651" s="197">
        <f>SUM(T652:T734)</f>
        <v>0.42470000000000002</v>
      </c>
      <c r="AR651" s="198" t="s">
        <v>87</v>
      </c>
      <c r="AT651" s="199" t="s">
        <v>76</v>
      </c>
      <c r="AU651" s="199" t="s">
        <v>85</v>
      </c>
      <c r="AY651" s="198" t="s">
        <v>122</v>
      </c>
      <c r="BK651" s="200">
        <f>SUM(BK652:BK734)</f>
        <v>173466.28</v>
      </c>
    </row>
    <row r="652" spans="1:65" s="1" customFormat="1" ht="16.5" customHeight="1">
      <c r="A652" s="34"/>
      <c r="B652" s="35"/>
      <c r="C652" s="203" t="s">
        <v>1106</v>
      </c>
      <c r="D652" s="203" t="s">
        <v>125</v>
      </c>
      <c r="E652" s="204" t="s">
        <v>1107</v>
      </c>
      <c r="F652" s="205" t="s">
        <v>1108</v>
      </c>
      <c r="G652" s="206" t="s">
        <v>215</v>
      </c>
      <c r="H652" s="207">
        <v>1370</v>
      </c>
      <c r="I652" s="208">
        <v>28.2</v>
      </c>
      <c r="J652" s="209">
        <f>ROUND(I652*H652,2)</f>
        <v>38634</v>
      </c>
      <c r="K652" s="205" t="s">
        <v>129</v>
      </c>
      <c r="L652" s="39"/>
      <c r="M652" s="210" t="s">
        <v>1</v>
      </c>
      <c r="N652" s="211" t="s">
        <v>42</v>
      </c>
      <c r="O652" s="71"/>
      <c r="P652" s="212">
        <f>O652*H652</f>
        <v>0</v>
      </c>
      <c r="Q652" s="212">
        <v>1E-3</v>
      </c>
      <c r="R652" s="212">
        <f>Q652*H652</f>
        <v>1.37</v>
      </c>
      <c r="S652" s="212">
        <v>3.1E-4</v>
      </c>
      <c r="T652" s="213">
        <f>S652*H652</f>
        <v>0.42470000000000002</v>
      </c>
      <c r="U652" s="34"/>
      <c r="V652" s="34"/>
      <c r="W652" s="34"/>
      <c r="X652" s="34"/>
      <c r="Y652" s="34"/>
      <c r="Z652" s="34"/>
      <c r="AA652" s="34"/>
      <c r="AB652" s="34"/>
      <c r="AC652" s="34"/>
      <c r="AD652" s="34"/>
      <c r="AE652" s="34"/>
      <c r="AR652" s="214" t="s">
        <v>279</v>
      </c>
      <c r="AT652" s="214" t="s">
        <v>125</v>
      </c>
      <c r="AU652" s="214" t="s">
        <v>87</v>
      </c>
      <c r="AY652" s="17" t="s">
        <v>122</v>
      </c>
      <c r="BE652" s="215">
        <f>IF(N652="základní",J652,0)</f>
        <v>38634</v>
      </c>
      <c r="BF652" s="215">
        <f>IF(N652="snížená",J652,0)</f>
        <v>0</v>
      </c>
      <c r="BG652" s="215">
        <f>IF(N652="zákl. přenesená",J652,0)</f>
        <v>0</v>
      </c>
      <c r="BH652" s="215">
        <f>IF(N652="sníž. přenesená",J652,0)</f>
        <v>0</v>
      </c>
      <c r="BI652" s="215">
        <f>IF(N652="nulová",J652,0)</f>
        <v>0</v>
      </c>
      <c r="BJ652" s="17" t="s">
        <v>85</v>
      </c>
      <c r="BK652" s="215">
        <f>ROUND(I652*H652,2)</f>
        <v>38634</v>
      </c>
      <c r="BL652" s="17" t="s">
        <v>279</v>
      </c>
      <c r="BM652" s="214" t="s">
        <v>1109</v>
      </c>
    </row>
    <row r="653" spans="1:65" s="12" customFormat="1">
      <c r="B653" s="224"/>
      <c r="C653" s="225"/>
      <c r="D653" s="216" t="s">
        <v>217</v>
      </c>
      <c r="E653" s="226" t="s">
        <v>1</v>
      </c>
      <c r="F653" s="227" t="s">
        <v>1110</v>
      </c>
      <c r="G653" s="225"/>
      <c r="H653" s="228">
        <v>116.544</v>
      </c>
      <c r="I653" s="229"/>
      <c r="J653" s="225"/>
      <c r="K653" s="225"/>
      <c r="L653" s="230"/>
      <c r="M653" s="231"/>
      <c r="N653" s="232"/>
      <c r="O653" s="232"/>
      <c r="P653" s="232"/>
      <c r="Q653" s="232"/>
      <c r="R653" s="232"/>
      <c r="S653" s="232"/>
      <c r="T653" s="233"/>
      <c r="AT653" s="234" t="s">
        <v>217</v>
      </c>
      <c r="AU653" s="234" t="s">
        <v>87</v>
      </c>
      <c r="AV653" s="12" t="s">
        <v>87</v>
      </c>
      <c r="AW653" s="12" t="s">
        <v>32</v>
      </c>
      <c r="AX653" s="12" t="s">
        <v>77</v>
      </c>
      <c r="AY653" s="234" t="s">
        <v>122</v>
      </c>
    </row>
    <row r="654" spans="1:65" s="12" customFormat="1">
      <c r="B654" s="224"/>
      <c r="C654" s="225"/>
      <c r="D654" s="216" t="s">
        <v>217</v>
      </c>
      <c r="E654" s="226" t="s">
        <v>1</v>
      </c>
      <c r="F654" s="227" t="s">
        <v>1111</v>
      </c>
      <c r="G654" s="225"/>
      <c r="H654" s="228">
        <v>15.96</v>
      </c>
      <c r="I654" s="229"/>
      <c r="J654" s="225"/>
      <c r="K654" s="225"/>
      <c r="L654" s="230"/>
      <c r="M654" s="231"/>
      <c r="N654" s="232"/>
      <c r="O654" s="232"/>
      <c r="P654" s="232"/>
      <c r="Q654" s="232"/>
      <c r="R654" s="232"/>
      <c r="S654" s="232"/>
      <c r="T654" s="233"/>
      <c r="AT654" s="234" t="s">
        <v>217</v>
      </c>
      <c r="AU654" s="234" t="s">
        <v>87</v>
      </c>
      <c r="AV654" s="12" t="s">
        <v>87</v>
      </c>
      <c r="AW654" s="12" t="s">
        <v>32</v>
      </c>
      <c r="AX654" s="12" t="s">
        <v>77</v>
      </c>
      <c r="AY654" s="234" t="s">
        <v>122</v>
      </c>
    </row>
    <row r="655" spans="1:65" s="12" customFormat="1">
      <c r="B655" s="224"/>
      <c r="C655" s="225"/>
      <c r="D655" s="216" t="s">
        <v>217</v>
      </c>
      <c r="E655" s="226" t="s">
        <v>1</v>
      </c>
      <c r="F655" s="227" t="s">
        <v>1112</v>
      </c>
      <c r="G655" s="225"/>
      <c r="H655" s="228">
        <v>19.7</v>
      </c>
      <c r="I655" s="229"/>
      <c r="J655" s="225"/>
      <c r="K655" s="225"/>
      <c r="L655" s="230"/>
      <c r="M655" s="231"/>
      <c r="N655" s="232"/>
      <c r="O655" s="232"/>
      <c r="P655" s="232"/>
      <c r="Q655" s="232"/>
      <c r="R655" s="232"/>
      <c r="S655" s="232"/>
      <c r="T655" s="233"/>
      <c r="AT655" s="234" t="s">
        <v>217</v>
      </c>
      <c r="AU655" s="234" t="s">
        <v>87</v>
      </c>
      <c r="AV655" s="12" t="s">
        <v>87</v>
      </c>
      <c r="AW655" s="12" t="s">
        <v>32</v>
      </c>
      <c r="AX655" s="12" t="s">
        <v>77</v>
      </c>
      <c r="AY655" s="234" t="s">
        <v>122</v>
      </c>
    </row>
    <row r="656" spans="1:65" s="12" customFormat="1">
      <c r="B656" s="224"/>
      <c r="C656" s="225"/>
      <c r="D656" s="216" t="s">
        <v>217</v>
      </c>
      <c r="E656" s="226" t="s">
        <v>1</v>
      </c>
      <c r="F656" s="227" t="s">
        <v>1113</v>
      </c>
      <c r="G656" s="225"/>
      <c r="H656" s="228">
        <v>10.4</v>
      </c>
      <c r="I656" s="229"/>
      <c r="J656" s="225"/>
      <c r="K656" s="225"/>
      <c r="L656" s="230"/>
      <c r="M656" s="231"/>
      <c r="N656" s="232"/>
      <c r="O656" s="232"/>
      <c r="P656" s="232"/>
      <c r="Q656" s="232"/>
      <c r="R656" s="232"/>
      <c r="S656" s="232"/>
      <c r="T656" s="233"/>
      <c r="AT656" s="234" t="s">
        <v>217</v>
      </c>
      <c r="AU656" s="234" t="s">
        <v>87</v>
      </c>
      <c r="AV656" s="12" t="s">
        <v>87</v>
      </c>
      <c r="AW656" s="12" t="s">
        <v>32</v>
      </c>
      <c r="AX656" s="12" t="s">
        <v>77</v>
      </c>
      <c r="AY656" s="234" t="s">
        <v>122</v>
      </c>
    </row>
    <row r="657" spans="2:51" s="12" customFormat="1">
      <c r="B657" s="224"/>
      <c r="C657" s="225"/>
      <c r="D657" s="216" t="s">
        <v>217</v>
      </c>
      <c r="E657" s="226" t="s">
        <v>1</v>
      </c>
      <c r="F657" s="227" t="s">
        <v>1114</v>
      </c>
      <c r="G657" s="225"/>
      <c r="H657" s="228">
        <v>10.4</v>
      </c>
      <c r="I657" s="229"/>
      <c r="J657" s="225"/>
      <c r="K657" s="225"/>
      <c r="L657" s="230"/>
      <c r="M657" s="231"/>
      <c r="N657" s="232"/>
      <c r="O657" s="232"/>
      <c r="P657" s="232"/>
      <c r="Q657" s="232"/>
      <c r="R657" s="232"/>
      <c r="S657" s="232"/>
      <c r="T657" s="233"/>
      <c r="AT657" s="234" t="s">
        <v>217</v>
      </c>
      <c r="AU657" s="234" t="s">
        <v>87</v>
      </c>
      <c r="AV657" s="12" t="s">
        <v>87</v>
      </c>
      <c r="AW657" s="12" t="s">
        <v>32</v>
      </c>
      <c r="AX657" s="12" t="s">
        <v>77</v>
      </c>
      <c r="AY657" s="234" t="s">
        <v>122</v>
      </c>
    </row>
    <row r="658" spans="2:51" s="12" customFormat="1">
      <c r="B658" s="224"/>
      <c r="C658" s="225"/>
      <c r="D658" s="216" t="s">
        <v>217</v>
      </c>
      <c r="E658" s="226" t="s">
        <v>1</v>
      </c>
      <c r="F658" s="227" t="s">
        <v>1115</v>
      </c>
      <c r="G658" s="225"/>
      <c r="H658" s="228">
        <v>10.96</v>
      </c>
      <c r="I658" s="229"/>
      <c r="J658" s="225"/>
      <c r="K658" s="225"/>
      <c r="L658" s="230"/>
      <c r="M658" s="231"/>
      <c r="N658" s="232"/>
      <c r="O658" s="232"/>
      <c r="P658" s="232"/>
      <c r="Q658" s="232"/>
      <c r="R658" s="232"/>
      <c r="S658" s="232"/>
      <c r="T658" s="233"/>
      <c r="AT658" s="234" t="s">
        <v>217</v>
      </c>
      <c r="AU658" s="234" t="s">
        <v>87</v>
      </c>
      <c r="AV658" s="12" t="s">
        <v>87</v>
      </c>
      <c r="AW658" s="12" t="s">
        <v>32</v>
      </c>
      <c r="AX658" s="12" t="s">
        <v>77</v>
      </c>
      <c r="AY658" s="234" t="s">
        <v>122</v>
      </c>
    </row>
    <row r="659" spans="2:51" s="12" customFormat="1">
      <c r="B659" s="224"/>
      <c r="C659" s="225"/>
      <c r="D659" s="216" t="s">
        <v>217</v>
      </c>
      <c r="E659" s="226" t="s">
        <v>1</v>
      </c>
      <c r="F659" s="227" t="s">
        <v>1116</v>
      </c>
      <c r="G659" s="225"/>
      <c r="H659" s="228">
        <v>20.079999999999998</v>
      </c>
      <c r="I659" s="229"/>
      <c r="J659" s="225"/>
      <c r="K659" s="225"/>
      <c r="L659" s="230"/>
      <c r="M659" s="231"/>
      <c r="N659" s="232"/>
      <c r="O659" s="232"/>
      <c r="P659" s="232"/>
      <c r="Q659" s="232"/>
      <c r="R659" s="232"/>
      <c r="S659" s="232"/>
      <c r="T659" s="233"/>
      <c r="AT659" s="234" t="s">
        <v>217</v>
      </c>
      <c r="AU659" s="234" t="s">
        <v>87</v>
      </c>
      <c r="AV659" s="12" t="s">
        <v>87</v>
      </c>
      <c r="AW659" s="12" t="s">
        <v>32</v>
      </c>
      <c r="AX659" s="12" t="s">
        <v>77</v>
      </c>
      <c r="AY659" s="234" t="s">
        <v>122</v>
      </c>
    </row>
    <row r="660" spans="2:51" s="12" customFormat="1">
      <c r="B660" s="224"/>
      <c r="C660" s="225"/>
      <c r="D660" s="216" t="s">
        <v>217</v>
      </c>
      <c r="E660" s="226" t="s">
        <v>1</v>
      </c>
      <c r="F660" s="227" t="s">
        <v>1117</v>
      </c>
      <c r="G660" s="225"/>
      <c r="H660" s="228">
        <v>37.36</v>
      </c>
      <c r="I660" s="229"/>
      <c r="J660" s="225"/>
      <c r="K660" s="225"/>
      <c r="L660" s="230"/>
      <c r="M660" s="231"/>
      <c r="N660" s="232"/>
      <c r="O660" s="232"/>
      <c r="P660" s="232"/>
      <c r="Q660" s="232"/>
      <c r="R660" s="232"/>
      <c r="S660" s="232"/>
      <c r="T660" s="233"/>
      <c r="AT660" s="234" t="s">
        <v>217</v>
      </c>
      <c r="AU660" s="234" t="s">
        <v>87</v>
      </c>
      <c r="AV660" s="12" t="s">
        <v>87</v>
      </c>
      <c r="AW660" s="12" t="s">
        <v>32</v>
      </c>
      <c r="AX660" s="12" t="s">
        <v>77</v>
      </c>
      <c r="AY660" s="234" t="s">
        <v>122</v>
      </c>
    </row>
    <row r="661" spans="2:51" s="12" customFormat="1">
      <c r="B661" s="224"/>
      <c r="C661" s="225"/>
      <c r="D661" s="216" t="s">
        <v>217</v>
      </c>
      <c r="E661" s="226" t="s">
        <v>1</v>
      </c>
      <c r="F661" s="227" t="s">
        <v>1118</v>
      </c>
      <c r="G661" s="225"/>
      <c r="H661" s="228">
        <v>70.28</v>
      </c>
      <c r="I661" s="229"/>
      <c r="J661" s="225"/>
      <c r="K661" s="225"/>
      <c r="L661" s="230"/>
      <c r="M661" s="231"/>
      <c r="N661" s="232"/>
      <c r="O661" s="232"/>
      <c r="P661" s="232"/>
      <c r="Q661" s="232"/>
      <c r="R661" s="232"/>
      <c r="S661" s="232"/>
      <c r="T661" s="233"/>
      <c r="AT661" s="234" t="s">
        <v>217</v>
      </c>
      <c r="AU661" s="234" t="s">
        <v>87</v>
      </c>
      <c r="AV661" s="12" t="s">
        <v>87</v>
      </c>
      <c r="AW661" s="12" t="s">
        <v>32</v>
      </c>
      <c r="AX661" s="12" t="s">
        <v>77</v>
      </c>
      <c r="AY661" s="234" t="s">
        <v>122</v>
      </c>
    </row>
    <row r="662" spans="2:51" s="12" customFormat="1">
      <c r="B662" s="224"/>
      <c r="C662" s="225"/>
      <c r="D662" s="216" t="s">
        <v>217</v>
      </c>
      <c r="E662" s="226" t="s">
        <v>1</v>
      </c>
      <c r="F662" s="227" t="s">
        <v>1119</v>
      </c>
      <c r="G662" s="225"/>
      <c r="H662" s="228">
        <v>97.52</v>
      </c>
      <c r="I662" s="229"/>
      <c r="J662" s="225"/>
      <c r="K662" s="225"/>
      <c r="L662" s="230"/>
      <c r="M662" s="231"/>
      <c r="N662" s="232"/>
      <c r="O662" s="232"/>
      <c r="P662" s="232"/>
      <c r="Q662" s="232"/>
      <c r="R662" s="232"/>
      <c r="S662" s="232"/>
      <c r="T662" s="233"/>
      <c r="AT662" s="234" t="s">
        <v>217</v>
      </c>
      <c r="AU662" s="234" t="s">
        <v>87</v>
      </c>
      <c r="AV662" s="12" t="s">
        <v>87</v>
      </c>
      <c r="AW662" s="12" t="s">
        <v>32</v>
      </c>
      <c r="AX662" s="12" t="s">
        <v>77</v>
      </c>
      <c r="AY662" s="234" t="s">
        <v>122</v>
      </c>
    </row>
    <row r="663" spans="2:51" s="12" customFormat="1">
      <c r="B663" s="224"/>
      <c r="C663" s="225"/>
      <c r="D663" s="216" t="s">
        <v>217</v>
      </c>
      <c r="E663" s="226" t="s">
        <v>1</v>
      </c>
      <c r="F663" s="227" t="s">
        <v>1120</v>
      </c>
      <c r="G663" s="225"/>
      <c r="H663" s="228">
        <v>94.72</v>
      </c>
      <c r="I663" s="229"/>
      <c r="J663" s="225"/>
      <c r="K663" s="225"/>
      <c r="L663" s="230"/>
      <c r="M663" s="231"/>
      <c r="N663" s="232"/>
      <c r="O663" s="232"/>
      <c r="P663" s="232"/>
      <c r="Q663" s="232"/>
      <c r="R663" s="232"/>
      <c r="S663" s="232"/>
      <c r="T663" s="233"/>
      <c r="AT663" s="234" t="s">
        <v>217</v>
      </c>
      <c r="AU663" s="234" t="s">
        <v>87</v>
      </c>
      <c r="AV663" s="12" t="s">
        <v>87</v>
      </c>
      <c r="AW663" s="12" t="s">
        <v>32</v>
      </c>
      <c r="AX663" s="12" t="s">
        <v>77</v>
      </c>
      <c r="AY663" s="234" t="s">
        <v>122</v>
      </c>
    </row>
    <row r="664" spans="2:51" s="12" customFormat="1">
      <c r="B664" s="224"/>
      <c r="C664" s="225"/>
      <c r="D664" s="216" t="s">
        <v>217</v>
      </c>
      <c r="E664" s="226" t="s">
        <v>1</v>
      </c>
      <c r="F664" s="227" t="s">
        <v>1121</v>
      </c>
      <c r="G664" s="225"/>
      <c r="H664" s="228">
        <v>102.94</v>
      </c>
      <c r="I664" s="229"/>
      <c r="J664" s="225"/>
      <c r="K664" s="225"/>
      <c r="L664" s="230"/>
      <c r="M664" s="231"/>
      <c r="N664" s="232"/>
      <c r="O664" s="232"/>
      <c r="P664" s="232"/>
      <c r="Q664" s="232"/>
      <c r="R664" s="232"/>
      <c r="S664" s="232"/>
      <c r="T664" s="233"/>
      <c r="AT664" s="234" t="s">
        <v>217</v>
      </c>
      <c r="AU664" s="234" t="s">
        <v>87</v>
      </c>
      <c r="AV664" s="12" t="s">
        <v>87</v>
      </c>
      <c r="AW664" s="12" t="s">
        <v>32</v>
      </c>
      <c r="AX664" s="12" t="s">
        <v>77</v>
      </c>
      <c r="AY664" s="234" t="s">
        <v>122</v>
      </c>
    </row>
    <row r="665" spans="2:51" s="13" customFormat="1">
      <c r="B665" s="235"/>
      <c r="C665" s="236"/>
      <c r="D665" s="216" t="s">
        <v>217</v>
      </c>
      <c r="E665" s="237" t="s">
        <v>1</v>
      </c>
      <c r="F665" s="238" t="s">
        <v>224</v>
      </c>
      <c r="G665" s="236"/>
      <c r="H665" s="239">
        <v>606.86400000000003</v>
      </c>
      <c r="I665" s="240"/>
      <c r="J665" s="236"/>
      <c r="K665" s="236"/>
      <c r="L665" s="241"/>
      <c r="M665" s="242"/>
      <c r="N665" s="243"/>
      <c r="O665" s="243"/>
      <c r="P665" s="243"/>
      <c r="Q665" s="243"/>
      <c r="R665" s="243"/>
      <c r="S665" s="243"/>
      <c r="T665" s="244"/>
      <c r="AT665" s="245" t="s">
        <v>217</v>
      </c>
      <c r="AU665" s="245" t="s">
        <v>87</v>
      </c>
      <c r="AV665" s="13" t="s">
        <v>137</v>
      </c>
      <c r="AW665" s="13" t="s">
        <v>32</v>
      </c>
      <c r="AX665" s="13" t="s">
        <v>77</v>
      </c>
      <c r="AY665" s="245" t="s">
        <v>122</v>
      </c>
    </row>
    <row r="666" spans="2:51" s="12" customFormat="1">
      <c r="B666" s="224"/>
      <c r="C666" s="225"/>
      <c r="D666" s="216" t="s">
        <v>217</v>
      </c>
      <c r="E666" s="226" t="s">
        <v>1</v>
      </c>
      <c r="F666" s="227" t="s">
        <v>1122</v>
      </c>
      <c r="G666" s="225"/>
      <c r="H666" s="228">
        <v>101.5</v>
      </c>
      <c r="I666" s="229"/>
      <c r="J666" s="225"/>
      <c r="K666" s="225"/>
      <c r="L666" s="230"/>
      <c r="M666" s="231"/>
      <c r="N666" s="232"/>
      <c r="O666" s="232"/>
      <c r="P666" s="232"/>
      <c r="Q666" s="232"/>
      <c r="R666" s="232"/>
      <c r="S666" s="232"/>
      <c r="T666" s="233"/>
      <c r="AT666" s="234" t="s">
        <v>217</v>
      </c>
      <c r="AU666" s="234" t="s">
        <v>87</v>
      </c>
      <c r="AV666" s="12" t="s">
        <v>87</v>
      </c>
      <c r="AW666" s="12" t="s">
        <v>32</v>
      </c>
      <c r="AX666" s="12" t="s">
        <v>77</v>
      </c>
      <c r="AY666" s="234" t="s">
        <v>122</v>
      </c>
    </row>
    <row r="667" spans="2:51" s="12" customFormat="1">
      <c r="B667" s="224"/>
      <c r="C667" s="225"/>
      <c r="D667" s="216" t="s">
        <v>217</v>
      </c>
      <c r="E667" s="226" t="s">
        <v>1</v>
      </c>
      <c r="F667" s="227" t="s">
        <v>1123</v>
      </c>
      <c r="G667" s="225"/>
      <c r="H667" s="228">
        <v>100.56</v>
      </c>
      <c r="I667" s="229"/>
      <c r="J667" s="225"/>
      <c r="K667" s="225"/>
      <c r="L667" s="230"/>
      <c r="M667" s="231"/>
      <c r="N667" s="232"/>
      <c r="O667" s="232"/>
      <c r="P667" s="232"/>
      <c r="Q667" s="232"/>
      <c r="R667" s="232"/>
      <c r="S667" s="232"/>
      <c r="T667" s="233"/>
      <c r="AT667" s="234" t="s">
        <v>217</v>
      </c>
      <c r="AU667" s="234" t="s">
        <v>87</v>
      </c>
      <c r="AV667" s="12" t="s">
        <v>87</v>
      </c>
      <c r="AW667" s="12" t="s">
        <v>32</v>
      </c>
      <c r="AX667" s="12" t="s">
        <v>77</v>
      </c>
      <c r="AY667" s="234" t="s">
        <v>122</v>
      </c>
    </row>
    <row r="668" spans="2:51" s="12" customFormat="1">
      <c r="B668" s="224"/>
      <c r="C668" s="225"/>
      <c r="D668" s="216" t="s">
        <v>217</v>
      </c>
      <c r="E668" s="226" t="s">
        <v>1</v>
      </c>
      <c r="F668" s="227" t="s">
        <v>1124</v>
      </c>
      <c r="G668" s="225"/>
      <c r="H668" s="228">
        <v>18.84</v>
      </c>
      <c r="I668" s="229"/>
      <c r="J668" s="225"/>
      <c r="K668" s="225"/>
      <c r="L668" s="230"/>
      <c r="M668" s="231"/>
      <c r="N668" s="232"/>
      <c r="O668" s="232"/>
      <c r="P668" s="232"/>
      <c r="Q668" s="232"/>
      <c r="R668" s="232"/>
      <c r="S668" s="232"/>
      <c r="T668" s="233"/>
      <c r="AT668" s="234" t="s">
        <v>217</v>
      </c>
      <c r="AU668" s="234" t="s">
        <v>87</v>
      </c>
      <c r="AV668" s="12" t="s">
        <v>87</v>
      </c>
      <c r="AW668" s="12" t="s">
        <v>32</v>
      </c>
      <c r="AX668" s="12" t="s">
        <v>77</v>
      </c>
      <c r="AY668" s="234" t="s">
        <v>122</v>
      </c>
    </row>
    <row r="669" spans="2:51" s="12" customFormat="1">
      <c r="B669" s="224"/>
      <c r="C669" s="225"/>
      <c r="D669" s="216" t="s">
        <v>217</v>
      </c>
      <c r="E669" s="226" t="s">
        <v>1</v>
      </c>
      <c r="F669" s="227" t="s">
        <v>1125</v>
      </c>
      <c r="G669" s="225"/>
      <c r="H669" s="228">
        <v>13.52</v>
      </c>
      <c r="I669" s="229"/>
      <c r="J669" s="225"/>
      <c r="K669" s="225"/>
      <c r="L669" s="230"/>
      <c r="M669" s="231"/>
      <c r="N669" s="232"/>
      <c r="O669" s="232"/>
      <c r="P669" s="232"/>
      <c r="Q669" s="232"/>
      <c r="R669" s="232"/>
      <c r="S669" s="232"/>
      <c r="T669" s="233"/>
      <c r="AT669" s="234" t="s">
        <v>217</v>
      </c>
      <c r="AU669" s="234" t="s">
        <v>87</v>
      </c>
      <c r="AV669" s="12" t="s">
        <v>87</v>
      </c>
      <c r="AW669" s="12" t="s">
        <v>32</v>
      </c>
      <c r="AX669" s="12" t="s">
        <v>77</v>
      </c>
      <c r="AY669" s="234" t="s">
        <v>122</v>
      </c>
    </row>
    <row r="670" spans="2:51" s="12" customFormat="1">
      <c r="B670" s="224"/>
      <c r="C670" s="225"/>
      <c r="D670" s="216" t="s">
        <v>217</v>
      </c>
      <c r="E670" s="226" t="s">
        <v>1</v>
      </c>
      <c r="F670" s="227" t="s">
        <v>1126</v>
      </c>
      <c r="G670" s="225"/>
      <c r="H670" s="228">
        <v>10.4</v>
      </c>
      <c r="I670" s="229"/>
      <c r="J670" s="225"/>
      <c r="K670" s="225"/>
      <c r="L670" s="230"/>
      <c r="M670" s="231"/>
      <c r="N670" s="232"/>
      <c r="O670" s="232"/>
      <c r="P670" s="232"/>
      <c r="Q670" s="232"/>
      <c r="R670" s="232"/>
      <c r="S670" s="232"/>
      <c r="T670" s="233"/>
      <c r="AT670" s="234" t="s">
        <v>217</v>
      </c>
      <c r="AU670" s="234" t="s">
        <v>87</v>
      </c>
      <c r="AV670" s="12" t="s">
        <v>87</v>
      </c>
      <c r="AW670" s="12" t="s">
        <v>32</v>
      </c>
      <c r="AX670" s="12" t="s">
        <v>77</v>
      </c>
      <c r="AY670" s="234" t="s">
        <v>122</v>
      </c>
    </row>
    <row r="671" spans="2:51" s="12" customFormat="1">
      <c r="B671" s="224"/>
      <c r="C671" s="225"/>
      <c r="D671" s="216" t="s">
        <v>217</v>
      </c>
      <c r="E671" s="226" t="s">
        <v>1</v>
      </c>
      <c r="F671" s="227" t="s">
        <v>1127</v>
      </c>
      <c r="G671" s="225"/>
      <c r="H671" s="228">
        <v>10.4</v>
      </c>
      <c r="I671" s="229"/>
      <c r="J671" s="225"/>
      <c r="K671" s="225"/>
      <c r="L671" s="230"/>
      <c r="M671" s="231"/>
      <c r="N671" s="232"/>
      <c r="O671" s="232"/>
      <c r="P671" s="232"/>
      <c r="Q671" s="232"/>
      <c r="R671" s="232"/>
      <c r="S671" s="232"/>
      <c r="T671" s="233"/>
      <c r="AT671" s="234" t="s">
        <v>217</v>
      </c>
      <c r="AU671" s="234" t="s">
        <v>87</v>
      </c>
      <c r="AV671" s="12" t="s">
        <v>87</v>
      </c>
      <c r="AW671" s="12" t="s">
        <v>32</v>
      </c>
      <c r="AX671" s="12" t="s">
        <v>77</v>
      </c>
      <c r="AY671" s="234" t="s">
        <v>122</v>
      </c>
    </row>
    <row r="672" spans="2:51" s="12" customFormat="1">
      <c r="B672" s="224"/>
      <c r="C672" s="225"/>
      <c r="D672" s="216" t="s">
        <v>217</v>
      </c>
      <c r="E672" s="226" t="s">
        <v>1</v>
      </c>
      <c r="F672" s="227" t="s">
        <v>1128</v>
      </c>
      <c r="G672" s="225"/>
      <c r="H672" s="228">
        <v>10.96</v>
      </c>
      <c r="I672" s="229"/>
      <c r="J672" s="225"/>
      <c r="K672" s="225"/>
      <c r="L672" s="230"/>
      <c r="M672" s="231"/>
      <c r="N672" s="232"/>
      <c r="O672" s="232"/>
      <c r="P672" s="232"/>
      <c r="Q672" s="232"/>
      <c r="R672" s="232"/>
      <c r="S672" s="232"/>
      <c r="T672" s="233"/>
      <c r="AT672" s="234" t="s">
        <v>217</v>
      </c>
      <c r="AU672" s="234" t="s">
        <v>87</v>
      </c>
      <c r="AV672" s="12" t="s">
        <v>87</v>
      </c>
      <c r="AW672" s="12" t="s">
        <v>32</v>
      </c>
      <c r="AX672" s="12" t="s">
        <v>77</v>
      </c>
      <c r="AY672" s="234" t="s">
        <v>122</v>
      </c>
    </row>
    <row r="673" spans="1:65" s="12" customFormat="1">
      <c r="B673" s="224"/>
      <c r="C673" s="225"/>
      <c r="D673" s="216" t="s">
        <v>217</v>
      </c>
      <c r="E673" s="226" t="s">
        <v>1</v>
      </c>
      <c r="F673" s="227" t="s">
        <v>1129</v>
      </c>
      <c r="G673" s="225"/>
      <c r="H673" s="228">
        <v>20.079999999999998</v>
      </c>
      <c r="I673" s="229"/>
      <c r="J673" s="225"/>
      <c r="K673" s="225"/>
      <c r="L673" s="230"/>
      <c r="M673" s="231"/>
      <c r="N673" s="232"/>
      <c r="O673" s="232"/>
      <c r="P673" s="232"/>
      <c r="Q673" s="232"/>
      <c r="R673" s="232"/>
      <c r="S673" s="232"/>
      <c r="T673" s="233"/>
      <c r="AT673" s="234" t="s">
        <v>217</v>
      </c>
      <c r="AU673" s="234" t="s">
        <v>87</v>
      </c>
      <c r="AV673" s="12" t="s">
        <v>87</v>
      </c>
      <c r="AW673" s="12" t="s">
        <v>32</v>
      </c>
      <c r="AX673" s="12" t="s">
        <v>77</v>
      </c>
      <c r="AY673" s="234" t="s">
        <v>122</v>
      </c>
    </row>
    <row r="674" spans="1:65" s="12" customFormat="1">
      <c r="B674" s="224"/>
      <c r="C674" s="225"/>
      <c r="D674" s="216" t="s">
        <v>217</v>
      </c>
      <c r="E674" s="226" t="s">
        <v>1</v>
      </c>
      <c r="F674" s="227" t="s">
        <v>1130</v>
      </c>
      <c r="G674" s="225"/>
      <c r="H674" s="228">
        <v>16.920000000000002</v>
      </c>
      <c r="I674" s="229"/>
      <c r="J674" s="225"/>
      <c r="K674" s="225"/>
      <c r="L674" s="230"/>
      <c r="M674" s="231"/>
      <c r="N674" s="232"/>
      <c r="O674" s="232"/>
      <c r="P674" s="232"/>
      <c r="Q674" s="232"/>
      <c r="R674" s="232"/>
      <c r="S674" s="232"/>
      <c r="T674" s="233"/>
      <c r="AT674" s="234" t="s">
        <v>217</v>
      </c>
      <c r="AU674" s="234" t="s">
        <v>87</v>
      </c>
      <c r="AV674" s="12" t="s">
        <v>87</v>
      </c>
      <c r="AW674" s="12" t="s">
        <v>32</v>
      </c>
      <c r="AX674" s="12" t="s">
        <v>77</v>
      </c>
      <c r="AY674" s="234" t="s">
        <v>122</v>
      </c>
    </row>
    <row r="675" spans="1:65" s="12" customFormat="1">
      <c r="B675" s="224"/>
      <c r="C675" s="225"/>
      <c r="D675" s="216" t="s">
        <v>217</v>
      </c>
      <c r="E675" s="226" t="s">
        <v>1</v>
      </c>
      <c r="F675" s="227" t="s">
        <v>1131</v>
      </c>
      <c r="G675" s="225"/>
      <c r="H675" s="228">
        <v>13.6</v>
      </c>
      <c r="I675" s="229"/>
      <c r="J675" s="225"/>
      <c r="K675" s="225"/>
      <c r="L675" s="230"/>
      <c r="M675" s="231"/>
      <c r="N675" s="232"/>
      <c r="O675" s="232"/>
      <c r="P675" s="232"/>
      <c r="Q675" s="232"/>
      <c r="R675" s="232"/>
      <c r="S675" s="232"/>
      <c r="T675" s="233"/>
      <c r="AT675" s="234" t="s">
        <v>217</v>
      </c>
      <c r="AU675" s="234" t="s">
        <v>87</v>
      </c>
      <c r="AV675" s="12" t="s">
        <v>87</v>
      </c>
      <c r="AW675" s="12" t="s">
        <v>32</v>
      </c>
      <c r="AX675" s="12" t="s">
        <v>77</v>
      </c>
      <c r="AY675" s="234" t="s">
        <v>122</v>
      </c>
    </row>
    <row r="676" spans="1:65" s="12" customFormat="1" ht="22.5">
      <c r="B676" s="224"/>
      <c r="C676" s="225"/>
      <c r="D676" s="216" t="s">
        <v>217</v>
      </c>
      <c r="E676" s="226" t="s">
        <v>1</v>
      </c>
      <c r="F676" s="227" t="s">
        <v>1132</v>
      </c>
      <c r="G676" s="225"/>
      <c r="H676" s="228">
        <v>417.95499999999998</v>
      </c>
      <c r="I676" s="229"/>
      <c r="J676" s="225"/>
      <c r="K676" s="225"/>
      <c r="L676" s="230"/>
      <c r="M676" s="231"/>
      <c r="N676" s="232"/>
      <c r="O676" s="232"/>
      <c r="P676" s="232"/>
      <c r="Q676" s="232"/>
      <c r="R676" s="232"/>
      <c r="S676" s="232"/>
      <c r="T676" s="233"/>
      <c r="AT676" s="234" t="s">
        <v>217</v>
      </c>
      <c r="AU676" s="234" t="s">
        <v>87</v>
      </c>
      <c r="AV676" s="12" t="s">
        <v>87</v>
      </c>
      <c r="AW676" s="12" t="s">
        <v>32</v>
      </c>
      <c r="AX676" s="12" t="s">
        <v>77</v>
      </c>
      <c r="AY676" s="234" t="s">
        <v>122</v>
      </c>
    </row>
    <row r="677" spans="1:65" s="12" customFormat="1">
      <c r="B677" s="224"/>
      <c r="C677" s="225"/>
      <c r="D677" s="216" t="s">
        <v>217</v>
      </c>
      <c r="E677" s="226" t="s">
        <v>1</v>
      </c>
      <c r="F677" s="227" t="s">
        <v>1133</v>
      </c>
      <c r="G677" s="225"/>
      <c r="H677" s="228">
        <v>28.401</v>
      </c>
      <c r="I677" s="229"/>
      <c r="J677" s="225"/>
      <c r="K677" s="225"/>
      <c r="L677" s="230"/>
      <c r="M677" s="231"/>
      <c r="N677" s="232"/>
      <c r="O677" s="232"/>
      <c r="P677" s="232"/>
      <c r="Q677" s="232"/>
      <c r="R677" s="232"/>
      <c r="S677" s="232"/>
      <c r="T677" s="233"/>
      <c r="AT677" s="234" t="s">
        <v>217</v>
      </c>
      <c r="AU677" s="234" t="s">
        <v>87</v>
      </c>
      <c r="AV677" s="12" t="s">
        <v>87</v>
      </c>
      <c r="AW677" s="12" t="s">
        <v>32</v>
      </c>
      <c r="AX677" s="12" t="s">
        <v>77</v>
      </c>
      <c r="AY677" s="234" t="s">
        <v>122</v>
      </c>
    </row>
    <row r="678" spans="1:65" s="13" customFormat="1">
      <c r="B678" s="235"/>
      <c r="C678" s="236"/>
      <c r="D678" s="216" t="s">
        <v>217</v>
      </c>
      <c r="E678" s="237" t="s">
        <v>1</v>
      </c>
      <c r="F678" s="238" t="s">
        <v>225</v>
      </c>
      <c r="G678" s="236"/>
      <c r="H678" s="239">
        <v>763.13599999999997</v>
      </c>
      <c r="I678" s="240"/>
      <c r="J678" s="236"/>
      <c r="K678" s="236"/>
      <c r="L678" s="241"/>
      <c r="M678" s="242"/>
      <c r="N678" s="243"/>
      <c r="O678" s="243"/>
      <c r="P678" s="243"/>
      <c r="Q678" s="243"/>
      <c r="R678" s="243"/>
      <c r="S678" s="243"/>
      <c r="T678" s="244"/>
      <c r="AT678" s="245" t="s">
        <v>217</v>
      </c>
      <c r="AU678" s="245" t="s">
        <v>87</v>
      </c>
      <c r="AV678" s="13" t="s">
        <v>137</v>
      </c>
      <c r="AW678" s="13" t="s">
        <v>32</v>
      </c>
      <c r="AX678" s="13" t="s">
        <v>77</v>
      </c>
      <c r="AY678" s="245" t="s">
        <v>122</v>
      </c>
    </row>
    <row r="679" spans="1:65" s="14" customFormat="1">
      <c r="B679" s="246"/>
      <c r="C679" s="247"/>
      <c r="D679" s="216" t="s">
        <v>217</v>
      </c>
      <c r="E679" s="248" t="s">
        <v>1</v>
      </c>
      <c r="F679" s="249" t="s">
        <v>226</v>
      </c>
      <c r="G679" s="247"/>
      <c r="H679" s="250">
        <v>1370</v>
      </c>
      <c r="I679" s="251"/>
      <c r="J679" s="247"/>
      <c r="K679" s="247"/>
      <c r="L679" s="252"/>
      <c r="M679" s="253"/>
      <c r="N679" s="254"/>
      <c r="O679" s="254"/>
      <c r="P679" s="254"/>
      <c r="Q679" s="254"/>
      <c r="R679" s="254"/>
      <c r="S679" s="254"/>
      <c r="T679" s="255"/>
      <c r="AT679" s="256" t="s">
        <v>217</v>
      </c>
      <c r="AU679" s="256" t="s">
        <v>87</v>
      </c>
      <c r="AV679" s="14" t="s">
        <v>141</v>
      </c>
      <c r="AW679" s="14" t="s">
        <v>32</v>
      </c>
      <c r="AX679" s="14" t="s">
        <v>85</v>
      </c>
      <c r="AY679" s="256" t="s">
        <v>122</v>
      </c>
    </row>
    <row r="680" spans="1:65" s="1" customFormat="1" ht="21.75" customHeight="1">
      <c r="A680" s="34"/>
      <c r="B680" s="35"/>
      <c r="C680" s="203" t="s">
        <v>1134</v>
      </c>
      <c r="D680" s="203" t="s">
        <v>125</v>
      </c>
      <c r="E680" s="204" t="s">
        <v>1135</v>
      </c>
      <c r="F680" s="205" t="s">
        <v>1136</v>
      </c>
      <c r="G680" s="206" t="s">
        <v>215</v>
      </c>
      <c r="H680" s="207">
        <v>1370</v>
      </c>
      <c r="I680" s="208">
        <v>14.21</v>
      </c>
      <c r="J680" s="209">
        <f>ROUND(I680*H680,2)</f>
        <v>19467.7</v>
      </c>
      <c r="K680" s="205" t="s">
        <v>129</v>
      </c>
      <c r="L680" s="39"/>
      <c r="M680" s="210" t="s">
        <v>1</v>
      </c>
      <c r="N680" s="211" t="s">
        <v>42</v>
      </c>
      <c r="O680" s="71"/>
      <c r="P680" s="212">
        <f>O680*H680</f>
        <v>0</v>
      </c>
      <c r="Q680" s="212">
        <v>0</v>
      </c>
      <c r="R680" s="212">
        <f>Q680*H680</f>
        <v>0</v>
      </c>
      <c r="S680" s="212">
        <v>0</v>
      </c>
      <c r="T680" s="213">
        <f>S680*H680</f>
        <v>0</v>
      </c>
      <c r="U680" s="34"/>
      <c r="V680" s="34"/>
      <c r="W680" s="34"/>
      <c r="X680" s="34"/>
      <c r="Y680" s="34"/>
      <c r="Z680" s="34"/>
      <c r="AA680" s="34"/>
      <c r="AB680" s="34"/>
      <c r="AC680" s="34"/>
      <c r="AD680" s="34"/>
      <c r="AE680" s="34"/>
      <c r="AR680" s="214" t="s">
        <v>279</v>
      </c>
      <c r="AT680" s="214" t="s">
        <v>125</v>
      </c>
      <c r="AU680" s="214" t="s">
        <v>87</v>
      </c>
      <c r="AY680" s="17" t="s">
        <v>122</v>
      </c>
      <c r="BE680" s="215">
        <f>IF(N680="základní",J680,0)</f>
        <v>19467.7</v>
      </c>
      <c r="BF680" s="215">
        <f>IF(N680="snížená",J680,0)</f>
        <v>0</v>
      </c>
      <c r="BG680" s="215">
        <f>IF(N680="zákl. přenesená",J680,0)</f>
        <v>0</v>
      </c>
      <c r="BH680" s="215">
        <f>IF(N680="sníž. přenesená",J680,0)</f>
        <v>0</v>
      </c>
      <c r="BI680" s="215">
        <f>IF(N680="nulová",J680,0)</f>
        <v>0</v>
      </c>
      <c r="BJ680" s="17" t="s">
        <v>85</v>
      </c>
      <c r="BK680" s="215">
        <f>ROUND(I680*H680,2)</f>
        <v>19467.7</v>
      </c>
      <c r="BL680" s="17" t="s">
        <v>279</v>
      </c>
      <c r="BM680" s="214" t="s">
        <v>1137</v>
      </c>
    </row>
    <row r="681" spans="1:65" s="1" customFormat="1" ht="21.75" customHeight="1">
      <c r="A681" s="34"/>
      <c r="B681" s="35"/>
      <c r="C681" s="203" t="s">
        <v>1138</v>
      </c>
      <c r="D681" s="203" t="s">
        <v>125</v>
      </c>
      <c r="E681" s="204" t="s">
        <v>1139</v>
      </c>
      <c r="F681" s="205" t="s">
        <v>1140</v>
      </c>
      <c r="G681" s="206" t="s">
        <v>215</v>
      </c>
      <c r="H681" s="207">
        <v>1710</v>
      </c>
      <c r="I681" s="208">
        <v>14.94</v>
      </c>
      <c r="J681" s="209">
        <f>ROUND(I681*H681,2)</f>
        <v>25547.4</v>
      </c>
      <c r="K681" s="205" t="s">
        <v>129</v>
      </c>
      <c r="L681" s="39"/>
      <c r="M681" s="210" t="s">
        <v>1</v>
      </c>
      <c r="N681" s="211" t="s">
        <v>42</v>
      </c>
      <c r="O681" s="71"/>
      <c r="P681" s="212">
        <f>O681*H681</f>
        <v>0</v>
      </c>
      <c r="Q681" s="212">
        <v>2.0000000000000001E-4</v>
      </c>
      <c r="R681" s="212">
        <f>Q681*H681</f>
        <v>0.34200000000000003</v>
      </c>
      <c r="S681" s="212">
        <v>0</v>
      </c>
      <c r="T681" s="213">
        <f>S681*H681</f>
        <v>0</v>
      </c>
      <c r="U681" s="34"/>
      <c r="V681" s="34"/>
      <c r="W681" s="34"/>
      <c r="X681" s="34"/>
      <c r="Y681" s="34"/>
      <c r="Z681" s="34"/>
      <c r="AA681" s="34"/>
      <c r="AB681" s="34"/>
      <c r="AC681" s="34"/>
      <c r="AD681" s="34"/>
      <c r="AE681" s="34"/>
      <c r="AR681" s="214" t="s">
        <v>141</v>
      </c>
      <c r="AT681" s="214" t="s">
        <v>125</v>
      </c>
      <c r="AU681" s="214" t="s">
        <v>87</v>
      </c>
      <c r="AY681" s="17" t="s">
        <v>122</v>
      </c>
      <c r="BE681" s="215">
        <f>IF(N681="základní",J681,0)</f>
        <v>25547.4</v>
      </c>
      <c r="BF681" s="215">
        <f>IF(N681="snížená",J681,0)</f>
        <v>0</v>
      </c>
      <c r="BG681" s="215">
        <f>IF(N681="zákl. přenesená",J681,0)</f>
        <v>0</v>
      </c>
      <c r="BH681" s="215">
        <f>IF(N681="sníž. přenesená",J681,0)</f>
        <v>0</v>
      </c>
      <c r="BI681" s="215">
        <f>IF(N681="nulová",J681,0)</f>
        <v>0</v>
      </c>
      <c r="BJ681" s="17" t="s">
        <v>85</v>
      </c>
      <c r="BK681" s="215">
        <f>ROUND(I681*H681,2)</f>
        <v>25547.4</v>
      </c>
      <c r="BL681" s="17" t="s">
        <v>141</v>
      </c>
      <c r="BM681" s="214" t="s">
        <v>1141</v>
      </c>
    </row>
    <row r="682" spans="1:65" s="12" customFormat="1">
      <c r="B682" s="224"/>
      <c r="C682" s="225"/>
      <c r="D682" s="216" t="s">
        <v>217</v>
      </c>
      <c r="E682" s="226" t="s">
        <v>1</v>
      </c>
      <c r="F682" s="227" t="s">
        <v>1142</v>
      </c>
      <c r="G682" s="225"/>
      <c r="H682" s="228">
        <v>151.1</v>
      </c>
      <c r="I682" s="229"/>
      <c r="J682" s="225"/>
      <c r="K682" s="225"/>
      <c r="L682" s="230"/>
      <c r="M682" s="231"/>
      <c r="N682" s="232"/>
      <c r="O682" s="232"/>
      <c r="P682" s="232"/>
      <c r="Q682" s="232"/>
      <c r="R682" s="232"/>
      <c r="S682" s="232"/>
      <c r="T682" s="233"/>
      <c r="AT682" s="234" t="s">
        <v>217</v>
      </c>
      <c r="AU682" s="234" t="s">
        <v>87</v>
      </c>
      <c r="AV682" s="12" t="s">
        <v>87</v>
      </c>
      <c r="AW682" s="12" t="s">
        <v>32</v>
      </c>
      <c r="AX682" s="12" t="s">
        <v>77</v>
      </c>
      <c r="AY682" s="234" t="s">
        <v>122</v>
      </c>
    </row>
    <row r="683" spans="1:65" s="12" customFormat="1">
      <c r="B683" s="224"/>
      <c r="C683" s="225"/>
      <c r="D683" s="216" t="s">
        <v>217</v>
      </c>
      <c r="E683" s="226" t="s">
        <v>1</v>
      </c>
      <c r="F683" s="227" t="s">
        <v>1143</v>
      </c>
      <c r="G683" s="225"/>
      <c r="H683" s="228">
        <v>12.36</v>
      </c>
      <c r="I683" s="229"/>
      <c r="J683" s="225"/>
      <c r="K683" s="225"/>
      <c r="L683" s="230"/>
      <c r="M683" s="231"/>
      <c r="N683" s="232"/>
      <c r="O683" s="232"/>
      <c r="P683" s="232"/>
      <c r="Q683" s="232"/>
      <c r="R683" s="232"/>
      <c r="S683" s="232"/>
      <c r="T683" s="233"/>
      <c r="AT683" s="234" t="s">
        <v>217</v>
      </c>
      <c r="AU683" s="234" t="s">
        <v>87</v>
      </c>
      <c r="AV683" s="12" t="s">
        <v>87</v>
      </c>
      <c r="AW683" s="12" t="s">
        <v>32</v>
      </c>
      <c r="AX683" s="12" t="s">
        <v>77</v>
      </c>
      <c r="AY683" s="234" t="s">
        <v>122</v>
      </c>
    </row>
    <row r="684" spans="1:65" s="12" customFormat="1">
      <c r="B684" s="224"/>
      <c r="C684" s="225"/>
      <c r="D684" s="216" t="s">
        <v>217</v>
      </c>
      <c r="E684" s="226" t="s">
        <v>1</v>
      </c>
      <c r="F684" s="227" t="s">
        <v>1144</v>
      </c>
      <c r="G684" s="225"/>
      <c r="H684" s="228">
        <v>15.2</v>
      </c>
      <c r="I684" s="229"/>
      <c r="J684" s="225"/>
      <c r="K684" s="225"/>
      <c r="L684" s="230"/>
      <c r="M684" s="231"/>
      <c r="N684" s="232"/>
      <c r="O684" s="232"/>
      <c r="P684" s="232"/>
      <c r="Q684" s="232"/>
      <c r="R684" s="232"/>
      <c r="S684" s="232"/>
      <c r="T684" s="233"/>
      <c r="AT684" s="234" t="s">
        <v>217</v>
      </c>
      <c r="AU684" s="234" t="s">
        <v>87</v>
      </c>
      <c r="AV684" s="12" t="s">
        <v>87</v>
      </c>
      <c r="AW684" s="12" t="s">
        <v>32</v>
      </c>
      <c r="AX684" s="12" t="s">
        <v>77</v>
      </c>
      <c r="AY684" s="234" t="s">
        <v>122</v>
      </c>
    </row>
    <row r="685" spans="1:65" s="12" customFormat="1">
      <c r="B685" s="224"/>
      <c r="C685" s="225"/>
      <c r="D685" s="216" t="s">
        <v>217</v>
      </c>
      <c r="E685" s="226" t="s">
        <v>1</v>
      </c>
      <c r="F685" s="227" t="s">
        <v>1145</v>
      </c>
      <c r="G685" s="225"/>
      <c r="H685" s="228">
        <v>7.9</v>
      </c>
      <c r="I685" s="229"/>
      <c r="J685" s="225"/>
      <c r="K685" s="225"/>
      <c r="L685" s="230"/>
      <c r="M685" s="231"/>
      <c r="N685" s="232"/>
      <c r="O685" s="232"/>
      <c r="P685" s="232"/>
      <c r="Q685" s="232"/>
      <c r="R685" s="232"/>
      <c r="S685" s="232"/>
      <c r="T685" s="233"/>
      <c r="AT685" s="234" t="s">
        <v>217</v>
      </c>
      <c r="AU685" s="234" t="s">
        <v>87</v>
      </c>
      <c r="AV685" s="12" t="s">
        <v>87</v>
      </c>
      <c r="AW685" s="12" t="s">
        <v>32</v>
      </c>
      <c r="AX685" s="12" t="s">
        <v>77</v>
      </c>
      <c r="AY685" s="234" t="s">
        <v>122</v>
      </c>
    </row>
    <row r="686" spans="1:65" s="12" customFormat="1">
      <c r="B686" s="224"/>
      <c r="C686" s="225"/>
      <c r="D686" s="216" t="s">
        <v>217</v>
      </c>
      <c r="E686" s="226" t="s">
        <v>1</v>
      </c>
      <c r="F686" s="227" t="s">
        <v>1146</v>
      </c>
      <c r="G686" s="225"/>
      <c r="H686" s="228">
        <v>7.9</v>
      </c>
      <c r="I686" s="229"/>
      <c r="J686" s="225"/>
      <c r="K686" s="225"/>
      <c r="L686" s="230"/>
      <c r="M686" s="231"/>
      <c r="N686" s="232"/>
      <c r="O686" s="232"/>
      <c r="P686" s="232"/>
      <c r="Q686" s="232"/>
      <c r="R686" s="232"/>
      <c r="S686" s="232"/>
      <c r="T686" s="233"/>
      <c r="AT686" s="234" t="s">
        <v>217</v>
      </c>
      <c r="AU686" s="234" t="s">
        <v>87</v>
      </c>
      <c r="AV686" s="12" t="s">
        <v>87</v>
      </c>
      <c r="AW686" s="12" t="s">
        <v>32</v>
      </c>
      <c r="AX686" s="12" t="s">
        <v>77</v>
      </c>
      <c r="AY686" s="234" t="s">
        <v>122</v>
      </c>
    </row>
    <row r="687" spans="1:65" s="12" customFormat="1">
      <c r="B687" s="224"/>
      <c r="C687" s="225"/>
      <c r="D687" s="216" t="s">
        <v>217</v>
      </c>
      <c r="E687" s="226" t="s">
        <v>1</v>
      </c>
      <c r="F687" s="227" t="s">
        <v>1147</v>
      </c>
      <c r="G687" s="225"/>
      <c r="H687" s="228">
        <v>8.36</v>
      </c>
      <c r="I687" s="229"/>
      <c r="J687" s="225"/>
      <c r="K687" s="225"/>
      <c r="L687" s="230"/>
      <c r="M687" s="231"/>
      <c r="N687" s="232"/>
      <c r="O687" s="232"/>
      <c r="P687" s="232"/>
      <c r="Q687" s="232"/>
      <c r="R687" s="232"/>
      <c r="S687" s="232"/>
      <c r="T687" s="233"/>
      <c r="AT687" s="234" t="s">
        <v>217</v>
      </c>
      <c r="AU687" s="234" t="s">
        <v>87</v>
      </c>
      <c r="AV687" s="12" t="s">
        <v>87</v>
      </c>
      <c r="AW687" s="12" t="s">
        <v>32</v>
      </c>
      <c r="AX687" s="12" t="s">
        <v>77</v>
      </c>
      <c r="AY687" s="234" t="s">
        <v>122</v>
      </c>
    </row>
    <row r="688" spans="1:65" s="12" customFormat="1">
      <c r="B688" s="224"/>
      <c r="C688" s="225"/>
      <c r="D688" s="216" t="s">
        <v>217</v>
      </c>
      <c r="E688" s="226" t="s">
        <v>1</v>
      </c>
      <c r="F688" s="227" t="s">
        <v>1148</v>
      </c>
      <c r="G688" s="225"/>
      <c r="H688" s="228">
        <v>15.78</v>
      </c>
      <c r="I688" s="229"/>
      <c r="J688" s="225"/>
      <c r="K688" s="225"/>
      <c r="L688" s="230"/>
      <c r="M688" s="231"/>
      <c r="N688" s="232"/>
      <c r="O688" s="232"/>
      <c r="P688" s="232"/>
      <c r="Q688" s="232"/>
      <c r="R688" s="232"/>
      <c r="S688" s="232"/>
      <c r="T688" s="233"/>
      <c r="AT688" s="234" t="s">
        <v>217</v>
      </c>
      <c r="AU688" s="234" t="s">
        <v>87</v>
      </c>
      <c r="AV688" s="12" t="s">
        <v>87</v>
      </c>
      <c r="AW688" s="12" t="s">
        <v>32</v>
      </c>
      <c r="AX688" s="12" t="s">
        <v>77</v>
      </c>
      <c r="AY688" s="234" t="s">
        <v>122</v>
      </c>
    </row>
    <row r="689" spans="2:51" s="12" customFormat="1">
      <c r="B689" s="224"/>
      <c r="C689" s="225"/>
      <c r="D689" s="216" t="s">
        <v>217</v>
      </c>
      <c r="E689" s="226" t="s">
        <v>1</v>
      </c>
      <c r="F689" s="227" t="s">
        <v>1149</v>
      </c>
      <c r="G689" s="225"/>
      <c r="H689" s="228">
        <v>15.92</v>
      </c>
      <c r="I689" s="229"/>
      <c r="J689" s="225"/>
      <c r="K689" s="225"/>
      <c r="L689" s="230"/>
      <c r="M689" s="231"/>
      <c r="N689" s="232"/>
      <c r="O689" s="232"/>
      <c r="P689" s="232"/>
      <c r="Q689" s="232"/>
      <c r="R689" s="232"/>
      <c r="S689" s="232"/>
      <c r="T689" s="233"/>
      <c r="AT689" s="234" t="s">
        <v>217</v>
      </c>
      <c r="AU689" s="234" t="s">
        <v>87</v>
      </c>
      <c r="AV689" s="12" t="s">
        <v>87</v>
      </c>
      <c r="AW689" s="12" t="s">
        <v>32</v>
      </c>
      <c r="AX689" s="12" t="s">
        <v>77</v>
      </c>
      <c r="AY689" s="234" t="s">
        <v>122</v>
      </c>
    </row>
    <row r="690" spans="2:51" s="12" customFormat="1">
      <c r="B690" s="224"/>
      <c r="C690" s="225"/>
      <c r="D690" s="216" t="s">
        <v>217</v>
      </c>
      <c r="E690" s="226" t="s">
        <v>1</v>
      </c>
      <c r="F690" s="227" t="s">
        <v>1150</v>
      </c>
      <c r="G690" s="225"/>
      <c r="H690" s="228">
        <v>10.92</v>
      </c>
      <c r="I690" s="229"/>
      <c r="J690" s="225"/>
      <c r="K690" s="225"/>
      <c r="L690" s="230"/>
      <c r="M690" s="231"/>
      <c r="N690" s="232"/>
      <c r="O690" s="232"/>
      <c r="P690" s="232"/>
      <c r="Q690" s="232"/>
      <c r="R690" s="232"/>
      <c r="S690" s="232"/>
      <c r="T690" s="233"/>
      <c r="AT690" s="234" t="s">
        <v>217</v>
      </c>
      <c r="AU690" s="234" t="s">
        <v>87</v>
      </c>
      <c r="AV690" s="12" t="s">
        <v>87</v>
      </c>
      <c r="AW690" s="12" t="s">
        <v>32</v>
      </c>
      <c r="AX690" s="12" t="s">
        <v>77</v>
      </c>
      <c r="AY690" s="234" t="s">
        <v>122</v>
      </c>
    </row>
    <row r="691" spans="2:51" s="12" customFormat="1">
      <c r="B691" s="224"/>
      <c r="C691" s="225"/>
      <c r="D691" s="216" t="s">
        <v>217</v>
      </c>
      <c r="E691" s="226" t="s">
        <v>1</v>
      </c>
      <c r="F691" s="227" t="s">
        <v>1151</v>
      </c>
      <c r="G691" s="225"/>
      <c r="H691" s="228">
        <v>6.2</v>
      </c>
      <c r="I691" s="229"/>
      <c r="J691" s="225"/>
      <c r="K691" s="225"/>
      <c r="L691" s="230"/>
      <c r="M691" s="231"/>
      <c r="N691" s="232"/>
      <c r="O691" s="232"/>
      <c r="P691" s="232"/>
      <c r="Q691" s="232"/>
      <c r="R691" s="232"/>
      <c r="S691" s="232"/>
      <c r="T691" s="233"/>
      <c r="AT691" s="234" t="s">
        <v>217</v>
      </c>
      <c r="AU691" s="234" t="s">
        <v>87</v>
      </c>
      <c r="AV691" s="12" t="s">
        <v>87</v>
      </c>
      <c r="AW691" s="12" t="s">
        <v>32</v>
      </c>
      <c r="AX691" s="12" t="s">
        <v>77</v>
      </c>
      <c r="AY691" s="234" t="s">
        <v>122</v>
      </c>
    </row>
    <row r="692" spans="2:51" s="12" customFormat="1">
      <c r="B692" s="224"/>
      <c r="C692" s="225"/>
      <c r="D692" s="216" t="s">
        <v>217</v>
      </c>
      <c r="E692" s="226" t="s">
        <v>1</v>
      </c>
      <c r="F692" s="227" t="s">
        <v>1152</v>
      </c>
      <c r="G692" s="225"/>
      <c r="H692" s="228">
        <v>6.2</v>
      </c>
      <c r="I692" s="229"/>
      <c r="J692" s="225"/>
      <c r="K692" s="225"/>
      <c r="L692" s="230"/>
      <c r="M692" s="231"/>
      <c r="N692" s="232"/>
      <c r="O692" s="232"/>
      <c r="P692" s="232"/>
      <c r="Q692" s="232"/>
      <c r="R692" s="232"/>
      <c r="S692" s="232"/>
      <c r="T692" s="233"/>
      <c r="AT692" s="234" t="s">
        <v>217</v>
      </c>
      <c r="AU692" s="234" t="s">
        <v>87</v>
      </c>
      <c r="AV692" s="12" t="s">
        <v>87</v>
      </c>
      <c r="AW692" s="12" t="s">
        <v>32</v>
      </c>
      <c r="AX692" s="12" t="s">
        <v>77</v>
      </c>
      <c r="AY692" s="234" t="s">
        <v>122</v>
      </c>
    </row>
    <row r="693" spans="2:51" s="12" customFormat="1">
      <c r="B693" s="224"/>
      <c r="C693" s="225"/>
      <c r="D693" s="216" t="s">
        <v>217</v>
      </c>
      <c r="E693" s="226" t="s">
        <v>1</v>
      </c>
      <c r="F693" s="227" t="s">
        <v>1153</v>
      </c>
      <c r="G693" s="225"/>
      <c r="H693" s="228">
        <v>111.68</v>
      </c>
      <c r="I693" s="229"/>
      <c r="J693" s="225"/>
      <c r="K693" s="225"/>
      <c r="L693" s="230"/>
      <c r="M693" s="231"/>
      <c r="N693" s="232"/>
      <c r="O693" s="232"/>
      <c r="P693" s="232"/>
      <c r="Q693" s="232"/>
      <c r="R693" s="232"/>
      <c r="S693" s="232"/>
      <c r="T693" s="233"/>
      <c r="AT693" s="234" t="s">
        <v>217</v>
      </c>
      <c r="AU693" s="234" t="s">
        <v>87</v>
      </c>
      <c r="AV693" s="12" t="s">
        <v>87</v>
      </c>
      <c r="AW693" s="12" t="s">
        <v>32</v>
      </c>
      <c r="AX693" s="12" t="s">
        <v>77</v>
      </c>
      <c r="AY693" s="234" t="s">
        <v>122</v>
      </c>
    </row>
    <row r="694" spans="2:51" s="12" customFormat="1">
      <c r="B694" s="224"/>
      <c r="C694" s="225"/>
      <c r="D694" s="216" t="s">
        <v>217</v>
      </c>
      <c r="E694" s="226" t="s">
        <v>1</v>
      </c>
      <c r="F694" s="227" t="s">
        <v>1154</v>
      </c>
      <c r="G694" s="225"/>
      <c r="H694" s="228">
        <v>139.37</v>
      </c>
      <c r="I694" s="229"/>
      <c r="J694" s="225"/>
      <c r="K694" s="225"/>
      <c r="L694" s="230"/>
      <c r="M694" s="231"/>
      <c r="N694" s="232"/>
      <c r="O694" s="232"/>
      <c r="P694" s="232"/>
      <c r="Q694" s="232"/>
      <c r="R694" s="232"/>
      <c r="S694" s="232"/>
      <c r="T694" s="233"/>
      <c r="AT694" s="234" t="s">
        <v>217</v>
      </c>
      <c r="AU694" s="234" t="s">
        <v>87</v>
      </c>
      <c r="AV694" s="12" t="s">
        <v>87</v>
      </c>
      <c r="AW694" s="12" t="s">
        <v>32</v>
      </c>
      <c r="AX694" s="12" t="s">
        <v>77</v>
      </c>
      <c r="AY694" s="234" t="s">
        <v>122</v>
      </c>
    </row>
    <row r="695" spans="2:51" s="12" customFormat="1">
      <c r="B695" s="224"/>
      <c r="C695" s="225"/>
      <c r="D695" s="216" t="s">
        <v>217</v>
      </c>
      <c r="E695" s="226" t="s">
        <v>1</v>
      </c>
      <c r="F695" s="227" t="s">
        <v>1155</v>
      </c>
      <c r="G695" s="225"/>
      <c r="H695" s="228">
        <v>135.82</v>
      </c>
      <c r="I695" s="229"/>
      <c r="J695" s="225"/>
      <c r="K695" s="225"/>
      <c r="L695" s="230"/>
      <c r="M695" s="231"/>
      <c r="N695" s="232"/>
      <c r="O695" s="232"/>
      <c r="P695" s="232"/>
      <c r="Q695" s="232"/>
      <c r="R695" s="232"/>
      <c r="S695" s="232"/>
      <c r="T695" s="233"/>
      <c r="AT695" s="234" t="s">
        <v>217</v>
      </c>
      <c r="AU695" s="234" t="s">
        <v>87</v>
      </c>
      <c r="AV695" s="12" t="s">
        <v>87</v>
      </c>
      <c r="AW695" s="12" t="s">
        <v>32</v>
      </c>
      <c r="AX695" s="12" t="s">
        <v>77</v>
      </c>
      <c r="AY695" s="234" t="s">
        <v>122</v>
      </c>
    </row>
    <row r="696" spans="2:51" s="12" customFormat="1">
      <c r="B696" s="224"/>
      <c r="C696" s="225"/>
      <c r="D696" s="216" t="s">
        <v>217</v>
      </c>
      <c r="E696" s="226" t="s">
        <v>1</v>
      </c>
      <c r="F696" s="227" t="s">
        <v>1156</v>
      </c>
      <c r="G696" s="225"/>
      <c r="H696" s="228">
        <v>31.65</v>
      </c>
      <c r="I696" s="229"/>
      <c r="J696" s="225"/>
      <c r="K696" s="225"/>
      <c r="L696" s="230"/>
      <c r="M696" s="231"/>
      <c r="N696" s="232"/>
      <c r="O696" s="232"/>
      <c r="P696" s="232"/>
      <c r="Q696" s="232"/>
      <c r="R696" s="232"/>
      <c r="S696" s="232"/>
      <c r="T696" s="233"/>
      <c r="AT696" s="234" t="s">
        <v>217</v>
      </c>
      <c r="AU696" s="234" t="s">
        <v>87</v>
      </c>
      <c r="AV696" s="12" t="s">
        <v>87</v>
      </c>
      <c r="AW696" s="12" t="s">
        <v>32</v>
      </c>
      <c r="AX696" s="12" t="s">
        <v>77</v>
      </c>
      <c r="AY696" s="234" t="s">
        <v>122</v>
      </c>
    </row>
    <row r="697" spans="2:51" s="12" customFormat="1">
      <c r="B697" s="224"/>
      <c r="C697" s="225"/>
      <c r="D697" s="216" t="s">
        <v>217</v>
      </c>
      <c r="E697" s="226" t="s">
        <v>1</v>
      </c>
      <c r="F697" s="227" t="s">
        <v>1157</v>
      </c>
      <c r="G697" s="225"/>
      <c r="H697" s="228">
        <v>135.91999999999999</v>
      </c>
      <c r="I697" s="229"/>
      <c r="J697" s="225"/>
      <c r="K697" s="225"/>
      <c r="L697" s="230"/>
      <c r="M697" s="231"/>
      <c r="N697" s="232"/>
      <c r="O697" s="232"/>
      <c r="P697" s="232"/>
      <c r="Q697" s="232"/>
      <c r="R697" s="232"/>
      <c r="S697" s="232"/>
      <c r="T697" s="233"/>
      <c r="AT697" s="234" t="s">
        <v>217</v>
      </c>
      <c r="AU697" s="234" t="s">
        <v>87</v>
      </c>
      <c r="AV697" s="12" t="s">
        <v>87</v>
      </c>
      <c r="AW697" s="12" t="s">
        <v>32</v>
      </c>
      <c r="AX697" s="12" t="s">
        <v>77</v>
      </c>
      <c r="AY697" s="234" t="s">
        <v>122</v>
      </c>
    </row>
    <row r="698" spans="2:51" s="13" customFormat="1">
      <c r="B698" s="235"/>
      <c r="C698" s="236"/>
      <c r="D698" s="216" t="s">
        <v>217</v>
      </c>
      <c r="E698" s="237" t="s">
        <v>1</v>
      </c>
      <c r="F698" s="238" t="s">
        <v>224</v>
      </c>
      <c r="G698" s="236"/>
      <c r="H698" s="239">
        <v>812.28</v>
      </c>
      <c r="I698" s="240"/>
      <c r="J698" s="236"/>
      <c r="K698" s="236"/>
      <c r="L698" s="241"/>
      <c r="M698" s="242"/>
      <c r="N698" s="243"/>
      <c r="O698" s="243"/>
      <c r="P698" s="243"/>
      <c r="Q698" s="243"/>
      <c r="R698" s="243"/>
      <c r="S698" s="243"/>
      <c r="T698" s="244"/>
      <c r="AT698" s="245" t="s">
        <v>217</v>
      </c>
      <c r="AU698" s="245" t="s">
        <v>87</v>
      </c>
      <c r="AV698" s="13" t="s">
        <v>137</v>
      </c>
      <c r="AW698" s="13" t="s">
        <v>32</v>
      </c>
      <c r="AX698" s="13" t="s">
        <v>77</v>
      </c>
      <c r="AY698" s="245" t="s">
        <v>122</v>
      </c>
    </row>
    <row r="699" spans="2:51" s="12" customFormat="1">
      <c r="B699" s="224"/>
      <c r="C699" s="225"/>
      <c r="D699" s="216" t="s">
        <v>217</v>
      </c>
      <c r="E699" s="226" t="s">
        <v>1</v>
      </c>
      <c r="F699" s="227" t="s">
        <v>1158</v>
      </c>
      <c r="G699" s="225"/>
      <c r="H699" s="228">
        <v>111.74</v>
      </c>
      <c r="I699" s="229"/>
      <c r="J699" s="225"/>
      <c r="K699" s="225"/>
      <c r="L699" s="230"/>
      <c r="M699" s="231"/>
      <c r="N699" s="232"/>
      <c r="O699" s="232"/>
      <c r="P699" s="232"/>
      <c r="Q699" s="232"/>
      <c r="R699" s="232"/>
      <c r="S699" s="232"/>
      <c r="T699" s="233"/>
      <c r="AT699" s="234" t="s">
        <v>217</v>
      </c>
      <c r="AU699" s="234" t="s">
        <v>87</v>
      </c>
      <c r="AV699" s="12" t="s">
        <v>87</v>
      </c>
      <c r="AW699" s="12" t="s">
        <v>32</v>
      </c>
      <c r="AX699" s="12" t="s">
        <v>77</v>
      </c>
      <c r="AY699" s="234" t="s">
        <v>122</v>
      </c>
    </row>
    <row r="700" spans="2:51" s="12" customFormat="1" ht="22.5">
      <c r="B700" s="224"/>
      <c r="C700" s="225"/>
      <c r="D700" s="216" t="s">
        <v>217</v>
      </c>
      <c r="E700" s="226" t="s">
        <v>1</v>
      </c>
      <c r="F700" s="227" t="s">
        <v>1159</v>
      </c>
      <c r="G700" s="225"/>
      <c r="H700" s="228">
        <v>118.9</v>
      </c>
      <c r="I700" s="229"/>
      <c r="J700" s="225"/>
      <c r="K700" s="225"/>
      <c r="L700" s="230"/>
      <c r="M700" s="231"/>
      <c r="N700" s="232"/>
      <c r="O700" s="232"/>
      <c r="P700" s="232"/>
      <c r="Q700" s="232"/>
      <c r="R700" s="232"/>
      <c r="S700" s="232"/>
      <c r="T700" s="233"/>
      <c r="AT700" s="234" t="s">
        <v>217</v>
      </c>
      <c r="AU700" s="234" t="s">
        <v>87</v>
      </c>
      <c r="AV700" s="12" t="s">
        <v>87</v>
      </c>
      <c r="AW700" s="12" t="s">
        <v>32</v>
      </c>
      <c r="AX700" s="12" t="s">
        <v>77</v>
      </c>
      <c r="AY700" s="234" t="s">
        <v>122</v>
      </c>
    </row>
    <row r="701" spans="2:51" s="12" customFormat="1">
      <c r="B701" s="224"/>
      <c r="C701" s="225"/>
      <c r="D701" s="216" t="s">
        <v>217</v>
      </c>
      <c r="E701" s="226" t="s">
        <v>1</v>
      </c>
      <c r="F701" s="227" t="s">
        <v>1160</v>
      </c>
      <c r="G701" s="225"/>
      <c r="H701" s="228">
        <v>14.69</v>
      </c>
      <c r="I701" s="229"/>
      <c r="J701" s="225"/>
      <c r="K701" s="225"/>
      <c r="L701" s="230"/>
      <c r="M701" s="231"/>
      <c r="N701" s="232"/>
      <c r="O701" s="232"/>
      <c r="P701" s="232"/>
      <c r="Q701" s="232"/>
      <c r="R701" s="232"/>
      <c r="S701" s="232"/>
      <c r="T701" s="233"/>
      <c r="AT701" s="234" t="s">
        <v>217</v>
      </c>
      <c r="AU701" s="234" t="s">
        <v>87</v>
      </c>
      <c r="AV701" s="12" t="s">
        <v>87</v>
      </c>
      <c r="AW701" s="12" t="s">
        <v>32</v>
      </c>
      <c r="AX701" s="12" t="s">
        <v>77</v>
      </c>
      <c r="AY701" s="234" t="s">
        <v>122</v>
      </c>
    </row>
    <row r="702" spans="2:51" s="12" customFormat="1">
      <c r="B702" s="224"/>
      <c r="C702" s="225"/>
      <c r="D702" s="216" t="s">
        <v>217</v>
      </c>
      <c r="E702" s="226" t="s">
        <v>1</v>
      </c>
      <c r="F702" s="227" t="s">
        <v>1161</v>
      </c>
      <c r="G702" s="225"/>
      <c r="H702" s="228">
        <v>14.85</v>
      </c>
      <c r="I702" s="229"/>
      <c r="J702" s="225"/>
      <c r="K702" s="225"/>
      <c r="L702" s="230"/>
      <c r="M702" s="231"/>
      <c r="N702" s="232"/>
      <c r="O702" s="232"/>
      <c r="P702" s="232"/>
      <c r="Q702" s="232"/>
      <c r="R702" s="232"/>
      <c r="S702" s="232"/>
      <c r="T702" s="233"/>
      <c r="AT702" s="234" t="s">
        <v>217</v>
      </c>
      <c r="AU702" s="234" t="s">
        <v>87</v>
      </c>
      <c r="AV702" s="12" t="s">
        <v>87</v>
      </c>
      <c r="AW702" s="12" t="s">
        <v>32</v>
      </c>
      <c r="AX702" s="12" t="s">
        <v>77</v>
      </c>
      <c r="AY702" s="234" t="s">
        <v>122</v>
      </c>
    </row>
    <row r="703" spans="2:51" s="12" customFormat="1">
      <c r="B703" s="224"/>
      <c r="C703" s="225"/>
      <c r="D703" s="216" t="s">
        <v>217</v>
      </c>
      <c r="E703" s="226" t="s">
        <v>1</v>
      </c>
      <c r="F703" s="227" t="s">
        <v>1162</v>
      </c>
      <c r="G703" s="225"/>
      <c r="H703" s="228">
        <v>7.9</v>
      </c>
      <c r="I703" s="229"/>
      <c r="J703" s="225"/>
      <c r="K703" s="225"/>
      <c r="L703" s="230"/>
      <c r="M703" s="231"/>
      <c r="N703" s="232"/>
      <c r="O703" s="232"/>
      <c r="P703" s="232"/>
      <c r="Q703" s="232"/>
      <c r="R703" s="232"/>
      <c r="S703" s="232"/>
      <c r="T703" s="233"/>
      <c r="AT703" s="234" t="s">
        <v>217</v>
      </c>
      <c r="AU703" s="234" t="s">
        <v>87</v>
      </c>
      <c r="AV703" s="12" t="s">
        <v>87</v>
      </c>
      <c r="AW703" s="12" t="s">
        <v>32</v>
      </c>
      <c r="AX703" s="12" t="s">
        <v>77</v>
      </c>
      <c r="AY703" s="234" t="s">
        <v>122</v>
      </c>
    </row>
    <row r="704" spans="2:51" s="12" customFormat="1">
      <c r="B704" s="224"/>
      <c r="C704" s="225"/>
      <c r="D704" s="216" t="s">
        <v>217</v>
      </c>
      <c r="E704" s="226" t="s">
        <v>1</v>
      </c>
      <c r="F704" s="227" t="s">
        <v>1163</v>
      </c>
      <c r="G704" s="225"/>
      <c r="H704" s="228">
        <v>7.9</v>
      </c>
      <c r="I704" s="229"/>
      <c r="J704" s="225"/>
      <c r="K704" s="225"/>
      <c r="L704" s="230"/>
      <c r="M704" s="231"/>
      <c r="N704" s="232"/>
      <c r="O704" s="232"/>
      <c r="P704" s="232"/>
      <c r="Q704" s="232"/>
      <c r="R704" s="232"/>
      <c r="S704" s="232"/>
      <c r="T704" s="233"/>
      <c r="AT704" s="234" t="s">
        <v>217</v>
      </c>
      <c r="AU704" s="234" t="s">
        <v>87</v>
      </c>
      <c r="AV704" s="12" t="s">
        <v>87</v>
      </c>
      <c r="AW704" s="12" t="s">
        <v>32</v>
      </c>
      <c r="AX704" s="12" t="s">
        <v>77</v>
      </c>
      <c r="AY704" s="234" t="s">
        <v>122</v>
      </c>
    </row>
    <row r="705" spans="1:65" s="12" customFormat="1">
      <c r="B705" s="224"/>
      <c r="C705" s="225"/>
      <c r="D705" s="216" t="s">
        <v>217</v>
      </c>
      <c r="E705" s="226" t="s">
        <v>1</v>
      </c>
      <c r="F705" s="227" t="s">
        <v>1164</v>
      </c>
      <c r="G705" s="225"/>
      <c r="H705" s="228">
        <v>8.26</v>
      </c>
      <c r="I705" s="229"/>
      <c r="J705" s="225"/>
      <c r="K705" s="225"/>
      <c r="L705" s="230"/>
      <c r="M705" s="231"/>
      <c r="N705" s="232"/>
      <c r="O705" s="232"/>
      <c r="P705" s="232"/>
      <c r="Q705" s="232"/>
      <c r="R705" s="232"/>
      <c r="S705" s="232"/>
      <c r="T705" s="233"/>
      <c r="AT705" s="234" t="s">
        <v>217</v>
      </c>
      <c r="AU705" s="234" t="s">
        <v>87</v>
      </c>
      <c r="AV705" s="12" t="s">
        <v>87</v>
      </c>
      <c r="AW705" s="12" t="s">
        <v>32</v>
      </c>
      <c r="AX705" s="12" t="s">
        <v>77</v>
      </c>
      <c r="AY705" s="234" t="s">
        <v>122</v>
      </c>
    </row>
    <row r="706" spans="1:65" s="12" customFormat="1">
      <c r="B706" s="224"/>
      <c r="C706" s="225"/>
      <c r="D706" s="216" t="s">
        <v>217</v>
      </c>
      <c r="E706" s="226" t="s">
        <v>1</v>
      </c>
      <c r="F706" s="227" t="s">
        <v>1165</v>
      </c>
      <c r="G706" s="225"/>
      <c r="H706" s="228">
        <v>15.78</v>
      </c>
      <c r="I706" s="229"/>
      <c r="J706" s="225"/>
      <c r="K706" s="225"/>
      <c r="L706" s="230"/>
      <c r="M706" s="231"/>
      <c r="N706" s="232"/>
      <c r="O706" s="232"/>
      <c r="P706" s="232"/>
      <c r="Q706" s="232"/>
      <c r="R706" s="232"/>
      <c r="S706" s="232"/>
      <c r="T706" s="233"/>
      <c r="AT706" s="234" t="s">
        <v>217</v>
      </c>
      <c r="AU706" s="234" t="s">
        <v>87</v>
      </c>
      <c r="AV706" s="12" t="s">
        <v>87</v>
      </c>
      <c r="AW706" s="12" t="s">
        <v>32</v>
      </c>
      <c r="AX706" s="12" t="s">
        <v>77</v>
      </c>
      <c r="AY706" s="234" t="s">
        <v>122</v>
      </c>
    </row>
    <row r="707" spans="1:65" s="12" customFormat="1">
      <c r="B707" s="224"/>
      <c r="C707" s="225"/>
      <c r="D707" s="216" t="s">
        <v>217</v>
      </c>
      <c r="E707" s="226" t="s">
        <v>1</v>
      </c>
      <c r="F707" s="227" t="s">
        <v>1166</v>
      </c>
      <c r="G707" s="225"/>
      <c r="H707" s="228">
        <v>16.420000000000002</v>
      </c>
      <c r="I707" s="229"/>
      <c r="J707" s="225"/>
      <c r="K707" s="225"/>
      <c r="L707" s="230"/>
      <c r="M707" s="231"/>
      <c r="N707" s="232"/>
      <c r="O707" s="232"/>
      <c r="P707" s="232"/>
      <c r="Q707" s="232"/>
      <c r="R707" s="232"/>
      <c r="S707" s="232"/>
      <c r="T707" s="233"/>
      <c r="AT707" s="234" t="s">
        <v>217</v>
      </c>
      <c r="AU707" s="234" t="s">
        <v>87</v>
      </c>
      <c r="AV707" s="12" t="s">
        <v>87</v>
      </c>
      <c r="AW707" s="12" t="s">
        <v>32</v>
      </c>
      <c r="AX707" s="12" t="s">
        <v>77</v>
      </c>
      <c r="AY707" s="234" t="s">
        <v>122</v>
      </c>
    </row>
    <row r="708" spans="1:65" s="12" customFormat="1">
      <c r="B708" s="224"/>
      <c r="C708" s="225"/>
      <c r="D708" s="216" t="s">
        <v>217</v>
      </c>
      <c r="E708" s="226" t="s">
        <v>1</v>
      </c>
      <c r="F708" s="227" t="s">
        <v>1167</v>
      </c>
      <c r="G708" s="225"/>
      <c r="H708" s="228">
        <v>6.2</v>
      </c>
      <c r="I708" s="229"/>
      <c r="J708" s="225"/>
      <c r="K708" s="225"/>
      <c r="L708" s="230"/>
      <c r="M708" s="231"/>
      <c r="N708" s="232"/>
      <c r="O708" s="232"/>
      <c r="P708" s="232"/>
      <c r="Q708" s="232"/>
      <c r="R708" s="232"/>
      <c r="S708" s="232"/>
      <c r="T708" s="233"/>
      <c r="AT708" s="234" t="s">
        <v>217</v>
      </c>
      <c r="AU708" s="234" t="s">
        <v>87</v>
      </c>
      <c r="AV708" s="12" t="s">
        <v>87</v>
      </c>
      <c r="AW708" s="12" t="s">
        <v>32</v>
      </c>
      <c r="AX708" s="12" t="s">
        <v>77</v>
      </c>
      <c r="AY708" s="234" t="s">
        <v>122</v>
      </c>
    </row>
    <row r="709" spans="1:65" s="12" customFormat="1">
      <c r="B709" s="224"/>
      <c r="C709" s="225"/>
      <c r="D709" s="216" t="s">
        <v>217</v>
      </c>
      <c r="E709" s="226" t="s">
        <v>1</v>
      </c>
      <c r="F709" s="227" t="s">
        <v>1168</v>
      </c>
      <c r="G709" s="225"/>
      <c r="H709" s="228">
        <v>6.2</v>
      </c>
      <c r="I709" s="229"/>
      <c r="J709" s="225"/>
      <c r="K709" s="225"/>
      <c r="L709" s="230"/>
      <c r="M709" s="231"/>
      <c r="N709" s="232"/>
      <c r="O709" s="232"/>
      <c r="P709" s="232"/>
      <c r="Q709" s="232"/>
      <c r="R709" s="232"/>
      <c r="S709" s="232"/>
      <c r="T709" s="233"/>
      <c r="AT709" s="234" t="s">
        <v>217</v>
      </c>
      <c r="AU709" s="234" t="s">
        <v>87</v>
      </c>
      <c r="AV709" s="12" t="s">
        <v>87</v>
      </c>
      <c r="AW709" s="12" t="s">
        <v>32</v>
      </c>
      <c r="AX709" s="12" t="s">
        <v>77</v>
      </c>
      <c r="AY709" s="234" t="s">
        <v>122</v>
      </c>
    </row>
    <row r="710" spans="1:65" s="12" customFormat="1">
      <c r="B710" s="224"/>
      <c r="C710" s="225"/>
      <c r="D710" s="216" t="s">
        <v>217</v>
      </c>
      <c r="E710" s="226" t="s">
        <v>1</v>
      </c>
      <c r="F710" s="227" t="s">
        <v>1169</v>
      </c>
      <c r="G710" s="225"/>
      <c r="H710" s="228">
        <v>6.2</v>
      </c>
      <c r="I710" s="229"/>
      <c r="J710" s="225"/>
      <c r="K710" s="225"/>
      <c r="L710" s="230"/>
      <c r="M710" s="231"/>
      <c r="N710" s="232"/>
      <c r="O710" s="232"/>
      <c r="P710" s="232"/>
      <c r="Q710" s="232"/>
      <c r="R710" s="232"/>
      <c r="S710" s="232"/>
      <c r="T710" s="233"/>
      <c r="AT710" s="234" t="s">
        <v>217</v>
      </c>
      <c r="AU710" s="234" t="s">
        <v>87</v>
      </c>
      <c r="AV710" s="12" t="s">
        <v>87</v>
      </c>
      <c r="AW710" s="12" t="s">
        <v>32</v>
      </c>
      <c r="AX710" s="12" t="s">
        <v>77</v>
      </c>
      <c r="AY710" s="234" t="s">
        <v>122</v>
      </c>
    </row>
    <row r="711" spans="1:65" s="12" customFormat="1">
      <c r="B711" s="224"/>
      <c r="C711" s="225"/>
      <c r="D711" s="216" t="s">
        <v>217</v>
      </c>
      <c r="E711" s="226" t="s">
        <v>1</v>
      </c>
      <c r="F711" s="227" t="s">
        <v>1170</v>
      </c>
      <c r="G711" s="225"/>
      <c r="H711" s="228">
        <v>6.2</v>
      </c>
      <c r="I711" s="229"/>
      <c r="J711" s="225"/>
      <c r="K711" s="225"/>
      <c r="L711" s="230"/>
      <c r="M711" s="231"/>
      <c r="N711" s="232"/>
      <c r="O711" s="232"/>
      <c r="P711" s="232"/>
      <c r="Q711" s="232"/>
      <c r="R711" s="232"/>
      <c r="S711" s="232"/>
      <c r="T711" s="233"/>
      <c r="AT711" s="234" t="s">
        <v>217</v>
      </c>
      <c r="AU711" s="234" t="s">
        <v>87</v>
      </c>
      <c r="AV711" s="12" t="s">
        <v>87</v>
      </c>
      <c r="AW711" s="12" t="s">
        <v>32</v>
      </c>
      <c r="AX711" s="12" t="s">
        <v>77</v>
      </c>
      <c r="AY711" s="234" t="s">
        <v>122</v>
      </c>
    </row>
    <row r="712" spans="1:65" s="12" customFormat="1" ht="22.5">
      <c r="B712" s="224"/>
      <c r="C712" s="225"/>
      <c r="D712" s="216" t="s">
        <v>217</v>
      </c>
      <c r="E712" s="226" t="s">
        <v>1</v>
      </c>
      <c r="F712" s="227" t="s">
        <v>1171</v>
      </c>
      <c r="G712" s="225"/>
      <c r="H712" s="228">
        <v>512.35</v>
      </c>
      <c r="I712" s="229"/>
      <c r="J712" s="225"/>
      <c r="K712" s="225"/>
      <c r="L712" s="230"/>
      <c r="M712" s="231"/>
      <c r="N712" s="232"/>
      <c r="O712" s="232"/>
      <c r="P712" s="232"/>
      <c r="Q712" s="232"/>
      <c r="R712" s="232"/>
      <c r="S712" s="232"/>
      <c r="T712" s="233"/>
      <c r="AT712" s="234" t="s">
        <v>217</v>
      </c>
      <c r="AU712" s="234" t="s">
        <v>87</v>
      </c>
      <c r="AV712" s="12" t="s">
        <v>87</v>
      </c>
      <c r="AW712" s="12" t="s">
        <v>32</v>
      </c>
      <c r="AX712" s="12" t="s">
        <v>77</v>
      </c>
      <c r="AY712" s="234" t="s">
        <v>122</v>
      </c>
    </row>
    <row r="713" spans="1:65" s="12" customFormat="1">
      <c r="B713" s="224"/>
      <c r="C713" s="225"/>
      <c r="D713" s="216" t="s">
        <v>217</v>
      </c>
      <c r="E713" s="226" t="s">
        <v>1</v>
      </c>
      <c r="F713" s="227" t="s">
        <v>1172</v>
      </c>
      <c r="G713" s="225"/>
      <c r="H713" s="228">
        <v>44.13</v>
      </c>
      <c r="I713" s="229"/>
      <c r="J713" s="225"/>
      <c r="K713" s="225"/>
      <c r="L713" s="230"/>
      <c r="M713" s="231"/>
      <c r="N713" s="232"/>
      <c r="O713" s="232"/>
      <c r="P713" s="232"/>
      <c r="Q713" s="232"/>
      <c r="R713" s="232"/>
      <c r="S713" s="232"/>
      <c r="T713" s="233"/>
      <c r="AT713" s="234" t="s">
        <v>217</v>
      </c>
      <c r="AU713" s="234" t="s">
        <v>87</v>
      </c>
      <c r="AV713" s="12" t="s">
        <v>87</v>
      </c>
      <c r="AW713" s="12" t="s">
        <v>32</v>
      </c>
      <c r="AX713" s="12" t="s">
        <v>77</v>
      </c>
      <c r="AY713" s="234" t="s">
        <v>122</v>
      </c>
    </row>
    <row r="714" spans="1:65" s="13" customFormat="1">
      <c r="B714" s="235"/>
      <c r="C714" s="236"/>
      <c r="D714" s="216" t="s">
        <v>217</v>
      </c>
      <c r="E714" s="237" t="s">
        <v>1</v>
      </c>
      <c r="F714" s="238" t="s">
        <v>225</v>
      </c>
      <c r="G714" s="236"/>
      <c r="H714" s="239">
        <v>897.71999999999991</v>
      </c>
      <c r="I714" s="240"/>
      <c r="J714" s="236"/>
      <c r="K714" s="236"/>
      <c r="L714" s="241"/>
      <c r="M714" s="242"/>
      <c r="N714" s="243"/>
      <c r="O714" s="243"/>
      <c r="P714" s="243"/>
      <c r="Q714" s="243"/>
      <c r="R714" s="243"/>
      <c r="S714" s="243"/>
      <c r="T714" s="244"/>
      <c r="AT714" s="245" t="s">
        <v>217</v>
      </c>
      <c r="AU714" s="245" t="s">
        <v>87</v>
      </c>
      <c r="AV714" s="13" t="s">
        <v>137</v>
      </c>
      <c r="AW714" s="13" t="s">
        <v>32</v>
      </c>
      <c r="AX714" s="13" t="s">
        <v>77</v>
      </c>
      <c r="AY714" s="245" t="s">
        <v>122</v>
      </c>
    </row>
    <row r="715" spans="1:65" s="14" customFormat="1">
      <c r="B715" s="246"/>
      <c r="C715" s="247"/>
      <c r="D715" s="216" t="s">
        <v>217</v>
      </c>
      <c r="E715" s="248" t="s">
        <v>1</v>
      </c>
      <c r="F715" s="249" t="s">
        <v>226</v>
      </c>
      <c r="G715" s="247"/>
      <c r="H715" s="250">
        <v>1710.0000000000005</v>
      </c>
      <c r="I715" s="251"/>
      <c r="J715" s="247"/>
      <c r="K715" s="247"/>
      <c r="L715" s="252"/>
      <c r="M715" s="253"/>
      <c r="N715" s="254"/>
      <c r="O715" s="254"/>
      <c r="P715" s="254"/>
      <c r="Q715" s="254"/>
      <c r="R715" s="254"/>
      <c r="S715" s="254"/>
      <c r="T715" s="255"/>
      <c r="AT715" s="256" t="s">
        <v>217</v>
      </c>
      <c r="AU715" s="256" t="s">
        <v>87</v>
      </c>
      <c r="AV715" s="14" t="s">
        <v>141</v>
      </c>
      <c r="AW715" s="14" t="s">
        <v>32</v>
      </c>
      <c r="AX715" s="14" t="s">
        <v>85</v>
      </c>
      <c r="AY715" s="256" t="s">
        <v>122</v>
      </c>
    </row>
    <row r="716" spans="1:65" s="1" customFormat="1" ht="21.75" customHeight="1">
      <c r="A716" s="34"/>
      <c r="B716" s="35"/>
      <c r="C716" s="203" t="s">
        <v>1173</v>
      </c>
      <c r="D716" s="203" t="s">
        <v>125</v>
      </c>
      <c r="E716" s="204" t="s">
        <v>1174</v>
      </c>
      <c r="F716" s="205" t="s">
        <v>1175</v>
      </c>
      <c r="G716" s="206" t="s">
        <v>215</v>
      </c>
      <c r="H716" s="207">
        <v>467.3</v>
      </c>
      <c r="I716" s="208">
        <v>62.92</v>
      </c>
      <c r="J716" s="209">
        <f>ROUND(I716*H716,2)</f>
        <v>29402.52</v>
      </c>
      <c r="K716" s="205" t="s">
        <v>129</v>
      </c>
      <c r="L716" s="39"/>
      <c r="M716" s="210" t="s">
        <v>1</v>
      </c>
      <c r="N716" s="211" t="s">
        <v>42</v>
      </c>
      <c r="O716" s="71"/>
      <c r="P716" s="212">
        <f>O716*H716</f>
        <v>0</v>
      </c>
      <c r="Q716" s="212">
        <v>2.5999999999999998E-4</v>
      </c>
      <c r="R716" s="212">
        <f>Q716*H716</f>
        <v>0.12149799999999999</v>
      </c>
      <c r="S716" s="212">
        <v>0</v>
      </c>
      <c r="T716" s="213">
        <f>S716*H716</f>
        <v>0</v>
      </c>
      <c r="U716" s="34"/>
      <c r="V716" s="34"/>
      <c r="W716" s="34"/>
      <c r="X716" s="34"/>
      <c r="Y716" s="34"/>
      <c r="Z716" s="34"/>
      <c r="AA716" s="34"/>
      <c r="AB716" s="34"/>
      <c r="AC716" s="34"/>
      <c r="AD716" s="34"/>
      <c r="AE716" s="34"/>
      <c r="AR716" s="214" t="s">
        <v>279</v>
      </c>
      <c r="AT716" s="214" t="s">
        <v>125</v>
      </c>
      <c r="AU716" s="214" t="s">
        <v>87</v>
      </c>
      <c r="AY716" s="17" t="s">
        <v>122</v>
      </c>
      <c r="BE716" s="215">
        <f>IF(N716="základní",J716,0)</f>
        <v>29402.52</v>
      </c>
      <c r="BF716" s="215">
        <f>IF(N716="snížená",J716,0)</f>
        <v>0</v>
      </c>
      <c r="BG716" s="215">
        <f>IF(N716="zákl. přenesená",J716,0)</f>
        <v>0</v>
      </c>
      <c r="BH716" s="215">
        <f>IF(N716="sníž. přenesená",J716,0)</f>
        <v>0</v>
      </c>
      <c r="BI716" s="215">
        <f>IF(N716="nulová",J716,0)</f>
        <v>0</v>
      </c>
      <c r="BJ716" s="17" t="s">
        <v>85</v>
      </c>
      <c r="BK716" s="215">
        <f>ROUND(I716*H716,2)</f>
        <v>29402.52</v>
      </c>
      <c r="BL716" s="17" t="s">
        <v>279</v>
      </c>
      <c r="BM716" s="214" t="s">
        <v>1176</v>
      </c>
    </row>
    <row r="717" spans="1:65" s="1" customFormat="1" ht="19.5">
      <c r="A717" s="34"/>
      <c r="B717" s="35"/>
      <c r="C717" s="36"/>
      <c r="D717" s="216" t="s">
        <v>135</v>
      </c>
      <c r="E717" s="36"/>
      <c r="F717" s="217" t="s">
        <v>1177</v>
      </c>
      <c r="G717" s="36"/>
      <c r="H717" s="36"/>
      <c r="I717" s="115"/>
      <c r="J717" s="36"/>
      <c r="K717" s="36"/>
      <c r="L717" s="39"/>
      <c r="M717" s="218"/>
      <c r="N717" s="219"/>
      <c r="O717" s="71"/>
      <c r="P717" s="71"/>
      <c r="Q717" s="71"/>
      <c r="R717" s="71"/>
      <c r="S717" s="71"/>
      <c r="T717" s="72"/>
      <c r="U717" s="34"/>
      <c r="V717" s="34"/>
      <c r="W717" s="34"/>
      <c r="X717" s="34"/>
      <c r="Y717" s="34"/>
      <c r="Z717" s="34"/>
      <c r="AA717" s="34"/>
      <c r="AB717" s="34"/>
      <c r="AC717" s="34"/>
      <c r="AD717" s="34"/>
      <c r="AE717" s="34"/>
      <c r="AT717" s="17" t="s">
        <v>135</v>
      </c>
      <c r="AU717" s="17" t="s">
        <v>87</v>
      </c>
    </row>
    <row r="718" spans="1:65" s="12" customFormat="1">
      <c r="B718" s="224"/>
      <c r="C718" s="225"/>
      <c r="D718" s="216" t="s">
        <v>217</v>
      </c>
      <c r="E718" s="226" t="s">
        <v>1</v>
      </c>
      <c r="F718" s="227" t="s">
        <v>1178</v>
      </c>
      <c r="G718" s="225"/>
      <c r="H718" s="228">
        <v>43.6</v>
      </c>
      <c r="I718" s="229"/>
      <c r="J718" s="225"/>
      <c r="K718" s="225"/>
      <c r="L718" s="230"/>
      <c r="M718" s="231"/>
      <c r="N718" s="232"/>
      <c r="O718" s="232"/>
      <c r="P718" s="232"/>
      <c r="Q718" s="232"/>
      <c r="R718" s="232"/>
      <c r="S718" s="232"/>
      <c r="T718" s="233"/>
      <c r="AT718" s="234" t="s">
        <v>217</v>
      </c>
      <c r="AU718" s="234" t="s">
        <v>87</v>
      </c>
      <c r="AV718" s="12" t="s">
        <v>87</v>
      </c>
      <c r="AW718" s="12" t="s">
        <v>32</v>
      </c>
      <c r="AX718" s="12" t="s">
        <v>77</v>
      </c>
      <c r="AY718" s="234" t="s">
        <v>122</v>
      </c>
    </row>
    <row r="719" spans="1:65" s="12" customFormat="1">
      <c r="B719" s="224"/>
      <c r="C719" s="225"/>
      <c r="D719" s="216" t="s">
        <v>217</v>
      </c>
      <c r="E719" s="226" t="s">
        <v>1</v>
      </c>
      <c r="F719" s="227" t="s">
        <v>1179</v>
      </c>
      <c r="G719" s="225"/>
      <c r="H719" s="228">
        <v>41.4</v>
      </c>
      <c r="I719" s="229"/>
      <c r="J719" s="225"/>
      <c r="K719" s="225"/>
      <c r="L719" s="230"/>
      <c r="M719" s="231"/>
      <c r="N719" s="232"/>
      <c r="O719" s="232"/>
      <c r="P719" s="232"/>
      <c r="Q719" s="232"/>
      <c r="R719" s="232"/>
      <c r="S719" s="232"/>
      <c r="T719" s="233"/>
      <c r="AT719" s="234" t="s">
        <v>217</v>
      </c>
      <c r="AU719" s="234" t="s">
        <v>87</v>
      </c>
      <c r="AV719" s="12" t="s">
        <v>87</v>
      </c>
      <c r="AW719" s="12" t="s">
        <v>32</v>
      </c>
      <c r="AX719" s="12" t="s">
        <v>77</v>
      </c>
      <c r="AY719" s="234" t="s">
        <v>122</v>
      </c>
    </row>
    <row r="720" spans="1:65" s="12" customFormat="1">
      <c r="B720" s="224"/>
      <c r="C720" s="225"/>
      <c r="D720" s="216" t="s">
        <v>217</v>
      </c>
      <c r="E720" s="226" t="s">
        <v>1</v>
      </c>
      <c r="F720" s="227" t="s">
        <v>1180</v>
      </c>
      <c r="G720" s="225"/>
      <c r="H720" s="228">
        <v>41.85</v>
      </c>
      <c r="I720" s="229"/>
      <c r="J720" s="225"/>
      <c r="K720" s="225"/>
      <c r="L720" s="230"/>
      <c r="M720" s="231"/>
      <c r="N720" s="232"/>
      <c r="O720" s="232"/>
      <c r="P720" s="232"/>
      <c r="Q720" s="232"/>
      <c r="R720" s="232"/>
      <c r="S720" s="232"/>
      <c r="T720" s="233"/>
      <c r="AT720" s="234" t="s">
        <v>217</v>
      </c>
      <c r="AU720" s="234" t="s">
        <v>87</v>
      </c>
      <c r="AV720" s="12" t="s">
        <v>87</v>
      </c>
      <c r="AW720" s="12" t="s">
        <v>32</v>
      </c>
      <c r="AX720" s="12" t="s">
        <v>77</v>
      </c>
      <c r="AY720" s="234" t="s">
        <v>122</v>
      </c>
    </row>
    <row r="721" spans="1:65" s="12" customFormat="1">
      <c r="B721" s="224"/>
      <c r="C721" s="225"/>
      <c r="D721" s="216" t="s">
        <v>217</v>
      </c>
      <c r="E721" s="226" t="s">
        <v>1</v>
      </c>
      <c r="F721" s="227" t="s">
        <v>1181</v>
      </c>
      <c r="G721" s="225"/>
      <c r="H721" s="228">
        <v>41.1</v>
      </c>
      <c r="I721" s="229"/>
      <c r="J721" s="225"/>
      <c r="K721" s="225"/>
      <c r="L721" s="230"/>
      <c r="M721" s="231"/>
      <c r="N721" s="232"/>
      <c r="O721" s="232"/>
      <c r="P721" s="232"/>
      <c r="Q721" s="232"/>
      <c r="R721" s="232"/>
      <c r="S721" s="232"/>
      <c r="T721" s="233"/>
      <c r="AT721" s="234" t="s">
        <v>217</v>
      </c>
      <c r="AU721" s="234" t="s">
        <v>87</v>
      </c>
      <c r="AV721" s="12" t="s">
        <v>87</v>
      </c>
      <c r="AW721" s="12" t="s">
        <v>32</v>
      </c>
      <c r="AX721" s="12" t="s">
        <v>77</v>
      </c>
      <c r="AY721" s="234" t="s">
        <v>122</v>
      </c>
    </row>
    <row r="722" spans="1:65" s="12" customFormat="1">
      <c r="B722" s="224"/>
      <c r="C722" s="225"/>
      <c r="D722" s="216" t="s">
        <v>217</v>
      </c>
      <c r="E722" s="226" t="s">
        <v>1</v>
      </c>
      <c r="F722" s="227" t="s">
        <v>1182</v>
      </c>
      <c r="G722" s="225"/>
      <c r="H722" s="228">
        <v>45.6</v>
      </c>
      <c r="I722" s="229"/>
      <c r="J722" s="225"/>
      <c r="K722" s="225"/>
      <c r="L722" s="230"/>
      <c r="M722" s="231"/>
      <c r="N722" s="232"/>
      <c r="O722" s="232"/>
      <c r="P722" s="232"/>
      <c r="Q722" s="232"/>
      <c r="R722" s="232"/>
      <c r="S722" s="232"/>
      <c r="T722" s="233"/>
      <c r="AT722" s="234" t="s">
        <v>217</v>
      </c>
      <c r="AU722" s="234" t="s">
        <v>87</v>
      </c>
      <c r="AV722" s="12" t="s">
        <v>87</v>
      </c>
      <c r="AW722" s="12" t="s">
        <v>32</v>
      </c>
      <c r="AX722" s="12" t="s">
        <v>77</v>
      </c>
      <c r="AY722" s="234" t="s">
        <v>122</v>
      </c>
    </row>
    <row r="723" spans="1:65" s="13" customFormat="1">
      <c r="B723" s="235"/>
      <c r="C723" s="236"/>
      <c r="D723" s="216" t="s">
        <v>217</v>
      </c>
      <c r="E723" s="237" t="s">
        <v>1</v>
      </c>
      <c r="F723" s="238" t="s">
        <v>224</v>
      </c>
      <c r="G723" s="236"/>
      <c r="H723" s="239">
        <v>213.54999999999998</v>
      </c>
      <c r="I723" s="240"/>
      <c r="J723" s="236"/>
      <c r="K723" s="236"/>
      <c r="L723" s="241"/>
      <c r="M723" s="242"/>
      <c r="N723" s="243"/>
      <c r="O723" s="243"/>
      <c r="P723" s="243"/>
      <c r="Q723" s="243"/>
      <c r="R723" s="243"/>
      <c r="S723" s="243"/>
      <c r="T723" s="244"/>
      <c r="AT723" s="245" t="s">
        <v>217</v>
      </c>
      <c r="AU723" s="245" t="s">
        <v>87</v>
      </c>
      <c r="AV723" s="13" t="s">
        <v>137</v>
      </c>
      <c r="AW723" s="13" t="s">
        <v>32</v>
      </c>
      <c r="AX723" s="13" t="s">
        <v>77</v>
      </c>
      <c r="AY723" s="245" t="s">
        <v>122</v>
      </c>
    </row>
    <row r="724" spans="1:65" s="12" customFormat="1">
      <c r="B724" s="224"/>
      <c r="C724" s="225"/>
      <c r="D724" s="216" t="s">
        <v>217</v>
      </c>
      <c r="E724" s="226" t="s">
        <v>1</v>
      </c>
      <c r="F724" s="227" t="s">
        <v>1183</v>
      </c>
      <c r="G724" s="225"/>
      <c r="H724" s="228">
        <v>36.5</v>
      </c>
      <c r="I724" s="229"/>
      <c r="J724" s="225"/>
      <c r="K724" s="225"/>
      <c r="L724" s="230"/>
      <c r="M724" s="231"/>
      <c r="N724" s="232"/>
      <c r="O724" s="232"/>
      <c r="P724" s="232"/>
      <c r="Q724" s="232"/>
      <c r="R724" s="232"/>
      <c r="S724" s="232"/>
      <c r="T724" s="233"/>
      <c r="AT724" s="234" t="s">
        <v>217</v>
      </c>
      <c r="AU724" s="234" t="s">
        <v>87</v>
      </c>
      <c r="AV724" s="12" t="s">
        <v>87</v>
      </c>
      <c r="AW724" s="12" t="s">
        <v>32</v>
      </c>
      <c r="AX724" s="12" t="s">
        <v>77</v>
      </c>
      <c r="AY724" s="234" t="s">
        <v>122</v>
      </c>
    </row>
    <row r="725" spans="1:65" s="12" customFormat="1">
      <c r="B725" s="224"/>
      <c r="C725" s="225"/>
      <c r="D725" s="216" t="s">
        <v>217</v>
      </c>
      <c r="E725" s="226" t="s">
        <v>1</v>
      </c>
      <c r="F725" s="227" t="s">
        <v>1184</v>
      </c>
      <c r="G725" s="225"/>
      <c r="H725" s="228">
        <v>35.75</v>
      </c>
      <c r="I725" s="229"/>
      <c r="J725" s="225"/>
      <c r="K725" s="225"/>
      <c r="L725" s="230"/>
      <c r="M725" s="231"/>
      <c r="N725" s="232"/>
      <c r="O725" s="232"/>
      <c r="P725" s="232"/>
      <c r="Q725" s="232"/>
      <c r="R725" s="232"/>
      <c r="S725" s="232"/>
      <c r="T725" s="233"/>
      <c r="AT725" s="234" t="s">
        <v>217</v>
      </c>
      <c r="AU725" s="234" t="s">
        <v>87</v>
      </c>
      <c r="AV725" s="12" t="s">
        <v>87</v>
      </c>
      <c r="AW725" s="12" t="s">
        <v>32</v>
      </c>
      <c r="AX725" s="12" t="s">
        <v>77</v>
      </c>
      <c r="AY725" s="234" t="s">
        <v>122</v>
      </c>
    </row>
    <row r="726" spans="1:65" s="12" customFormat="1" ht="33.75">
      <c r="B726" s="224"/>
      <c r="C726" s="225"/>
      <c r="D726" s="216" t="s">
        <v>217</v>
      </c>
      <c r="E726" s="226" t="s">
        <v>1</v>
      </c>
      <c r="F726" s="227" t="s">
        <v>1185</v>
      </c>
      <c r="G726" s="225"/>
      <c r="H726" s="228">
        <v>166.4</v>
      </c>
      <c r="I726" s="229"/>
      <c r="J726" s="225"/>
      <c r="K726" s="225"/>
      <c r="L726" s="230"/>
      <c r="M726" s="231"/>
      <c r="N726" s="232"/>
      <c r="O726" s="232"/>
      <c r="P726" s="232"/>
      <c r="Q726" s="232"/>
      <c r="R726" s="232"/>
      <c r="S726" s="232"/>
      <c r="T726" s="233"/>
      <c r="AT726" s="234" t="s">
        <v>217</v>
      </c>
      <c r="AU726" s="234" t="s">
        <v>87</v>
      </c>
      <c r="AV726" s="12" t="s">
        <v>87</v>
      </c>
      <c r="AW726" s="12" t="s">
        <v>32</v>
      </c>
      <c r="AX726" s="12" t="s">
        <v>77</v>
      </c>
      <c r="AY726" s="234" t="s">
        <v>122</v>
      </c>
    </row>
    <row r="727" spans="1:65" s="12" customFormat="1">
      <c r="B727" s="224"/>
      <c r="C727" s="225"/>
      <c r="D727" s="216" t="s">
        <v>217</v>
      </c>
      <c r="E727" s="226" t="s">
        <v>1</v>
      </c>
      <c r="F727" s="227" t="s">
        <v>1186</v>
      </c>
      <c r="G727" s="225"/>
      <c r="H727" s="228">
        <v>15.1</v>
      </c>
      <c r="I727" s="229"/>
      <c r="J727" s="225"/>
      <c r="K727" s="225"/>
      <c r="L727" s="230"/>
      <c r="M727" s="231"/>
      <c r="N727" s="232"/>
      <c r="O727" s="232"/>
      <c r="P727" s="232"/>
      <c r="Q727" s="232"/>
      <c r="R727" s="232"/>
      <c r="S727" s="232"/>
      <c r="T727" s="233"/>
      <c r="AT727" s="234" t="s">
        <v>217</v>
      </c>
      <c r="AU727" s="234" t="s">
        <v>87</v>
      </c>
      <c r="AV727" s="12" t="s">
        <v>87</v>
      </c>
      <c r="AW727" s="12" t="s">
        <v>32</v>
      </c>
      <c r="AX727" s="12" t="s">
        <v>77</v>
      </c>
      <c r="AY727" s="234" t="s">
        <v>122</v>
      </c>
    </row>
    <row r="728" spans="1:65" s="13" customFormat="1">
      <c r="B728" s="235"/>
      <c r="C728" s="236"/>
      <c r="D728" s="216" t="s">
        <v>217</v>
      </c>
      <c r="E728" s="237" t="s">
        <v>1</v>
      </c>
      <c r="F728" s="238" t="s">
        <v>225</v>
      </c>
      <c r="G728" s="236"/>
      <c r="H728" s="239">
        <v>253.75</v>
      </c>
      <c r="I728" s="240"/>
      <c r="J728" s="236"/>
      <c r="K728" s="236"/>
      <c r="L728" s="241"/>
      <c r="M728" s="242"/>
      <c r="N728" s="243"/>
      <c r="O728" s="243"/>
      <c r="P728" s="243"/>
      <c r="Q728" s="243"/>
      <c r="R728" s="243"/>
      <c r="S728" s="243"/>
      <c r="T728" s="244"/>
      <c r="AT728" s="245" t="s">
        <v>217</v>
      </c>
      <c r="AU728" s="245" t="s">
        <v>87</v>
      </c>
      <c r="AV728" s="13" t="s">
        <v>137</v>
      </c>
      <c r="AW728" s="13" t="s">
        <v>32</v>
      </c>
      <c r="AX728" s="13" t="s">
        <v>77</v>
      </c>
      <c r="AY728" s="245" t="s">
        <v>122</v>
      </c>
    </row>
    <row r="729" spans="1:65" s="14" customFormat="1">
      <c r="B729" s="246"/>
      <c r="C729" s="247"/>
      <c r="D729" s="216" t="s">
        <v>217</v>
      </c>
      <c r="E729" s="248" t="s">
        <v>1</v>
      </c>
      <c r="F729" s="249" t="s">
        <v>226</v>
      </c>
      <c r="G729" s="247"/>
      <c r="H729" s="250">
        <v>467.29999999999995</v>
      </c>
      <c r="I729" s="251"/>
      <c r="J729" s="247"/>
      <c r="K729" s="247"/>
      <c r="L729" s="252"/>
      <c r="M729" s="253"/>
      <c r="N729" s="254"/>
      <c r="O729" s="254"/>
      <c r="P729" s="254"/>
      <c r="Q729" s="254"/>
      <c r="R729" s="254"/>
      <c r="S729" s="254"/>
      <c r="T729" s="255"/>
      <c r="AT729" s="256" t="s">
        <v>217</v>
      </c>
      <c r="AU729" s="256" t="s">
        <v>87</v>
      </c>
      <c r="AV729" s="14" t="s">
        <v>141</v>
      </c>
      <c r="AW729" s="14" t="s">
        <v>32</v>
      </c>
      <c r="AX729" s="14" t="s">
        <v>85</v>
      </c>
      <c r="AY729" s="256" t="s">
        <v>122</v>
      </c>
    </row>
    <row r="730" spans="1:65" s="1" customFormat="1" ht="21.75" customHeight="1">
      <c r="A730" s="34"/>
      <c r="B730" s="35"/>
      <c r="C730" s="203" t="s">
        <v>1187</v>
      </c>
      <c r="D730" s="203" t="s">
        <v>125</v>
      </c>
      <c r="E730" s="204" t="s">
        <v>1188</v>
      </c>
      <c r="F730" s="205" t="s">
        <v>1189</v>
      </c>
      <c r="G730" s="206" t="s">
        <v>215</v>
      </c>
      <c r="H730" s="207">
        <v>467.3</v>
      </c>
      <c r="I730" s="208">
        <v>34.4</v>
      </c>
      <c r="J730" s="209">
        <f>ROUND(I730*H730,2)</f>
        <v>16075.12</v>
      </c>
      <c r="K730" s="205" t="s">
        <v>129</v>
      </c>
      <c r="L730" s="39"/>
      <c r="M730" s="210" t="s">
        <v>1</v>
      </c>
      <c r="N730" s="211" t="s">
        <v>42</v>
      </c>
      <c r="O730" s="71"/>
      <c r="P730" s="212">
        <f>O730*H730</f>
        <v>0</v>
      </c>
      <c r="Q730" s="212">
        <v>3.0000000000000001E-5</v>
      </c>
      <c r="R730" s="212">
        <f>Q730*H730</f>
        <v>1.4019E-2</v>
      </c>
      <c r="S730" s="212">
        <v>0</v>
      </c>
      <c r="T730" s="213">
        <f>S730*H730</f>
        <v>0</v>
      </c>
      <c r="U730" s="34"/>
      <c r="V730" s="34"/>
      <c r="W730" s="34"/>
      <c r="X730" s="34"/>
      <c r="Y730" s="34"/>
      <c r="Z730" s="34"/>
      <c r="AA730" s="34"/>
      <c r="AB730" s="34"/>
      <c r="AC730" s="34"/>
      <c r="AD730" s="34"/>
      <c r="AE730" s="34"/>
      <c r="AR730" s="214" t="s">
        <v>279</v>
      </c>
      <c r="AT730" s="214" t="s">
        <v>125</v>
      </c>
      <c r="AU730" s="214" t="s">
        <v>87</v>
      </c>
      <c r="AY730" s="17" t="s">
        <v>122</v>
      </c>
      <c r="BE730" s="215">
        <f>IF(N730="základní",J730,0)</f>
        <v>16075.12</v>
      </c>
      <c r="BF730" s="215">
        <f>IF(N730="snížená",J730,0)</f>
        <v>0</v>
      </c>
      <c r="BG730" s="215">
        <f>IF(N730="zákl. přenesená",J730,0)</f>
        <v>0</v>
      </c>
      <c r="BH730" s="215">
        <f>IF(N730="sníž. přenesená",J730,0)</f>
        <v>0</v>
      </c>
      <c r="BI730" s="215">
        <f>IF(N730="nulová",J730,0)</f>
        <v>0</v>
      </c>
      <c r="BJ730" s="17" t="s">
        <v>85</v>
      </c>
      <c r="BK730" s="215">
        <f>ROUND(I730*H730,2)</f>
        <v>16075.12</v>
      </c>
      <c r="BL730" s="17" t="s">
        <v>279</v>
      </c>
      <c r="BM730" s="214" t="s">
        <v>1190</v>
      </c>
    </row>
    <row r="731" spans="1:65" s="1" customFormat="1" ht="21.75" customHeight="1">
      <c r="A731" s="34"/>
      <c r="B731" s="35"/>
      <c r="C731" s="203" t="s">
        <v>1191</v>
      </c>
      <c r="D731" s="203" t="s">
        <v>125</v>
      </c>
      <c r="E731" s="204" t="s">
        <v>1192</v>
      </c>
      <c r="F731" s="205" t="s">
        <v>1193</v>
      </c>
      <c r="G731" s="206" t="s">
        <v>215</v>
      </c>
      <c r="H731" s="207">
        <v>1242.7</v>
      </c>
      <c r="I731" s="208">
        <v>35.68</v>
      </c>
      <c r="J731" s="209">
        <f>ROUND(I731*H731,2)</f>
        <v>44339.54</v>
      </c>
      <c r="K731" s="205" t="s">
        <v>129</v>
      </c>
      <c r="L731" s="39"/>
      <c r="M731" s="210" t="s">
        <v>1</v>
      </c>
      <c r="N731" s="211" t="s">
        <v>42</v>
      </c>
      <c r="O731" s="71"/>
      <c r="P731" s="212">
        <f>O731*H731</f>
        <v>0</v>
      </c>
      <c r="Q731" s="212">
        <v>2.9E-4</v>
      </c>
      <c r="R731" s="212">
        <f>Q731*H731</f>
        <v>0.36038300000000001</v>
      </c>
      <c r="S731" s="212">
        <v>0</v>
      </c>
      <c r="T731" s="213">
        <f>S731*H731</f>
        <v>0</v>
      </c>
      <c r="U731" s="34"/>
      <c r="V731" s="34"/>
      <c r="W731" s="34"/>
      <c r="X731" s="34"/>
      <c r="Y731" s="34"/>
      <c r="Z731" s="34"/>
      <c r="AA731" s="34"/>
      <c r="AB731" s="34"/>
      <c r="AC731" s="34"/>
      <c r="AD731" s="34"/>
      <c r="AE731" s="34"/>
      <c r="AR731" s="214" t="s">
        <v>279</v>
      </c>
      <c r="AT731" s="214" t="s">
        <v>125</v>
      </c>
      <c r="AU731" s="214" t="s">
        <v>87</v>
      </c>
      <c r="AY731" s="17" t="s">
        <v>122</v>
      </c>
      <c r="BE731" s="215">
        <f>IF(N731="základní",J731,0)</f>
        <v>44339.54</v>
      </c>
      <c r="BF731" s="215">
        <f>IF(N731="snížená",J731,0)</f>
        <v>0</v>
      </c>
      <c r="BG731" s="215">
        <f>IF(N731="zákl. přenesená",J731,0)</f>
        <v>0</v>
      </c>
      <c r="BH731" s="215">
        <f>IF(N731="sníž. přenesená",J731,0)</f>
        <v>0</v>
      </c>
      <c r="BI731" s="215">
        <f>IF(N731="nulová",J731,0)</f>
        <v>0</v>
      </c>
      <c r="BJ731" s="17" t="s">
        <v>85</v>
      </c>
      <c r="BK731" s="215">
        <f>ROUND(I731*H731,2)</f>
        <v>44339.54</v>
      </c>
      <c r="BL731" s="17" t="s">
        <v>279</v>
      </c>
      <c r="BM731" s="214" t="s">
        <v>1194</v>
      </c>
    </row>
    <row r="732" spans="1:65" s="12" customFormat="1">
      <c r="B732" s="224"/>
      <c r="C732" s="225"/>
      <c r="D732" s="216" t="s">
        <v>217</v>
      </c>
      <c r="E732" s="226" t="s">
        <v>1</v>
      </c>
      <c r="F732" s="227" t="s">
        <v>1195</v>
      </c>
      <c r="G732" s="225"/>
      <c r="H732" s="228">
        <v>1710</v>
      </c>
      <c r="I732" s="229"/>
      <c r="J732" s="225"/>
      <c r="K732" s="225"/>
      <c r="L732" s="230"/>
      <c r="M732" s="231"/>
      <c r="N732" s="232"/>
      <c r="O732" s="232"/>
      <c r="P732" s="232"/>
      <c r="Q732" s="232"/>
      <c r="R732" s="232"/>
      <c r="S732" s="232"/>
      <c r="T732" s="233"/>
      <c r="AT732" s="234" t="s">
        <v>217</v>
      </c>
      <c r="AU732" s="234" t="s">
        <v>87</v>
      </c>
      <c r="AV732" s="12" t="s">
        <v>87</v>
      </c>
      <c r="AW732" s="12" t="s">
        <v>32</v>
      </c>
      <c r="AX732" s="12" t="s">
        <v>77</v>
      </c>
      <c r="AY732" s="234" t="s">
        <v>122</v>
      </c>
    </row>
    <row r="733" spans="1:65" s="12" customFormat="1">
      <c r="B733" s="224"/>
      <c r="C733" s="225"/>
      <c r="D733" s="216" t="s">
        <v>217</v>
      </c>
      <c r="E733" s="226" t="s">
        <v>1</v>
      </c>
      <c r="F733" s="227" t="s">
        <v>1196</v>
      </c>
      <c r="G733" s="225"/>
      <c r="H733" s="228">
        <v>-467.3</v>
      </c>
      <c r="I733" s="229"/>
      <c r="J733" s="225"/>
      <c r="K733" s="225"/>
      <c r="L733" s="230"/>
      <c r="M733" s="231"/>
      <c r="N733" s="232"/>
      <c r="O733" s="232"/>
      <c r="P733" s="232"/>
      <c r="Q733" s="232"/>
      <c r="R733" s="232"/>
      <c r="S733" s="232"/>
      <c r="T733" s="233"/>
      <c r="AT733" s="234" t="s">
        <v>217</v>
      </c>
      <c r="AU733" s="234" t="s">
        <v>87</v>
      </c>
      <c r="AV733" s="12" t="s">
        <v>87</v>
      </c>
      <c r="AW733" s="12" t="s">
        <v>32</v>
      </c>
      <c r="AX733" s="12" t="s">
        <v>77</v>
      </c>
      <c r="AY733" s="234" t="s">
        <v>122</v>
      </c>
    </row>
    <row r="734" spans="1:65" s="14" customFormat="1">
      <c r="B734" s="246"/>
      <c r="C734" s="247"/>
      <c r="D734" s="216" t="s">
        <v>217</v>
      </c>
      <c r="E734" s="248" t="s">
        <v>1</v>
      </c>
      <c r="F734" s="249" t="s">
        <v>226</v>
      </c>
      <c r="G734" s="247"/>
      <c r="H734" s="250">
        <v>1242.7</v>
      </c>
      <c r="I734" s="251"/>
      <c r="J734" s="247"/>
      <c r="K734" s="247"/>
      <c r="L734" s="252"/>
      <c r="M734" s="277"/>
      <c r="N734" s="278"/>
      <c r="O734" s="278"/>
      <c r="P734" s="278"/>
      <c r="Q734" s="278"/>
      <c r="R734" s="278"/>
      <c r="S734" s="278"/>
      <c r="T734" s="279"/>
      <c r="AT734" s="256" t="s">
        <v>217</v>
      </c>
      <c r="AU734" s="256" t="s">
        <v>87</v>
      </c>
      <c r="AV734" s="14" t="s">
        <v>141</v>
      </c>
      <c r="AW734" s="14" t="s">
        <v>32</v>
      </c>
      <c r="AX734" s="14" t="s">
        <v>85</v>
      </c>
      <c r="AY734" s="256" t="s">
        <v>122</v>
      </c>
    </row>
    <row r="735" spans="1:65" s="1" customFormat="1" ht="6.95" customHeight="1">
      <c r="A735" s="34"/>
      <c r="B735" s="54"/>
      <c r="C735" s="55"/>
      <c r="D735" s="55"/>
      <c r="E735" s="55"/>
      <c r="F735" s="55"/>
      <c r="G735" s="55"/>
      <c r="H735" s="55"/>
      <c r="I735" s="152"/>
      <c r="J735" s="55"/>
      <c r="K735" s="55"/>
      <c r="L735" s="39"/>
      <c r="M735" s="34"/>
      <c r="O735" s="34"/>
      <c r="P735" s="34"/>
      <c r="Q735" s="34"/>
      <c r="R735" s="34"/>
      <c r="S735" s="34"/>
      <c r="T735" s="34"/>
      <c r="U735" s="34"/>
      <c r="V735" s="34"/>
      <c r="W735" s="34"/>
      <c r="X735" s="34"/>
      <c r="Y735" s="34"/>
      <c r="Z735" s="34"/>
      <c r="AA735" s="34"/>
      <c r="AB735" s="34"/>
      <c r="AC735" s="34"/>
      <c r="AD735" s="34"/>
      <c r="AE735" s="34"/>
    </row>
  </sheetData>
  <sheetProtection algorithmName="SHA-512" hashValue="IvSxVketTodXIuc1fH3zJI9pOwQBfT6kHHyd7uepzRyNAKJ50D41JPyXIBOGHedqEUOPilzU/hLQ6L9zcbu8Wg==" saltValue="oiHhA3IvI6dB4EURA9eVrSu05wuJ8UPSD8sohcyhgpaOxqxH0SQGeZzC/s115BeY08BjQWsR06rNliLpy10zaQ==" spinCount="100000" sheet="1" objects="1" scenarios="1" formatColumns="0" formatRows="0" autoFilter="0"/>
  <autoFilter ref="C138:K734"/>
  <mergeCells count="9">
    <mergeCell ref="E87:H87"/>
    <mergeCell ref="E129:H129"/>
    <mergeCell ref="E131:H13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00 - Vedlejší a ostatní n...</vt:lpstr>
      <vt:lpstr>01 - SO 03 Stavební úprav...</vt:lpstr>
      <vt:lpstr>'00 - Vedlejší a ostatní n...'!Názvy_tisku</vt:lpstr>
      <vt:lpstr>'01 - SO 03 Stavební úprav...'!Názvy_tisku</vt:lpstr>
      <vt:lpstr>'Rekapitulace stavby'!Názvy_tisku</vt:lpstr>
      <vt:lpstr>'00 - Vedlejší a ostatní n...'!Oblast_tisku</vt:lpstr>
      <vt:lpstr>'01 - SO 03 Stavební úprav...'!Oblast_tisku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Žlebčík Mojmír - Raeder&amp;Falge</cp:lastModifiedBy>
  <dcterms:created xsi:type="dcterms:W3CDTF">2020-06-01T12:27:04Z</dcterms:created>
  <dcterms:modified xsi:type="dcterms:W3CDTF">2021-04-26T07:31:27Z</dcterms:modified>
</cp:coreProperties>
</file>