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smi.06\Documents\Chodníky Přemyslova ulice\příprava žádosti\podklady pro studii proveditelnosti\"/>
    </mc:Choice>
  </mc:AlternateContent>
  <xr:revisionPtr revIDLastSave="0" documentId="8_{C68AE3FD-64BB-40E2-9689-165449085B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001.1 - VEDLEJŠÍ A OST..." sheetId="2" r:id="rId2"/>
    <sheet name="SO 001.2 - VEDLEJŠÍ A OST..." sheetId="3" r:id="rId3"/>
    <sheet name="SO 101.1 - KOMUNIKACE A C..." sheetId="4" r:id="rId4"/>
    <sheet name="SO 101.2 - KOMUNIKACE A C..." sheetId="5" r:id="rId5"/>
    <sheet name="SO 101.3 - KOMUNIKACE A C..." sheetId="6" r:id="rId6"/>
    <sheet name="SO 401 - VEŘEJNÉ OSVĚTLEN..." sheetId="7" r:id="rId7"/>
  </sheets>
  <definedNames>
    <definedName name="_xlnm._FilterDatabase" localSheetId="1" hidden="1">'SO 001.1 - VEDLEJŠÍ A OST...'!$C$119:$K$131</definedName>
    <definedName name="_xlnm._FilterDatabase" localSheetId="2" hidden="1">'SO 001.2 - VEDLEJŠÍ A OST...'!$C$117:$K$123</definedName>
    <definedName name="_xlnm._FilterDatabase" localSheetId="3" hidden="1">'SO 101.1 - KOMUNIKACE A C...'!$C$126:$K$568</definedName>
    <definedName name="_xlnm._FilterDatabase" localSheetId="4" hidden="1">'SO 101.2 - KOMUNIKACE A C...'!$C$119:$K$152</definedName>
    <definedName name="_xlnm._FilterDatabase" localSheetId="5" hidden="1">'SO 101.3 - KOMUNIKACE A C...'!$C$120:$K$150</definedName>
    <definedName name="_xlnm._FilterDatabase" localSheetId="6" hidden="1">'SO 401 - VEŘEJNÉ OSVĚTLEN...'!$C$119:$K$206</definedName>
    <definedName name="_xlnm.Print_Titles" localSheetId="0">'Rekapitulace stavby'!$92:$92</definedName>
    <definedName name="_xlnm.Print_Titles" localSheetId="1">'SO 001.1 - VEDLEJŠÍ A OST...'!$119:$119</definedName>
    <definedName name="_xlnm.Print_Titles" localSheetId="2">'SO 001.2 - VEDLEJŠÍ A OST...'!$117:$117</definedName>
    <definedName name="_xlnm.Print_Titles" localSheetId="3">'SO 101.1 - KOMUNIKACE A C...'!$126:$126</definedName>
    <definedName name="_xlnm.Print_Titles" localSheetId="4">'SO 101.2 - KOMUNIKACE A C...'!$119:$119</definedName>
    <definedName name="_xlnm.Print_Titles" localSheetId="5">'SO 101.3 - KOMUNIKACE A C...'!$120:$120</definedName>
    <definedName name="_xlnm.Print_Titles" localSheetId="6">'SO 401 - VEŘEJNÉ OSVĚTLEN...'!$119:$119</definedName>
    <definedName name="_xlnm.Print_Area" localSheetId="0">'Rekapitulace stavby'!$D$4:$AO$76,'Rekapitulace stavby'!$C$82:$AQ$101</definedName>
    <definedName name="_xlnm.Print_Area" localSheetId="1">'SO 001.1 - VEDLEJŠÍ A OST...'!$C$4:$J$76,'SO 001.1 - VEDLEJŠÍ A OST...'!$C$82:$J$101,'SO 001.1 - VEDLEJŠÍ A OST...'!$C$107:$K$131</definedName>
    <definedName name="_xlnm.Print_Area" localSheetId="2">'SO 001.2 - VEDLEJŠÍ A OST...'!$C$4:$J$76,'SO 001.2 - VEDLEJŠÍ A OST...'!$C$82:$J$99,'SO 001.2 - VEDLEJŠÍ A OST...'!$C$105:$K$123</definedName>
    <definedName name="_xlnm.Print_Area" localSheetId="3">'SO 101.1 - KOMUNIKACE A C...'!$C$4:$J$76,'SO 101.1 - KOMUNIKACE A C...'!$C$82:$J$108,'SO 101.1 - KOMUNIKACE A C...'!$C$114:$K$568</definedName>
    <definedName name="_xlnm.Print_Area" localSheetId="4">'SO 101.2 - KOMUNIKACE A C...'!$C$4:$J$76,'SO 101.2 - KOMUNIKACE A C...'!$C$82:$J$101,'SO 101.2 - KOMUNIKACE A C...'!$C$107:$K$152</definedName>
    <definedName name="_xlnm.Print_Area" localSheetId="5">'SO 101.3 - KOMUNIKACE A C...'!$C$4:$J$76,'SO 101.3 - KOMUNIKACE A C...'!$C$82:$J$102,'SO 101.3 - KOMUNIKACE A C...'!$C$108:$K$150</definedName>
    <definedName name="_xlnm.Print_Area" localSheetId="6">'SO 401 - VEŘEJNÉ OSVĚTLEN...'!$C$4:$J$76,'SO 401 - VEŘEJNÉ OSVĚTLEN...'!$C$82:$J$101,'SO 401 - VEŘEJNÉ OSVĚTLEN...'!$C$107:$K$206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J117" i="7"/>
  <c r="J116" i="7"/>
  <c r="F114" i="7"/>
  <c r="E112" i="7"/>
  <c r="J92" i="7"/>
  <c r="J91" i="7"/>
  <c r="F89" i="7"/>
  <c r="E87" i="7"/>
  <c r="J18" i="7"/>
  <c r="E18" i="7"/>
  <c r="F92" i="7" s="1"/>
  <c r="J17" i="7"/>
  <c r="J15" i="7"/>
  <c r="E15" i="7"/>
  <c r="F91" i="7" s="1"/>
  <c r="J14" i="7"/>
  <c r="J12" i="7"/>
  <c r="J114" i="7" s="1"/>
  <c r="E7" i="7"/>
  <c r="E110" i="7"/>
  <c r="J37" i="6"/>
  <c r="J36" i="6"/>
  <c r="AY99" i="1" s="1"/>
  <c r="J35" i="6"/>
  <c r="AX99" i="1"/>
  <c r="BI150" i="6"/>
  <c r="BH150" i="6"/>
  <c r="BG150" i="6"/>
  <c r="BF150" i="6"/>
  <c r="T150" i="6"/>
  <c r="T149" i="6" s="1"/>
  <c r="R150" i="6"/>
  <c r="R149" i="6"/>
  <c r="P150" i="6"/>
  <c r="P149" i="6" s="1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J37" i="5"/>
  <c r="J36" i="5"/>
  <c r="AY98" i="1" s="1"/>
  <c r="J35" i="5"/>
  <c r="AX98" i="1"/>
  <c r="BI152" i="5"/>
  <c r="BH152" i="5"/>
  <c r="BG152" i="5"/>
  <c r="BF152" i="5"/>
  <c r="T152" i="5"/>
  <c r="T151" i="5" s="1"/>
  <c r="R152" i="5"/>
  <c r="R151" i="5"/>
  <c r="P152" i="5"/>
  <c r="P151" i="5" s="1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6" i="5"/>
  <c r="BH136" i="5"/>
  <c r="BG136" i="5"/>
  <c r="BF136" i="5"/>
  <c r="T136" i="5"/>
  <c r="T135" i="5" s="1"/>
  <c r="R136" i="5"/>
  <c r="R135" i="5"/>
  <c r="P136" i="5"/>
  <c r="P135" i="5" s="1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2" i="5"/>
  <c r="BH122" i="5"/>
  <c r="BG122" i="5"/>
  <c r="BF122" i="5"/>
  <c r="T122" i="5"/>
  <c r="R122" i="5"/>
  <c r="P122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/>
  <c r="J17" i="5"/>
  <c r="J12" i="5"/>
  <c r="J114" i="5" s="1"/>
  <c r="E7" i="5"/>
  <c r="E110" i="5" s="1"/>
  <c r="J37" i="4"/>
  <c r="J36" i="4"/>
  <c r="AY97" i="1"/>
  <c r="J35" i="4"/>
  <c r="AX97" i="1" s="1"/>
  <c r="BI565" i="4"/>
  <c r="BH565" i="4"/>
  <c r="BG565" i="4"/>
  <c r="BF565" i="4"/>
  <c r="T565" i="4"/>
  <c r="T564" i="4"/>
  <c r="T563" i="4" s="1"/>
  <c r="R565" i="4"/>
  <c r="R564" i="4"/>
  <c r="R563" i="4"/>
  <c r="P565" i="4"/>
  <c r="P564" i="4" s="1"/>
  <c r="P563" i="4" s="1"/>
  <c r="BI562" i="4"/>
  <c r="BH562" i="4"/>
  <c r="BG562" i="4"/>
  <c r="BF562" i="4"/>
  <c r="T562" i="4"/>
  <c r="T561" i="4" s="1"/>
  <c r="R562" i="4"/>
  <c r="R561" i="4" s="1"/>
  <c r="P562" i="4"/>
  <c r="P561" i="4" s="1"/>
  <c r="BI559" i="4"/>
  <c r="BH559" i="4"/>
  <c r="BG559" i="4"/>
  <c r="BF559" i="4"/>
  <c r="T559" i="4"/>
  <c r="R559" i="4"/>
  <c r="P559" i="4"/>
  <c r="BI557" i="4"/>
  <c r="BH557" i="4"/>
  <c r="BG557" i="4"/>
  <c r="BF557" i="4"/>
  <c r="T557" i="4"/>
  <c r="R557" i="4"/>
  <c r="P557" i="4"/>
  <c r="BI550" i="4"/>
  <c r="BH550" i="4"/>
  <c r="BG550" i="4"/>
  <c r="BF550" i="4"/>
  <c r="T550" i="4"/>
  <c r="R550" i="4"/>
  <c r="P550" i="4"/>
  <c r="BI548" i="4"/>
  <c r="BH548" i="4"/>
  <c r="BG548" i="4"/>
  <c r="BF548" i="4"/>
  <c r="T548" i="4"/>
  <c r="R548" i="4"/>
  <c r="P548" i="4"/>
  <c r="BI546" i="4"/>
  <c r="BH546" i="4"/>
  <c r="BG546" i="4"/>
  <c r="BF546" i="4"/>
  <c r="T546" i="4"/>
  <c r="R546" i="4"/>
  <c r="P546" i="4"/>
  <c r="BI542" i="4"/>
  <c r="BH542" i="4"/>
  <c r="BG542" i="4"/>
  <c r="BF542" i="4"/>
  <c r="T542" i="4"/>
  <c r="R542" i="4"/>
  <c r="P542" i="4"/>
  <c r="BI534" i="4"/>
  <c r="BH534" i="4"/>
  <c r="BG534" i="4"/>
  <c r="BF534" i="4"/>
  <c r="T534" i="4"/>
  <c r="R534" i="4"/>
  <c r="P534" i="4"/>
  <c r="BI524" i="4"/>
  <c r="BH524" i="4"/>
  <c r="BG524" i="4"/>
  <c r="BF524" i="4"/>
  <c r="T524" i="4"/>
  <c r="R524" i="4"/>
  <c r="P524" i="4"/>
  <c r="BI520" i="4"/>
  <c r="BH520" i="4"/>
  <c r="BG520" i="4"/>
  <c r="BF520" i="4"/>
  <c r="T520" i="4"/>
  <c r="R520" i="4"/>
  <c r="P520" i="4"/>
  <c r="BI517" i="4"/>
  <c r="BH517" i="4"/>
  <c r="BG517" i="4"/>
  <c r="BF517" i="4"/>
  <c r="T517" i="4"/>
  <c r="R517" i="4"/>
  <c r="P517" i="4"/>
  <c r="BI509" i="4"/>
  <c r="BH509" i="4"/>
  <c r="BG509" i="4"/>
  <c r="BF509" i="4"/>
  <c r="T509" i="4"/>
  <c r="R509" i="4"/>
  <c r="P509" i="4"/>
  <c r="BI500" i="4"/>
  <c r="BH500" i="4"/>
  <c r="BG500" i="4"/>
  <c r="BF500" i="4"/>
  <c r="T500" i="4"/>
  <c r="R500" i="4"/>
  <c r="P500" i="4"/>
  <c r="BI499" i="4"/>
  <c r="BH499" i="4"/>
  <c r="BG499" i="4"/>
  <c r="BF499" i="4"/>
  <c r="T499" i="4"/>
  <c r="R499" i="4"/>
  <c r="P499" i="4"/>
  <c r="BI498" i="4"/>
  <c r="BH498" i="4"/>
  <c r="BG498" i="4"/>
  <c r="BF498" i="4"/>
  <c r="T498" i="4"/>
  <c r="R498" i="4"/>
  <c r="P498" i="4"/>
  <c r="BI496" i="4"/>
  <c r="BH496" i="4"/>
  <c r="BG496" i="4"/>
  <c r="BF496" i="4"/>
  <c r="T496" i="4"/>
  <c r="R496" i="4"/>
  <c r="P496" i="4"/>
  <c r="BI494" i="4"/>
  <c r="BH494" i="4"/>
  <c r="BG494" i="4"/>
  <c r="BF494" i="4"/>
  <c r="T494" i="4"/>
  <c r="R494" i="4"/>
  <c r="P494" i="4"/>
  <c r="BI492" i="4"/>
  <c r="BH492" i="4"/>
  <c r="BG492" i="4"/>
  <c r="BF492" i="4"/>
  <c r="T492" i="4"/>
  <c r="R492" i="4"/>
  <c r="P492" i="4"/>
  <c r="BI488" i="4"/>
  <c r="BH488" i="4"/>
  <c r="BG488" i="4"/>
  <c r="BF488" i="4"/>
  <c r="T488" i="4"/>
  <c r="R488" i="4"/>
  <c r="P488" i="4"/>
  <c r="BI486" i="4"/>
  <c r="BH486" i="4"/>
  <c r="BG486" i="4"/>
  <c r="BF486" i="4"/>
  <c r="T486" i="4"/>
  <c r="R486" i="4"/>
  <c r="P486" i="4"/>
  <c r="BI482" i="4"/>
  <c r="BH482" i="4"/>
  <c r="BG482" i="4"/>
  <c r="BF482" i="4"/>
  <c r="T482" i="4"/>
  <c r="R482" i="4"/>
  <c r="P482" i="4"/>
  <c r="BI478" i="4"/>
  <c r="BH478" i="4"/>
  <c r="BG478" i="4"/>
  <c r="BF478" i="4"/>
  <c r="T478" i="4"/>
  <c r="R478" i="4"/>
  <c r="P478" i="4"/>
  <c r="BI473" i="4"/>
  <c r="BH473" i="4"/>
  <c r="BG473" i="4"/>
  <c r="BF473" i="4"/>
  <c r="T473" i="4"/>
  <c r="R473" i="4"/>
  <c r="P473" i="4"/>
  <c r="BI468" i="4"/>
  <c r="BH468" i="4"/>
  <c r="BG468" i="4"/>
  <c r="BF468" i="4"/>
  <c r="T468" i="4"/>
  <c r="R468" i="4"/>
  <c r="P468" i="4"/>
  <c r="BI466" i="4"/>
  <c r="BH466" i="4"/>
  <c r="BG466" i="4"/>
  <c r="BF466" i="4"/>
  <c r="T466" i="4"/>
  <c r="R466" i="4"/>
  <c r="P466" i="4"/>
  <c r="BI464" i="4"/>
  <c r="BH464" i="4"/>
  <c r="BG464" i="4"/>
  <c r="BF464" i="4"/>
  <c r="T464" i="4"/>
  <c r="R464" i="4"/>
  <c r="P464" i="4"/>
  <c r="BI460" i="4"/>
  <c r="BH460" i="4"/>
  <c r="BG460" i="4"/>
  <c r="BF460" i="4"/>
  <c r="T460" i="4"/>
  <c r="R460" i="4"/>
  <c r="P460" i="4"/>
  <c r="BI459" i="4"/>
  <c r="BH459" i="4"/>
  <c r="BG459" i="4"/>
  <c r="BF459" i="4"/>
  <c r="T459" i="4"/>
  <c r="R459" i="4"/>
  <c r="P459" i="4"/>
  <c r="BI458" i="4"/>
  <c r="BH458" i="4"/>
  <c r="BG458" i="4"/>
  <c r="BF458" i="4"/>
  <c r="T458" i="4"/>
  <c r="R458" i="4"/>
  <c r="P458" i="4"/>
  <c r="BI457" i="4"/>
  <c r="BH457" i="4"/>
  <c r="BG457" i="4"/>
  <c r="BF457" i="4"/>
  <c r="T457" i="4"/>
  <c r="R457" i="4"/>
  <c r="P457" i="4"/>
  <c r="BI455" i="4"/>
  <c r="BH455" i="4"/>
  <c r="BG455" i="4"/>
  <c r="BF455" i="4"/>
  <c r="T455" i="4"/>
  <c r="R455" i="4"/>
  <c r="P455" i="4"/>
  <c r="BI454" i="4"/>
  <c r="BH454" i="4"/>
  <c r="BG454" i="4"/>
  <c r="BF454" i="4"/>
  <c r="T454" i="4"/>
  <c r="R454" i="4"/>
  <c r="P454" i="4"/>
  <c r="BI453" i="4"/>
  <c r="BH453" i="4"/>
  <c r="BG453" i="4"/>
  <c r="BF453" i="4"/>
  <c r="T453" i="4"/>
  <c r="R453" i="4"/>
  <c r="P453" i="4"/>
  <c r="BI451" i="4"/>
  <c r="BH451" i="4"/>
  <c r="BG451" i="4"/>
  <c r="BF451" i="4"/>
  <c r="T451" i="4"/>
  <c r="R451" i="4"/>
  <c r="P451" i="4"/>
  <c r="BI449" i="4"/>
  <c r="BH449" i="4"/>
  <c r="BG449" i="4"/>
  <c r="BF449" i="4"/>
  <c r="T449" i="4"/>
  <c r="R449" i="4"/>
  <c r="P449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7" i="4"/>
  <c r="BH437" i="4"/>
  <c r="BG437" i="4"/>
  <c r="BF437" i="4"/>
  <c r="T437" i="4"/>
  <c r="R437" i="4"/>
  <c r="P437" i="4"/>
  <c r="BI436" i="4"/>
  <c r="BH436" i="4"/>
  <c r="BG436" i="4"/>
  <c r="BF436" i="4"/>
  <c r="T436" i="4"/>
  <c r="R436" i="4"/>
  <c r="P436" i="4"/>
  <c r="BI434" i="4"/>
  <c r="BH434" i="4"/>
  <c r="BG434" i="4"/>
  <c r="BF434" i="4"/>
  <c r="T434" i="4"/>
  <c r="R434" i="4"/>
  <c r="P434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1" i="4"/>
  <c r="BH421" i="4"/>
  <c r="BG421" i="4"/>
  <c r="BF421" i="4"/>
  <c r="T421" i="4"/>
  <c r="R421" i="4"/>
  <c r="P421" i="4"/>
  <c r="BI419" i="4"/>
  <c r="BH419" i="4"/>
  <c r="BG419" i="4"/>
  <c r="BF419" i="4"/>
  <c r="T419" i="4"/>
  <c r="R419" i="4"/>
  <c r="P419" i="4"/>
  <c r="BI416" i="4"/>
  <c r="BH416" i="4"/>
  <c r="BG416" i="4"/>
  <c r="BF416" i="4"/>
  <c r="T416" i="4"/>
  <c r="R416" i="4"/>
  <c r="P416" i="4"/>
  <c r="BI413" i="4"/>
  <c r="BH413" i="4"/>
  <c r="BG413" i="4"/>
  <c r="BF413" i="4"/>
  <c r="T413" i="4"/>
  <c r="R413" i="4"/>
  <c r="P413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1" i="4"/>
  <c r="BH401" i="4"/>
  <c r="BG401" i="4"/>
  <c r="BF401" i="4"/>
  <c r="T401" i="4"/>
  <c r="R401" i="4"/>
  <c r="P401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1" i="4"/>
  <c r="BH381" i="4"/>
  <c r="BG381" i="4"/>
  <c r="BF381" i="4"/>
  <c r="T381" i="4"/>
  <c r="R381" i="4"/>
  <c r="P381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1" i="4"/>
  <c r="BH371" i="4"/>
  <c r="BG371" i="4"/>
  <c r="BF371" i="4"/>
  <c r="T371" i="4"/>
  <c r="R371" i="4"/>
  <c r="P371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6" i="4"/>
  <c r="BH336" i="4"/>
  <c r="BG336" i="4"/>
  <c r="BF336" i="4"/>
  <c r="T336" i="4"/>
  <c r="R336" i="4"/>
  <c r="P336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0" i="4"/>
  <c r="BH280" i="4"/>
  <c r="BG280" i="4"/>
  <c r="BF280" i="4"/>
  <c r="T280" i="4"/>
  <c r="R280" i="4"/>
  <c r="P280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05" i="4"/>
  <c r="BH205" i="4"/>
  <c r="BG205" i="4"/>
  <c r="BF205" i="4"/>
  <c r="T205" i="4"/>
  <c r="R205" i="4"/>
  <c r="P205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7" i="4"/>
  <c r="BH137" i="4"/>
  <c r="BG137" i="4"/>
  <c r="BF137" i="4"/>
  <c r="T137" i="4"/>
  <c r="R137" i="4"/>
  <c r="P137" i="4"/>
  <c r="BI130" i="4"/>
  <c r="BH130" i="4"/>
  <c r="BG130" i="4"/>
  <c r="BF130" i="4"/>
  <c r="T130" i="4"/>
  <c r="R130" i="4"/>
  <c r="P130" i="4"/>
  <c r="J124" i="4"/>
  <c r="F121" i="4"/>
  <c r="E119" i="4"/>
  <c r="J92" i="4"/>
  <c r="F89" i="4"/>
  <c r="E87" i="4"/>
  <c r="J21" i="4"/>
  <c r="E21" i="4"/>
  <c r="J123" i="4" s="1"/>
  <c r="J20" i="4"/>
  <c r="J18" i="4"/>
  <c r="E18" i="4"/>
  <c r="F124" i="4" s="1"/>
  <c r="J17" i="4"/>
  <c r="J15" i="4"/>
  <c r="E15" i="4"/>
  <c r="F91" i="4" s="1"/>
  <c r="J14" i="4"/>
  <c r="J12" i="4"/>
  <c r="J121" i="4"/>
  <c r="E7" i="4"/>
  <c r="E117" i="4" s="1"/>
  <c r="J37" i="3"/>
  <c r="J36" i="3"/>
  <c r="AY96" i="1" s="1"/>
  <c r="J35" i="3"/>
  <c r="AX96" i="1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92" i="3" s="1"/>
  <c r="J17" i="3"/>
  <c r="J12" i="3"/>
  <c r="J89" i="3"/>
  <c r="E7" i="3"/>
  <c r="E85" i="3" s="1"/>
  <c r="J37" i="2"/>
  <c r="J36" i="2"/>
  <c r="AY95" i="1" s="1"/>
  <c r="J35" i="2"/>
  <c r="AX95" i="1"/>
  <c r="BI131" i="2"/>
  <c r="BH131" i="2"/>
  <c r="BG131" i="2"/>
  <c r="BF131" i="2"/>
  <c r="T131" i="2"/>
  <c r="T130" i="2" s="1"/>
  <c r="R131" i="2"/>
  <c r="R130" i="2" s="1"/>
  <c r="P131" i="2"/>
  <c r="P130" i="2" s="1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92" i="2" s="1"/>
  <c r="J17" i="2"/>
  <c r="J12" i="2"/>
  <c r="J114" i="2"/>
  <c r="E7" i="2"/>
  <c r="E110" i="2" s="1"/>
  <c r="L90" i="1"/>
  <c r="AM90" i="1"/>
  <c r="AM89" i="1"/>
  <c r="L89" i="1"/>
  <c r="AM87" i="1"/>
  <c r="L87" i="1"/>
  <c r="L85" i="1"/>
  <c r="L84" i="1"/>
  <c r="BK206" i="7"/>
  <c r="J206" i="7"/>
  <c r="BK205" i="7"/>
  <c r="J205" i="7"/>
  <c r="BK204" i="7"/>
  <c r="J204" i="7"/>
  <c r="J203" i="7"/>
  <c r="BK202" i="7"/>
  <c r="BK201" i="7"/>
  <c r="J200" i="7"/>
  <c r="J198" i="7"/>
  <c r="J197" i="7"/>
  <c r="BK196" i="7"/>
  <c r="J196" i="7"/>
  <c r="J185" i="7"/>
  <c r="BK178" i="7"/>
  <c r="J176" i="7"/>
  <c r="BK174" i="7"/>
  <c r="BK173" i="7"/>
  <c r="BK171" i="7"/>
  <c r="J170" i="7"/>
  <c r="BK166" i="7"/>
  <c r="BK164" i="7"/>
  <c r="BK162" i="7"/>
  <c r="BK161" i="7"/>
  <c r="BK158" i="7"/>
  <c r="J157" i="7"/>
  <c r="BK150" i="7"/>
  <c r="BK149" i="7"/>
  <c r="J148" i="7"/>
  <c r="J147" i="7"/>
  <c r="BK145" i="7"/>
  <c r="BK137" i="7"/>
  <c r="BK136" i="7"/>
  <c r="J134" i="7"/>
  <c r="BK129" i="7"/>
  <c r="J128" i="7"/>
  <c r="J127" i="7"/>
  <c r="BK126" i="7"/>
  <c r="BK125" i="7"/>
  <c r="BK124" i="7"/>
  <c r="BK123" i="7"/>
  <c r="BK150" i="6"/>
  <c r="BK145" i="6"/>
  <c r="BK138" i="6"/>
  <c r="BK137" i="6"/>
  <c r="J133" i="6"/>
  <c r="BK128" i="6"/>
  <c r="BK123" i="6"/>
  <c r="BK152" i="5"/>
  <c r="J147" i="5"/>
  <c r="J143" i="5"/>
  <c r="J131" i="5"/>
  <c r="BK127" i="5"/>
  <c r="BK122" i="5"/>
  <c r="BK565" i="4"/>
  <c r="J562" i="4"/>
  <c r="BK559" i="4"/>
  <c r="BK550" i="4"/>
  <c r="BK548" i="4"/>
  <c r="BK546" i="4"/>
  <c r="BK542" i="4"/>
  <c r="BK534" i="4"/>
  <c r="J534" i="4"/>
  <c r="J524" i="4"/>
  <c r="BK520" i="4"/>
  <c r="BK517" i="4"/>
  <c r="J500" i="4"/>
  <c r="BK498" i="4"/>
  <c r="J492" i="4"/>
  <c r="J486" i="4"/>
  <c r="J482" i="4"/>
  <c r="BK478" i="4"/>
  <c r="J473" i="4"/>
  <c r="J468" i="4"/>
  <c r="BK466" i="4"/>
  <c r="BK464" i="4"/>
  <c r="J460" i="4"/>
  <c r="BK459" i="4"/>
  <c r="BK458" i="4"/>
  <c r="J457" i="4"/>
  <c r="J455" i="4"/>
  <c r="J454" i="4"/>
  <c r="BK453" i="4"/>
  <c r="J451" i="4"/>
  <c r="BK449" i="4"/>
  <c r="BK447" i="4"/>
  <c r="J445" i="4"/>
  <c r="J442" i="4"/>
  <c r="BK440" i="4"/>
  <c r="BK437" i="4"/>
  <c r="J434" i="4"/>
  <c r="J433" i="4"/>
  <c r="BK432" i="4"/>
  <c r="BK431" i="4"/>
  <c r="J429" i="4"/>
  <c r="J428" i="4"/>
  <c r="J427" i="4"/>
  <c r="BK421" i="4"/>
  <c r="J419" i="4"/>
  <c r="BK416" i="4"/>
  <c r="J413" i="4"/>
  <c r="J411" i="4"/>
  <c r="BK409" i="4"/>
  <c r="J401" i="4"/>
  <c r="BK396" i="4"/>
  <c r="J394" i="4"/>
  <c r="BK384" i="4"/>
  <c r="BK382" i="4"/>
  <c r="J381" i="4"/>
  <c r="BK377" i="4"/>
  <c r="BK375" i="4"/>
  <c r="J371" i="4"/>
  <c r="BK362" i="4"/>
  <c r="J353" i="4"/>
  <c r="J349" i="4"/>
  <c r="J347" i="4"/>
  <c r="J343" i="4"/>
  <c r="BK341" i="4"/>
  <c r="BK339" i="4"/>
  <c r="J332" i="4"/>
  <c r="J331" i="4"/>
  <c r="BK325" i="4"/>
  <c r="J319" i="4"/>
  <c r="J317" i="4"/>
  <c r="J316" i="4"/>
  <c r="BK315" i="4"/>
  <c r="BK312" i="4"/>
  <c r="J311" i="4"/>
  <c r="BK309" i="4"/>
  <c r="J307" i="4"/>
  <c r="BK305" i="4"/>
  <c r="J304" i="4"/>
  <c r="BK301" i="4"/>
  <c r="J296" i="4"/>
  <c r="BK294" i="4"/>
  <c r="J289" i="4"/>
  <c r="J286" i="4"/>
  <c r="BK285" i="4"/>
  <c r="BK269" i="4"/>
  <c r="J266" i="4"/>
  <c r="BK264" i="4"/>
  <c r="BK260" i="4"/>
  <c r="J258" i="4"/>
  <c r="BK257" i="4"/>
  <c r="J256" i="4"/>
  <c r="BK254" i="4"/>
  <c r="J241" i="4"/>
  <c r="BK237" i="4"/>
  <c r="J236" i="4"/>
  <c r="J234" i="4"/>
  <c r="J233" i="4"/>
  <c r="BK230" i="4"/>
  <c r="J227" i="4"/>
  <c r="J222" i="4"/>
  <c r="BK221" i="4"/>
  <c r="J205" i="4"/>
  <c r="BK192" i="4"/>
  <c r="BK190" i="4"/>
  <c r="BK188" i="4"/>
  <c r="BK184" i="4"/>
  <c r="J175" i="4"/>
  <c r="J168" i="4"/>
  <c r="BK160" i="4"/>
  <c r="BK150" i="4"/>
  <c r="BK143" i="4"/>
  <c r="BK130" i="4"/>
  <c r="BK123" i="3"/>
  <c r="J121" i="3"/>
  <c r="BK131" i="2"/>
  <c r="BK128" i="2"/>
  <c r="J127" i="2"/>
  <c r="J124" i="2"/>
  <c r="BK203" i="7"/>
  <c r="J202" i="7"/>
  <c r="J201" i="7"/>
  <c r="BK200" i="7"/>
  <c r="BK198" i="7"/>
  <c r="BK197" i="7"/>
  <c r="J179" i="7"/>
  <c r="J165" i="7"/>
  <c r="BK163" i="7"/>
  <c r="J162" i="7"/>
  <c r="BK130" i="7"/>
  <c r="J124" i="7"/>
  <c r="J123" i="7"/>
  <c r="J141" i="6"/>
  <c r="J126" i="6"/>
  <c r="J123" i="6"/>
  <c r="J136" i="5"/>
  <c r="BK195" i="7"/>
  <c r="J194" i="7"/>
  <c r="BK193" i="7"/>
  <c r="BK192" i="7"/>
  <c r="BK191" i="7"/>
  <c r="J190" i="7"/>
  <c r="J189" i="7"/>
  <c r="J188" i="7"/>
  <c r="J187" i="7"/>
  <c r="BK186" i="7"/>
  <c r="BK185" i="7"/>
  <c r="J184" i="7"/>
  <c r="J182" i="7"/>
  <c r="BK181" i="7"/>
  <c r="J180" i="7"/>
  <c r="J178" i="7"/>
  <c r="J177" i="7"/>
  <c r="BK175" i="7"/>
  <c r="J174" i="7"/>
  <c r="J172" i="7"/>
  <c r="J171" i="7"/>
  <c r="BK170" i="7"/>
  <c r="J169" i="7"/>
  <c r="BK168" i="7"/>
  <c r="BK167" i="7"/>
  <c r="BK165" i="7"/>
  <c r="J163" i="7"/>
  <c r="J160" i="7"/>
  <c r="J159" i="7"/>
  <c r="BK156" i="7"/>
  <c r="BK155" i="7"/>
  <c r="BK154" i="7"/>
  <c r="BK152" i="7"/>
  <c r="BK151" i="7"/>
  <c r="J149" i="7"/>
  <c r="BK147" i="7"/>
  <c r="BK146" i="7"/>
  <c r="J144" i="7"/>
  <c r="BK143" i="7"/>
  <c r="BK142" i="7"/>
  <c r="BK141" i="7"/>
  <c r="J140" i="7"/>
  <c r="J139" i="7"/>
  <c r="BK138" i="7"/>
  <c r="J135" i="7"/>
  <c r="BK134" i="7"/>
  <c r="BK133" i="7"/>
  <c r="J132" i="7"/>
  <c r="BK131" i="7"/>
  <c r="J130" i="7"/>
  <c r="J129" i="7"/>
  <c r="BK128" i="7"/>
  <c r="J122" i="7"/>
  <c r="J150" i="6"/>
  <c r="J145" i="6"/>
  <c r="J138" i="6"/>
  <c r="BK130" i="6"/>
  <c r="J152" i="5"/>
  <c r="BK147" i="5"/>
  <c r="BK136" i="5"/>
  <c r="J122" i="5"/>
  <c r="J565" i="4"/>
  <c r="BK562" i="4"/>
  <c r="J559" i="4"/>
  <c r="BK557" i="4"/>
  <c r="J550" i="4"/>
  <c r="J548" i="4"/>
  <c r="J546" i="4"/>
  <c r="J542" i="4"/>
  <c r="BK524" i="4"/>
  <c r="J520" i="4"/>
  <c r="J517" i="4"/>
  <c r="BK509" i="4"/>
  <c r="BK500" i="4"/>
  <c r="BK499" i="4"/>
  <c r="BK496" i="4"/>
  <c r="BK494" i="4"/>
  <c r="BK488" i="4"/>
  <c r="BK486" i="4"/>
  <c r="J478" i="4"/>
  <c r="J438" i="4"/>
  <c r="J437" i="4"/>
  <c r="J436" i="4"/>
  <c r="BK434" i="4"/>
  <c r="J432" i="4"/>
  <c r="J431" i="4"/>
  <c r="BK428" i="4"/>
  <c r="BK425" i="4"/>
  <c r="J384" i="4"/>
  <c r="J382" i="4"/>
  <c r="J364" i="4"/>
  <c r="J362" i="4"/>
  <c r="BK360" i="4"/>
  <c r="BK355" i="4"/>
  <c r="BK353" i="4"/>
  <c r="BK349" i="4"/>
  <c r="BK343" i="4"/>
  <c r="BK336" i="4"/>
  <c r="BK331" i="4"/>
  <c r="J327" i="4"/>
  <c r="J325" i="4"/>
  <c r="J321" i="4"/>
  <c r="BK319" i="4"/>
  <c r="BK316" i="4"/>
  <c r="J315" i="4"/>
  <c r="J313" i="4"/>
  <c r="J305" i="4"/>
  <c r="J301" i="4"/>
  <c r="BK298" i="4"/>
  <c r="J294" i="4"/>
  <c r="BK289" i="4"/>
  <c r="J280" i="4"/>
  <c r="J264" i="4"/>
  <c r="BK262" i="4"/>
  <c r="BK258" i="4"/>
  <c r="BK256" i="4"/>
  <c r="BK241" i="4"/>
  <c r="J237" i="4"/>
  <c r="BK236" i="4"/>
  <c r="BK233" i="4"/>
  <c r="J231" i="4"/>
  <c r="BK228" i="4"/>
  <c r="BK200" i="4"/>
  <c r="BK198" i="4"/>
  <c r="J192" i="4"/>
  <c r="J188" i="4"/>
  <c r="J184" i="4"/>
  <c r="BK180" i="4"/>
  <c r="BK170" i="4"/>
  <c r="BK168" i="4"/>
  <c r="J160" i="4"/>
  <c r="J155" i="4"/>
  <c r="J150" i="4"/>
  <c r="J148" i="4"/>
  <c r="J143" i="4"/>
  <c r="J137" i="4"/>
  <c r="J123" i="3"/>
  <c r="J122" i="3"/>
  <c r="J131" i="2"/>
  <c r="BK125" i="2"/>
  <c r="BK123" i="2"/>
  <c r="AS94" i="1"/>
  <c r="J195" i="7"/>
  <c r="BK194" i="7"/>
  <c r="J193" i="7"/>
  <c r="J192" i="7"/>
  <c r="J191" i="7"/>
  <c r="BK190" i="7"/>
  <c r="BK189" i="7"/>
  <c r="BK188" i="7"/>
  <c r="BK187" i="7"/>
  <c r="J186" i="7"/>
  <c r="BK184" i="7"/>
  <c r="BK182" i="7"/>
  <c r="J181" i="7"/>
  <c r="BK180" i="7"/>
  <c r="BK179" i="7"/>
  <c r="BK177" i="7"/>
  <c r="BK176" i="7"/>
  <c r="J175" i="7"/>
  <c r="J173" i="7"/>
  <c r="BK172" i="7"/>
  <c r="BK169" i="7"/>
  <c r="J168" i="7"/>
  <c r="J167" i="7"/>
  <c r="J166" i="7"/>
  <c r="J164" i="7"/>
  <c r="J161" i="7"/>
  <c r="BK160" i="7"/>
  <c r="BK159" i="7"/>
  <c r="J158" i="7"/>
  <c r="BK157" i="7"/>
  <c r="J156" i="7"/>
  <c r="J155" i="7"/>
  <c r="J154" i="7"/>
  <c r="J152" i="7"/>
  <c r="J151" i="7"/>
  <c r="J150" i="7"/>
  <c r="BK148" i="7"/>
  <c r="J146" i="7"/>
  <c r="J145" i="7"/>
  <c r="BK144" i="7"/>
  <c r="J143" i="7"/>
  <c r="J142" i="7"/>
  <c r="J141" i="7"/>
  <c r="BK140" i="7"/>
  <c r="BK139" i="7"/>
  <c r="J138" i="7"/>
  <c r="J137" i="7"/>
  <c r="J136" i="7"/>
  <c r="BK135" i="7"/>
  <c r="J133" i="7"/>
  <c r="BK132" i="7"/>
  <c r="J131" i="7"/>
  <c r="BK127" i="7"/>
  <c r="J126" i="7"/>
  <c r="J125" i="7"/>
  <c r="BK122" i="7"/>
  <c r="BK141" i="6"/>
  <c r="J137" i="6"/>
  <c r="BK133" i="6"/>
  <c r="J130" i="6"/>
  <c r="J128" i="6"/>
  <c r="BK126" i="6"/>
  <c r="BK143" i="5"/>
  <c r="BK131" i="5"/>
  <c r="J127" i="5"/>
  <c r="J557" i="4"/>
  <c r="J509" i="4"/>
  <c r="J499" i="4"/>
  <c r="J498" i="4"/>
  <c r="J496" i="4"/>
  <c r="J494" i="4"/>
  <c r="BK492" i="4"/>
  <c r="J488" i="4"/>
  <c r="BK482" i="4"/>
  <c r="BK473" i="4"/>
  <c r="BK468" i="4"/>
  <c r="J466" i="4"/>
  <c r="J464" i="4"/>
  <c r="BK460" i="4"/>
  <c r="J459" i="4"/>
  <c r="J458" i="4"/>
  <c r="BK457" i="4"/>
  <c r="BK455" i="4"/>
  <c r="BK454" i="4"/>
  <c r="J453" i="4"/>
  <c r="BK451" i="4"/>
  <c r="J449" i="4"/>
  <c r="J447" i="4"/>
  <c r="BK445" i="4"/>
  <c r="BK442" i="4"/>
  <c r="J440" i="4"/>
  <c r="BK438" i="4"/>
  <c r="BK436" i="4"/>
  <c r="BK433" i="4"/>
  <c r="BK429" i="4"/>
  <c r="BK427" i="4"/>
  <c r="J425" i="4"/>
  <c r="J421" i="4"/>
  <c r="BK419" i="4"/>
  <c r="J416" i="4"/>
  <c r="BK413" i="4"/>
  <c r="BK411" i="4"/>
  <c r="J409" i="4"/>
  <c r="BK401" i="4"/>
  <c r="J396" i="4"/>
  <c r="BK394" i="4"/>
  <c r="BK381" i="4"/>
  <c r="J377" i="4"/>
  <c r="J375" i="4"/>
  <c r="BK371" i="4"/>
  <c r="BK364" i="4"/>
  <c r="J360" i="4"/>
  <c r="J355" i="4"/>
  <c r="BK347" i="4"/>
  <c r="J341" i="4"/>
  <c r="J339" i="4"/>
  <c r="J336" i="4"/>
  <c r="BK332" i="4"/>
  <c r="BK327" i="4"/>
  <c r="BK321" i="4"/>
  <c r="BK317" i="4"/>
  <c r="BK313" i="4"/>
  <c r="J312" i="4"/>
  <c r="BK311" i="4"/>
  <c r="J309" i="4"/>
  <c r="BK307" i="4"/>
  <c r="BK304" i="4"/>
  <c r="J298" i="4"/>
  <c r="BK296" i="4"/>
  <c r="BK286" i="4"/>
  <c r="J285" i="4"/>
  <c r="BK280" i="4"/>
  <c r="J269" i="4"/>
  <c r="BK266" i="4"/>
  <c r="J262" i="4"/>
  <c r="J260" i="4"/>
  <c r="J257" i="4"/>
  <c r="J254" i="4"/>
  <c r="BK234" i="4"/>
  <c r="BK231" i="4"/>
  <c r="J230" i="4"/>
  <c r="J228" i="4"/>
  <c r="BK227" i="4"/>
  <c r="BK222" i="4"/>
  <c r="J221" i="4"/>
  <c r="BK205" i="4"/>
  <c r="J200" i="4"/>
  <c r="J198" i="4"/>
  <c r="J190" i="4"/>
  <c r="J180" i="4"/>
  <c r="BK175" i="4"/>
  <c r="J170" i="4"/>
  <c r="BK155" i="4"/>
  <c r="BK148" i="4"/>
  <c r="BK137" i="4"/>
  <c r="J130" i="4"/>
  <c r="BK122" i="3"/>
  <c r="BK121" i="3"/>
  <c r="J128" i="2"/>
  <c r="BK127" i="2"/>
  <c r="J125" i="2"/>
  <c r="BK124" i="2"/>
  <c r="J123" i="2"/>
  <c r="BK122" i="2" l="1"/>
  <c r="J122" i="2" s="1"/>
  <c r="J98" i="2" s="1"/>
  <c r="R122" i="2"/>
  <c r="P126" i="2"/>
  <c r="T120" i="3"/>
  <c r="T119" i="3" s="1"/>
  <c r="T118" i="3" s="1"/>
  <c r="R129" i="4"/>
  <c r="R352" i="4"/>
  <c r="P359" i="4"/>
  <c r="P370" i="4"/>
  <c r="P415" i="4"/>
  <c r="R444" i="4"/>
  <c r="BK508" i="4"/>
  <c r="J508" i="4"/>
  <c r="J104" i="4" s="1"/>
  <c r="P142" i="5"/>
  <c r="P121" i="5" s="1"/>
  <c r="P120" i="5" s="1"/>
  <c r="AU98" i="1" s="1"/>
  <c r="BK125" i="6"/>
  <c r="J125" i="6" s="1"/>
  <c r="J98" i="6" s="1"/>
  <c r="R125" i="6"/>
  <c r="R122" i="6" s="1"/>
  <c r="R121" i="6" s="1"/>
  <c r="BK140" i="6"/>
  <c r="J140" i="6" s="1"/>
  <c r="J100" i="6" s="1"/>
  <c r="T122" i="2"/>
  <c r="T121" i="2"/>
  <c r="T120" i="2" s="1"/>
  <c r="T126" i="2"/>
  <c r="P120" i="3"/>
  <c r="P119" i="3"/>
  <c r="P118" i="3" s="1"/>
  <c r="AU96" i="1" s="1"/>
  <c r="P129" i="4"/>
  <c r="P352" i="4"/>
  <c r="T352" i="4"/>
  <c r="R359" i="4"/>
  <c r="R370" i="4"/>
  <c r="R415" i="4"/>
  <c r="P444" i="4"/>
  <c r="P508" i="4"/>
  <c r="BK142" i="5"/>
  <c r="J142" i="5"/>
  <c r="J99" i="5" s="1"/>
  <c r="T125" i="6"/>
  <c r="R132" i="6"/>
  <c r="T140" i="6"/>
  <c r="BK129" i="4"/>
  <c r="BK352" i="4"/>
  <c r="J352" i="4" s="1"/>
  <c r="J99" i="4" s="1"/>
  <c r="BK370" i="4"/>
  <c r="J370" i="4"/>
  <c r="J101" i="4" s="1"/>
  <c r="T370" i="4"/>
  <c r="T415" i="4"/>
  <c r="T444" i="4"/>
  <c r="T508" i="4"/>
  <c r="R142" i="5"/>
  <c r="R121" i="5"/>
  <c r="R120" i="5"/>
  <c r="P125" i="6"/>
  <c r="P122" i="6" s="1"/>
  <c r="P121" i="6" s="1"/>
  <c r="AU99" i="1" s="1"/>
  <c r="P132" i="6"/>
  <c r="P140" i="6"/>
  <c r="P122" i="2"/>
  <c r="P121" i="2"/>
  <c r="P120" i="2" s="1"/>
  <c r="AU95" i="1" s="1"/>
  <c r="BK126" i="2"/>
  <c r="J126" i="2"/>
  <c r="J99" i="2" s="1"/>
  <c r="R126" i="2"/>
  <c r="BK120" i="3"/>
  <c r="BK119" i="3"/>
  <c r="J119" i="3" s="1"/>
  <c r="J97" i="3" s="1"/>
  <c r="R120" i="3"/>
  <c r="R119" i="3"/>
  <c r="R118" i="3" s="1"/>
  <c r="T129" i="4"/>
  <c r="BK359" i="4"/>
  <c r="J359" i="4" s="1"/>
  <c r="J100" i="4" s="1"/>
  <c r="T359" i="4"/>
  <c r="T128" i="4" s="1"/>
  <c r="T127" i="4" s="1"/>
  <c r="BK415" i="4"/>
  <c r="J415" i="4" s="1"/>
  <c r="J102" i="4" s="1"/>
  <c r="BK444" i="4"/>
  <c r="J444" i="4" s="1"/>
  <c r="J103" i="4" s="1"/>
  <c r="R508" i="4"/>
  <c r="T142" i="5"/>
  <c r="T121" i="5" s="1"/>
  <c r="T120" i="5" s="1"/>
  <c r="BK132" i="6"/>
  <c r="J132" i="6"/>
  <c r="J99" i="6" s="1"/>
  <c r="T132" i="6"/>
  <c r="T122" i="6" s="1"/>
  <c r="T121" i="6" s="1"/>
  <c r="R140" i="6"/>
  <c r="BK121" i="7"/>
  <c r="J121" i="7" s="1"/>
  <c r="J97" i="7" s="1"/>
  <c r="P121" i="7"/>
  <c r="R121" i="7"/>
  <c r="T121" i="7"/>
  <c r="BK153" i="7"/>
  <c r="J153" i="7"/>
  <c r="J98" i="7"/>
  <c r="P153" i="7"/>
  <c r="R153" i="7"/>
  <c r="T153" i="7"/>
  <c r="BK183" i="7"/>
  <c r="J183" i="7" s="1"/>
  <c r="J99" i="7" s="1"/>
  <c r="P183" i="7"/>
  <c r="R183" i="7"/>
  <c r="T183" i="7"/>
  <c r="BK199" i="7"/>
  <c r="J199" i="7"/>
  <c r="J100" i="7"/>
  <c r="P199" i="7"/>
  <c r="R199" i="7"/>
  <c r="T199" i="7"/>
  <c r="E85" i="2"/>
  <c r="J89" i="2"/>
  <c r="F117" i="2"/>
  <c r="BE123" i="2"/>
  <c r="BE127" i="2"/>
  <c r="BK130" i="2"/>
  <c r="J130" i="2" s="1"/>
  <c r="J100" i="2" s="1"/>
  <c r="E108" i="3"/>
  <c r="J112" i="3"/>
  <c r="BE123" i="3"/>
  <c r="J89" i="4"/>
  <c r="F92" i="4"/>
  <c r="F123" i="4"/>
  <c r="BE130" i="4"/>
  <c r="BE143" i="4"/>
  <c r="BE150" i="4"/>
  <c r="BE184" i="4"/>
  <c r="BE188" i="4"/>
  <c r="BE192" i="4"/>
  <c r="BE200" i="4"/>
  <c r="BE221" i="4"/>
  <c r="BE222" i="4"/>
  <c r="BE227" i="4"/>
  <c r="BE230" i="4"/>
  <c r="BE256" i="4"/>
  <c r="BE258" i="4"/>
  <c r="BE264" i="4"/>
  <c r="BE294" i="4"/>
  <c r="BE298" i="4"/>
  <c r="BE301" i="4"/>
  <c r="BE309" i="4"/>
  <c r="BE311" i="4"/>
  <c r="BE312" i="4"/>
  <c r="BE315" i="4"/>
  <c r="BE316" i="4"/>
  <c r="BE319" i="4"/>
  <c r="BE325" i="4"/>
  <c r="BE331" i="4"/>
  <c r="BE332" i="4"/>
  <c r="BE339" i="4"/>
  <c r="BE343" i="4"/>
  <c r="BE355" i="4"/>
  <c r="BE362" i="4"/>
  <c r="BE364" i="4"/>
  <c r="BE382" i="4"/>
  <c r="BE396" i="4"/>
  <c r="BE401" i="4"/>
  <c r="BE413" i="4"/>
  <c r="BE421" i="4"/>
  <c r="BE425" i="4"/>
  <c r="BE434" i="4"/>
  <c r="BE437" i="4"/>
  <c r="BE440" i="4"/>
  <c r="BE445" i="4"/>
  <c r="BE451" i="4"/>
  <c r="BE454" i="4"/>
  <c r="BE455" i="4"/>
  <c r="BE457" i="4"/>
  <c r="BE460" i="4"/>
  <c r="BE466" i="4"/>
  <c r="BE468" i="4"/>
  <c r="BE478" i="4"/>
  <c r="BE488" i="4"/>
  <c r="BE492" i="4"/>
  <c r="BE509" i="4"/>
  <c r="BE520" i="4"/>
  <c r="BE546" i="4"/>
  <c r="BE548" i="4"/>
  <c r="E85" i="5"/>
  <c r="J89" i="5"/>
  <c r="F92" i="5"/>
  <c r="BE131" i="5"/>
  <c r="BK135" i="5"/>
  <c r="J135" i="5"/>
  <c r="J98" i="5"/>
  <c r="E111" i="6"/>
  <c r="J115" i="6"/>
  <c r="BE123" i="6"/>
  <c r="BE130" i="6"/>
  <c r="BE141" i="6"/>
  <c r="E85" i="7"/>
  <c r="J89" i="7"/>
  <c r="F116" i="7"/>
  <c r="F117" i="7"/>
  <c r="BE122" i="7"/>
  <c r="BE123" i="7"/>
  <c r="BE126" i="7"/>
  <c r="BE128" i="7"/>
  <c r="BE129" i="7"/>
  <c r="BE133" i="7"/>
  <c r="BE134" i="7"/>
  <c r="BE137" i="7"/>
  <c r="BE140" i="7"/>
  <c r="BE143" i="7"/>
  <c r="BE144" i="7"/>
  <c r="BE149" i="7"/>
  <c r="BE151" i="7"/>
  <c r="BE154" i="7"/>
  <c r="BE156" i="7"/>
  <c r="BE157" i="7"/>
  <c r="BE158" i="7"/>
  <c r="BE162" i="7"/>
  <c r="BE170" i="7"/>
  <c r="BE175" i="7"/>
  <c r="BE177" i="7"/>
  <c r="BE180" i="7"/>
  <c r="BE186" i="7"/>
  <c r="BE188" i="7"/>
  <c r="BE189" i="7"/>
  <c r="BE124" i="2"/>
  <c r="F115" i="3"/>
  <c r="BE121" i="3"/>
  <c r="E85" i="4"/>
  <c r="J91" i="4"/>
  <c r="BE160" i="4"/>
  <c r="BE175" i="4"/>
  <c r="BE231" i="4"/>
  <c r="BE234" i="4"/>
  <c r="BE254" i="4"/>
  <c r="BE257" i="4"/>
  <c r="BE260" i="4"/>
  <c r="BE266" i="4"/>
  <c r="BE269" i="4"/>
  <c r="BE286" i="4"/>
  <c r="BE289" i="4"/>
  <c r="BE296" i="4"/>
  <c r="BE307" i="4"/>
  <c r="BE313" i="4"/>
  <c r="BE317" i="4"/>
  <c r="BE341" i="4"/>
  <c r="BE371" i="4"/>
  <c r="BE375" i="4"/>
  <c r="BE377" i="4"/>
  <c r="BE381" i="4"/>
  <c r="BE394" i="4"/>
  <c r="BE429" i="4"/>
  <c r="BE482" i="4"/>
  <c r="BE486" i="4"/>
  <c r="BE494" i="4"/>
  <c r="BE498" i="4"/>
  <c r="BE499" i="4"/>
  <c r="BE500" i="4"/>
  <c r="BE517" i="4"/>
  <c r="BE542" i="4"/>
  <c r="BE550" i="4"/>
  <c r="BE562" i="4"/>
  <c r="BE565" i="4"/>
  <c r="BK561" i="4"/>
  <c r="J561" i="4" s="1"/>
  <c r="J105" i="4" s="1"/>
  <c r="BE143" i="5"/>
  <c r="BE147" i="5"/>
  <c r="F118" i="6"/>
  <c r="BE128" i="6"/>
  <c r="BE138" i="6"/>
  <c r="BE124" i="7"/>
  <c r="BE125" i="7"/>
  <c r="BE141" i="7"/>
  <c r="BE145" i="7"/>
  <c r="BE146" i="7"/>
  <c r="BE147" i="7"/>
  <c r="BE148" i="7"/>
  <c r="BE150" i="7"/>
  <c r="BE152" i="7"/>
  <c r="BE155" i="7"/>
  <c r="BE159" i="7"/>
  <c r="BE160" i="7"/>
  <c r="BE163" i="7"/>
  <c r="BE172" i="7"/>
  <c r="BE174" i="7"/>
  <c r="BE176" i="7"/>
  <c r="BE178" i="7"/>
  <c r="BE179" i="7"/>
  <c r="BE181" i="7"/>
  <c r="BE182" i="7"/>
  <c r="BE184" i="7"/>
  <c r="BE185" i="7"/>
  <c r="BE187" i="7"/>
  <c r="BE190" i="7"/>
  <c r="BE191" i="7"/>
  <c r="BE192" i="7"/>
  <c r="BE193" i="7"/>
  <c r="BE195" i="7"/>
  <c r="BE127" i="5"/>
  <c r="BK151" i="5"/>
  <c r="J151" i="5" s="1"/>
  <c r="J100" i="5" s="1"/>
  <c r="BE126" i="6"/>
  <c r="BE137" i="6"/>
  <c r="BE145" i="6"/>
  <c r="BK149" i="6"/>
  <c r="J149" i="6"/>
  <c r="J101" i="6" s="1"/>
  <c r="BE127" i="7"/>
  <c r="BE135" i="7"/>
  <c r="BE164" i="7"/>
  <c r="BE166" i="7"/>
  <c r="BE168" i="7"/>
  <c r="BE169" i="7"/>
  <c r="BE171" i="7"/>
  <c r="BE173" i="7"/>
  <c r="BE197" i="7"/>
  <c r="BE203" i="7"/>
  <c r="BE125" i="2"/>
  <c r="BE128" i="2"/>
  <c r="BE131" i="2"/>
  <c r="BE122" i="3"/>
  <c r="BE137" i="4"/>
  <c r="BE148" i="4"/>
  <c r="BE155" i="4"/>
  <c r="BE168" i="4"/>
  <c r="BE170" i="4"/>
  <c r="BE180" i="4"/>
  <c r="BE190" i="4"/>
  <c r="BE198" i="4"/>
  <c r="BE205" i="4"/>
  <c r="BE228" i="4"/>
  <c r="BE233" i="4"/>
  <c r="BE236" i="4"/>
  <c r="BE237" i="4"/>
  <c r="BE241" i="4"/>
  <c r="BE262" i="4"/>
  <c r="BE280" i="4"/>
  <c r="BE285" i="4"/>
  <c r="BE304" i="4"/>
  <c r="BE305" i="4"/>
  <c r="BE321" i="4"/>
  <c r="BE327" i="4"/>
  <c r="BE336" i="4"/>
  <c r="BE347" i="4"/>
  <c r="BE349" i="4"/>
  <c r="BE353" i="4"/>
  <c r="BE360" i="4"/>
  <c r="BE384" i="4"/>
  <c r="BE409" i="4"/>
  <c r="BE411" i="4"/>
  <c r="BE416" i="4"/>
  <c r="BE419" i="4"/>
  <c r="BE427" i="4"/>
  <c r="BE428" i="4"/>
  <c r="BE431" i="4"/>
  <c r="BE432" i="4"/>
  <c r="BE433" i="4"/>
  <c r="BE436" i="4"/>
  <c r="BE438" i="4"/>
  <c r="BE442" i="4"/>
  <c r="BE447" i="4"/>
  <c r="BE449" i="4"/>
  <c r="BE453" i="4"/>
  <c r="BE458" i="4"/>
  <c r="BE459" i="4"/>
  <c r="BE464" i="4"/>
  <c r="BE473" i="4"/>
  <c r="BE496" i="4"/>
  <c r="BE524" i="4"/>
  <c r="BE534" i="4"/>
  <c r="BE557" i="4"/>
  <c r="BE559" i="4"/>
  <c r="BK564" i="4"/>
  <c r="J564" i="4"/>
  <c r="J107" i="4" s="1"/>
  <c r="BE122" i="5"/>
  <c r="BE136" i="5"/>
  <c r="BE152" i="5"/>
  <c r="BK121" i="5"/>
  <c r="BK120" i="5" s="1"/>
  <c r="J120" i="5" s="1"/>
  <c r="J96" i="5" s="1"/>
  <c r="BE133" i="6"/>
  <c r="BE150" i="6"/>
  <c r="BE130" i="7"/>
  <c r="BE131" i="7"/>
  <c r="BE132" i="7"/>
  <c r="BE136" i="7"/>
  <c r="BE138" i="7"/>
  <c r="BE139" i="7"/>
  <c r="BE142" i="7"/>
  <c r="BE161" i="7"/>
  <c r="BE165" i="7"/>
  <c r="BE167" i="7"/>
  <c r="BE194" i="7"/>
  <c r="BE196" i="7"/>
  <c r="BE198" i="7"/>
  <c r="BE200" i="7"/>
  <c r="BE201" i="7"/>
  <c r="BE202" i="7"/>
  <c r="BE204" i="7"/>
  <c r="BE205" i="7"/>
  <c r="BE206" i="7"/>
  <c r="J34" i="2"/>
  <c r="AW95" i="1" s="1"/>
  <c r="F35" i="2"/>
  <c r="BB95" i="1" s="1"/>
  <c r="J34" i="5"/>
  <c r="AW98" i="1" s="1"/>
  <c r="J34" i="7"/>
  <c r="AW100" i="1" s="1"/>
  <c r="F35" i="5"/>
  <c r="BB98" i="1" s="1"/>
  <c r="F34" i="7"/>
  <c r="BA100" i="1" s="1"/>
  <c r="F35" i="4"/>
  <c r="BB97" i="1" s="1"/>
  <c r="F37" i="2"/>
  <c r="BD95" i="1" s="1"/>
  <c r="J34" i="3"/>
  <c r="AW96" i="1" s="1"/>
  <c r="J34" i="4"/>
  <c r="AW97" i="1" s="1"/>
  <c r="F37" i="4"/>
  <c r="BD97" i="1" s="1"/>
  <c r="F34" i="3"/>
  <c r="BA96" i="1" s="1"/>
  <c r="F36" i="3"/>
  <c r="BC96" i="1" s="1"/>
  <c r="J34" i="6"/>
  <c r="AW99" i="1" s="1"/>
  <c r="F37" i="3"/>
  <c r="BD96" i="1" s="1"/>
  <c r="F37" i="6"/>
  <c r="BD99" i="1" s="1"/>
  <c r="F34" i="6"/>
  <c r="BA99" i="1" s="1"/>
  <c r="F37" i="7"/>
  <c r="BD100" i="1" s="1"/>
  <c r="F36" i="7"/>
  <c r="BC100" i="1" s="1"/>
  <c r="F36" i="5"/>
  <c r="BC98" i="1" s="1"/>
  <c r="F36" i="4"/>
  <c r="BC97" i="1" s="1"/>
  <c r="F36" i="6"/>
  <c r="BC99" i="1" s="1"/>
  <c r="F34" i="2"/>
  <c r="BA95" i="1" s="1"/>
  <c r="F36" i="2"/>
  <c r="BC95" i="1" s="1"/>
  <c r="F35" i="3"/>
  <c r="BB96" i="1" s="1"/>
  <c r="F34" i="4"/>
  <c r="BA97" i="1" s="1"/>
  <c r="F34" i="5"/>
  <c r="BA98" i="1" s="1"/>
  <c r="F37" i="5"/>
  <c r="BD98" i="1" s="1"/>
  <c r="F35" i="6"/>
  <c r="BB99" i="1" s="1"/>
  <c r="F35" i="7"/>
  <c r="BB100" i="1" s="1"/>
  <c r="BK122" i="6" l="1"/>
  <c r="BK121" i="6" s="1"/>
  <c r="J121" i="6" s="1"/>
  <c r="J96" i="6" s="1"/>
  <c r="P120" i="7"/>
  <c r="AU100" i="1"/>
  <c r="T120" i="7"/>
  <c r="BK128" i="4"/>
  <c r="P128" i="4"/>
  <c r="P127" i="4"/>
  <c r="AU97" i="1"/>
  <c r="R128" i="4"/>
  <c r="R127" i="4" s="1"/>
  <c r="R120" i="7"/>
  <c r="R121" i="2"/>
  <c r="R120" i="2" s="1"/>
  <c r="BK121" i="2"/>
  <c r="J121" i="2"/>
  <c r="J97" i="2"/>
  <c r="BK118" i="3"/>
  <c r="J118" i="3" s="1"/>
  <c r="J96" i="3" s="1"/>
  <c r="J120" i="3"/>
  <c r="J98" i="3" s="1"/>
  <c r="J121" i="5"/>
  <c r="J97" i="5"/>
  <c r="J122" i="6"/>
  <c r="J97" i="6" s="1"/>
  <c r="J129" i="4"/>
  <c r="J98" i="4"/>
  <c r="BK563" i="4"/>
  <c r="J563" i="4" s="1"/>
  <c r="J106" i="4" s="1"/>
  <c r="BK120" i="7"/>
  <c r="J120" i="7"/>
  <c r="J96" i="7" s="1"/>
  <c r="BA94" i="1"/>
  <c r="W30" i="1"/>
  <c r="J33" i="7"/>
  <c r="AV100" i="1" s="1"/>
  <c r="AT100" i="1" s="1"/>
  <c r="BB94" i="1"/>
  <c r="AX94" i="1"/>
  <c r="F33" i="2"/>
  <c r="AZ95" i="1"/>
  <c r="J30" i="6"/>
  <c r="AG99" i="1"/>
  <c r="F33" i="4"/>
  <c r="AZ97" i="1" s="1"/>
  <c r="J30" i="5"/>
  <c r="AG98" i="1"/>
  <c r="BD94" i="1"/>
  <c r="W33" i="1" s="1"/>
  <c r="J33" i="6"/>
  <c r="AV99" i="1"/>
  <c r="AT99" i="1" s="1"/>
  <c r="J33" i="2"/>
  <c r="AV95" i="1"/>
  <c r="AT95" i="1"/>
  <c r="J33" i="5"/>
  <c r="AV98" i="1" s="1"/>
  <c r="AT98" i="1" s="1"/>
  <c r="F33" i="6"/>
  <c r="AZ99" i="1" s="1"/>
  <c r="F33" i="7"/>
  <c r="AZ100" i="1"/>
  <c r="F33" i="3"/>
  <c r="AZ96" i="1" s="1"/>
  <c r="F33" i="5"/>
  <c r="AZ98" i="1"/>
  <c r="BC94" i="1"/>
  <c r="W32" i="1" s="1"/>
  <c r="J33" i="3"/>
  <c r="AV96" i="1"/>
  <c r="AT96" i="1"/>
  <c r="J33" i="4"/>
  <c r="AV97" i="1" s="1"/>
  <c r="AT97" i="1" s="1"/>
  <c r="BK127" i="4" l="1"/>
  <c r="J127" i="4" s="1"/>
  <c r="J96" i="4" s="1"/>
  <c r="J39" i="6"/>
  <c r="J39" i="5"/>
  <c r="BK120" i="2"/>
  <c r="J120" i="2"/>
  <c r="J96" i="2"/>
  <c r="J128" i="4"/>
  <c r="J97" i="4" s="1"/>
  <c r="AN99" i="1"/>
  <c r="AN98" i="1"/>
  <c r="AU94" i="1"/>
  <c r="W31" i="1"/>
  <c r="J30" i="7"/>
  <c r="AG100" i="1"/>
  <c r="AN100" i="1" s="1"/>
  <c r="AZ94" i="1"/>
  <c r="W29" i="1"/>
  <c r="AY94" i="1"/>
  <c r="AW94" i="1"/>
  <c r="AK30" i="1" s="1"/>
  <c r="J30" i="3"/>
  <c r="AG96" i="1"/>
  <c r="AN96" i="1" s="1"/>
  <c r="J39" i="3" l="1"/>
  <c r="J39" i="7"/>
  <c r="AV94" i="1"/>
  <c r="AK29" i="1"/>
  <c r="J30" i="2"/>
  <c r="AG95" i="1" s="1"/>
  <c r="AN95" i="1" s="1"/>
  <c r="J30" i="4"/>
  <c r="AG97" i="1" s="1"/>
  <c r="AN97" i="1" s="1"/>
  <c r="J39" i="2" l="1"/>
  <c r="J39" i="4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<sst xmlns="http://schemas.openxmlformats.org/spreadsheetml/2006/main" count="7740" uniqueCount="1232">
  <si>
    <t>Export Komplet</t>
  </si>
  <si>
    <t/>
  </si>
  <si>
    <t>2.0</t>
  </si>
  <si>
    <t>False</t>
  </si>
  <si>
    <t>{7652fa0c-91ea-4844-85d8-2b3220275571}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</si>
  <si>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</si>
  <si>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</si>
  <si>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</si>
  <si>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</si>
  <si>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</si>
  <si>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</si>
  <si>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</si>
  <si>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</si>
  <si>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</si>
  <si>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</si>
  <si>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</si>
  <si>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</si>
  <si>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CHODNÍKŮ V ULICI PŘEMYSLOVA, PŘELOUČ</t>
  </si>
  <si>
    <t>KSO:</t>
  </si>
  <si>
    <t>CC-CZ:</t>
  </si>
  <si>
    <t>Místo:</t>
  </si>
  <si>
    <t>Přelouč</t>
  </si>
  <si>
    <t>Datum:</t>
  </si>
  <si>
    <t>22. 3. 2019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</si>
  <si>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</si>
  <si>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</si>
  <si>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</si>
  <si>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</si>
  <si>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</si>
  <si>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</si>
  <si>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</si>
  <si>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</si>
  <si>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</si>
  <si>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</si>
  <si>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</si>
  <si>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</si>
  <si>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</si>
  <si>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</si>
  <si>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</si>
  <si>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</si>
  <si>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</si>
  <si>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</si>
  <si>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</si>
  <si>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</si>
  <si>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</si>
  <si>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</si>
  <si>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</si>
  <si>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</si>
  <si>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</si>
  <si>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</si>
  <si>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</si>
  <si>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</si>
  <si>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</si>
  <si>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</si>
  <si>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</si>
  <si>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</si>
  <si>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</si>
  <si>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</si>
  <si>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</si>
  <si>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</si>
  <si>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</si>
  <si>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</si>
  <si>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</si>
  <si>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</si>
  <si>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</si>
  <si>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</si>
  <si>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</si>
  <si>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</si>
  <si>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</si>
  <si>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</si>
  <si>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</si>
  <si>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</si>
  <si>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</si>
  <si>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</si>
  <si>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</si>
  <si>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</si>
  <si>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</si>
  <si>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</si>
  <si>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</si>
  <si>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</si>
  <si>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</si>
  <si>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VEDLEJŠÍ A OSTATNÍ NÁKLADY - způsobilé výdaje na vedlejší aktivity projektu</t>
  </si>
  <si>
    <t>STA</t>
  </si>
  <si>
    <t>1</t>
  </si>
  <si>
    <t>{c5dc7997-1cec-41f0-9e3f-0f410c477145}</t>
  </si>
  <si>
    <t>2</t>
  </si>
  <si>
    <t>SO 001.2</t>
  </si>
  <si>
    <t>VEDLEJŠÍ A OSTATNÍ NÁKLADY - nezpůsobilé výdaje projektu</t>
  </si>
  <si>
    <t>{ff379800-82cc-4dbf-9eca-b1136693a30a}</t>
  </si>
  <si>
    <t>SO 101.1</t>
  </si>
  <si>
    <t>KOMUNIKACE A CHODNÍKY - způsobilé výdaje na hlavní aktivity projektu</t>
  </si>
  <si>
    <t>{2b93d6e8-c656-4d9d-99bf-ffb8f9990659}</t>
  </si>
  <si>
    <t>SO 101.2</t>
  </si>
  <si>
    <t>KOMUNIKACE A CHODNÍKY - způsobilé výdaje na vedlejší aktivity projektu</t>
  </si>
  <si>
    <t>{dc2aa47f-a55e-4be7-b0a8-7349e16ea3c5}</t>
  </si>
  <si>
    <t>SO 101.3</t>
  </si>
  <si>
    <t>KOMUNIKACE A CHODNÍKY - nezpůsobilé výdaje projektu</t>
  </si>
  <si>
    <t>{ed32bb9b-b4bc-4202-bab6-82f890979f9d}</t>
  </si>
  <si>
    <t>SO 401</t>
  </si>
  <si>
    <t>VEŘEJNÉ OSVĚTLENÍ - způsobilé výdaje na hlavní aktivity projektu</t>
  </si>
  <si>
    <t>{a29f5897-0bc1-4942-aa69-f2f6f7e53168}</t>
  </si>
  <si>
    <t>KRYCÍ LIST SOUPISU PRACÍ</t>
  </si>
  <si>
    <t>Objekt:</t>
  </si>
  <si>
    <t>SO 001.1 - VEDLEJŠÍ A OSTATNÍ NÁKLADY - způsobilé výdaje na vedlejší aktivity projektu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</si>
  <si>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</si>
  <si>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</si>
  <si>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</si>
  <si>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</si>
  <si>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</si>
  <si>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</si>
  <si>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</si>
  <si>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</si>
  <si>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</si>
  <si>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</si>
  <si>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</si>
  <si>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</si>
  <si>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</si>
  <si>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</si>
  <si>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</si>
  <si>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</si>
  <si>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</si>
  <si>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</si>
  <si>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</si>
  <si>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</si>
  <si>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</si>
  <si>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</si>
  <si>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</si>
  <si>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</si>
  <si>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</si>
  <si>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</si>
  <si>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</si>
  <si>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</si>
  <si>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</si>
  <si>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</si>
  <si>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</si>
  <si>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</si>
  <si>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2019 01</t>
  </si>
  <si>
    <t>1024</t>
  </si>
  <si>
    <t>-36494439</t>
  </si>
  <si>
    <t>012303000</t>
  </si>
  <si>
    <t>Geodetické práce po výstavbě - zaměření skutečného provedení díla ke kolaudaci stavby</t>
  </si>
  <si>
    <t>999766747</t>
  </si>
  <si>
    <t>3</t>
  </si>
  <si>
    <t>013254000</t>
  </si>
  <si>
    <t>Dokumentace skutečného provedení stavby - 4x tištěná, 1x CD</t>
  </si>
  <si>
    <t>-1215534039</t>
  </si>
  <si>
    <t>VRN3</t>
  </si>
  <si>
    <t>Zařízení staveniště</t>
  </si>
  <si>
    <t>4</t>
  </si>
  <si>
    <t>034303000</t>
  </si>
  <si>
    <t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</si>
  <si>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-1627588878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</si>
  <si>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</si>
  <si>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</si>
  <si>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1618709410</t>
  </si>
  <si>
    <t>VV</t>
  </si>
  <si>
    <t>" přístupu k nemovitostem (např.lávky, nájezdy) a zajištění staveniště dle BOZP (ochranná oplocení, zajištění výkopů apod.) "1</t>
  </si>
  <si>
    <t>VRN4</t>
  </si>
  <si>
    <t>Inženýrská činnost</t>
  </si>
  <si>
    <t>6</t>
  </si>
  <si>
    <t>043134000</t>
  </si>
  <si>
    <t>Zkoušky zatěžovací - provedení zkoušek dle KZP v souladu s TP, TKP a ČSN - (10 statických zatěžovacích zkoušek)</t>
  </si>
  <si>
    <t>kus</t>
  </si>
  <si>
    <t>758842584</t>
  </si>
  <si>
    <t>SO 001.2 - VEDLEJŠÍ A OSTATNÍ NÁKLADY - nezpůsobilé výdaje projektu</t>
  </si>
  <si>
    <t>030001000</t>
  </si>
  <si>
    <t>1727181808</t>
  </si>
  <si>
    <t>032903000</t>
  </si>
  <si>
    <t>Náklady na provoz a údržbu vybavení staveniště</t>
  </si>
  <si>
    <t>935916234</t>
  </si>
  <si>
    <t>039103000</t>
  </si>
  <si>
    <t>Rozebrání, bourání a odvoz zařízení staveniště</t>
  </si>
  <si>
    <t>1376667580</t>
  </si>
  <si>
    <t>SO 101.1 - KOMUNIKACE A CHODNÍKY - způsobilé výdaje na hlavní aktivity projektu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</si>
  <si>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</si>
  <si>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</si>
  <si>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</si>
  <si>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</si>
  <si>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</si>
  <si>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</si>
  <si>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</si>
  <si>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</si>
  <si>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</si>
  <si>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</si>
  <si>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715 - Izolace proti chemickým vlivům</t>
  </si>
  <si>
    <t>HSV</t>
  </si>
  <si>
    <t>Práce a dodávky HSV</t>
  </si>
  <si>
    <t>Zemní práce</t>
  </si>
  <si>
    <t>111111311</t>
  </si>
  <si>
    <t>Odstranění ruderálního porostu do 100 m2 naložení a odvoz do 20 km v rovině nebo svahu do 1:5</t>
  </si>
  <si>
    <t>m2</t>
  </si>
  <si>
    <t>615356756</t>
  </si>
  <si>
    <t>"PRO VÝPOČET PLOCH I KUBATUR BYLA POUŽITA SITUACE C.1.2"</t>
  </si>
  <si>
    <t>"keře v zeleni u obruby"</t>
  </si>
  <si>
    <t>"vlevo"9,4+15+9,5</t>
  </si>
  <si>
    <t>"vpravo"21,9+21,2+27,4+30,3+8,7</t>
  </si>
  <si>
    <t>Mezisoučet</t>
  </si>
  <si>
    <t>"použije se 1/2 ploch"143,4/2</t>
  </si>
  <si>
    <t>113106121</t>
  </si>
  <si>
    <t>Rozebrání dlažeb z betonových nebo kamenných dlaždic komunikací pro pěší ručně</t>
  </si>
  <si>
    <t>-358523224</t>
  </si>
  <si>
    <t>"dlaždice 30/30"</t>
  </si>
  <si>
    <t>"chodník vlevo"59+30+134</t>
  </si>
  <si>
    <t>"vpravo"73+67+70</t>
  </si>
  <si>
    <t>"u domu čp.443"37*0,3</t>
  </si>
  <si>
    <t>Součet</t>
  </si>
  <si>
    <t>113106123</t>
  </si>
  <si>
    <t>Rozebrání dlažeb ze zámkových dlaždic komunikací pro pěší ručně</t>
  </si>
  <si>
    <t>2133616515</t>
  </si>
  <si>
    <t>"vlevo"83+3,5</t>
  </si>
  <si>
    <t>"pro obrubu na KÚ"6,4+9,6+15,6</t>
  </si>
  <si>
    <t>"vpravo chodník na KÚ"31,5+28,6+8,8+46</t>
  </si>
  <si>
    <t>113106161</t>
  </si>
  <si>
    <t>Rozebrání dlažeb vozovek z drobných kostek s ložem z kameniva ručně</t>
  </si>
  <si>
    <t>1301961367</t>
  </si>
  <si>
    <t>"vlevo u vjezdu 1198"6,0</t>
  </si>
  <si>
    <t>113107041</t>
  </si>
  <si>
    <t>Odstranění podkladu živičných tl 50 mm při překopech ručně</t>
  </si>
  <si>
    <t>2019625731</t>
  </si>
  <si>
    <t>"chodník na ZÚ"</t>
  </si>
  <si>
    <t>"vlevo"22,8</t>
  </si>
  <si>
    <t>"vpravo"41,8</t>
  </si>
  <si>
    <t>113107131</t>
  </si>
  <si>
    <t>Odstranění podkladu z betonu prostého tl 150 mm ručně</t>
  </si>
  <si>
    <t>1577663532</t>
  </si>
  <si>
    <t>"pruh podél sil. obrub"</t>
  </si>
  <si>
    <t>"vlevo"(81,4+125,5)*0,3</t>
  </si>
  <si>
    <t>"vpravo"206*0,3</t>
  </si>
  <si>
    <t>7</t>
  </si>
  <si>
    <t>113107222</t>
  </si>
  <si>
    <t>Odstranění podkladu z kameniva drceného tl 200 mm strojně pl přes 200 m2</t>
  </si>
  <si>
    <t>-1273860191</t>
  </si>
  <si>
    <t>"vozovka v ul.Na Vyšehradě"13</t>
  </si>
  <si>
    <t>"chodníky z dlaždic"444,10</t>
  </si>
  <si>
    <t>"přípojka deš.svodu"7*1*2</t>
  </si>
  <si>
    <t>"zámková dlažda"85,6+8,8+46</t>
  </si>
  <si>
    <t>"vjezd z K10"5,7*2</t>
  </si>
  <si>
    <t>"asf.chodník"64,6</t>
  </si>
  <si>
    <t>8</t>
  </si>
  <si>
    <t>113107531</t>
  </si>
  <si>
    <t>Odstranění podkladu z betonu prostého tl 150 mm při překopech strojně pl přes 15 m2</t>
  </si>
  <si>
    <t>1809796695</t>
  </si>
  <si>
    <t>"pod živicí"22,8+41,8</t>
  </si>
  <si>
    <t>9</t>
  </si>
  <si>
    <t>113201112</t>
  </si>
  <si>
    <t>Vytrhání obrub silničních ležatých</t>
  </si>
  <si>
    <t>m</t>
  </si>
  <si>
    <t>-1641898946</t>
  </si>
  <si>
    <t xml:space="preserve">"vodící proužky u obrub" </t>
  </si>
  <si>
    <t>"vlevo"81,4+125,5</t>
  </si>
  <si>
    <t>"vpravo"206,1</t>
  </si>
  <si>
    <t>10</t>
  </si>
  <si>
    <t>1132011121</t>
  </si>
  <si>
    <t>-1062903654</t>
  </si>
  <si>
    <t>"kamenné obruby"</t>
  </si>
  <si>
    <t>"vlevo"44</t>
  </si>
  <si>
    <t>"vpravo"37,5</t>
  </si>
  <si>
    <t>11</t>
  </si>
  <si>
    <t>113202111</t>
  </si>
  <si>
    <t>Vytrhání obrub krajníků obrubníků stojatých</t>
  </si>
  <si>
    <t>857756857</t>
  </si>
  <si>
    <t>"vlevo"7,8+30,6+126</t>
  </si>
  <si>
    <t>"vpravo"15,6+5,1+41,5+46,6+75,3</t>
  </si>
  <si>
    <t>12</t>
  </si>
  <si>
    <t>113204111</t>
  </si>
  <si>
    <t>Vytrhání obrub záhonových</t>
  </si>
  <si>
    <t>-1878518461</t>
  </si>
  <si>
    <t>"vlevo"18,6+11+14,8+16+12+5,8+22,5+50,4</t>
  </si>
  <si>
    <t>"vpravo"28,7+23,3+34,4+31,4+30,2+29+11,4+12,6+15</t>
  </si>
  <si>
    <t>13</t>
  </si>
  <si>
    <t>119001401R</t>
  </si>
  <si>
    <t>Sondy pro ověření polohy inženýrských sítí</t>
  </si>
  <si>
    <t>363065665</t>
  </si>
  <si>
    <t>"odhad"10</t>
  </si>
  <si>
    <t>14</t>
  </si>
  <si>
    <t>119001421</t>
  </si>
  <si>
    <t>Dočasné zajištění kabelů a kabelových tratí ze 3 volně ložených kabelů</t>
  </si>
  <si>
    <t>1179721830</t>
  </si>
  <si>
    <t>"upřesní se dle potřeby stavby - odhad "60</t>
  </si>
  <si>
    <t>120001101</t>
  </si>
  <si>
    <t>Příplatek za ztížení odkopávky nebo prokkopávky v blízkosti inženýrských sítí</t>
  </si>
  <si>
    <t>m3</t>
  </si>
  <si>
    <t>-1973799079</t>
  </si>
  <si>
    <t xml:space="preserve">"upřesní se dle potřeby v průběhu stavby" </t>
  </si>
  <si>
    <t>"tel.kabel"200*0,3*0,3</t>
  </si>
  <si>
    <t>"plyn"160*0,3*0,3</t>
  </si>
  <si>
    <t>"el.kabel"200*0,3*0,3</t>
  </si>
  <si>
    <t>16</t>
  </si>
  <si>
    <t>120901121</t>
  </si>
  <si>
    <t>Bourání zdiva z betonu prostého neprokládaného v odkopávkách nebo prokopávkách ručně</t>
  </si>
  <si>
    <t>-946098549</t>
  </si>
  <si>
    <t>"uliční vpusti - posun k obrubě, UV1, UV2, UV3, UV5, UV7, UV9"6*1,5</t>
  </si>
  <si>
    <t>17</t>
  </si>
  <si>
    <t>121112111</t>
  </si>
  <si>
    <t>Sejmutí ornice tl vrstvy do 150 mm ručně s vodorovným přemístěním do 50 m</t>
  </si>
  <si>
    <t>1743067030</t>
  </si>
  <si>
    <t>"v místě stávající zeleně"</t>
  </si>
  <si>
    <t>"vlevo"(9,4+15+9,5)*0,15</t>
  </si>
  <si>
    <t>"vpravo"(21,2+21,9+27,4+30,2+8,7)*0,15</t>
  </si>
  <si>
    <t>18</t>
  </si>
  <si>
    <t>122202202</t>
  </si>
  <si>
    <t>Odkopávky a prokopávky nezapažené pro silnice objemu do 1000 m3 v hornině tř. 3</t>
  </si>
  <si>
    <t>958535293</t>
  </si>
  <si>
    <t>"sanace aktivní zóny"</t>
  </si>
  <si>
    <t>"chodníky"</t>
  </si>
  <si>
    <t>"vlevo"(108+27+1,8+34,5+70,3+1,4+15,6)*0,15</t>
  </si>
  <si>
    <t>"vpravo"(90,7+67,6+84,5+1,5)*0,15</t>
  </si>
  <si>
    <t>"varovné pásy"(2,2+1+2,4)*0,15+(2,4+1,7+1,8+1,8+1,8)*0,15</t>
  </si>
  <si>
    <t>"vjezdy"</t>
  </si>
  <si>
    <t>"vlevo"(30+4,2+7,4+1,7+6,2+1,4)*0,15</t>
  </si>
  <si>
    <t>"vpravo"7,1*0,15</t>
  </si>
  <si>
    <t>"varovné pásy"</t>
  </si>
  <si>
    <t>"vlevo"(5+1,3+1,5+1,2)*0,15</t>
  </si>
  <si>
    <t>"vpravo"(2,5+2,5)*0,15</t>
  </si>
  <si>
    <t>"zelené pásy v místě nového chodníku"</t>
  </si>
  <si>
    <t>"vlevo"(9,4+15+9,5)*0,10</t>
  </si>
  <si>
    <t>"vpravo"(21,9+21,2+27,4+30,3+8,7)*0,10</t>
  </si>
  <si>
    <t>19</t>
  </si>
  <si>
    <t>122202209</t>
  </si>
  <si>
    <t>Příplatek k odkopávkám a prokopávkám pro silnice v hornině tř. 3 za lepivost</t>
  </si>
  <si>
    <t>1493754514</t>
  </si>
  <si>
    <t>20</t>
  </si>
  <si>
    <t>132201102</t>
  </si>
  <si>
    <t>Hloubení rýh š do 600 mm v hornině tř. 3 objemu přes 100 m3</t>
  </si>
  <si>
    <t>1321228026</t>
  </si>
  <si>
    <t>"pro osazení obrub a V.P."</t>
  </si>
  <si>
    <t>"vlevo"0,60*0,30*(82,5+127,5)</t>
  </si>
  <si>
    <t>"vpravo"0,60*0,30*(49+39+119)</t>
  </si>
  <si>
    <t>132201109</t>
  </si>
  <si>
    <t>Příplatek za lepivost k hloubení rýh š do 600 mm v hornině tř. 3</t>
  </si>
  <si>
    <t>-1299745224</t>
  </si>
  <si>
    <t>22</t>
  </si>
  <si>
    <t>132201201</t>
  </si>
  <si>
    <t>Hloubení rýh š do 2000 mm v hornině tř. 3 objemu do 100 m3</t>
  </si>
  <si>
    <t>-2132764603</t>
  </si>
  <si>
    <t>"přípojka deš. svodu"7*1,0*0,4</t>
  </si>
  <si>
    <t>23</t>
  </si>
  <si>
    <t>132201209</t>
  </si>
  <si>
    <t>Příplatek za lepivost k hloubení rýh š do 2000 mm v hornině tř. 3</t>
  </si>
  <si>
    <t>-862227237</t>
  </si>
  <si>
    <t>24</t>
  </si>
  <si>
    <t>133201101</t>
  </si>
  <si>
    <t>Hloubení šachet v hornině tř. 3 objemu do 100 m3</t>
  </si>
  <si>
    <t>-532449040</t>
  </si>
  <si>
    <t>"okolo stáv. vpustí-posun k obrubě"6*(1,5*1,5-0,6*0,6)*1,0</t>
  </si>
  <si>
    <t>25</t>
  </si>
  <si>
    <t>133201109</t>
  </si>
  <si>
    <t>Příplatek za lepivost u hloubení šachet v hornině tř. 3</t>
  </si>
  <si>
    <t>484562018</t>
  </si>
  <si>
    <t>26</t>
  </si>
  <si>
    <t>151101101</t>
  </si>
  <si>
    <t>Zřízení příložného pažení a rozepření stěn rýh hl do 2 m</t>
  </si>
  <si>
    <t>-864462020</t>
  </si>
  <si>
    <t>"dle potřeby stavby - odhad"30</t>
  </si>
  <si>
    <t>27</t>
  </si>
  <si>
    <t>151101111</t>
  </si>
  <si>
    <t>Odstranění příložného pažení a rozepření stěn rýh hl do 2 m</t>
  </si>
  <si>
    <t>1564088513</t>
  </si>
  <si>
    <t>28</t>
  </si>
  <si>
    <t>161101101</t>
  </si>
  <si>
    <t>Svislé přemístění výkopku z horniny tř. 1 až 4 hl výkopu do 2,5 m</t>
  </si>
  <si>
    <t>-1495732948</t>
  </si>
  <si>
    <t>"rýhy"75,06+2,8</t>
  </si>
  <si>
    <t>"šachty"11,34</t>
  </si>
  <si>
    <t>29</t>
  </si>
  <si>
    <t>162701105</t>
  </si>
  <si>
    <t>Vodorovné přemístění do 10000 m výkopku/sypaniny z horniny tř. 1 až 4</t>
  </si>
  <si>
    <t>323907606</t>
  </si>
  <si>
    <t>"odkopávky"102,84</t>
  </si>
  <si>
    <t>"rýhy"77,86</t>
  </si>
  <si>
    <t>"je třeba"</t>
  </si>
  <si>
    <t>"zasypání konstrukcí chodníků v místě budoucí zeleně"</t>
  </si>
  <si>
    <t>"vlevo na ZÚ a za odbočkou Na Vyšehradě"-(32+3,7)*0,25</t>
  </si>
  <si>
    <t>"vpravo v místě posunu chodníku k obrubě"-(28,8+19,8+16,3+5,4+8+42)*0,25</t>
  </si>
  <si>
    <t>"přípojka deš. svodu"-7*1,0*0,6</t>
  </si>
  <si>
    <t>"zasypání stáv. vpustí"-6*1,5*0,6*1,2</t>
  </si>
  <si>
    <t>30</t>
  </si>
  <si>
    <t>162701109</t>
  </si>
  <si>
    <t>Příplatek k vodorovnému přemístění výkopku/sypaniny z horniny tř. 1 až 4 ZKD 1000 m přes 10000 m</t>
  </si>
  <si>
    <t>-1562121669</t>
  </si>
  <si>
    <t>"uložení na skládku do 14km"142,36*4</t>
  </si>
  <si>
    <t>31</t>
  </si>
  <si>
    <t>167101102</t>
  </si>
  <si>
    <t>Nakládání výkopku z hornin tř. 1 až 4 přes 100 m3</t>
  </si>
  <si>
    <t>-1755497216</t>
  </si>
  <si>
    <t>32</t>
  </si>
  <si>
    <t>171201201</t>
  </si>
  <si>
    <t>Uložení sypaniny na skládky</t>
  </si>
  <si>
    <t>203531036</t>
  </si>
  <si>
    <t>33</t>
  </si>
  <si>
    <t>171201211</t>
  </si>
  <si>
    <t>Poplatek za uložení stavebního odpadu - zeminy a kameniva na skládce</t>
  </si>
  <si>
    <t>t</t>
  </si>
  <si>
    <t>-733461337</t>
  </si>
  <si>
    <t>142,36*1,9</t>
  </si>
  <si>
    <t>34</t>
  </si>
  <si>
    <t>174101101</t>
  </si>
  <si>
    <t>Zásyp jam, šachet rýh nebo kolem objektů sypaninou se zhutněním</t>
  </si>
  <si>
    <t>-254792536</t>
  </si>
  <si>
    <t>"dle pol.č.16270-1105 je třeba"49,69</t>
  </si>
  <si>
    <t>35</t>
  </si>
  <si>
    <t>175101201</t>
  </si>
  <si>
    <t>Obsypání objektu nad přilehlým původním terénem sypaninou bez prohození sítem, uloženou do 3 m</t>
  </si>
  <si>
    <t>-1545073743</t>
  </si>
  <si>
    <t>"vpusti"6*(1,96-0,5)*1,0</t>
  </si>
  <si>
    <t>36</t>
  </si>
  <si>
    <t>175151101</t>
  </si>
  <si>
    <t>Obsypání potrubí strojně sypaninou bez prohození, uloženou do 3 m</t>
  </si>
  <si>
    <t>-1843976519</t>
  </si>
  <si>
    <t>7*1,0*0,6</t>
  </si>
  <si>
    <t>37</t>
  </si>
  <si>
    <t>M</t>
  </si>
  <si>
    <t>58337331</t>
  </si>
  <si>
    <t>štěrkopísek frakce 0/22</t>
  </si>
  <si>
    <t>1826563778</t>
  </si>
  <si>
    <t>8,76+4,2</t>
  </si>
  <si>
    <t>12,96*2 'Přepočtené koeficientem množství</t>
  </si>
  <si>
    <t>38</t>
  </si>
  <si>
    <t>181102302</t>
  </si>
  <si>
    <t>Úprava pláně v zářezech se zhutněním</t>
  </si>
  <si>
    <t>-1383181067</t>
  </si>
  <si>
    <t>"dle sanace"</t>
  </si>
  <si>
    <t>"chodníky"258,6+244,3</t>
  </si>
  <si>
    <t>"varovné pásy"15,1</t>
  </si>
  <si>
    <t>"vjezdy"50,9+7,1</t>
  </si>
  <si>
    <t>"varovné pásy"9+5</t>
  </si>
  <si>
    <t>"přípojka svodu"7*1</t>
  </si>
  <si>
    <t>"uliční šachty"6*1,5*1</t>
  </si>
  <si>
    <t>39</t>
  </si>
  <si>
    <t>181111112</t>
  </si>
  <si>
    <t>Plošná úprava terénu do 500 m2 zemina tř 1 až 4 nerovnosti do 100 mm ve svahu do 1:2</t>
  </si>
  <si>
    <t>-930005663</t>
  </si>
  <si>
    <t>"dle situace travnatá plocha"</t>
  </si>
  <si>
    <t>"vlevo"61+3,5+3,8+0,5+6+10,3+4+3,5+1</t>
  </si>
  <si>
    <t>"vpravo"53+37+34+10,4+10+42</t>
  </si>
  <si>
    <t>40</t>
  </si>
  <si>
    <t>181301101</t>
  </si>
  <si>
    <t>Rozprostření ornice tl vrstvy do 100 mm pl do 500 m2 v rovině nebo ve svahu do 1:5</t>
  </si>
  <si>
    <t>312348277</t>
  </si>
  <si>
    <t>41</t>
  </si>
  <si>
    <t>10364101</t>
  </si>
  <si>
    <t>zemina pro terénní úpravy -  ornice</t>
  </si>
  <si>
    <t>-463360930</t>
  </si>
  <si>
    <t>"použije se ornice ze zelených pásů"</t>
  </si>
  <si>
    <t>(280*0,1-21,5)*1,9</t>
  </si>
  <si>
    <t>42</t>
  </si>
  <si>
    <t>181411122</t>
  </si>
  <si>
    <t>Založení lučního trávníku výsevem plochy do 1000 m2 ve svahu do 1:2</t>
  </si>
  <si>
    <t>-1239021622</t>
  </si>
  <si>
    <t>"travnaté plochy"</t>
  </si>
  <si>
    <t>"vlevo"61</t>
  </si>
  <si>
    <t>"vpravo"37+34+10,4+10</t>
  </si>
  <si>
    <t>43</t>
  </si>
  <si>
    <t>00572420</t>
  </si>
  <si>
    <t>osivo směs travní parková okrasná</t>
  </si>
  <si>
    <t>kg</t>
  </si>
  <si>
    <t>1670296225</t>
  </si>
  <si>
    <t>0,01524*300*1,03</t>
  </si>
  <si>
    <t>44</t>
  </si>
  <si>
    <t>183101215</t>
  </si>
  <si>
    <t>Jamky pro výsadbu s výměnou 50 % půdy zeminy tř 1 až 4 objem do 0,4 m3 v rovině a svahu do 1:5</t>
  </si>
  <si>
    <t>2054236773</t>
  </si>
  <si>
    <t>"alejové stromy"8</t>
  </si>
  <si>
    <t>45</t>
  </si>
  <si>
    <t>10321100</t>
  </si>
  <si>
    <t>zahradní substrát pro výsadbu VL</t>
  </si>
  <si>
    <t>-394254474</t>
  </si>
  <si>
    <t>0,2*8</t>
  </si>
  <si>
    <t>1,6*0,2 'Přepočtené koeficientem množství</t>
  </si>
  <si>
    <t>46</t>
  </si>
  <si>
    <t>183111212</t>
  </si>
  <si>
    <t>Jamky pro výsadbu s výměnou 50 % půdy zeminy tř 1 až 4 objem do 0,005 m3 v rovině a svahu do 1:5</t>
  </si>
  <si>
    <t>1086808197</t>
  </si>
  <si>
    <t>"nízké keře"</t>
  </si>
  <si>
    <t>"vlevo u ul. Na Vyšehradě - cca 10 kusů, před čp. 443 - cca 80kusů, na KÚ vpravo - cca 12 kusů, růže cca 15 kusů"10+80+12+15</t>
  </si>
  <si>
    <t>47</t>
  </si>
  <si>
    <t>184102110</t>
  </si>
  <si>
    <t>Výsadba dřeviny s balem D do 0,1 m do jamky se zalitím v rovině a svahu do 1:5</t>
  </si>
  <si>
    <t>-970158504</t>
  </si>
  <si>
    <t>48</t>
  </si>
  <si>
    <t>00572610R</t>
  </si>
  <si>
    <t>Spiraea japonica - tavolník japonský, Stirobana, Albifora</t>
  </si>
  <si>
    <t>-264108975</t>
  </si>
  <si>
    <t>60+42</t>
  </si>
  <si>
    <t>49</t>
  </si>
  <si>
    <t>02652024</t>
  </si>
  <si>
    <t>růže /Rosa/</t>
  </si>
  <si>
    <t>-151032943</t>
  </si>
  <si>
    <t>"u řezu č.15"15</t>
  </si>
  <si>
    <t>50</t>
  </si>
  <si>
    <t>184102115</t>
  </si>
  <si>
    <t>Výsadba dřeviny s balem D do 0,6 m do jamky se zalitím v rovině a svahu do 1:5</t>
  </si>
  <si>
    <t>-1439395771</t>
  </si>
  <si>
    <t>"stromy v zeleni na KÚ vpravo"8</t>
  </si>
  <si>
    <t>51</t>
  </si>
  <si>
    <t>02650430R</t>
  </si>
  <si>
    <t>Prunus fruticosa Globese - višeň křovitá vel. 14-16cm, bal 50-60cm</t>
  </si>
  <si>
    <t>2118685845</t>
  </si>
  <si>
    <t>52</t>
  </si>
  <si>
    <t>184215133</t>
  </si>
  <si>
    <t>Ukotvení kmene dřevin třemi kůly D do 0,1 m délky do 3 m</t>
  </si>
  <si>
    <t>107348087</t>
  </si>
  <si>
    <t>53</t>
  </si>
  <si>
    <t>60591251</t>
  </si>
  <si>
    <t>kůl vyvazovací dřevěný impregnovaný D 8cm dl 1,5m</t>
  </si>
  <si>
    <t>400116506</t>
  </si>
  <si>
    <t>8*3</t>
  </si>
  <si>
    <t>54</t>
  </si>
  <si>
    <t>184215412</t>
  </si>
  <si>
    <t>Zhotovení závlahové mísy dřevin D do 1,0 m v rovině nebo na svahu do 1:5</t>
  </si>
  <si>
    <t>-2142627342</t>
  </si>
  <si>
    <t>55</t>
  </si>
  <si>
    <t>184501121</t>
  </si>
  <si>
    <t>Zhotovení obalu z juty v jedné vrstvě v rovině a svahu do 1:5</t>
  </si>
  <si>
    <t>2138805251</t>
  </si>
  <si>
    <t>56</t>
  </si>
  <si>
    <t>JTA.67390868R</t>
  </si>
  <si>
    <t>textilie jutařská k ovinu kmene š. 0,20m, 3m na strom</t>
  </si>
  <si>
    <t>1852010056</t>
  </si>
  <si>
    <t>3*8</t>
  </si>
  <si>
    <t>57</t>
  </si>
  <si>
    <t>JTA.JFTPKR</t>
  </si>
  <si>
    <t>páska uvazovací plochá š. 3cm, 3m/strom</t>
  </si>
  <si>
    <t>1199259860</t>
  </si>
  <si>
    <t>58</t>
  </si>
  <si>
    <t>25191155R</t>
  </si>
  <si>
    <t>hnojivo průmyslové např. Terracotem 0,5kg/jamku</t>
  </si>
  <si>
    <t>728586046</t>
  </si>
  <si>
    <t>"stromy - na jamku 0,5kg"8*0,5</t>
  </si>
  <si>
    <t>"keře - na jamku 0,02kg"117*0,02</t>
  </si>
  <si>
    <t>59</t>
  </si>
  <si>
    <t>184802111</t>
  </si>
  <si>
    <t>Chemické odplevelení před založením kultury nad 20 m2 postřikem na široko v rovině a svahu do 1:5</t>
  </si>
  <si>
    <t>-1971697788</t>
  </si>
  <si>
    <t>"dle úpravy terénu"280</t>
  </si>
  <si>
    <t>60</t>
  </si>
  <si>
    <t>184911311</t>
  </si>
  <si>
    <t>Položení mulčovací textilie v rovině a svahu do 1:5</t>
  </si>
  <si>
    <t>517627986</t>
  </si>
  <si>
    <t>"plocha záhonu před čp. 443 a na KÚ vpravo"53+6</t>
  </si>
  <si>
    <t>"vlevo u ul. Na Vyšehradě a doplnění u růží u řezu č.15"4+10,5</t>
  </si>
  <si>
    <t>61</t>
  </si>
  <si>
    <t>69311081R</t>
  </si>
  <si>
    <t>Mulčovací geotextilie netkaná separační, ochranná, filtrační, PES 300g/m2</t>
  </si>
  <si>
    <t>-1049554822</t>
  </si>
  <si>
    <t>62</t>
  </si>
  <si>
    <t>184911421</t>
  </si>
  <si>
    <t>Mulčování rostlin kůrou tl. do 0,1 m v rovině a svahu do 1:5</t>
  </si>
  <si>
    <t>-207172436</t>
  </si>
  <si>
    <t>"stromy"8</t>
  </si>
  <si>
    <t>"záhony"73,5</t>
  </si>
  <si>
    <t>63</t>
  </si>
  <si>
    <t>10391100</t>
  </si>
  <si>
    <t>kůra mulčovací VL</t>
  </si>
  <si>
    <t>-896208613</t>
  </si>
  <si>
    <t>73,5*0,1</t>
  </si>
  <si>
    <t>7,35*0,103 'Přepočtené koeficientem množství</t>
  </si>
  <si>
    <t>64</t>
  </si>
  <si>
    <t>185803111</t>
  </si>
  <si>
    <t>Ošetření trávníku shrabáním v rovině a svahu do 1:5</t>
  </si>
  <si>
    <t>-1878679303</t>
  </si>
  <si>
    <t>"předání zapěstovaného trávníku"152,4</t>
  </si>
  <si>
    <t>65</t>
  </si>
  <si>
    <t>185804312</t>
  </si>
  <si>
    <t>Zalití rostlin vodou plocha přes 20 m2</t>
  </si>
  <si>
    <t>293278966</t>
  </si>
  <si>
    <t>"trávník"152,4*0,05*2</t>
  </si>
  <si>
    <t>66</t>
  </si>
  <si>
    <t>185851121</t>
  </si>
  <si>
    <t>Dovoz vody pro zálivku rostlin za vzdálenost do 1000 m</t>
  </si>
  <si>
    <t>1297733276</t>
  </si>
  <si>
    <t>"stromy"0,8</t>
  </si>
  <si>
    <t>"keře"0,7</t>
  </si>
  <si>
    <t>67</t>
  </si>
  <si>
    <t>1858511211</t>
  </si>
  <si>
    <t>1209267036</t>
  </si>
  <si>
    <t>"na zalití trávníku"15,24</t>
  </si>
  <si>
    <t>68</t>
  </si>
  <si>
    <t>185851129</t>
  </si>
  <si>
    <t>Příplatek k dovozu vody pro zálivku rostlin do 1000 m ZKD 1000 m</t>
  </si>
  <si>
    <t>1910512177</t>
  </si>
  <si>
    <t>"trávník, stromy, keře"</t>
  </si>
  <si>
    <t>15,24*2+0,8*2+0,75*2</t>
  </si>
  <si>
    <t>Zakládání</t>
  </si>
  <si>
    <t>69</t>
  </si>
  <si>
    <t>273311127</t>
  </si>
  <si>
    <t>Základové desky z betonu prostého C 25/30</t>
  </si>
  <si>
    <t>-176871341</t>
  </si>
  <si>
    <t>"dle potřeby na dobetonávky"5</t>
  </si>
  <si>
    <t>70</t>
  </si>
  <si>
    <t>275311127</t>
  </si>
  <si>
    <t>Základové patky a bloky z betonu prostého C 25/30</t>
  </si>
  <si>
    <t>-1525469032</t>
  </si>
  <si>
    <t>"pro sloupky dopravních značek"(6+5)*0,3*0,3*0,8</t>
  </si>
  <si>
    <t>2*0,3*0,3*0,25</t>
  </si>
  <si>
    <t>Vodorovné konstrukce</t>
  </si>
  <si>
    <t>71</t>
  </si>
  <si>
    <t>451573111</t>
  </si>
  <si>
    <t>Lože pod potrubí otevřený výkop ze štěrkopísku</t>
  </si>
  <si>
    <t>-155067986</t>
  </si>
  <si>
    <t>"přípojky deš.svodů"(7+3*6,5)*1,0*0,15</t>
  </si>
  <si>
    <t>72</t>
  </si>
  <si>
    <t>452311131</t>
  </si>
  <si>
    <t>Podkladní desky z betonu prostého tř. C 12/15 otevřený výkop</t>
  </si>
  <si>
    <t>76564760</t>
  </si>
  <si>
    <t>"nové vpusti"6*1,5*1,5*0,15</t>
  </si>
  <si>
    <t>73</t>
  </si>
  <si>
    <t>452386111</t>
  </si>
  <si>
    <t>Vyrovnávací prstence z betonu prostého tř. C 25/30 v do 100 mm</t>
  </si>
  <si>
    <t>-1881118302</t>
  </si>
  <si>
    <t>"výšková úprava mříží a poklopů"</t>
  </si>
  <si>
    <t>"stávající vpusti"4</t>
  </si>
  <si>
    <t>"šachty kanal. ve vozovce"8</t>
  </si>
  <si>
    <t>"šachta čtvercová na ZÚ ve vozovce a chodníku"1+2</t>
  </si>
  <si>
    <t>Komunikace pozemní</t>
  </si>
  <si>
    <t>74</t>
  </si>
  <si>
    <t>564751111</t>
  </si>
  <si>
    <t>Podklad z kameniva hrubého drceného vel. 0-63 mm tl 150 mm</t>
  </si>
  <si>
    <t>-1405117555</t>
  </si>
  <si>
    <t>"sanace chodníků"258,6+244,3+15,1</t>
  </si>
  <si>
    <t>"sanace vjezdů"50,9+7,1+14</t>
  </si>
  <si>
    <t>75</t>
  </si>
  <si>
    <t>564841111</t>
  </si>
  <si>
    <t>Podklad ze štěrkodrtě ŠD tl 120 mm</t>
  </si>
  <si>
    <t>1146277828</t>
  </si>
  <si>
    <t>" v případě potřeby doplnění u obrub v šířce 0,50m"105,10+104,35</t>
  </si>
  <si>
    <t>76</t>
  </si>
  <si>
    <t>564851111</t>
  </si>
  <si>
    <t>Podklad ze štěrkodrtě ŠD tl 150 mm</t>
  </si>
  <si>
    <t>-368421582</t>
  </si>
  <si>
    <t>"chodníky+var.pásy"501,5+15,10</t>
  </si>
  <si>
    <t>"vjezdy+var.pásy"(58+14)*2</t>
  </si>
  <si>
    <t>77</t>
  </si>
  <si>
    <t>584121109</t>
  </si>
  <si>
    <t>Osazení silničních dílců z ŽB do lože z kameniva těženého tl 40 mm plochy do 50 m2</t>
  </si>
  <si>
    <t>2119454585</t>
  </si>
  <si>
    <t>78</t>
  </si>
  <si>
    <t>59381136</t>
  </si>
  <si>
    <t>panel silniční 2,00x1,00x0,15m</t>
  </si>
  <si>
    <t>688559541</t>
  </si>
  <si>
    <t>"odhad"8</t>
  </si>
  <si>
    <t>79</t>
  </si>
  <si>
    <t>596211113</t>
  </si>
  <si>
    <t>Kladení zámkové dlažby komunikací pro pěší tl 60 mm skupiny A pl přes 300 m2</t>
  </si>
  <si>
    <t>-1534324120</t>
  </si>
  <si>
    <t>"chodník vlevo"108+27+1,8+34,5+70,3+1,4+15,6</t>
  </si>
  <si>
    <t>"vpravo"90,7+67,6+84,5+1,5</t>
  </si>
  <si>
    <t>"varovné pásy"(2,2+1+2,4)+(2,4+1,7+1,8+1,8+1,8)</t>
  </si>
  <si>
    <t>"znovu osadit dlažbu po výměně obrub"</t>
  </si>
  <si>
    <t>"vlevo"1,2+1,6+3,2+0,8+6+4,4</t>
  </si>
  <si>
    <t>"vpravo"31,5+28,6</t>
  </si>
  <si>
    <t>80</t>
  </si>
  <si>
    <t>59245006</t>
  </si>
  <si>
    <t>dlažba skladebná betonová pro nevidomé 200x100x60mm barevná - červená</t>
  </si>
  <si>
    <t>171326676</t>
  </si>
  <si>
    <t>"varovné pásy barva červená"15,1*1,03</t>
  </si>
  <si>
    <t>81</t>
  </si>
  <si>
    <t>59245018</t>
  </si>
  <si>
    <t>dlažba skladebná betonová 200x100x60mm přírodní</t>
  </si>
  <si>
    <t>1807929002</t>
  </si>
  <si>
    <t>"nové chodníky"(258,6+244,3)*1,03</t>
  </si>
  <si>
    <t>"pro znovu položení vlevo na KÚ - výměna 1/4"17,2/4*1,03</t>
  </si>
  <si>
    <t>"pro znovu položení vpravo na KÚ se použije na výměnu dlažba ze zeleného pásu"</t>
  </si>
  <si>
    <t>82</t>
  </si>
  <si>
    <t>596211211</t>
  </si>
  <si>
    <t>Kladení zámkové dlažby komunikací pro pěší tl 80 mm skupiny A pl do 100 m2</t>
  </si>
  <si>
    <t>-1610917272</t>
  </si>
  <si>
    <t>"vjezdy vlevo - nové"30+4,2+7,4+1,7+6,2+1,4</t>
  </si>
  <si>
    <t>"vpravo - nové"7,1</t>
  </si>
  <si>
    <t>"varovné pásy"(5+1,3+1,5+1,2)+(2,5+2,5)</t>
  </si>
  <si>
    <t>"na KÚ vlevo ve vjezdech"1,7+2,5+2,2</t>
  </si>
  <si>
    <t>"po výměně obrub znovu osadit stávající dlažbu ve vjezdech vlevo na KÚ"2+3+3</t>
  </si>
  <si>
    <t>83</t>
  </si>
  <si>
    <t>592450061</t>
  </si>
  <si>
    <t>dlažba skladebná betonová pro nevidomé 200x100x80mm barevná - červená</t>
  </si>
  <si>
    <t>344163900</t>
  </si>
  <si>
    <t>"varovné pásy"(9+5+6,4)*1,03</t>
  </si>
  <si>
    <t>84</t>
  </si>
  <si>
    <t>59245005</t>
  </si>
  <si>
    <t>dlažba skladebná betonová 200x100x80mm barevná - karamelová</t>
  </si>
  <si>
    <t>-2107142362</t>
  </si>
  <si>
    <t>"vjezdy vlevo"50,9*1,03</t>
  </si>
  <si>
    <t>85</t>
  </si>
  <si>
    <t>59245020</t>
  </si>
  <si>
    <t>dlažba skladebná betonová 200x100x80mm přírodní</t>
  </si>
  <si>
    <t>2144055320</t>
  </si>
  <si>
    <t>"chodníkový přejezd vpravo - odbočka ke trafu"7,1*1,03</t>
  </si>
  <si>
    <t>Trubní vedení</t>
  </si>
  <si>
    <t>86</t>
  </si>
  <si>
    <t>871251101</t>
  </si>
  <si>
    <t>Montáž chrániček inženýrských sítí z PVC  D 110 x 4,2 mm</t>
  </si>
  <si>
    <t>59910677</t>
  </si>
  <si>
    <t xml:space="preserve">"kabely ve vjezdech a křížení zeleného pásu - upřesní se během stavby" </t>
  </si>
  <si>
    <t>"odhad"40</t>
  </si>
  <si>
    <t>87</t>
  </si>
  <si>
    <t>56245115R</t>
  </si>
  <si>
    <t>žlab kabelový z PVC půlený</t>
  </si>
  <si>
    <t>547046785</t>
  </si>
  <si>
    <t>40*1,03</t>
  </si>
  <si>
    <t>88</t>
  </si>
  <si>
    <t>871313121</t>
  </si>
  <si>
    <t>Montáž kanalizačního potrubí z PVC těsněné gumovým kroužkem otevřený výkop sklon do 20 % DN 160</t>
  </si>
  <si>
    <t>-1143915284</t>
  </si>
  <si>
    <t>"přípojky nových vpustí"6*1</t>
  </si>
  <si>
    <t>"výměna přípojek gejgrů"4*7</t>
  </si>
  <si>
    <t>89</t>
  </si>
  <si>
    <t>28611196</t>
  </si>
  <si>
    <t>trubka kanalizační PPKGEM 160x4,9x1000 mm SN10</t>
  </si>
  <si>
    <t>-523063087</t>
  </si>
  <si>
    <t>34*1,03</t>
  </si>
  <si>
    <t>90</t>
  </si>
  <si>
    <t>877265271</t>
  </si>
  <si>
    <t>Montáž lapače střešních splavenin z tvrdého PVC-systém KG DN 110</t>
  </si>
  <si>
    <t>1627212048</t>
  </si>
  <si>
    <t>91</t>
  </si>
  <si>
    <t>56231163</t>
  </si>
  <si>
    <t>lapač střešních splavenin se zápachovou klapkou a lapacím košem DN 125/110</t>
  </si>
  <si>
    <t>-1275266270</t>
  </si>
  <si>
    <t>92</t>
  </si>
  <si>
    <t>877315211</t>
  </si>
  <si>
    <t>Montáž tvarovek  DN 160</t>
  </si>
  <si>
    <t>-1276612576</t>
  </si>
  <si>
    <t xml:space="preserve">"do nových vpustí, gejgru"6+1 </t>
  </si>
  <si>
    <t>93</t>
  </si>
  <si>
    <t>28617480</t>
  </si>
  <si>
    <t>vložka šachtová kanalizace PP korugované DN 160</t>
  </si>
  <si>
    <t>-2142865695</t>
  </si>
  <si>
    <t>94</t>
  </si>
  <si>
    <t>895941111</t>
  </si>
  <si>
    <t>Zřízení vpusti kanalizační uliční z betonových dílců typ UV-50 normální</t>
  </si>
  <si>
    <t>-749716707</t>
  </si>
  <si>
    <t>95</t>
  </si>
  <si>
    <t>56241404</t>
  </si>
  <si>
    <t xml:space="preserve">Kompletní sestava betonové vpusti s kalovým košem </t>
  </si>
  <si>
    <t>827883899</t>
  </si>
  <si>
    <t>96</t>
  </si>
  <si>
    <t>899131111</t>
  </si>
  <si>
    <t>Výměna šachtového rámu s osazením a dodáním litinového rámu s patkou</t>
  </si>
  <si>
    <t>-687702113</t>
  </si>
  <si>
    <t>"šachty kanalizační ve vozovce, upřesní se během stavby - odhad"4</t>
  </si>
  <si>
    <t>97</t>
  </si>
  <si>
    <t>899204112</t>
  </si>
  <si>
    <t>Osazení mříží litinových včetně rámů a košů na bahno pro třídu zatížení D400, E600</t>
  </si>
  <si>
    <t>-246635669</t>
  </si>
  <si>
    <t>98</t>
  </si>
  <si>
    <t>55242320</t>
  </si>
  <si>
    <t>mříž vtoková litinová plochá 500x500mm + rám</t>
  </si>
  <si>
    <t>88314957</t>
  </si>
  <si>
    <t>99</t>
  </si>
  <si>
    <t>899231111</t>
  </si>
  <si>
    <t>Výšková úprava uličního vstupu nebo vpusti do 200 mm zvýšením mříže</t>
  </si>
  <si>
    <t>458832755</t>
  </si>
  <si>
    <t>"dle potřeby - odhad"5</t>
  </si>
  <si>
    <t>100</t>
  </si>
  <si>
    <t>899331111</t>
  </si>
  <si>
    <t>Výšková úprava uličního vstupu nebo vpusti do 200 mm zvýšením poklopu</t>
  </si>
  <si>
    <t>-2045857059</t>
  </si>
  <si>
    <t>"odhad"6</t>
  </si>
  <si>
    <t>101</t>
  </si>
  <si>
    <t>899431111</t>
  </si>
  <si>
    <t>Výšková úprava uličního vstupu nebo vpusti do 200 mm zvýšením krycího hrnce, šoupěte nebo hydrantu</t>
  </si>
  <si>
    <t>501050648</t>
  </si>
  <si>
    <t>"odhad"14</t>
  </si>
  <si>
    <t>Ostatní konstrukce a práce, bourání</t>
  </si>
  <si>
    <t>102</t>
  </si>
  <si>
    <t>900000001</t>
  </si>
  <si>
    <t>Vytýčení polohy inženýrských sítí</t>
  </si>
  <si>
    <t>-1906712860</t>
  </si>
  <si>
    <t>"odhad dle potřeby"3*200</t>
  </si>
  <si>
    <t>103</t>
  </si>
  <si>
    <t>914111111</t>
  </si>
  <si>
    <t>Montáž svislé dopravní značky do velikosti 1 m2 objímkami na sloupek nebo konzolu</t>
  </si>
  <si>
    <t>-383572268</t>
  </si>
  <si>
    <t>"P2-2 kusy, P6-1kus, B29-4 kusy, E2a-2 kusy, Z11g-6 kusů"15</t>
  </si>
  <si>
    <t>104</t>
  </si>
  <si>
    <t>40445538</t>
  </si>
  <si>
    <t>značka dopravní svislá retroreflexní fólie tř 1 FeZn-Al rám D 500mm</t>
  </si>
  <si>
    <t>-2004150271</t>
  </si>
  <si>
    <t>"B29-4 kusy, P6-1 kus"5</t>
  </si>
  <si>
    <t>105</t>
  </si>
  <si>
    <t>40445512</t>
  </si>
  <si>
    <t>značka dopravní svislá retroreflexní fólie tř 1 FeZn-Al rám 500x500mm</t>
  </si>
  <si>
    <t>-10527186</t>
  </si>
  <si>
    <t>"E2-2 kusy, P2-2 kusy"4</t>
  </si>
  <si>
    <t>106</t>
  </si>
  <si>
    <t>914511112</t>
  </si>
  <si>
    <t>Montáž sloupku dopravních značek délky do 3,5 m s betonovým základem a patkou</t>
  </si>
  <si>
    <t>-1006291347</t>
  </si>
  <si>
    <t>107</t>
  </si>
  <si>
    <t>40445235</t>
  </si>
  <si>
    <t>sloupek pro dopravní značku Al D 60mm v 3,5m</t>
  </si>
  <si>
    <t>-271722014</t>
  </si>
  <si>
    <t>108</t>
  </si>
  <si>
    <t>40445256</t>
  </si>
  <si>
    <t>svorka upínací na sloupek dopravní značky D 60mm</t>
  </si>
  <si>
    <t>-240895821</t>
  </si>
  <si>
    <t>9*2</t>
  </si>
  <si>
    <t>109</t>
  </si>
  <si>
    <t>40445253</t>
  </si>
  <si>
    <t>víčko plastové na sloupek D 60mm</t>
  </si>
  <si>
    <t>-1338348506</t>
  </si>
  <si>
    <t>110</t>
  </si>
  <si>
    <t>40445240</t>
  </si>
  <si>
    <t>patka pro sloupek Al D 60mm</t>
  </si>
  <si>
    <t>443424837</t>
  </si>
  <si>
    <t>111</t>
  </si>
  <si>
    <t>40445158</t>
  </si>
  <si>
    <t>sloupek směrový silniční plastový 1,2m Z11g - červený</t>
  </si>
  <si>
    <t>-577099968</t>
  </si>
  <si>
    <t>112</t>
  </si>
  <si>
    <t>915491211</t>
  </si>
  <si>
    <t>Osazení vodícího proužku z betonových desek do betonového lože tl do 100 mm š proužku 250 mm</t>
  </si>
  <si>
    <t>1675416012</t>
  </si>
  <si>
    <t>"vlevo"84+129</t>
  </si>
  <si>
    <t>"vpravo"50+40+120</t>
  </si>
  <si>
    <t>113</t>
  </si>
  <si>
    <t>BTL.0006349.URS</t>
  </si>
  <si>
    <t>krajník silniční betonový  bílý ABK 50-25/10 50x25x10 cm</t>
  </si>
  <si>
    <t>685141276</t>
  </si>
  <si>
    <t>423*2*1,03</t>
  </si>
  <si>
    <t>114</t>
  </si>
  <si>
    <t>916131213</t>
  </si>
  <si>
    <t>Osazení silničního obrubníku betonového stojatého s boční opěrou do lože z betonu prostého</t>
  </si>
  <si>
    <t>-1101248371</t>
  </si>
  <si>
    <t>"dle vodících proužků"423</t>
  </si>
  <si>
    <t>115</t>
  </si>
  <si>
    <t>59217030</t>
  </si>
  <si>
    <t>obrubník betonový silniční přechodový 1000x150x150-250mm</t>
  </si>
  <si>
    <t>1430393777</t>
  </si>
  <si>
    <t>"vlevo"17</t>
  </si>
  <si>
    <t>"vpravo"14</t>
  </si>
  <si>
    <t>31*1,03</t>
  </si>
  <si>
    <t>116</t>
  </si>
  <si>
    <t>59217029</t>
  </si>
  <si>
    <t>obrubník betonový silniční nájezdový 1000x150x150mm</t>
  </si>
  <si>
    <t>-1815587963</t>
  </si>
  <si>
    <t>"vlevo"5+11,15+5,1+5,6+3,65+3+3,2+5+4,95</t>
  </si>
  <si>
    <t>"vpravo"5,5+4,5+4,5+4,5+4,5+8,6</t>
  </si>
  <si>
    <t>78,75*1,03</t>
  </si>
  <si>
    <t>117</t>
  </si>
  <si>
    <t>59217031</t>
  </si>
  <si>
    <t>obrubník betonový silniční 1000x150x250mm</t>
  </si>
  <si>
    <t>1824464050</t>
  </si>
  <si>
    <t>423-(17+14+46,65+32,1)</t>
  </si>
  <si>
    <t>313,25*1,03</t>
  </si>
  <si>
    <t>118</t>
  </si>
  <si>
    <t>916231213</t>
  </si>
  <si>
    <t>Osazení chodníkového obrubníku betonového stojatého s boční opěrou do lože z betonu prostého</t>
  </si>
  <si>
    <t>-1039504539</t>
  </si>
  <si>
    <t>"vlevo"37+13,6+3+10+22+15+8,5+1+1+1+1+1</t>
  </si>
  <si>
    <t>"vpravo"41,6+37+34,5+30,6+12+14,6+48</t>
  </si>
  <si>
    <t>119</t>
  </si>
  <si>
    <t>59217008</t>
  </si>
  <si>
    <t>obrubník betonový parkový 1000x80x200mm</t>
  </si>
  <si>
    <t>-624355045</t>
  </si>
  <si>
    <t>332,4*1,03</t>
  </si>
  <si>
    <t>120</t>
  </si>
  <si>
    <t>916991121</t>
  </si>
  <si>
    <t>Lože pod obrubníky, krajníky nebo obruby z dlažebních kostek z betonu prostého</t>
  </si>
  <si>
    <t>1822013173</t>
  </si>
  <si>
    <t>"obr.+V.P. vlevo a vpravo"423*0,6*0,05</t>
  </si>
  <si>
    <t>"záhon.obruba"332,4*0,3*0,05</t>
  </si>
  <si>
    <t>121</t>
  </si>
  <si>
    <t>966006132</t>
  </si>
  <si>
    <t>Odstranění značek dopravních nebo orientačních se sloupky s betonovými patkami</t>
  </si>
  <si>
    <t>-1384549787</t>
  </si>
  <si>
    <t>"7 kusů sloupků s DZ+6 kusů směrových sloupků u odboček"7+6</t>
  </si>
  <si>
    <t>122</t>
  </si>
  <si>
    <t>979024443</t>
  </si>
  <si>
    <t>Očištění vybouraných obrubníků a krajníků silničních ležatých</t>
  </si>
  <si>
    <t>-759218091</t>
  </si>
  <si>
    <t>"obruby ležaté kamenné vlevo a vpravo"44+37,5</t>
  </si>
  <si>
    <t>123</t>
  </si>
  <si>
    <t>979054441</t>
  </si>
  <si>
    <t>Očištění vybouraných z desek nebo dlaždic s původním spárováním z kameniva těženého</t>
  </si>
  <si>
    <t>245552960</t>
  </si>
  <si>
    <t>"dlaždice 30/30"444,10</t>
  </si>
  <si>
    <t>124</t>
  </si>
  <si>
    <t>979054451</t>
  </si>
  <si>
    <t>Očištění vybouraných zámkových dlaždic s původním spárováním z kameniva těženého</t>
  </si>
  <si>
    <t>1624986356</t>
  </si>
  <si>
    <t>125</t>
  </si>
  <si>
    <t>979071021</t>
  </si>
  <si>
    <t>Očištění dlažebních kostek drobných s původním spárováním kamenivem těženým při překopech ing sítí</t>
  </si>
  <si>
    <t>1283289837</t>
  </si>
  <si>
    <t>126</t>
  </si>
  <si>
    <t>R</t>
  </si>
  <si>
    <t>Palety pro uložení vybouraných dlaždic a obrubníků na skládku investora</t>
  </si>
  <si>
    <t>491147109</t>
  </si>
  <si>
    <t>"dlaždice-na paletě 14,4m2"444,1/14,4</t>
  </si>
  <si>
    <t>"zám.dlažba- na paletě 11,62m2, 233-(77,3+8)=147,7"147,7/11,62</t>
  </si>
  <si>
    <t>"obrubníky-na paletě 86m"</t>
  </si>
  <si>
    <t>"obruby ležaté kamenné"81,5/86</t>
  </si>
  <si>
    <t>997</t>
  </si>
  <si>
    <t>Přesun sutě</t>
  </si>
  <si>
    <t>127</t>
  </si>
  <si>
    <t>997211511</t>
  </si>
  <si>
    <t>Vodorovná doprava suti po suchu na vzdálenost do 1 km</t>
  </si>
  <si>
    <t>-1640779028</t>
  </si>
  <si>
    <t>"kostky"1,92</t>
  </si>
  <si>
    <t>"beton"40,26+21</t>
  </si>
  <si>
    <t>"kamenivo"199,38</t>
  </si>
  <si>
    <t>"živice"6,33</t>
  </si>
  <si>
    <t>128</t>
  </si>
  <si>
    <t>997211519</t>
  </si>
  <si>
    <t>Příplatek ZKD 1 km u vodorovné dopravy suti</t>
  </si>
  <si>
    <t>-213793604</t>
  </si>
  <si>
    <t>"na skládku do 14km bez kostek a živice (frézování)"</t>
  </si>
  <si>
    <t>"beton, kamenivo, živice"(40,26+21+199,38+6,33)*13</t>
  </si>
  <si>
    <t>129</t>
  </si>
  <si>
    <t>-441546943</t>
  </si>
  <si>
    <t>"na skládku do 2km"</t>
  </si>
  <si>
    <t>"kostky"1,92*1</t>
  </si>
  <si>
    <t>130</t>
  </si>
  <si>
    <t>997211521</t>
  </si>
  <si>
    <t>Vodorovná doprava vybouraných hmot po suchu na vzdálenost do 1 km</t>
  </si>
  <si>
    <t>-1071560920</t>
  </si>
  <si>
    <t>"dlažba"113,25</t>
  </si>
  <si>
    <t>"zámková dlažba 60,58t-uloží se"40</t>
  </si>
  <si>
    <t>"obruby ležaté" 23,64</t>
  </si>
  <si>
    <t>"vodící proužky"119,77</t>
  </si>
  <si>
    <t>"obruby stojaté"71,44</t>
  </si>
  <si>
    <t>"záhonové"14,68</t>
  </si>
  <si>
    <t>"šachtové rámy"1,8</t>
  </si>
  <si>
    <t>"značky"1,07</t>
  </si>
  <si>
    <t>131</t>
  </si>
  <si>
    <t>997211529</t>
  </si>
  <si>
    <t>Příplatek ZKD 1 km u vodorovné dopravy vybouraných hmot</t>
  </si>
  <si>
    <t>557139255</t>
  </si>
  <si>
    <t>"na skládku do 14km bez dlažby, zámkové dlažby, obrub kamenných"</t>
  </si>
  <si>
    <t>"šachtové rámy, značky"1,8+1,07</t>
  </si>
  <si>
    <t>"obruby sil.beton."71,44</t>
  </si>
  <si>
    <t>"obruby záhonové"14,68</t>
  </si>
  <si>
    <t>208,76*13</t>
  </si>
  <si>
    <t>132</t>
  </si>
  <si>
    <t>-1086389455</t>
  </si>
  <si>
    <t>" dlažba 30/30,zám.dlažba-pouze 2/3, obruby ležaté kamen."</t>
  </si>
  <si>
    <t>(113,25+40+23,64)*1</t>
  </si>
  <si>
    <t>133</t>
  </si>
  <si>
    <t>997211611</t>
  </si>
  <si>
    <t>Nakládání suti na dopravní prostředky pro vodorovnou dopravu</t>
  </si>
  <si>
    <t>-629900367</t>
  </si>
  <si>
    <t>466,96</t>
  </si>
  <si>
    <t>134</t>
  </si>
  <si>
    <t>997211612</t>
  </si>
  <si>
    <t>Nakládání vybouraných hmot na dopravní prostředky pro vodorovnou dopravu</t>
  </si>
  <si>
    <t>-144582013</t>
  </si>
  <si>
    <t>385,65</t>
  </si>
  <si>
    <t>135</t>
  </si>
  <si>
    <t>997221815</t>
  </si>
  <si>
    <t>Poplatek za uložení na skládce (skládkovné) stavebního odpadu betonového kód odpadu 170 101</t>
  </si>
  <si>
    <t>1476855293</t>
  </si>
  <si>
    <t>"beton"61,26</t>
  </si>
  <si>
    <t>"obruby silniční betonové"71,44</t>
  </si>
  <si>
    <t>136</t>
  </si>
  <si>
    <t>997221845</t>
  </si>
  <si>
    <t>Poplatek za uložení na skládce (skládkovné) odpadu asfaltového bez dehtu kód odpadu 170 302</t>
  </si>
  <si>
    <t>1131223613</t>
  </si>
  <si>
    <t>"živice z chodníků"6,33</t>
  </si>
  <si>
    <t>137</t>
  </si>
  <si>
    <t>997221855</t>
  </si>
  <si>
    <t>Poplatek za uložení na skládce (skládkovné) zeminy a kameniva kód odpadu 170 504</t>
  </si>
  <si>
    <t>403862927</t>
  </si>
  <si>
    <t>998</t>
  </si>
  <si>
    <t>Přesun hmot</t>
  </si>
  <si>
    <t>138</t>
  </si>
  <si>
    <t>998223011</t>
  </si>
  <si>
    <t>Přesun hmot pro pozemní komunikace s krytem dlážděným</t>
  </si>
  <si>
    <t>-656428527</t>
  </si>
  <si>
    <t>PSV</t>
  </si>
  <si>
    <t>Práce a dodávky PSV</t>
  </si>
  <si>
    <t>715</t>
  </si>
  <si>
    <t>Izolace proti chemickým vlivům</t>
  </si>
  <si>
    <t>139</t>
  </si>
  <si>
    <t>715191010R</t>
  </si>
  <si>
    <t>Provedení nopové izolace 1 vrstva u domu vč. materiálu a zabudování</t>
  </si>
  <si>
    <t>-1049462547</t>
  </si>
  <si>
    <t>"vlevo"24</t>
  </si>
  <si>
    <t>"vpravo"37</t>
  </si>
  <si>
    <t>SO 101.2 - KOMUNIKACE A CHODNÍKY - způsobilé výdaje na vedlejší aktivity projektu</t>
  </si>
  <si>
    <t>113154111</t>
  </si>
  <si>
    <t>Frézování živičného krytu tl 30 mm pruh š 0,5 m pl do 500 m2 bez překážek v trase</t>
  </si>
  <si>
    <t>-333538111</t>
  </si>
  <si>
    <t>"na ZÚ a KÚ pro napojení - 2 vrstvy"(16,6+17,8)*0,5*2</t>
  </si>
  <si>
    <t>" u obrub vlevo - 2 vrstvy"(80,6+129,6)*0,5*2</t>
  </si>
  <si>
    <t>"vpravo"(47+41+120,7)*0,5*2</t>
  </si>
  <si>
    <t>113154113</t>
  </si>
  <si>
    <t>Frézování živičného krytu tl 50 mm pruh š 0,5 m pl do 500 m2 bez překážek v trase</t>
  </si>
  <si>
    <t>1206490953</t>
  </si>
  <si>
    <t>"u obrub vlevo"(80,6+129,6)*0,5</t>
  </si>
  <si>
    <t>"vpravo"(47+41+120,7)*0,5</t>
  </si>
  <si>
    <t>113154264</t>
  </si>
  <si>
    <t>Frézování živičného krytu tl 100 mm pruh š 2 m pl do 1000 m2 s překážkami v trase</t>
  </si>
  <si>
    <t>1880344918</t>
  </si>
  <si>
    <t>"u ul.Na Vyšehradě"13</t>
  </si>
  <si>
    <t>"dešťový svod"7*1,10</t>
  </si>
  <si>
    <t>577154111</t>
  </si>
  <si>
    <t>Asfaltový beton vrstva obrusná ACO 11 (ABS) tř. I tl 60 mm š do 3 m z nemodifikovaného asfaltu</t>
  </si>
  <si>
    <t>-2117171377</t>
  </si>
  <si>
    <t>"u obrub a v místě napojení na ZÚ a KÚ"</t>
  </si>
  <si>
    <t>"vlevo"(80,6+129,6)*0,5</t>
  </si>
  <si>
    <t>"na ZÚ a KÚ"(17+17,5)*0,5</t>
  </si>
  <si>
    <t>-1257010643</t>
  </si>
  <si>
    <t>"živice"34,9+26,81+5,30</t>
  </si>
  <si>
    <t>-522225778</t>
  </si>
  <si>
    <t>"živice-frézování"67,01</t>
  </si>
  <si>
    <t>-1565458494</t>
  </si>
  <si>
    <t>SO 101.3 - KOMUNIKACE A CHODNÍKY - nezpůsobilé výdaje projektu</t>
  </si>
  <si>
    <t>113154363</t>
  </si>
  <si>
    <t>Frézování živičného krytu tl 50 mm pruh š 2 m pl do 10000 m2 s překážkami v trase</t>
  </si>
  <si>
    <t>728681050</t>
  </si>
  <si>
    <t>"vozovka vč. odboček bez pruhů u obrub"(1196+20,18+18,6)-209,45</t>
  </si>
  <si>
    <t>572141111</t>
  </si>
  <si>
    <t>Vyrovnání povrchu dosavadních krytů asfaltovým betonem ACO (AB) tl do 40 mm</t>
  </si>
  <si>
    <t>-402614423</t>
  </si>
  <si>
    <t xml:space="preserve">"plocha vozovky + odbočky ke garážím"1196+20,18+18,6 </t>
  </si>
  <si>
    <t>573231108</t>
  </si>
  <si>
    <t>Postřik živičný spojovací ze silniční emulze v množství 0,50 kg/m2</t>
  </si>
  <si>
    <t>1579370877</t>
  </si>
  <si>
    <t>1234,78*2</t>
  </si>
  <si>
    <t>577144121</t>
  </si>
  <si>
    <t>Asfaltový beton vrstva obrusná ACO 11 (ABS) tř. I tl 50 mm š přes 3 m z nemodifikovaného asfaltu</t>
  </si>
  <si>
    <t>2085916002</t>
  </si>
  <si>
    <t>"plocha vozovky+odbočky ke garážím"1196+20,18+18,6</t>
  </si>
  <si>
    <t>919112233</t>
  </si>
  <si>
    <t>Řezání spár pro vytvoření komůrky š 20 mm hl 40 mm pro těsnící zálivku v živičném krytu</t>
  </si>
  <si>
    <t>-622527574</t>
  </si>
  <si>
    <t>"na ZÚ a KÚ pro napojení"18,2+21,3</t>
  </si>
  <si>
    <t>"odbočky v místě napojení"7,40+3,5+4</t>
  </si>
  <si>
    <t>919121233</t>
  </si>
  <si>
    <t>Těsnění spár zálivkou za studena pro komůrky š 20 mm hl 40 mm bez těsnicího profilu</t>
  </si>
  <si>
    <t>-343655037</t>
  </si>
  <si>
    <t>919735112</t>
  </si>
  <si>
    <t>Řezání stávajícího živičného krytu hl do 110 mm</t>
  </si>
  <si>
    <t>-1855578318</t>
  </si>
  <si>
    <t>"v místě napojení na sil.I/2, ul. Na Vyšehradě a Libušina"18,2+8+21</t>
  </si>
  <si>
    <t>1857148812</t>
  </si>
  <si>
    <t>"živice"131,242</t>
  </si>
  <si>
    <t>-1320464162</t>
  </si>
  <si>
    <t>"živice-frézování"131,242</t>
  </si>
  <si>
    <t>SO 401 - VEŘEJNÉ OSVĚTLENÍ - způsobilé výdaje na hlavní aktivity projektu</t>
  </si>
  <si>
    <t>ul.Přemyslova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</si>
  <si>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</si>
  <si>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</si>
  <si>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</si>
  <si>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</si>
  <si>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</si>
  <si>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</si>
  <si>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</si>
  <si>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210202011R00</t>
  </si>
  <si>
    <t>Svítidlo venkovní LED, umístění na stožár</t>
  </si>
  <si>
    <t>0000000.01</t>
  </si>
  <si>
    <t>Svítidlo LED, DM50, 3000K, 3750lm, 230V, IP66, 3000K, GPRS, SIM, fotobuňka</t>
  </si>
  <si>
    <t>ks</t>
  </si>
  <si>
    <t>210204011RS2</t>
  </si>
  <si>
    <t>Stožár osvětlovací ocelový délky do 12 m, včetně nákladů na autojeřáb</t>
  </si>
  <si>
    <t>0000000.03</t>
  </si>
  <si>
    <t>Stožár žárově zinkovaný vel. 133/89/60, závěsná výška H=6m, vetknutí E=0,8m</t>
  </si>
  <si>
    <t>210204202R00</t>
  </si>
  <si>
    <t>Elektrovýzbroj stožáru</t>
  </si>
  <si>
    <t>0000000.07</t>
  </si>
  <si>
    <t>Stožárová svorkovnice na DIN, + 2x poj. 6A - průchozí, univ.</t>
  </si>
  <si>
    <t>0000000.08</t>
  </si>
  <si>
    <t>Stožárová svorkovnice na DIN, + 2x poj. 6A - odbočná, univ.</t>
  </si>
  <si>
    <t>222301421R00</t>
  </si>
  <si>
    <t>Přepěťová ochrana</t>
  </si>
  <si>
    <t>0000000.09</t>
  </si>
  <si>
    <t>Svodič přepětí pro veřejné osvětlení, T2+T3, 10kV, 5kA</t>
  </si>
  <si>
    <t>210810005RT1</t>
  </si>
  <si>
    <t>Kabel CYKY-J  3 x 1,5 mm2 , včetně dodávky kabelu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</si>
  <si>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</si>
  <si>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</si>
  <si>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</si>
  <si>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</si>
  <si>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</si>
  <si>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</si>
  <si>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</si>
  <si>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</si>
  <si>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</si>
  <si>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</si>
  <si>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0000000.10</t>
  </si>
  <si>
    <t>Zinkový sprej</t>
  </si>
  <si>
    <t>0000000.11</t>
  </si>
  <si>
    <t>Ochranná manžeta stožáru pr. 133</t>
  </si>
  <si>
    <t>0000000.12</t>
  </si>
  <si>
    <t>Stožárové pouzdro plast 250/950, včetně dodávky pouzdra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</si>
  <si>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</si>
  <si>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</si>
  <si>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</si>
  <si>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</si>
  <si>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</si>
  <si>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</si>
  <si>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</si>
  <si>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</si>
  <si>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</si>
  <si>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</si>
  <si>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</si>
  <si>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</si>
  <si>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</si>
  <si>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</si>
  <si>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0000000.13</t>
  </si>
  <si>
    <t>Rozváděč RVO, plast pilíř, vč. měření, 4x vývod, soumrak. spínač, IP44,vč. dodávky rozváděče</t>
  </si>
  <si>
    <t>0000000.14</t>
  </si>
  <si>
    <t>Demontáž stávajícího stožáru výšky do 10m</t>
  </si>
  <si>
    <t>0000000.15</t>
  </si>
  <si>
    <t>Demontáž stávajícího rozváděče RVO, rozváděč oceloplechový cca 1,5x1,5m</t>
  </si>
  <si>
    <t>hod</t>
  </si>
  <si>
    <t>0000000.16</t>
  </si>
  <si>
    <t>Demontáž a opětovná montáž dopravních značek, a veřejného rozhlasu</t>
  </si>
  <si>
    <t>0000000.17</t>
  </si>
  <si>
    <t>0000000.18</t>
  </si>
  <si>
    <t>Demontáž zděného výklenku stáv. rozv RVO</t>
  </si>
  <si>
    <t>M46</t>
  </si>
  <si>
    <t>Zemní práce při montážích</t>
  </si>
  <si>
    <t>460200133RT2</t>
  </si>
  <si>
    <t>Výkop kabelové rýhy 35/50 cm  hor.3</t>
  </si>
  <si>
    <t>460570133R00</t>
  </si>
  <si>
    <t>Zához rýhy 35/50 cm, hornina třídy 3, se zhutněním</t>
  </si>
  <si>
    <t>460200143RT2</t>
  </si>
  <si>
    <t>Výkop kabelové rýhy 35/60 cm  hor.3</t>
  </si>
  <si>
    <t>460570143R00</t>
  </si>
  <si>
    <t>Zához rýhy 35/60 cm, hornina třídy 3, se zhutněním</t>
  </si>
  <si>
    <t>460200173R00</t>
  </si>
  <si>
    <t>Výkop kabelové rýhy 35/90 cm  hor.3</t>
  </si>
  <si>
    <t>460560173RT1</t>
  </si>
  <si>
    <t>Zához rýhy 35/90 cm, hornina třídy 3</t>
  </si>
  <si>
    <t>460200303RT2</t>
  </si>
  <si>
    <t>Výkop kabelové rýhy 50/120 cm hor.3, ruční výkop rýhy</t>
  </si>
  <si>
    <t>460560303R00</t>
  </si>
  <si>
    <t>Zához rýhy 50/120 cm, hornina třídy 3, se zhutněním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</si>
  <si>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</si>
  <si>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</si>
  <si>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</si>
  <si>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</si>
  <si>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</si>
  <si>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</si>
  <si>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</si>
  <si>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</si>
  <si>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</si>
  <si>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</si>
  <si>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</si>
  <si>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</si>
  <si>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</si>
  <si>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119000002RA0</t>
  </si>
  <si>
    <t>Dočasné zajištění kabelů ve výkopu</t>
  </si>
  <si>
    <t>460030011RT1</t>
  </si>
  <si>
    <t>Sejmutí drnu, z ploch silně zatravněných</t>
  </si>
  <si>
    <t>460620001R00</t>
  </si>
  <si>
    <t>Položení drnu</t>
  </si>
  <si>
    <t>230191017R00</t>
  </si>
  <si>
    <t>Uložení chráničky ve výkopu</t>
  </si>
  <si>
    <t>34571147.35</t>
  </si>
  <si>
    <t>Chránička korugovaná ohebná, vel. 110</t>
  </si>
  <si>
    <t>34571147.35.1</t>
  </si>
  <si>
    <t>Chránička korugovaná ohebná, vel. 60</t>
  </si>
  <si>
    <t>460600001RT8</t>
  </si>
  <si>
    <t>Naložení a odvoz zeminy, odvoz na vzdálenost 10000 m</t>
  </si>
  <si>
    <t>460010024RT3</t>
  </si>
  <si>
    <t>Vytýčení kabelové trasy v zastavěném prostoru, délka trasy do 1000 m</t>
  </si>
  <si>
    <t>km</t>
  </si>
  <si>
    <t>460650015R00</t>
  </si>
  <si>
    <t>Podkladová vrstva ze štěrkopísku</t>
  </si>
  <si>
    <t>0000000.17.1</t>
  </si>
  <si>
    <t>Odstranění křovin/dřevin</t>
  </si>
  <si>
    <t>460080101R00</t>
  </si>
  <si>
    <t>Rozbourání betonového základu</t>
  </si>
  <si>
    <t>599000010RAA</t>
  </si>
  <si>
    <t>Rozebrání a oprava asfaltové komunikace, řezání, výměna podkladu tl. 30 cm, asfaltobet.7 cm</t>
  </si>
  <si>
    <t>460030091R00</t>
  </si>
  <si>
    <t>Vytrhání obrubníků, lože písek, ležatých</t>
  </si>
  <si>
    <t>460030031R00</t>
  </si>
  <si>
    <t>Vytrhání kostek velkých,lože písek, nezalité spáry</t>
  </si>
  <si>
    <t>460030061RZ1</t>
  </si>
  <si>
    <t>Kladení kostek do lože z písku, ze stávajících kostek</t>
  </si>
  <si>
    <t>000</t>
  </si>
  <si>
    <t>Vedlejší a ostatní náklady</t>
  </si>
  <si>
    <t>101R00</t>
  </si>
  <si>
    <t>Nákladní auto 5t</t>
  </si>
  <si>
    <t>102R00</t>
  </si>
  <si>
    <t>Pomocné práce</t>
  </si>
  <si>
    <t>103R00</t>
  </si>
  <si>
    <t>Rozměření světelných bodů</t>
  </si>
  <si>
    <t>104R00</t>
  </si>
  <si>
    <t>Vypnutí a opětovné zapnutí vedení</t>
  </si>
  <si>
    <t>105R00</t>
  </si>
  <si>
    <t>Úprava stávajícího rozvodu veřejného osvětlení</t>
  </si>
  <si>
    <t>106R00</t>
  </si>
  <si>
    <t>Dozory provozovatele veřejného osvětlení</t>
  </si>
  <si>
    <t>107R00</t>
  </si>
  <si>
    <t>Úklid stavby</t>
  </si>
  <si>
    <t>108R00</t>
  </si>
  <si>
    <t>Součinnost s provozovatelem veřejného osvětlení</t>
  </si>
  <si>
    <t>109R00</t>
  </si>
  <si>
    <t>Ekologická likvidace odpadu</t>
  </si>
  <si>
    <t>110R00</t>
  </si>
  <si>
    <t>Zjištění stávajícího stavu</t>
  </si>
  <si>
    <t>140</t>
  </si>
  <si>
    <t>112R00</t>
  </si>
  <si>
    <t>soubor</t>
  </si>
  <si>
    <t>142</t>
  </si>
  <si>
    <t>113R00</t>
  </si>
  <si>
    <t>Montážní pološina MP10do 10m výšky, vč přesunu</t>
  </si>
  <si>
    <t>144</t>
  </si>
  <si>
    <t>114R00</t>
  </si>
  <si>
    <t>Koordinace s provozovateli dotčených sítí</t>
  </si>
  <si>
    <t>146</t>
  </si>
  <si>
    <t>115R00</t>
  </si>
  <si>
    <t>Geodetické zaměření skutečné trasy</t>
  </si>
  <si>
    <t>148</t>
  </si>
  <si>
    <t>116R00</t>
  </si>
  <si>
    <t>Dokumentace skutečného provedení stavby, 4x tištěná a 1x na CD</t>
  </si>
  <si>
    <t>150</t>
  </si>
  <si>
    <t>VN</t>
  </si>
  <si>
    <t>Vedlejší náklady</t>
  </si>
  <si>
    <t>Autorský dozor</t>
  </si>
  <si>
    <t>152</t>
  </si>
  <si>
    <t>VRN2</t>
  </si>
  <si>
    <t>Komplexní zkoušky</t>
  </si>
  <si>
    <t>154</t>
  </si>
  <si>
    <t>Podíl přidružených výkonů pro elektromontáže</t>
  </si>
  <si>
    <t>156</t>
  </si>
  <si>
    <t>Podíl přidružených výkonů pro zemní práce</t>
  </si>
  <si>
    <t>158</t>
  </si>
  <si>
    <t>VRN5</t>
  </si>
  <si>
    <t>Přirážka za podružný materiál</t>
  </si>
  <si>
    <t>160</t>
  </si>
  <si>
    <t>VRN6</t>
  </si>
  <si>
    <t>Přirážka za prořez kabelů</t>
  </si>
  <si>
    <t>162</t>
  </si>
  <si>
    <t>VRN7</t>
  </si>
  <si>
    <t>Revize</t>
  </si>
  <si>
    <t>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</si>
</sst>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63" t="s">
        <v>5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21"/>
      <c r="BE5" s="244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21"/>
      <c r="BE6" s="245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45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45"/>
      <c r="BS8" s="18" t="s">
        <v>6</v>
      </c>
    </row>
    <row r="9" spans="1:74" s="1" customFormat="1" ht="14.45" customHeight="1">
      <c r="B9" s="21"/>
      <c r="AR9" s="21"/>
      <c r="BE9" s="245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45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45"/>
      <c r="BS11" s="18" t="s">
        <v>6</v>
      </c>
    </row>
    <row r="12" spans="1:74" s="1" customFormat="1" ht="6.95" customHeight="1">
      <c r="B12" s="21"/>
      <c r="AR12" s="21"/>
      <c r="BE12" s="245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45"/>
      <c r="BS13" s="18" t="s">
        <v>6</v>
      </c>
    </row>
    <row r="14" spans="1:74" ht="12.75">
      <c r="B14" s="21"/>
      <c r="E14" s="250" t="s">
        <v>29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8" t="s">
        <v>27</v>
      </c>
      <c r="AN14" s="30" t="s">
        <v>29</v>
      </c>
      <c r="AR14" s="21"/>
      <c r="BE14" s="245"/>
      <c r="BS14" s="18" t="s">
        <v>6</v>
      </c>
    </row>
    <row r="15" spans="1:74" s="1" customFormat="1" ht="6.95" customHeight="1">
      <c r="B15" s="21"/>
      <c r="AR15" s="21"/>
      <c r="BE15" s="245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45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45"/>
      <c r="BS17" s="18" t="s">
        <v>32</v>
      </c>
    </row>
    <row r="18" spans="1:71" s="1" customFormat="1" ht="6.95" customHeight="1">
      <c r="B18" s="21"/>
      <c r="AR18" s="21"/>
      <c r="BE18" s="245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45"/>
      <c r="BS19" s="18" t="s">
        <v>6</v>
      </c>
    </row>
    <row r="20" spans="1:71" s="1" customFormat="1" ht="18.399999999999999" customHeight="1">
      <c r="B20" s="21"/>
      <c r="E20" s="26" t="s">
        <v>31</v>
      </c>
      <c r="AK20" s="28" t="s">
        <v>27</v>
      </c>
      <c r="AN20" s="26" t="s">
        <v>1</v>
      </c>
      <c r="AR20" s="21"/>
      <c r="BE20" s="245"/>
      <c r="BS20" s="18" t="s">
        <v>32</v>
      </c>
    </row>
    <row r="21" spans="1:71" s="1" customFormat="1" ht="6.95" customHeight="1">
      <c r="B21" s="21"/>
      <c r="AR21" s="21"/>
      <c r="BE21" s="245"/>
    </row>
    <row r="22" spans="1:71" s="1" customFormat="1" ht="12" customHeight="1">
      <c r="B22" s="21"/>
      <c r="D22" s="28" t="s">
        <v>34</v>
      </c>
      <c r="AR22" s="21"/>
      <c r="BE22" s="245"/>
    </row>
    <row r="23" spans="1:71" s="1" customFormat="1" ht="16.5" customHeight="1">
      <c r="B23" s="21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1"/>
      <c r="BE23" s="245"/>
    </row>
    <row r="24" spans="1:71" s="1" customFormat="1" ht="6.95" customHeight="1">
      <c r="B24" s="21"/>
      <c r="AR24" s="21"/>
      <c r="BE24" s="245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5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3">
        <f>ROUND(AG94,2)</f>
        <v>0</v>
      </c>
      <c r="AL26" s="254"/>
      <c r="AM26" s="254"/>
      <c r="AN26" s="254"/>
      <c r="AO26" s="254"/>
      <c r="AP26" s="33"/>
      <c r="AQ26" s="33"/>
      <c r="AR26" s="34"/>
      <c r="BE26" s="24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5" t="s">
        <v>36</v>
      </c>
      <c r="M28" s="255"/>
      <c r="N28" s="255"/>
      <c r="O28" s="255"/>
      <c r="P28" s="255"/>
      <c r="Q28" s="33"/>
      <c r="R28" s="33"/>
      <c r="S28" s="33"/>
      <c r="T28" s="33"/>
      <c r="U28" s="33"/>
      <c r="V28" s="33"/>
      <c r="W28" s="255" t="s">
        <v>37</v>
      </c>
      <c r="X28" s="255"/>
      <c r="Y28" s="255"/>
      <c r="Z28" s="255"/>
      <c r="AA28" s="255"/>
      <c r="AB28" s="255"/>
      <c r="AC28" s="255"/>
      <c r="AD28" s="255"/>
      <c r="AE28" s="255"/>
      <c r="AF28" s="33"/>
      <c r="AG28" s="33"/>
      <c r="AH28" s="33"/>
      <c r="AI28" s="33"/>
      <c r="AJ28" s="33"/>
      <c r="AK28" s="255" t="s">
        <v>38</v>
      </c>
      <c r="AL28" s="255"/>
      <c r="AM28" s="255"/>
      <c r="AN28" s="255"/>
      <c r="AO28" s="255"/>
      <c r="AP28" s="33"/>
      <c r="AQ28" s="33"/>
      <c r="AR28" s="34"/>
      <c r="BE28" s="245"/>
    </row>
    <row r="29" spans="1:71" s="3" customFormat="1" ht="14.45" customHeight="1">
      <c r="B29" s="38"/>
      <c r="D29" s="28" t="s">
        <v>39</v>
      </c>
      <c r="F29" s="28" t="s">
        <v>40</v>
      </c>
      <c r="L29" s="258">
        <v>0.21</v>
      </c>
      <c r="M29" s="257"/>
      <c r="N29" s="257"/>
      <c r="O29" s="257"/>
      <c r="P29" s="257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ROUND(AV94, 2)</f>
        <v>0</v>
      </c>
      <c r="AL29" s="257"/>
      <c r="AM29" s="257"/>
      <c r="AN29" s="257"/>
      <c r="AO29" s="257"/>
      <c r="AR29" s="38"/>
      <c r="BE29" s="246"/>
    </row>
    <row r="30" spans="1:71" s="3" customFormat="1" ht="14.45" customHeight="1">
      <c r="B30" s="38"/>
      <c r="F30" s="28" t="s">
        <v>41</v>
      </c>
      <c r="L30" s="258">
        <v>0.15</v>
      </c>
      <c r="M30" s="257"/>
      <c r="N30" s="257"/>
      <c r="O30" s="257"/>
      <c r="P30" s="257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ROUND(AW94, 2)</f>
        <v>0</v>
      </c>
      <c r="AL30" s="257"/>
      <c r="AM30" s="257"/>
      <c r="AN30" s="257"/>
      <c r="AO30" s="257"/>
      <c r="AR30" s="38"/>
      <c r="BE30" s="246"/>
    </row>
    <row r="31" spans="1:71" s="3" customFormat="1" ht="14.45" hidden="1" customHeight="1">
      <c r="B31" s="38"/>
      <c r="F31" s="28" t="s">
        <v>42</v>
      </c>
      <c r="L31" s="258">
        <v>0.21</v>
      </c>
      <c r="M31" s="257"/>
      <c r="N31" s="257"/>
      <c r="O31" s="257"/>
      <c r="P31" s="257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8"/>
      <c r="BE31" s="246"/>
    </row>
    <row r="32" spans="1:71" s="3" customFormat="1" ht="14.45" hidden="1" customHeight="1">
      <c r="B32" s="38"/>
      <c r="F32" s="28" t="s">
        <v>43</v>
      </c>
      <c r="L32" s="258">
        <v>0.15</v>
      </c>
      <c r="M32" s="257"/>
      <c r="N32" s="257"/>
      <c r="O32" s="257"/>
      <c r="P32" s="257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8"/>
      <c r="BE32" s="246"/>
    </row>
    <row r="33" spans="1:57" s="3" customFormat="1" ht="14.45" hidden="1" customHeight="1">
      <c r="B33" s="38"/>
      <c r="F33" s="28" t="s">
        <v>44</v>
      </c>
      <c r="L33" s="258">
        <v>0</v>
      </c>
      <c r="M33" s="257"/>
      <c r="N33" s="257"/>
      <c r="O33" s="257"/>
      <c r="P33" s="257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8"/>
      <c r="BE33" s="246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5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62" t="s">
        <v>47</v>
      </c>
      <c r="Y35" s="260"/>
      <c r="Z35" s="260"/>
      <c r="AA35" s="260"/>
      <c r="AB35" s="260"/>
      <c r="AC35" s="41"/>
      <c r="AD35" s="41"/>
      <c r="AE35" s="41"/>
      <c r="AF35" s="41"/>
      <c r="AG35" s="41"/>
      <c r="AH35" s="41"/>
      <c r="AI35" s="41"/>
      <c r="AJ35" s="41"/>
      <c r="AK35" s="259">
        <f>SUM(AK26:AK33)</f>
        <v>0</v>
      </c>
      <c r="AL35" s="260"/>
      <c r="AM35" s="260"/>
      <c r="AN35" s="260"/>
      <c r="AO35" s="26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18-20</v>
      </c>
      <c r="AR84" s="52"/>
    </row>
    <row r="85" spans="1:91" s="5" customFormat="1" ht="36.950000000000003" customHeight="1">
      <c r="B85" s="53"/>
      <c r="C85" s="54" t="s">
        <v>16</v>
      </c>
      <c r="L85" s="225" t="str">
        <f>K6</f>
        <v>REKONSTRUKCE CHODNÍKŮ V ULICI PŘEMYSLOVA, PŘELOUČ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Přelouč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27" t="str">
        <f>IF(AN8= "","",AN8)</f>
        <v>22. 3. 2019</v>
      </c>
      <c r="AN87" s="227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Přelouč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28" t="str">
        <f>IF(E17="","",E17)</f>
        <v>VDI PROJEKT s.r.o.</v>
      </c>
      <c r="AN89" s="229"/>
      <c r="AO89" s="229"/>
      <c r="AP89" s="229"/>
      <c r="AQ89" s="33"/>
      <c r="AR89" s="34"/>
      <c r="AS89" s="230" t="s">
        <v>55</v>
      </c>
      <c r="AT89" s="23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28" t="str">
        <f>IF(E20="","",E20)</f>
        <v>VDI PROJEKT s.r.o.</v>
      </c>
      <c r="AN90" s="229"/>
      <c r="AO90" s="229"/>
      <c r="AP90" s="229"/>
      <c r="AQ90" s="33"/>
      <c r="AR90" s="34"/>
      <c r="AS90" s="232"/>
      <c r="AT90" s="23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2"/>
      <c r="AT91" s="23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4" t="s">
        <v>56</v>
      </c>
      <c r="D92" s="235"/>
      <c r="E92" s="235"/>
      <c r="F92" s="235"/>
      <c r="G92" s="235"/>
      <c r="H92" s="61"/>
      <c r="I92" s="237" t="s">
        <v>57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58</v>
      </c>
      <c r="AH92" s="235"/>
      <c r="AI92" s="235"/>
      <c r="AJ92" s="235"/>
      <c r="AK92" s="235"/>
      <c r="AL92" s="235"/>
      <c r="AM92" s="235"/>
      <c r="AN92" s="237" t="s">
        <v>59</v>
      </c>
      <c r="AO92" s="235"/>
      <c r="AP92" s="238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2">
        <f>ROUND(SUM(AG95:AG100),2)</f>
        <v>0</v>
      </c>
      <c r="AH94" s="242"/>
      <c r="AI94" s="242"/>
      <c r="AJ94" s="242"/>
      <c r="AK94" s="242"/>
      <c r="AL94" s="242"/>
      <c r="AM94" s="242"/>
      <c r="AN94" s="243">
        <f t="shared" ref="AN94:AN100" si="0">SUM(AG94,AT94)</f>
        <v>0</v>
      </c>
      <c r="AO94" s="243"/>
      <c r="AP94" s="243"/>
      <c r="AQ94" s="73" t="s">
        <v>1</v>
      </c>
      <c r="AR94" s="69"/>
      <c r="AS94" s="74">
        <f>ROUND(SUM(AS95:AS100),2)</f>
        <v>0</v>
      </c>
      <c r="AT94" s="75">
        <f t="shared" ref="AT94:AT100" si="1">ROUND(SUM(AV94:AW94),2)</f>
        <v>0</v>
      </c>
      <c r="AU94" s="76">
        <f>ROUND(SUM(AU95:AU100),5)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ROUND(SUM(AZ95:AZ100),2)</f>
        <v>0</v>
      </c>
      <c r="BA94" s="75">
        <f>ROUND(SUM(BA95:BA100),2)</f>
        <v>0</v>
      </c>
      <c r="BB94" s="75">
        <f>ROUND(SUM(BB95:BB100),2)</f>
        <v>0</v>
      </c>
      <c r="BC94" s="75">
        <f>ROUND(SUM(BC95:BC100),2)</f>
        <v>0</v>
      </c>
      <c r="BD94" s="77">
        <f>ROUND(SUM(BD95:BD100),2)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37.5" customHeight="1">
      <c r="A95" s="80" t="s">
        <v>79</v>
      </c>
      <c r="B95" s="81"/>
      <c r="C95" s="82"/>
      <c r="D95" s="239" t="s">
        <v>80</v>
      </c>
      <c r="E95" s="239"/>
      <c r="F95" s="239"/>
      <c r="G95" s="239"/>
      <c r="H95" s="239"/>
      <c r="I95" s="83"/>
      <c r="J95" s="239" t="s">
        <v>81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40">
        <f>'SO 001.1 - VEDLEJŠÍ A OST...'!J30</f>
        <v>0</v>
      </c>
      <c r="AH95" s="241"/>
      <c r="AI95" s="241"/>
      <c r="AJ95" s="241"/>
      <c r="AK95" s="241"/>
      <c r="AL95" s="241"/>
      <c r="AM95" s="241"/>
      <c r="AN95" s="240">
        <f t="shared" si="0"/>
        <v>0</v>
      </c>
      <c r="AO95" s="241"/>
      <c r="AP95" s="241"/>
      <c r="AQ95" s="84" t="s">
        <v>82</v>
      </c>
      <c r="AR95" s="81"/>
      <c r="AS95" s="85">
        <v>0</v>
      </c>
      <c r="AT95" s="86">
        <f t="shared" si="1"/>
        <v>0</v>
      </c>
      <c r="AU95" s="87">
        <f>'SO 001.1 - VEDLEJŠÍ A OST...'!P120</f>
        <v>0</v>
      </c>
      <c r="AV95" s="86">
        <f>'SO 001.1 - VEDLEJŠÍ A OST...'!J33</f>
        <v>0</v>
      </c>
      <c r="AW95" s="86">
        <f>'SO 001.1 - VEDLEJŠÍ A OST...'!J34</f>
        <v>0</v>
      </c>
      <c r="AX95" s="86">
        <f>'SO 001.1 - VEDLEJŠÍ A OST...'!J35</f>
        <v>0</v>
      </c>
      <c r="AY95" s="86">
        <f>'SO 001.1 - VEDLEJŠÍ A OST...'!J36</f>
        <v>0</v>
      </c>
      <c r="AZ95" s="86">
        <f>'SO 001.1 - VEDLEJŠÍ A OST...'!F33</f>
        <v>0</v>
      </c>
      <c r="BA95" s="86">
        <f>'SO 001.1 - VEDLEJŠÍ A OST...'!F34</f>
        <v>0</v>
      </c>
      <c r="BB95" s="86">
        <f>'SO 001.1 - VEDLEJŠÍ A OST...'!F35</f>
        <v>0</v>
      </c>
      <c r="BC95" s="86">
        <f>'SO 001.1 - VEDLEJŠÍ A OST...'!F36</f>
        <v>0</v>
      </c>
      <c r="BD95" s="88">
        <f>'SO 001.1 - VEDLEJŠÍ A OST...'!F37</f>
        <v>0</v>
      </c>
      <c r="BT95" s="89" t="s">
        <v>83</v>
      </c>
      <c r="BV95" s="89" t="s">
        <v>77</v>
      </c>
      <c r="BW95" s="89" t="s">
        <v>84</v>
      </c>
      <c r="BX95" s="89" t="s">
        <v>4</v>
      </c>
      <c r="CL95" s="89" t="s">
        <v>1</v>
      </c>
      <c r="CM95" s="89" t="s">
        <v>85</v>
      </c>
    </row>
    <row r="96" spans="1:91" s="7" customFormat="1" ht="24.75" customHeight="1">
      <c r="A96" s="80" t="s">
        <v>79</v>
      </c>
      <c r="B96" s="81"/>
      <c r="C96" s="82"/>
      <c r="D96" s="239" t="s">
        <v>86</v>
      </c>
      <c r="E96" s="239"/>
      <c r="F96" s="239"/>
      <c r="G96" s="239"/>
      <c r="H96" s="239"/>
      <c r="I96" s="83"/>
      <c r="J96" s="239" t="s">
        <v>87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40">
        <f>'SO 001.2 - VEDLEJŠÍ A OST...'!J30</f>
        <v>0</v>
      </c>
      <c r="AH96" s="241"/>
      <c r="AI96" s="241"/>
      <c r="AJ96" s="241"/>
      <c r="AK96" s="241"/>
      <c r="AL96" s="241"/>
      <c r="AM96" s="241"/>
      <c r="AN96" s="240">
        <f t="shared" si="0"/>
        <v>0</v>
      </c>
      <c r="AO96" s="241"/>
      <c r="AP96" s="241"/>
      <c r="AQ96" s="84" t="s">
        <v>82</v>
      </c>
      <c r="AR96" s="81"/>
      <c r="AS96" s="85">
        <v>0</v>
      </c>
      <c r="AT96" s="86">
        <f t="shared" si="1"/>
        <v>0</v>
      </c>
      <c r="AU96" s="87">
        <f>'SO 001.2 - VEDLEJŠÍ A OST...'!P118</f>
        <v>0</v>
      </c>
      <c r="AV96" s="86">
        <f>'SO 001.2 - VEDLEJŠÍ A OST...'!J33</f>
        <v>0</v>
      </c>
      <c r="AW96" s="86">
        <f>'SO 001.2 - VEDLEJŠÍ A OST...'!J34</f>
        <v>0</v>
      </c>
      <c r="AX96" s="86">
        <f>'SO 001.2 - VEDLEJŠÍ A OST...'!J35</f>
        <v>0</v>
      </c>
      <c r="AY96" s="86">
        <f>'SO 001.2 - VEDLEJŠÍ A OST...'!J36</f>
        <v>0</v>
      </c>
      <c r="AZ96" s="86">
        <f>'SO 001.2 - VEDLEJŠÍ A OST...'!F33</f>
        <v>0</v>
      </c>
      <c r="BA96" s="86">
        <f>'SO 001.2 - VEDLEJŠÍ A OST...'!F34</f>
        <v>0</v>
      </c>
      <c r="BB96" s="86">
        <f>'SO 001.2 - VEDLEJŠÍ A OST...'!F35</f>
        <v>0</v>
      </c>
      <c r="BC96" s="86">
        <f>'SO 001.2 - VEDLEJŠÍ A OST...'!F36</f>
        <v>0</v>
      </c>
      <c r="BD96" s="88">
        <f>'SO 001.2 - VEDLEJŠÍ A OST...'!F37</f>
        <v>0</v>
      </c>
      <c r="BT96" s="89" t="s">
        <v>83</v>
      </c>
      <c r="BV96" s="89" t="s">
        <v>77</v>
      </c>
      <c r="BW96" s="89" t="s">
        <v>88</v>
      </c>
      <c r="BX96" s="89" t="s">
        <v>4</v>
      </c>
      <c r="CL96" s="89" t="s">
        <v>1</v>
      </c>
      <c r="CM96" s="89" t="s">
        <v>85</v>
      </c>
    </row>
    <row r="97" spans="1:91" s="7" customFormat="1" ht="24.75" customHeight="1">
      <c r="A97" s="80" t="s">
        <v>79</v>
      </c>
      <c r="B97" s="81"/>
      <c r="C97" s="82"/>
      <c r="D97" s="239" t="s">
        <v>89</v>
      </c>
      <c r="E97" s="239"/>
      <c r="F97" s="239"/>
      <c r="G97" s="239"/>
      <c r="H97" s="239"/>
      <c r="I97" s="83"/>
      <c r="J97" s="239" t="s">
        <v>90</v>
      </c>
      <c r="K97" s="239"/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40">
        <f>'SO 101.1 - KOMUNIKACE A C...'!J30</f>
        <v>0</v>
      </c>
      <c r="AH97" s="241"/>
      <c r="AI97" s="241"/>
      <c r="AJ97" s="241"/>
      <c r="AK97" s="241"/>
      <c r="AL97" s="241"/>
      <c r="AM97" s="241"/>
      <c r="AN97" s="240">
        <f t="shared" si="0"/>
        <v>0</v>
      </c>
      <c r="AO97" s="241"/>
      <c r="AP97" s="241"/>
      <c r="AQ97" s="84" t="s">
        <v>82</v>
      </c>
      <c r="AR97" s="81"/>
      <c r="AS97" s="85">
        <v>0</v>
      </c>
      <c r="AT97" s="86">
        <f t="shared" si="1"/>
        <v>0</v>
      </c>
      <c r="AU97" s="87">
        <f>'SO 101.1 - KOMUNIKACE A C...'!P127</f>
        <v>0</v>
      </c>
      <c r="AV97" s="86">
        <f>'SO 101.1 - KOMUNIKACE A C...'!J33</f>
        <v>0</v>
      </c>
      <c r="AW97" s="86">
        <f>'SO 101.1 - KOMUNIKACE A C...'!J34</f>
        <v>0</v>
      </c>
      <c r="AX97" s="86">
        <f>'SO 101.1 - KOMUNIKACE A C...'!J35</f>
        <v>0</v>
      </c>
      <c r="AY97" s="86">
        <f>'SO 101.1 - KOMUNIKACE A C...'!J36</f>
        <v>0</v>
      </c>
      <c r="AZ97" s="86">
        <f>'SO 101.1 - KOMUNIKACE A C...'!F33</f>
        <v>0</v>
      </c>
      <c r="BA97" s="86">
        <f>'SO 101.1 - KOMUNIKACE A C...'!F34</f>
        <v>0</v>
      </c>
      <c r="BB97" s="86">
        <f>'SO 101.1 - KOMUNIKACE A C...'!F35</f>
        <v>0</v>
      </c>
      <c r="BC97" s="86">
        <f>'SO 101.1 - KOMUNIKACE A C...'!F36</f>
        <v>0</v>
      </c>
      <c r="BD97" s="88">
        <f>'SO 101.1 - KOMUNIKACE A C...'!F37</f>
        <v>0</v>
      </c>
      <c r="BT97" s="89" t="s">
        <v>83</v>
      </c>
      <c r="BV97" s="89" t="s">
        <v>77</v>
      </c>
      <c r="BW97" s="89" t="s">
        <v>91</v>
      </c>
      <c r="BX97" s="89" t="s">
        <v>4</v>
      </c>
      <c r="CL97" s="89" t="s">
        <v>1</v>
      </c>
      <c r="CM97" s="89" t="s">
        <v>85</v>
      </c>
    </row>
    <row r="98" spans="1:91" s="7" customFormat="1" ht="24.75" customHeight="1">
      <c r="A98" s="80" t="s">
        <v>79</v>
      </c>
      <c r="B98" s="81"/>
      <c r="C98" s="82"/>
      <c r="D98" s="239" t="s">
        <v>92</v>
      </c>
      <c r="E98" s="239"/>
      <c r="F98" s="239"/>
      <c r="G98" s="239"/>
      <c r="H98" s="239"/>
      <c r="I98" s="83"/>
      <c r="J98" s="239" t="s">
        <v>93</v>
      </c>
      <c r="K98" s="239"/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40">
        <f>'SO 101.2 - KOMUNIKACE A C...'!J30</f>
        <v>0</v>
      </c>
      <c r="AH98" s="241"/>
      <c r="AI98" s="241"/>
      <c r="AJ98" s="241"/>
      <c r="AK98" s="241"/>
      <c r="AL98" s="241"/>
      <c r="AM98" s="241"/>
      <c r="AN98" s="240">
        <f t="shared" si="0"/>
        <v>0</v>
      </c>
      <c r="AO98" s="241"/>
      <c r="AP98" s="241"/>
      <c r="AQ98" s="84" t="s">
        <v>82</v>
      </c>
      <c r="AR98" s="81"/>
      <c r="AS98" s="85">
        <v>0</v>
      </c>
      <c r="AT98" s="86">
        <f t="shared" si="1"/>
        <v>0</v>
      </c>
      <c r="AU98" s="87">
        <f>'SO 101.2 - KOMUNIKACE A C...'!P120</f>
        <v>0</v>
      </c>
      <c r="AV98" s="86">
        <f>'SO 101.2 - KOMUNIKACE A C...'!J33</f>
        <v>0</v>
      </c>
      <c r="AW98" s="86">
        <f>'SO 101.2 - KOMUNIKACE A C...'!J34</f>
        <v>0</v>
      </c>
      <c r="AX98" s="86">
        <f>'SO 101.2 - KOMUNIKACE A C...'!J35</f>
        <v>0</v>
      </c>
      <c r="AY98" s="86">
        <f>'SO 101.2 - KOMUNIKACE A C...'!J36</f>
        <v>0</v>
      </c>
      <c r="AZ98" s="86">
        <f>'SO 101.2 - KOMUNIKACE A C...'!F33</f>
        <v>0</v>
      </c>
      <c r="BA98" s="86">
        <f>'SO 101.2 - KOMUNIKACE A C...'!F34</f>
        <v>0</v>
      </c>
      <c r="BB98" s="86">
        <f>'SO 101.2 - KOMUNIKACE A C...'!F35</f>
        <v>0</v>
      </c>
      <c r="BC98" s="86">
        <f>'SO 101.2 - KOMUNIKACE A C...'!F36</f>
        <v>0</v>
      </c>
      <c r="BD98" s="88">
        <f>'SO 101.2 - KOMUNIKACE A C...'!F37</f>
        <v>0</v>
      </c>
      <c r="BT98" s="89" t="s">
        <v>83</v>
      </c>
      <c r="BV98" s="89" t="s">
        <v>77</v>
      </c>
      <c r="BW98" s="89" t="s">
        <v>94</v>
      </c>
      <c r="BX98" s="89" t="s">
        <v>4</v>
      </c>
      <c r="CL98" s="89" t="s">
        <v>1</v>
      </c>
      <c r="CM98" s="89" t="s">
        <v>85</v>
      </c>
    </row>
    <row r="99" spans="1:91" s="7" customFormat="1" ht="24.75" customHeight="1">
      <c r="A99" s="80" t="s">
        <v>79</v>
      </c>
      <c r="B99" s="81"/>
      <c r="C99" s="82"/>
      <c r="D99" s="239" t="s">
        <v>95</v>
      </c>
      <c r="E99" s="239"/>
      <c r="F99" s="239"/>
      <c r="G99" s="239"/>
      <c r="H99" s="239"/>
      <c r="I99" s="83"/>
      <c r="J99" s="239" t="s">
        <v>96</v>
      </c>
      <c r="K99" s="239"/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40">
        <f>'SO 101.3 - KOMUNIKACE A C...'!J30</f>
        <v>0</v>
      </c>
      <c r="AH99" s="241"/>
      <c r="AI99" s="241"/>
      <c r="AJ99" s="241"/>
      <c r="AK99" s="241"/>
      <c r="AL99" s="241"/>
      <c r="AM99" s="241"/>
      <c r="AN99" s="240">
        <f t="shared" si="0"/>
        <v>0</v>
      </c>
      <c r="AO99" s="241"/>
      <c r="AP99" s="241"/>
      <c r="AQ99" s="84" t="s">
        <v>82</v>
      </c>
      <c r="AR99" s="81"/>
      <c r="AS99" s="85">
        <v>0</v>
      </c>
      <c r="AT99" s="86">
        <f t="shared" si="1"/>
        <v>0</v>
      </c>
      <c r="AU99" s="87">
        <f>'SO 101.3 - KOMUNIKACE A C...'!P121</f>
        <v>0</v>
      </c>
      <c r="AV99" s="86">
        <f>'SO 101.3 - KOMUNIKACE A C...'!J33</f>
        <v>0</v>
      </c>
      <c r="AW99" s="86">
        <f>'SO 101.3 - KOMUNIKACE A C...'!J34</f>
        <v>0</v>
      </c>
      <c r="AX99" s="86">
        <f>'SO 101.3 - KOMUNIKACE A C...'!J35</f>
        <v>0</v>
      </c>
      <c r="AY99" s="86">
        <f>'SO 101.3 - KOMUNIKACE A C...'!J36</f>
        <v>0</v>
      </c>
      <c r="AZ99" s="86">
        <f>'SO 101.3 - KOMUNIKACE A C...'!F33</f>
        <v>0</v>
      </c>
      <c r="BA99" s="86">
        <f>'SO 101.3 - KOMUNIKACE A C...'!F34</f>
        <v>0</v>
      </c>
      <c r="BB99" s="86">
        <f>'SO 101.3 - KOMUNIKACE A C...'!F35</f>
        <v>0</v>
      </c>
      <c r="BC99" s="86">
        <f>'SO 101.3 - KOMUNIKACE A C...'!F36</f>
        <v>0</v>
      </c>
      <c r="BD99" s="88">
        <f>'SO 101.3 - KOMUNIKACE A C...'!F37</f>
        <v>0</v>
      </c>
      <c r="BT99" s="89" t="s">
        <v>83</v>
      </c>
      <c r="BV99" s="89" t="s">
        <v>77</v>
      </c>
      <c r="BW99" s="89" t="s">
        <v>97</v>
      </c>
      <c r="BX99" s="89" t="s">
        <v>4</v>
      </c>
      <c r="CL99" s="89" t="s">
        <v>1</v>
      </c>
      <c r="CM99" s="89" t="s">
        <v>85</v>
      </c>
    </row>
    <row r="100" spans="1:91" s="7" customFormat="1" ht="24.75" customHeight="1">
      <c r="A100" s="80" t="s">
        <v>79</v>
      </c>
      <c r="B100" s="81"/>
      <c r="C100" s="82"/>
      <c r="D100" s="239" t="s">
        <v>98</v>
      </c>
      <c r="E100" s="239"/>
      <c r="F100" s="239"/>
      <c r="G100" s="239"/>
      <c r="H100" s="239"/>
      <c r="I100" s="83"/>
      <c r="J100" s="239" t="s">
        <v>99</v>
      </c>
      <c r="K100" s="239"/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  <c r="Z100" s="239"/>
      <c r="AA100" s="239"/>
      <c r="AB100" s="239"/>
      <c r="AC100" s="239"/>
      <c r="AD100" s="239"/>
      <c r="AE100" s="239"/>
      <c r="AF100" s="239"/>
      <c r="AG100" s="240">
        <f>'SO 401 - VEŘEJNÉ OSVĚTLEN...'!J30</f>
        <v>0</v>
      </c>
      <c r="AH100" s="241"/>
      <c r="AI100" s="241"/>
      <c r="AJ100" s="241"/>
      <c r="AK100" s="241"/>
      <c r="AL100" s="241"/>
      <c r="AM100" s="241"/>
      <c r="AN100" s="240">
        <f t="shared" si="0"/>
        <v>0</v>
      </c>
      <c r="AO100" s="241"/>
      <c r="AP100" s="241"/>
      <c r="AQ100" s="84" t="s">
        <v>82</v>
      </c>
      <c r="AR100" s="81"/>
      <c r="AS100" s="90">
        <v>0</v>
      </c>
      <c r="AT100" s="91">
        <f t="shared" si="1"/>
        <v>0</v>
      </c>
      <c r="AU100" s="92">
        <f>'SO 401 - VEŘEJNÉ OSVĚTLEN...'!P120</f>
        <v>0</v>
      </c>
      <c r="AV100" s="91">
        <f>'SO 401 - VEŘEJNÉ OSVĚTLEN...'!J33</f>
        <v>0</v>
      </c>
      <c r="AW100" s="91">
        <f>'SO 401 - VEŘEJNÉ OSVĚTLEN...'!J34</f>
        <v>0</v>
      </c>
      <c r="AX100" s="91">
        <f>'SO 401 - VEŘEJNÉ OSVĚTLEN...'!J35</f>
        <v>0</v>
      </c>
      <c r="AY100" s="91">
        <f>'SO 401 - VEŘEJNÉ OSVĚTLEN...'!J36</f>
        <v>0</v>
      </c>
      <c r="AZ100" s="91">
        <f>'SO 401 - VEŘEJNÉ OSVĚTLEN...'!F33</f>
        <v>0</v>
      </c>
      <c r="BA100" s="91">
        <f>'SO 401 - VEŘEJNÉ OSVĚTLEN...'!F34</f>
        <v>0</v>
      </c>
      <c r="BB100" s="91">
        <f>'SO 401 - VEŘEJNÉ OSVĚTLEN...'!F35</f>
        <v>0</v>
      </c>
      <c r="BC100" s="91">
        <f>'SO 401 - VEŘEJNÉ OSVĚTLEN...'!F36</f>
        <v>0</v>
      </c>
      <c r="BD100" s="93">
        <f>'SO 401 - VEŘEJNÉ OSVĚTLEN...'!F37</f>
        <v>0</v>
      </c>
      <c r="BT100" s="89" t="s">
        <v>83</v>
      </c>
      <c r="BV100" s="89" t="s">
        <v>77</v>
      </c>
      <c r="BW100" s="89" t="s">
        <v>100</v>
      </c>
      <c r="BX100" s="89" t="s">
        <v>4</v>
      </c>
      <c r="CL100" s="89" t="s">
        <v>1</v>
      </c>
      <c r="CM100" s="89" t="s">
        <v>85</v>
      </c>
    </row>
    <row r="101" spans="1:91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01.1 - VEDLEJŠÍ A OST...'!C2" display="/" xr:uid="{00000000-0004-0000-0000-000000000000}"/>
    <hyperlink ref="A96" location="'SO 001.2 - VEDLEJŠÍ A OST...'!C2" display="/" xr:uid="{00000000-0004-0000-0000-000001000000}"/>
    <hyperlink ref="A97" location="'SO 101.1 - KOMUNIKACE A C...'!C2" display="/" xr:uid="{00000000-0004-0000-0000-000002000000}"/>
    <hyperlink ref="A98" location="'SO 101.2 - KOMUNIKACE A C...'!C2" display="/" xr:uid="{00000000-0004-0000-0000-000003000000}"/>
    <hyperlink ref="A99" location="'SO 101.3 - KOMUNIKACE A C...'!C2" display="/" xr:uid="{00000000-0004-0000-0000-000004000000}"/>
    <hyperlink ref="A100" location="'SO 401 - VEŘEJNÉ OSVĚTLEN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4" t="str">
        <f>'Rekapitulace stavby'!K6</f>
        <v>REKONSTRUKCE CHODNÍKŮ V ULICI PŘEMYSLOVA, PŘELOUČ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25" t="s">
        <v>103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22. 3. 2019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9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'Rekapitulace stavby'!E14</f>
        <v>Vyplň údaj</v>
      </c>
      <c r="F18" s="247"/>
      <c r="G18" s="247"/>
      <c r="H18" s="247"/>
      <c r="I18" s="9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9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9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ROUND((SUM(BE120:BE131)),  2)</f>
        <v>0</v>
      </c>
      <c r="G33" s="33"/>
      <c r="H33" s="33"/>
      <c r="I33" s="108">
        <v>0.21</v>
      </c>
      <c r="J33" s="107">
        <f>ROUND(((SUM(BE120:BE131))*I33),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ROUND((SUM(BF120:BF131)),  2)</f>
        <v>0</v>
      </c>
      <c r="G34" s="33"/>
      <c r="H34" s="33"/>
      <c r="I34" s="108">
        <v>0.15</v>
      </c>
      <c r="J34" s="107">
        <f>ROUND(((SUM(BF120:BF131))*I34),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ROUND((SUM(BG120:BG131)),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ROUND((SUM(BH120:BH131)),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ROUND((SUM(BI120:BI131)),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REKONSTRUKCE CHODNÍKŮ V ULICI PŘEMYSLOVA, PŘELOUČ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25" t="str">
        <f>E9</f>
        <v>SO 001.1 - VEDLEJŠÍ A OSTATNÍ NÁKLADY - způsobilé výdaje na vedlejší aktivity projektu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98" t="s">
        <v>22</v>
      </c>
      <c r="J89" s="56" t="str">
        <f>IF(J12="","",J12)</f>
        <v>22. 3. 2019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9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8" t="s">
        <v>33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10" customFormat="1" ht="19.899999999999999" customHeight="1">
      <c r="B98" s="132"/>
      <c r="D98" s="133" t="s">
        <v>110</v>
      </c>
      <c r="E98" s="134"/>
      <c r="F98" s="134"/>
      <c r="G98" s="134"/>
      <c r="H98" s="134"/>
      <c r="I98" s="135"/>
      <c r="J98" s="136">
        <f>J122</f>
        <v>0</v>
      </c>
      <c r="L98" s="132"/>
    </row>
    <row r="99" spans="1:31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J126</f>
        <v>0</v>
      </c>
      <c r="L99" s="132"/>
    </row>
    <row r="100" spans="1:31" s="10" customFormat="1" ht="19.899999999999999" customHeight="1">
      <c r="B100" s="132"/>
      <c r="D100" s="133" t="s">
        <v>112</v>
      </c>
      <c r="E100" s="134"/>
      <c r="F100" s="134"/>
      <c r="G100" s="134"/>
      <c r="H100" s="134"/>
      <c r="I100" s="135"/>
      <c r="J100" s="136">
        <f>J130</f>
        <v>0</v>
      </c>
      <c r="L100" s="132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113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64" t="str">
        <f>E7</f>
        <v>REKONSTRUKCE CHODNÍKŮ V ULICI PŘEMYSLOVA, PŘELOUČ</v>
      </c>
      <c r="F110" s="265"/>
      <c r="G110" s="265"/>
      <c r="H110" s="265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102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75" customHeight="1">
      <c r="A112" s="33"/>
      <c r="B112" s="34"/>
      <c r="C112" s="33"/>
      <c r="D112" s="33"/>
      <c r="E112" s="225" t="str">
        <f>E9</f>
        <v>SO 001.1 - VEDLEJŠÍ A OSTATNÍ NÁKLADY - způsobilé výdaje na vedlejší aktivity projektu</v>
      </c>
      <c r="F112" s="266"/>
      <c r="G112" s="266"/>
      <c r="H112" s="266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Přelouč</v>
      </c>
      <c r="G114" s="33"/>
      <c r="H114" s="33"/>
      <c r="I114" s="98" t="s">
        <v>22</v>
      </c>
      <c r="J114" s="56" t="str">
        <f>IF(J12="","",J12)</f>
        <v>22. 3. 2019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24</v>
      </c>
      <c r="D116" s="33"/>
      <c r="E116" s="33"/>
      <c r="F116" s="26" t="str">
        <f>E15</f>
        <v>Město Přelouč</v>
      </c>
      <c r="G116" s="33"/>
      <c r="H116" s="33"/>
      <c r="I116" s="98" t="s">
        <v>30</v>
      </c>
      <c r="J116" s="31" t="str">
        <f>E21</f>
        <v>VDI PROJEKT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98" t="s">
        <v>33</v>
      </c>
      <c r="J117" s="31" t="str">
        <f>E24</f>
        <v>VDI PROJEKT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37"/>
      <c r="B119" s="138"/>
      <c r="C119" s="139" t="s">
        <v>114</v>
      </c>
      <c r="D119" s="140" t="s">
        <v>60</v>
      </c>
      <c r="E119" s="140" t="s">
        <v>56</v>
      </c>
      <c r="F119" s="140" t="s">
        <v>57</v>
      </c>
      <c r="G119" s="140" t="s">
        <v>115</v>
      </c>
      <c r="H119" s="140" t="s">
        <v>116</v>
      </c>
      <c r="I119" s="141" t="s">
        <v>117</v>
      </c>
      <c r="J119" s="140" t="s">
        <v>106</v>
      </c>
      <c r="K119" s="142" t="s">
        <v>118</v>
      </c>
      <c r="L119" s="143"/>
      <c r="M119" s="63" t="s">
        <v>1</v>
      </c>
      <c r="N119" s="64" t="s">
        <v>39</v>
      </c>
      <c r="O119" s="64" t="s">
        <v>119</v>
      </c>
      <c r="P119" s="64" t="s">
        <v>120</v>
      </c>
      <c r="Q119" s="64" t="s">
        <v>121</v>
      </c>
      <c r="R119" s="64" t="s">
        <v>122</v>
      </c>
      <c r="S119" s="64" t="s">
        <v>123</v>
      </c>
      <c r="T119" s="65" t="s">
        <v>124</v>
      </c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</row>
    <row r="120" spans="1:65" s="2" customFormat="1" ht="22.9" customHeight="1">
      <c r="A120" s="33"/>
      <c r="B120" s="34"/>
      <c r="C120" s="70" t="s">
        <v>125</v>
      </c>
      <c r="D120" s="33"/>
      <c r="E120" s="33"/>
      <c r="F120" s="33"/>
      <c r="G120" s="33"/>
      <c r="H120" s="33"/>
      <c r="I120" s="97"/>
      <c r="J120" s="144">
        <f>BK120</f>
        <v>0</v>
      </c>
      <c r="K120" s="33"/>
      <c r="L120" s="34"/>
      <c r="M120" s="66"/>
      <c r="N120" s="57"/>
      <c r="O120" s="67"/>
      <c r="P120" s="145">
        <f>P121</f>
        <v>0</v>
      </c>
      <c r="Q120" s="67"/>
      <c r="R120" s="145">
        <f>R121</f>
        <v>0</v>
      </c>
      <c r="S120" s="67"/>
      <c r="T120" s="146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108</v>
      </c>
      <c r="BK120" s="147">
        <f>BK121</f>
        <v>0</v>
      </c>
    </row>
    <row r="121" spans="1:65" s="12" customFormat="1" ht="25.9" customHeight="1">
      <c r="B121" s="148"/>
      <c r="D121" s="149" t="s">
        <v>74</v>
      </c>
      <c r="E121" s="150" t="s">
        <v>126</v>
      </c>
      <c r="F121" s="150" t="s">
        <v>127</v>
      </c>
      <c r="I121" s="151"/>
      <c r="J121" s="152">
        <f>BK121</f>
        <v>0</v>
      </c>
      <c r="L121" s="148"/>
      <c r="M121" s="153"/>
      <c r="N121" s="154"/>
      <c r="O121" s="154"/>
      <c r="P121" s="155">
        <f>P122+P126+P130</f>
        <v>0</v>
      </c>
      <c r="Q121" s="154"/>
      <c r="R121" s="155">
        <f>R122+R126+R130</f>
        <v>0</v>
      </c>
      <c r="S121" s="154"/>
      <c r="T121" s="156">
        <f>T122+T126+T130</f>
        <v>0</v>
      </c>
      <c r="AR121" s="149" t="s">
        <v>128</v>
      </c>
      <c r="AT121" s="157" t="s">
        <v>74</v>
      </c>
      <c r="AU121" s="157" t="s">
        <v>75</v>
      </c>
      <c r="AY121" s="149" t="s">
        <v>129</v>
      </c>
      <c r="BK121" s="158">
        <f>BK122+BK126+BK130</f>
        <v>0</v>
      </c>
    </row>
    <row r="122" spans="1:65" s="12" customFormat="1" ht="22.9" customHeight="1">
      <c r="B122" s="148"/>
      <c r="D122" s="149" t="s">
        <v>74</v>
      </c>
      <c r="E122" s="159" t="s">
        <v>130</v>
      </c>
      <c r="F122" s="159" t="s">
        <v>131</v>
      </c>
      <c r="I122" s="151"/>
      <c r="J122" s="160">
        <f>BK122</f>
        <v>0</v>
      </c>
      <c r="L122" s="148"/>
      <c r="M122" s="153"/>
      <c r="N122" s="154"/>
      <c r="O122" s="154"/>
      <c r="P122" s="155">
        <f>SUM(P123:P125)</f>
        <v>0</v>
      </c>
      <c r="Q122" s="154"/>
      <c r="R122" s="155">
        <f>SUM(R123:R125)</f>
        <v>0</v>
      </c>
      <c r="S122" s="154"/>
      <c r="T122" s="156">
        <f>SUM(T123:T125)</f>
        <v>0</v>
      </c>
      <c r="AR122" s="149" t="s">
        <v>128</v>
      </c>
      <c r="AT122" s="157" t="s">
        <v>74</v>
      </c>
      <c r="AU122" s="157" t="s">
        <v>83</v>
      </c>
      <c r="AY122" s="149" t="s">
        <v>129</v>
      </c>
      <c r="BK122" s="158">
        <f>SUM(BK123:BK125)</f>
        <v>0</v>
      </c>
    </row>
    <row r="123" spans="1:65" s="2" customFormat="1" ht="21.75" customHeight="1">
      <c r="A123" s="33"/>
      <c r="B123" s="161"/>
      <c r="C123" s="162" t="s">
        <v>83</v>
      </c>
      <c r="D123" s="162" t="s">
        <v>132</v>
      </c>
      <c r="E123" s="163" t="s">
        <v>133</v>
      </c>
      <c r="F123" s="164" t="s">
        <v>134</v>
      </c>
      <c r="G123" s="165" t="s">
        <v>135</v>
      </c>
      <c r="H123" s="166">
        <v>1</v>
      </c>
      <c r="I123" s="167"/>
      <c r="J123" s="168">
        <f>ROUND(I123*H123,2)</f>
        <v>0</v>
      </c>
      <c r="K123" s="164" t="s">
        <v>136</v>
      </c>
      <c r="L123" s="34"/>
      <c r="M123" s="169" t="s">
        <v>1</v>
      </c>
      <c r="N123" s="170" t="s">
        <v>40</v>
      </c>
      <c r="O123" s="59"/>
      <c r="P123" s="171">
        <f>O123*H123</f>
        <v>0</v>
      </c>
      <c r="Q123" s="171">
        <v>0</v>
      </c>
      <c r="R123" s="171">
        <f>Q123*H123</f>
        <v>0</v>
      </c>
      <c r="S123" s="171">
        <v>0</v>
      </c>
      <c r="T123" s="17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3" t="s">
        <v>137</v>
      </c>
      <c r="AT123" s="173" t="s">
        <v>132</v>
      </c>
      <c r="AU123" s="173" t="s">
        <v>85</v>
      </c>
      <c r="AY123" s="18" t="s">
        <v>129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8" t="s">
        <v>83</v>
      </c>
      <c r="BK123" s="174">
        <f>ROUND(I123*H123,2)</f>
        <v>0</v>
      </c>
      <c r="BL123" s="18" t="s">
        <v>137</v>
      </c>
      <c r="BM123" s="173" t="s">
        <v>138</v>
      </c>
    </row>
    <row r="124" spans="1:65" s="2" customFormat="1" ht="21.75" customHeight="1">
      <c r="A124" s="33"/>
      <c r="B124" s="161"/>
      <c r="C124" s="162" t="s">
        <v>85</v>
      </c>
      <c r="D124" s="162" t="s">
        <v>132</v>
      </c>
      <c r="E124" s="163" t="s">
        <v>139</v>
      </c>
      <c r="F124" s="164" t="s">
        <v>140</v>
      </c>
      <c r="G124" s="165" t="s">
        <v>135</v>
      </c>
      <c r="H124" s="166">
        <v>1</v>
      </c>
      <c r="I124" s="167"/>
      <c r="J124" s="168">
        <f>ROUND(I124*H124,2)</f>
        <v>0</v>
      </c>
      <c r="K124" s="164" t="s">
        <v>136</v>
      </c>
      <c r="L124" s="34"/>
      <c r="M124" s="169" t="s">
        <v>1</v>
      </c>
      <c r="N124" s="170" t="s">
        <v>40</v>
      </c>
      <c r="O124" s="59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3" t="s">
        <v>137</v>
      </c>
      <c r="AT124" s="173" t="s">
        <v>132</v>
      </c>
      <c r="AU124" s="173" t="s">
        <v>85</v>
      </c>
      <c r="AY124" s="18" t="s">
        <v>129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8" t="s">
        <v>83</v>
      </c>
      <c r="BK124" s="174">
        <f>ROUND(I124*H124,2)</f>
        <v>0</v>
      </c>
      <c r="BL124" s="18" t="s">
        <v>137</v>
      </c>
      <c r="BM124" s="173" t="s">
        <v>141</v>
      </c>
    </row>
    <row r="125" spans="1:65" s="2" customFormat="1" ht="21.75" customHeight="1">
      <c r="A125" s="33"/>
      <c r="B125" s="161"/>
      <c r="C125" s="162" t="s">
        <v>142</v>
      </c>
      <c r="D125" s="162" t="s">
        <v>132</v>
      </c>
      <c r="E125" s="163" t="s">
        <v>143</v>
      </c>
      <c r="F125" s="164" t="s">
        <v>144</v>
      </c>
      <c r="G125" s="165" t="s">
        <v>135</v>
      </c>
      <c r="H125" s="166">
        <v>1</v>
      </c>
      <c r="I125" s="167"/>
      <c r="J125" s="168">
        <f>ROUND(I125*H125,2)</f>
        <v>0</v>
      </c>
      <c r="K125" s="164" t="s">
        <v>136</v>
      </c>
      <c r="L125" s="34"/>
      <c r="M125" s="169" t="s">
        <v>1</v>
      </c>
      <c r="N125" s="170" t="s">
        <v>40</v>
      </c>
      <c r="O125" s="59"/>
      <c r="P125" s="171">
        <f>O125*H125</f>
        <v>0</v>
      </c>
      <c r="Q125" s="171">
        <v>0</v>
      </c>
      <c r="R125" s="171">
        <f>Q125*H125</f>
        <v>0</v>
      </c>
      <c r="S125" s="171">
        <v>0</v>
      </c>
      <c r="T125" s="17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3" t="s">
        <v>137</v>
      </c>
      <c r="AT125" s="173" t="s">
        <v>132</v>
      </c>
      <c r="AU125" s="173" t="s">
        <v>85</v>
      </c>
      <c r="AY125" s="18" t="s">
        <v>129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8" t="s">
        <v>83</v>
      </c>
      <c r="BK125" s="174">
        <f>ROUND(I125*H125,2)</f>
        <v>0</v>
      </c>
      <c r="BL125" s="18" t="s">
        <v>137</v>
      </c>
      <c r="BM125" s="173" t="s">
        <v>145</v>
      </c>
    </row>
    <row r="126" spans="1:65" s="12" customFormat="1" ht="22.9" customHeight="1">
      <c r="B126" s="148"/>
      <c r="D126" s="149" t="s">
        <v>74</v>
      </c>
      <c r="E126" s="159" t="s">
        <v>146</v>
      </c>
      <c r="F126" s="159" t="s">
        <v>147</v>
      </c>
      <c r="I126" s="151"/>
      <c r="J126" s="160">
        <f>BK126</f>
        <v>0</v>
      </c>
      <c r="L126" s="148"/>
      <c r="M126" s="153"/>
      <c r="N126" s="154"/>
      <c r="O126" s="154"/>
      <c r="P126" s="155">
        <f>SUM(P127:P129)</f>
        <v>0</v>
      </c>
      <c r="Q126" s="154"/>
      <c r="R126" s="155">
        <f>SUM(R127:R129)</f>
        <v>0</v>
      </c>
      <c r="S126" s="154"/>
      <c r="T126" s="156">
        <f>SUM(T127:T129)</f>
        <v>0</v>
      </c>
      <c r="AR126" s="149" t="s">
        <v>128</v>
      </c>
      <c r="AT126" s="157" t="s">
        <v>74</v>
      </c>
      <c r="AU126" s="157" t="s">
        <v>83</v>
      </c>
      <c r="AY126" s="149" t="s">
        <v>129</v>
      </c>
      <c r="BK126" s="158">
        <f>SUM(BK127:BK129)</f>
        <v>0</v>
      </c>
    </row>
    <row r="127" spans="1:65" s="2" customFormat="1" ht="55.5" customHeight="1">
      <c r="A127" s="33"/>
      <c r="B127" s="161"/>
      <c r="C127" s="162" t="s">
        <v>148</v>
      </c>
      <c r="D127" s="162" t="s">
        <v>132</v>
      </c>
      <c r="E127" s="163" t="s">
        <v>149</v>
      </c>
      <c r="F127" s="164" t="s">
        <v>150</v>
      </c>
      <c r="G127" s="165" t="s">
        <v>135</v>
      </c>
      <c r="H127" s="166">
        <v>1</v>
      </c>
      <c r="I127" s="167"/>
      <c r="J127" s="168">
        <f>ROUND(I127*H127,2)</f>
        <v>0</v>
      </c>
      <c r="K127" s="164" t="s">
        <v>136</v>
      </c>
      <c r="L127" s="34"/>
      <c r="M127" s="169" t="s">
        <v>1</v>
      </c>
      <c r="N127" s="170" t="s">
        <v>40</v>
      </c>
      <c r="O127" s="59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3" t="s">
        <v>137</v>
      </c>
      <c r="AT127" s="173" t="s">
        <v>132</v>
      </c>
      <c r="AU127" s="173" t="s">
        <v>85</v>
      </c>
      <c r="AY127" s="18" t="s">
        <v>129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8" t="s">
        <v>83</v>
      </c>
      <c r="BK127" s="174">
        <f>ROUND(I127*H127,2)</f>
        <v>0</v>
      </c>
      <c r="BL127" s="18" t="s">
        <v>137</v>
      </c>
      <c r="BM127" s="173" t="s">
        <v>151</v>
      </c>
    </row>
    <row r="128" spans="1:65" s="2" customFormat="1" ht="44.25" customHeight="1">
      <c r="A128" s="33"/>
      <c r="B128" s="161"/>
      <c r="C128" s="162" t="s">
        <v>128</v>
      </c>
      <c r="D128" s="162" t="s">
        <v>132</v>
      </c>
      <c r="E128" s="163" t="s">
        <v>152</v>
      </c>
      <c r="F128" s="164" t="s">
        <v>153</v>
      </c>
      <c r="G128" s="165" t="s">
        <v>135</v>
      </c>
      <c r="H128" s="166">
        <v>1</v>
      </c>
      <c r="I128" s="167"/>
      <c r="J128" s="168">
        <f>ROUND(I128*H128,2)</f>
        <v>0</v>
      </c>
      <c r="K128" s="164" t="s">
        <v>1</v>
      </c>
      <c r="L128" s="34"/>
      <c r="M128" s="169" t="s">
        <v>1</v>
      </c>
      <c r="N128" s="170" t="s">
        <v>40</v>
      </c>
      <c r="O128" s="59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3" t="s">
        <v>137</v>
      </c>
      <c r="AT128" s="173" t="s">
        <v>132</v>
      </c>
      <c r="AU128" s="173" t="s">
        <v>85</v>
      </c>
      <c r="AY128" s="18" t="s">
        <v>129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8" t="s">
        <v>83</v>
      </c>
      <c r="BK128" s="174">
        <f>ROUND(I128*H128,2)</f>
        <v>0</v>
      </c>
      <c r="BL128" s="18" t="s">
        <v>137</v>
      </c>
      <c r="BM128" s="173" t="s">
        <v>154</v>
      </c>
    </row>
    <row r="129" spans="1:65" s="13" customFormat="1" ht="33.75">
      <c r="B129" s="175"/>
      <c r="D129" s="176" t="s">
        <v>155</v>
      </c>
      <c r="E129" s="177" t="s">
        <v>1</v>
      </c>
      <c r="F129" s="178" t="s">
        <v>156</v>
      </c>
      <c r="H129" s="179">
        <v>1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155</v>
      </c>
      <c r="AU129" s="177" t="s">
        <v>85</v>
      </c>
      <c r="AV129" s="13" t="s">
        <v>85</v>
      </c>
      <c r="AW129" s="13" t="s">
        <v>32</v>
      </c>
      <c r="AX129" s="13" t="s">
        <v>83</v>
      </c>
      <c r="AY129" s="177" t="s">
        <v>129</v>
      </c>
    </row>
    <row r="130" spans="1:65" s="12" customFormat="1" ht="22.9" customHeight="1">
      <c r="B130" s="148"/>
      <c r="D130" s="149" t="s">
        <v>74</v>
      </c>
      <c r="E130" s="159" t="s">
        <v>157</v>
      </c>
      <c r="F130" s="159" t="s">
        <v>158</v>
      </c>
      <c r="I130" s="151"/>
      <c r="J130" s="160">
        <f>BK130</f>
        <v>0</v>
      </c>
      <c r="L130" s="148"/>
      <c r="M130" s="153"/>
      <c r="N130" s="154"/>
      <c r="O130" s="154"/>
      <c r="P130" s="155">
        <f>P131</f>
        <v>0</v>
      </c>
      <c r="Q130" s="154"/>
      <c r="R130" s="155">
        <f>R131</f>
        <v>0</v>
      </c>
      <c r="S130" s="154"/>
      <c r="T130" s="156">
        <f>T131</f>
        <v>0</v>
      </c>
      <c r="AR130" s="149" t="s">
        <v>128</v>
      </c>
      <c r="AT130" s="157" t="s">
        <v>74</v>
      </c>
      <c r="AU130" s="157" t="s">
        <v>83</v>
      </c>
      <c r="AY130" s="149" t="s">
        <v>129</v>
      </c>
      <c r="BK130" s="158">
        <f>BK131</f>
        <v>0</v>
      </c>
    </row>
    <row r="131" spans="1:65" s="2" customFormat="1" ht="33" customHeight="1">
      <c r="A131" s="33"/>
      <c r="B131" s="161"/>
      <c r="C131" s="162" t="s">
        <v>159</v>
      </c>
      <c r="D131" s="162" t="s">
        <v>132</v>
      </c>
      <c r="E131" s="163" t="s">
        <v>160</v>
      </c>
      <c r="F131" s="164" t="s">
        <v>161</v>
      </c>
      <c r="G131" s="165" t="s">
        <v>162</v>
      </c>
      <c r="H131" s="166">
        <v>10</v>
      </c>
      <c r="I131" s="167"/>
      <c r="J131" s="168">
        <f>ROUND(I131*H131,2)</f>
        <v>0</v>
      </c>
      <c r="K131" s="164" t="s">
        <v>136</v>
      </c>
      <c r="L131" s="34"/>
      <c r="M131" s="184" t="s">
        <v>1</v>
      </c>
      <c r="N131" s="185" t="s">
        <v>40</v>
      </c>
      <c r="O131" s="186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3" t="s">
        <v>137</v>
      </c>
      <c r="AT131" s="173" t="s">
        <v>132</v>
      </c>
      <c r="AU131" s="173" t="s">
        <v>85</v>
      </c>
      <c r="AY131" s="18" t="s">
        <v>129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8" t="s">
        <v>83</v>
      </c>
      <c r="BK131" s="174">
        <f>ROUND(I131*H131,2)</f>
        <v>0</v>
      </c>
      <c r="BL131" s="18" t="s">
        <v>137</v>
      </c>
      <c r="BM131" s="173" t="s">
        <v>163</v>
      </c>
    </row>
    <row r="132" spans="1:65" s="2" customFormat="1" ht="6.95" customHeight="1">
      <c r="A132" s="33"/>
      <c r="B132" s="48"/>
      <c r="C132" s="49"/>
      <c r="D132" s="49"/>
      <c r="E132" s="49"/>
      <c r="F132" s="49"/>
      <c r="G132" s="49"/>
      <c r="H132" s="49"/>
      <c r="I132" s="121"/>
      <c r="J132" s="49"/>
      <c r="K132" s="49"/>
      <c r="L132" s="34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autoFilter ref="C119:K131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4" t="str">
        <f>'Rekapitulace stavby'!K6</f>
        <v>REKONSTRUKCE CHODNÍKŮ V ULICI PŘEMYSLOVA, PŘELOUČ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25" t="s">
        <v>164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22. 3. 2019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9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'Rekapitulace stavby'!E14</f>
        <v>Vyplň údaj</v>
      </c>
      <c r="F18" s="247"/>
      <c r="G18" s="247"/>
      <c r="H18" s="247"/>
      <c r="I18" s="9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9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9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ROUND((SUM(BE118:BE123)),  2)</f>
        <v>0</v>
      </c>
      <c r="G33" s="33"/>
      <c r="H33" s="33"/>
      <c r="I33" s="108">
        <v>0.21</v>
      </c>
      <c r="J33" s="107">
        <f>ROUND(((SUM(BE118:BE123))*I33),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ROUND((SUM(BF118:BF123)),  2)</f>
        <v>0</v>
      </c>
      <c r="G34" s="33"/>
      <c r="H34" s="33"/>
      <c r="I34" s="108">
        <v>0.15</v>
      </c>
      <c r="J34" s="107">
        <f>ROUND(((SUM(BF118:BF123))*I34),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ROUND((SUM(BG118:BG123)),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ROUND((SUM(BH118:BH123)),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ROUND((SUM(BI118:BI123)),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REKONSTRUKCE CHODNÍKŮ V ULICI PŘEMYSLOVA, PŘELOUČ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25" t="str">
        <f>E9</f>
        <v>SO 001.2 - VEDLEJŠÍ A OSTATNÍ NÁKLADY - nezpůsobilé výdaje projektu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98" t="s">
        <v>22</v>
      </c>
      <c r="J89" s="56" t="str">
        <f>IF(J12="","",J12)</f>
        <v>22. 3. 2019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9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8" t="s">
        <v>33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109</v>
      </c>
      <c r="E97" s="129"/>
      <c r="F97" s="129"/>
      <c r="G97" s="129"/>
      <c r="H97" s="129"/>
      <c r="I97" s="130"/>
      <c r="J97" s="131">
        <f>J119</f>
        <v>0</v>
      </c>
      <c r="L97" s="127"/>
    </row>
    <row r="98" spans="1:31" s="10" customFormat="1" ht="19.899999999999999" customHeight="1">
      <c r="B98" s="132"/>
      <c r="D98" s="133" t="s">
        <v>111</v>
      </c>
      <c r="E98" s="134"/>
      <c r="F98" s="134"/>
      <c r="G98" s="134"/>
      <c r="H98" s="134"/>
      <c r="I98" s="135"/>
      <c r="J98" s="136">
        <f>J120</f>
        <v>0</v>
      </c>
      <c r="L98" s="132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7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121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122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113</v>
      </c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64" t="str">
        <f>E7</f>
        <v>REKONSTRUKCE CHODNÍKŮ V ULICI PŘEMYSLOVA, PŘELOUČ</v>
      </c>
      <c r="F108" s="265"/>
      <c r="G108" s="265"/>
      <c r="H108" s="265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102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75" customHeight="1">
      <c r="A110" s="33"/>
      <c r="B110" s="34"/>
      <c r="C110" s="33"/>
      <c r="D110" s="33"/>
      <c r="E110" s="225" t="str">
        <f>E9</f>
        <v>SO 001.2 - VEDLEJŠÍ A OSTATNÍ NÁKLADY - nezpůsobilé výdaje projektu</v>
      </c>
      <c r="F110" s="266"/>
      <c r="G110" s="266"/>
      <c r="H110" s="266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Přelouč</v>
      </c>
      <c r="G112" s="33"/>
      <c r="H112" s="33"/>
      <c r="I112" s="98" t="s">
        <v>22</v>
      </c>
      <c r="J112" s="56" t="str">
        <f>IF(J12="","",J12)</f>
        <v>22. 3. 2019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24</v>
      </c>
      <c r="D114" s="33"/>
      <c r="E114" s="33"/>
      <c r="F114" s="26" t="str">
        <f>E15</f>
        <v>Město Přelouč</v>
      </c>
      <c r="G114" s="33"/>
      <c r="H114" s="33"/>
      <c r="I114" s="98" t="s">
        <v>30</v>
      </c>
      <c r="J114" s="31" t="str">
        <f>E21</f>
        <v>VDI PROJEKT s.r.o.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8" t="s">
        <v>33</v>
      </c>
      <c r="J115" s="31" t="str">
        <f>E24</f>
        <v>VDI PROJEKT s.r.o.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7"/>
      <c r="B117" s="138"/>
      <c r="C117" s="139" t="s">
        <v>114</v>
      </c>
      <c r="D117" s="140" t="s">
        <v>60</v>
      </c>
      <c r="E117" s="140" t="s">
        <v>56</v>
      </c>
      <c r="F117" s="140" t="s">
        <v>57</v>
      </c>
      <c r="G117" s="140" t="s">
        <v>115</v>
      </c>
      <c r="H117" s="140" t="s">
        <v>116</v>
      </c>
      <c r="I117" s="141" t="s">
        <v>117</v>
      </c>
      <c r="J117" s="140" t="s">
        <v>106</v>
      </c>
      <c r="K117" s="142" t="s">
        <v>118</v>
      </c>
      <c r="L117" s="143"/>
      <c r="M117" s="63" t="s">
        <v>1</v>
      </c>
      <c r="N117" s="64" t="s">
        <v>39</v>
      </c>
      <c r="O117" s="64" t="s">
        <v>119</v>
      </c>
      <c r="P117" s="64" t="s">
        <v>120</v>
      </c>
      <c r="Q117" s="64" t="s">
        <v>121</v>
      </c>
      <c r="R117" s="64" t="s">
        <v>122</v>
      </c>
      <c r="S117" s="64" t="s">
        <v>123</v>
      </c>
      <c r="T117" s="65" t="s">
        <v>124</v>
      </c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</row>
    <row r="118" spans="1:65" s="2" customFormat="1" ht="22.9" customHeight="1">
      <c r="A118" s="33"/>
      <c r="B118" s="34"/>
      <c r="C118" s="70" t="s">
        <v>125</v>
      </c>
      <c r="D118" s="33"/>
      <c r="E118" s="33"/>
      <c r="F118" s="33"/>
      <c r="G118" s="33"/>
      <c r="H118" s="33"/>
      <c r="I118" s="97"/>
      <c r="J118" s="144">
        <f>BK118</f>
        <v>0</v>
      </c>
      <c r="K118" s="33"/>
      <c r="L118" s="34"/>
      <c r="M118" s="66"/>
      <c r="N118" s="57"/>
      <c r="O118" s="67"/>
      <c r="P118" s="145">
        <f>P119</f>
        <v>0</v>
      </c>
      <c r="Q118" s="67"/>
      <c r="R118" s="145">
        <f>R119</f>
        <v>0</v>
      </c>
      <c r="S118" s="67"/>
      <c r="T118" s="146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108</v>
      </c>
      <c r="BK118" s="147">
        <f>BK119</f>
        <v>0</v>
      </c>
    </row>
    <row r="119" spans="1:65" s="12" customFormat="1" ht="25.9" customHeight="1">
      <c r="B119" s="148"/>
      <c r="D119" s="149" t="s">
        <v>74</v>
      </c>
      <c r="E119" s="150" t="s">
        <v>126</v>
      </c>
      <c r="F119" s="150" t="s">
        <v>127</v>
      </c>
      <c r="I119" s="151"/>
      <c r="J119" s="152">
        <f>BK119</f>
        <v>0</v>
      </c>
      <c r="L119" s="148"/>
      <c r="M119" s="153"/>
      <c r="N119" s="154"/>
      <c r="O119" s="154"/>
      <c r="P119" s="155">
        <f>P120</f>
        <v>0</v>
      </c>
      <c r="Q119" s="154"/>
      <c r="R119" s="155">
        <f>R120</f>
        <v>0</v>
      </c>
      <c r="S119" s="154"/>
      <c r="T119" s="156">
        <f>T120</f>
        <v>0</v>
      </c>
      <c r="AR119" s="149" t="s">
        <v>128</v>
      </c>
      <c r="AT119" s="157" t="s">
        <v>74</v>
      </c>
      <c r="AU119" s="157" t="s">
        <v>75</v>
      </c>
      <c r="AY119" s="149" t="s">
        <v>129</v>
      </c>
      <c r="BK119" s="158">
        <f>BK120</f>
        <v>0</v>
      </c>
    </row>
    <row r="120" spans="1:65" s="12" customFormat="1" ht="22.9" customHeight="1">
      <c r="B120" s="148"/>
      <c r="D120" s="149" t="s">
        <v>74</v>
      </c>
      <c r="E120" s="159" t="s">
        <v>146</v>
      </c>
      <c r="F120" s="159" t="s">
        <v>147</v>
      </c>
      <c r="I120" s="151"/>
      <c r="J120" s="160">
        <f>BK120</f>
        <v>0</v>
      </c>
      <c r="L120" s="148"/>
      <c r="M120" s="153"/>
      <c r="N120" s="154"/>
      <c r="O120" s="154"/>
      <c r="P120" s="155">
        <f>SUM(P121:P123)</f>
        <v>0</v>
      </c>
      <c r="Q120" s="154"/>
      <c r="R120" s="155">
        <f>SUM(R121:R123)</f>
        <v>0</v>
      </c>
      <c r="S120" s="154"/>
      <c r="T120" s="156">
        <f>SUM(T121:T123)</f>
        <v>0</v>
      </c>
      <c r="AR120" s="149" t="s">
        <v>128</v>
      </c>
      <c r="AT120" s="157" t="s">
        <v>74</v>
      </c>
      <c r="AU120" s="157" t="s">
        <v>83</v>
      </c>
      <c r="AY120" s="149" t="s">
        <v>129</v>
      </c>
      <c r="BK120" s="158">
        <f>SUM(BK121:BK123)</f>
        <v>0</v>
      </c>
    </row>
    <row r="121" spans="1:65" s="2" customFormat="1" ht="16.5" customHeight="1">
      <c r="A121" s="33"/>
      <c r="B121" s="161"/>
      <c r="C121" s="162" t="s">
        <v>83</v>
      </c>
      <c r="D121" s="162" t="s">
        <v>132</v>
      </c>
      <c r="E121" s="163" t="s">
        <v>165</v>
      </c>
      <c r="F121" s="164" t="s">
        <v>147</v>
      </c>
      <c r="G121" s="165" t="s">
        <v>135</v>
      </c>
      <c r="H121" s="166">
        <v>1</v>
      </c>
      <c r="I121" s="167"/>
      <c r="J121" s="168">
        <f>ROUND(I121*H121,2)</f>
        <v>0</v>
      </c>
      <c r="K121" s="164" t="s">
        <v>136</v>
      </c>
      <c r="L121" s="34"/>
      <c r="M121" s="169" t="s">
        <v>1</v>
      </c>
      <c r="N121" s="170" t="s">
        <v>40</v>
      </c>
      <c r="O121" s="59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3" t="s">
        <v>137</v>
      </c>
      <c r="AT121" s="173" t="s">
        <v>132</v>
      </c>
      <c r="AU121" s="173" t="s">
        <v>85</v>
      </c>
      <c r="AY121" s="18" t="s">
        <v>129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8" t="s">
        <v>83</v>
      </c>
      <c r="BK121" s="174">
        <f>ROUND(I121*H121,2)</f>
        <v>0</v>
      </c>
      <c r="BL121" s="18" t="s">
        <v>137</v>
      </c>
      <c r="BM121" s="173" t="s">
        <v>166</v>
      </c>
    </row>
    <row r="122" spans="1:65" s="2" customFormat="1" ht="16.5" customHeight="1">
      <c r="A122" s="33"/>
      <c r="B122" s="161"/>
      <c r="C122" s="162" t="s">
        <v>85</v>
      </c>
      <c r="D122" s="162" t="s">
        <v>132</v>
      </c>
      <c r="E122" s="163" t="s">
        <v>167</v>
      </c>
      <c r="F122" s="164" t="s">
        <v>168</v>
      </c>
      <c r="G122" s="165" t="s">
        <v>135</v>
      </c>
      <c r="H122" s="166">
        <v>1</v>
      </c>
      <c r="I122" s="167"/>
      <c r="J122" s="168">
        <f>ROUND(I122*H122,2)</f>
        <v>0</v>
      </c>
      <c r="K122" s="164" t="s">
        <v>136</v>
      </c>
      <c r="L122" s="34"/>
      <c r="M122" s="169" t="s">
        <v>1</v>
      </c>
      <c r="N122" s="170" t="s">
        <v>40</v>
      </c>
      <c r="O122" s="59"/>
      <c r="P122" s="171">
        <f>O122*H122</f>
        <v>0</v>
      </c>
      <c r="Q122" s="171">
        <v>0</v>
      </c>
      <c r="R122" s="171">
        <f>Q122*H122</f>
        <v>0</v>
      </c>
      <c r="S122" s="171">
        <v>0</v>
      </c>
      <c r="T122" s="17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3" t="s">
        <v>137</v>
      </c>
      <c r="AT122" s="173" t="s">
        <v>132</v>
      </c>
      <c r="AU122" s="173" t="s">
        <v>85</v>
      </c>
      <c r="AY122" s="18" t="s">
        <v>129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8" t="s">
        <v>83</v>
      </c>
      <c r="BK122" s="174">
        <f>ROUND(I122*H122,2)</f>
        <v>0</v>
      </c>
      <c r="BL122" s="18" t="s">
        <v>137</v>
      </c>
      <c r="BM122" s="173" t="s">
        <v>169</v>
      </c>
    </row>
    <row r="123" spans="1:65" s="2" customFormat="1" ht="16.5" customHeight="1">
      <c r="A123" s="33"/>
      <c r="B123" s="161"/>
      <c r="C123" s="162" t="s">
        <v>142</v>
      </c>
      <c r="D123" s="162" t="s">
        <v>132</v>
      </c>
      <c r="E123" s="163" t="s">
        <v>170</v>
      </c>
      <c r="F123" s="164" t="s">
        <v>171</v>
      </c>
      <c r="G123" s="165" t="s">
        <v>135</v>
      </c>
      <c r="H123" s="166">
        <v>1</v>
      </c>
      <c r="I123" s="167"/>
      <c r="J123" s="168">
        <f>ROUND(I123*H123,2)</f>
        <v>0</v>
      </c>
      <c r="K123" s="164" t="s">
        <v>136</v>
      </c>
      <c r="L123" s="34"/>
      <c r="M123" s="184" t="s">
        <v>1</v>
      </c>
      <c r="N123" s="185" t="s">
        <v>40</v>
      </c>
      <c r="O123" s="186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3" t="s">
        <v>137</v>
      </c>
      <c r="AT123" s="173" t="s">
        <v>132</v>
      </c>
      <c r="AU123" s="173" t="s">
        <v>85</v>
      </c>
      <c r="AY123" s="18" t="s">
        <v>129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8" t="s">
        <v>83</v>
      </c>
      <c r="BK123" s="174">
        <f>ROUND(I123*H123,2)</f>
        <v>0</v>
      </c>
      <c r="BL123" s="18" t="s">
        <v>137</v>
      </c>
      <c r="BM123" s="173" t="s">
        <v>172</v>
      </c>
    </row>
    <row r="124" spans="1:65" s="2" customFormat="1" ht="6.95" customHeight="1">
      <c r="A124" s="33"/>
      <c r="B124" s="48"/>
      <c r="C124" s="49"/>
      <c r="D124" s="49"/>
      <c r="E124" s="49"/>
      <c r="F124" s="49"/>
      <c r="G124" s="49"/>
      <c r="H124" s="49"/>
      <c r="I124" s="121"/>
      <c r="J124" s="49"/>
      <c r="K124" s="49"/>
      <c r="L124" s="34"/>
      <c r="M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</sheetData>
  <autoFilter ref="C117:K123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56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4" t="str">
        <f>'Rekapitulace stavby'!K6</f>
        <v>REKONSTRUKCE CHODNÍKŮ V ULICI PŘEMYSLOVA, PŘELOUČ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25" t="s">
        <v>173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22. 3. 2019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>Město Přelouč</v>
      </c>
      <c r="F15" s="33"/>
      <c r="G15" s="33"/>
      <c r="H15" s="33"/>
      <c r="I15" s="9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'Rekapitulace stavby'!E14</f>
        <v>Vyplň údaj</v>
      </c>
      <c r="F18" s="247"/>
      <c r="G18" s="247"/>
      <c r="H18" s="247"/>
      <c r="I18" s="9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>VDI PROJEKT s.r.o.</v>
      </c>
      <c r="F21" s="33"/>
      <c r="G21" s="33"/>
      <c r="H21" s="33"/>
      <c r="I21" s="9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9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ROUND((SUM(BE127:BE568)),  2)</f>
        <v>0</v>
      </c>
      <c r="G33" s="33"/>
      <c r="H33" s="33"/>
      <c r="I33" s="108">
        <v>0.21</v>
      </c>
      <c r="J33" s="107">
        <f>ROUND(((SUM(BE127:BE568))*I33),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ROUND((SUM(BF127:BF568)),  2)</f>
        <v>0</v>
      </c>
      <c r="G34" s="33"/>
      <c r="H34" s="33"/>
      <c r="I34" s="108">
        <v>0.15</v>
      </c>
      <c r="J34" s="107">
        <f>ROUND(((SUM(BF127:BF568))*I34),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ROUND((SUM(BG127:BG568)),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ROUND((SUM(BH127:BH568)),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ROUND((SUM(BI127:BI568)),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REKONSTRUKCE CHODNÍKŮ V ULICI PŘEMYSLOVA, PŘELOUČ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25" t="str">
        <f>E9</f>
        <v>SO 101.1 - KOMUNIKACE A CHODNÍKY - způsobilé výdaje na hlavní aktivity projektu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98" t="s">
        <v>22</v>
      </c>
      <c r="J89" s="56" t="str">
        <f>IF(J12="","",J12)</f>
        <v>22. 3. 2019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9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8" t="s">
        <v>33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174</v>
      </c>
      <c r="E97" s="129"/>
      <c r="F97" s="129"/>
      <c r="G97" s="129"/>
      <c r="H97" s="129"/>
      <c r="I97" s="130"/>
      <c r="J97" s="131">
        <f>J128</f>
        <v>0</v>
      </c>
      <c r="L97" s="127"/>
    </row>
    <row r="98" spans="1:31" s="10" customFormat="1" ht="19.899999999999999" customHeight="1">
      <c r="B98" s="132"/>
      <c r="D98" s="133" t="s">
        <v>175</v>
      </c>
      <c r="E98" s="134"/>
      <c r="F98" s="134"/>
      <c r="G98" s="134"/>
      <c r="H98" s="134"/>
      <c r="I98" s="135"/>
      <c r="J98" s="136">
        <f>J129</f>
        <v>0</v>
      </c>
      <c r="L98" s="132"/>
    </row>
    <row r="99" spans="1:31" s="10" customFormat="1" ht="19.899999999999999" customHeight="1">
      <c r="B99" s="132"/>
      <c r="D99" s="133" t="s">
        <v>176</v>
      </c>
      <c r="E99" s="134"/>
      <c r="F99" s="134"/>
      <c r="G99" s="134"/>
      <c r="H99" s="134"/>
      <c r="I99" s="135"/>
      <c r="J99" s="136">
        <f>J352</f>
        <v>0</v>
      </c>
      <c r="L99" s="132"/>
    </row>
    <row r="100" spans="1:31" s="10" customFormat="1" ht="19.899999999999999" customHeight="1">
      <c r="B100" s="132"/>
      <c r="D100" s="133" t="s">
        <v>177</v>
      </c>
      <c r="E100" s="134"/>
      <c r="F100" s="134"/>
      <c r="G100" s="134"/>
      <c r="H100" s="134"/>
      <c r="I100" s="135"/>
      <c r="J100" s="136">
        <f>J359</f>
        <v>0</v>
      </c>
      <c r="L100" s="132"/>
    </row>
    <row r="101" spans="1:31" s="10" customFormat="1" ht="19.899999999999999" customHeight="1">
      <c r="B101" s="132"/>
      <c r="D101" s="133" t="s">
        <v>178</v>
      </c>
      <c r="E101" s="134"/>
      <c r="F101" s="134"/>
      <c r="G101" s="134"/>
      <c r="H101" s="134"/>
      <c r="I101" s="135"/>
      <c r="J101" s="136">
        <f>J370</f>
        <v>0</v>
      </c>
      <c r="L101" s="132"/>
    </row>
    <row r="102" spans="1:31" s="10" customFormat="1" ht="19.899999999999999" customHeight="1">
      <c r="B102" s="132"/>
      <c r="D102" s="133" t="s">
        <v>179</v>
      </c>
      <c r="E102" s="134"/>
      <c r="F102" s="134"/>
      <c r="G102" s="134"/>
      <c r="H102" s="134"/>
      <c r="I102" s="135"/>
      <c r="J102" s="136">
        <f>J415</f>
        <v>0</v>
      </c>
      <c r="L102" s="132"/>
    </row>
    <row r="103" spans="1:31" s="10" customFormat="1" ht="19.899999999999999" customHeight="1">
      <c r="B103" s="132"/>
      <c r="D103" s="133" t="s">
        <v>180</v>
      </c>
      <c r="E103" s="134"/>
      <c r="F103" s="134"/>
      <c r="G103" s="134"/>
      <c r="H103" s="134"/>
      <c r="I103" s="135"/>
      <c r="J103" s="136">
        <f>J444</f>
        <v>0</v>
      </c>
      <c r="L103" s="132"/>
    </row>
    <row r="104" spans="1:31" s="10" customFormat="1" ht="19.899999999999999" customHeight="1">
      <c r="B104" s="132"/>
      <c r="D104" s="133" t="s">
        <v>181</v>
      </c>
      <c r="E104" s="134"/>
      <c r="F104" s="134"/>
      <c r="G104" s="134"/>
      <c r="H104" s="134"/>
      <c r="I104" s="135"/>
      <c r="J104" s="136">
        <f>J508</f>
        <v>0</v>
      </c>
      <c r="L104" s="132"/>
    </row>
    <row r="105" spans="1:31" s="10" customFormat="1" ht="19.899999999999999" customHeight="1">
      <c r="B105" s="132"/>
      <c r="D105" s="133" t="s">
        <v>182</v>
      </c>
      <c r="E105" s="134"/>
      <c r="F105" s="134"/>
      <c r="G105" s="134"/>
      <c r="H105" s="134"/>
      <c r="I105" s="135"/>
      <c r="J105" s="136">
        <f>J561</f>
        <v>0</v>
      </c>
      <c r="L105" s="132"/>
    </row>
    <row r="106" spans="1:31" s="9" customFormat="1" ht="24.95" customHeight="1">
      <c r="B106" s="127"/>
      <c r="D106" s="128" t="s">
        <v>183</v>
      </c>
      <c r="E106" s="129"/>
      <c r="F106" s="129"/>
      <c r="G106" s="129"/>
      <c r="H106" s="129"/>
      <c r="I106" s="130"/>
      <c r="J106" s="131">
        <f>J563</f>
        <v>0</v>
      </c>
      <c r="L106" s="127"/>
    </row>
    <row r="107" spans="1:31" s="10" customFormat="1" ht="19.899999999999999" customHeight="1">
      <c r="B107" s="132"/>
      <c r="D107" s="133" t="s">
        <v>184</v>
      </c>
      <c r="E107" s="134"/>
      <c r="F107" s="134"/>
      <c r="G107" s="134"/>
      <c r="H107" s="134"/>
      <c r="I107" s="135"/>
      <c r="J107" s="136">
        <f>J564</f>
        <v>0</v>
      </c>
      <c r="L107" s="132"/>
    </row>
    <row r="108" spans="1:31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121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122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113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3"/>
      <c r="D117" s="33"/>
      <c r="E117" s="264" t="str">
        <f>E7</f>
        <v>REKONSTRUKCE CHODNÍKŮ V ULICI PŘEMYSLOVA, PŘELOUČ</v>
      </c>
      <c r="F117" s="265"/>
      <c r="G117" s="265"/>
      <c r="H117" s="265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102</v>
      </c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24.75" customHeight="1">
      <c r="A119" s="33"/>
      <c r="B119" s="34"/>
      <c r="C119" s="33"/>
      <c r="D119" s="33"/>
      <c r="E119" s="225" t="str">
        <f>E9</f>
        <v>SO 101.1 - KOMUNIKACE A CHODNÍKY - způsobilé výdaje na hlavní aktivity projektu</v>
      </c>
      <c r="F119" s="266"/>
      <c r="G119" s="266"/>
      <c r="H119" s="266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F12</f>
        <v>Přelouč</v>
      </c>
      <c r="G121" s="33"/>
      <c r="H121" s="33"/>
      <c r="I121" s="98" t="s">
        <v>22</v>
      </c>
      <c r="J121" s="56" t="str">
        <f>IF(J12="","",J12)</f>
        <v>22. 3. 2019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3"/>
      <c r="E123" s="33"/>
      <c r="F123" s="26" t="str">
        <f>E15</f>
        <v>Město Přelouč</v>
      </c>
      <c r="G123" s="33"/>
      <c r="H123" s="33"/>
      <c r="I123" s="98" t="s">
        <v>30</v>
      </c>
      <c r="J123" s="31" t="str">
        <f>E21</f>
        <v>VDI PROJEKT s.r.o.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28</v>
      </c>
      <c r="D124" s="33"/>
      <c r="E124" s="33"/>
      <c r="F124" s="26" t="str">
        <f>IF(E18="","",E18)</f>
        <v>Vyplň údaj</v>
      </c>
      <c r="G124" s="33"/>
      <c r="H124" s="33"/>
      <c r="I124" s="98" t="s">
        <v>33</v>
      </c>
      <c r="J124" s="31" t="str">
        <f>E24</f>
        <v>VDI PROJEKT s.r.o.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37"/>
      <c r="B126" s="138"/>
      <c r="C126" s="139" t="s">
        <v>114</v>
      </c>
      <c r="D126" s="140" t="s">
        <v>60</v>
      </c>
      <c r="E126" s="140" t="s">
        <v>56</v>
      </c>
      <c r="F126" s="140" t="s">
        <v>57</v>
      </c>
      <c r="G126" s="140" t="s">
        <v>115</v>
      </c>
      <c r="H126" s="140" t="s">
        <v>116</v>
      </c>
      <c r="I126" s="141" t="s">
        <v>117</v>
      </c>
      <c r="J126" s="140" t="s">
        <v>106</v>
      </c>
      <c r="K126" s="142" t="s">
        <v>118</v>
      </c>
      <c r="L126" s="143"/>
      <c r="M126" s="63" t="s">
        <v>1</v>
      </c>
      <c r="N126" s="64" t="s">
        <v>39</v>
      </c>
      <c r="O126" s="64" t="s">
        <v>119</v>
      </c>
      <c r="P126" s="64" t="s">
        <v>120</v>
      </c>
      <c r="Q126" s="64" t="s">
        <v>121</v>
      </c>
      <c r="R126" s="64" t="s">
        <v>122</v>
      </c>
      <c r="S126" s="64" t="s">
        <v>123</v>
      </c>
      <c r="T126" s="65" t="s">
        <v>124</v>
      </c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</row>
    <row r="127" spans="1:63" s="2" customFormat="1" ht="22.9" customHeight="1">
      <c r="A127" s="33"/>
      <c r="B127" s="34"/>
      <c r="C127" s="70" t="s">
        <v>125</v>
      </c>
      <c r="D127" s="33"/>
      <c r="E127" s="33"/>
      <c r="F127" s="33"/>
      <c r="G127" s="33"/>
      <c r="H127" s="33"/>
      <c r="I127" s="97"/>
      <c r="J127" s="144">
        <f>BK127</f>
        <v>0</v>
      </c>
      <c r="K127" s="33"/>
      <c r="L127" s="34"/>
      <c r="M127" s="66"/>
      <c r="N127" s="57"/>
      <c r="O127" s="67"/>
      <c r="P127" s="145">
        <f>P128+P563</f>
        <v>0</v>
      </c>
      <c r="Q127" s="67"/>
      <c r="R127" s="145">
        <f>R128+R563</f>
        <v>459.44691893999999</v>
      </c>
      <c r="S127" s="67"/>
      <c r="T127" s="146">
        <f>T128+T563</f>
        <v>675.10154999999997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108</v>
      </c>
      <c r="BK127" s="147">
        <f>BK128+BK563</f>
        <v>0</v>
      </c>
    </row>
    <row r="128" spans="1:63" s="12" customFormat="1" ht="25.9" customHeight="1">
      <c r="B128" s="148"/>
      <c r="D128" s="149" t="s">
        <v>74</v>
      </c>
      <c r="E128" s="150" t="s">
        <v>185</v>
      </c>
      <c r="F128" s="150" t="s">
        <v>186</v>
      </c>
      <c r="I128" s="151"/>
      <c r="J128" s="152">
        <f>BK128</f>
        <v>0</v>
      </c>
      <c r="L128" s="148"/>
      <c r="M128" s="153"/>
      <c r="N128" s="154"/>
      <c r="O128" s="154"/>
      <c r="P128" s="155">
        <f>P129+P352+P359+P370+P415+P444+P508+P561</f>
        <v>0</v>
      </c>
      <c r="Q128" s="154"/>
      <c r="R128" s="155">
        <f>R129+R352+R359+R370+R415+R444+R508+R561</f>
        <v>459.44508894000001</v>
      </c>
      <c r="S128" s="154"/>
      <c r="T128" s="156">
        <f>T129+T352+T359+T370+T415+T444+T508+T561</f>
        <v>675.10154999999997</v>
      </c>
      <c r="AR128" s="149" t="s">
        <v>83</v>
      </c>
      <c r="AT128" s="157" t="s">
        <v>74</v>
      </c>
      <c r="AU128" s="157" t="s">
        <v>75</v>
      </c>
      <c r="AY128" s="149" t="s">
        <v>129</v>
      </c>
      <c r="BK128" s="158">
        <f>BK129+BK352+BK359+BK370+BK415+BK444+BK508+BK561</f>
        <v>0</v>
      </c>
    </row>
    <row r="129" spans="1:65" s="12" customFormat="1" ht="22.9" customHeight="1">
      <c r="B129" s="148"/>
      <c r="D129" s="149" t="s">
        <v>74</v>
      </c>
      <c r="E129" s="159" t="s">
        <v>83</v>
      </c>
      <c r="F129" s="159" t="s">
        <v>187</v>
      </c>
      <c r="I129" s="151"/>
      <c r="J129" s="160">
        <f>BK129</f>
        <v>0</v>
      </c>
      <c r="L129" s="148"/>
      <c r="M129" s="153"/>
      <c r="N129" s="154"/>
      <c r="O129" s="154"/>
      <c r="P129" s="155">
        <f>SUM(P130:P351)</f>
        <v>0</v>
      </c>
      <c r="Q129" s="154"/>
      <c r="R129" s="155">
        <f>SUM(R130:R351)</f>
        <v>40.890619000000008</v>
      </c>
      <c r="S129" s="154"/>
      <c r="T129" s="156">
        <f>SUM(T130:T351)</f>
        <v>672.23554999999999</v>
      </c>
      <c r="AR129" s="149" t="s">
        <v>83</v>
      </c>
      <c r="AT129" s="157" t="s">
        <v>74</v>
      </c>
      <c r="AU129" s="157" t="s">
        <v>83</v>
      </c>
      <c r="AY129" s="149" t="s">
        <v>129</v>
      </c>
      <c r="BK129" s="158">
        <f>SUM(BK130:BK351)</f>
        <v>0</v>
      </c>
    </row>
    <row r="130" spans="1:65" s="2" customFormat="1" ht="21.75" customHeight="1">
      <c r="A130" s="33"/>
      <c r="B130" s="161"/>
      <c r="C130" s="162" t="s">
        <v>83</v>
      </c>
      <c r="D130" s="162" t="s">
        <v>132</v>
      </c>
      <c r="E130" s="163" t="s">
        <v>188</v>
      </c>
      <c r="F130" s="164" t="s">
        <v>189</v>
      </c>
      <c r="G130" s="165" t="s">
        <v>190</v>
      </c>
      <c r="H130" s="166">
        <v>71.7</v>
      </c>
      <c r="I130" s="167"/>
      <c r="J130" s="168">
        <f>ROUND(I130*H130,2)</f>
        <v>0</v>
      </c>
      <c r="K130" s="164" t="s">
        <v>136</v>
      </c>
      <c r="L130" s="34"/>
      <c r="M130" s="169" t="s">
        <v>1</v>
      </c>
      <c r="N130" s="170" t="s">
        <v>40</v>
      </c>
      <c r="O130" s="59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3" t="s">
        <v>148</v>
      </c>
      <c r="AT130" s="173" t="s">
        <v>132</v>
      </c>
      <c r="AU130" s="173" t="s">
        <v>85</v>
      </c>
      <c r="AY130" s="18" t="s">
        <v>129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8" t="s">
        <v>83</v>
      </c>
      <c r="BK130" s="174">
        <f>ROUND(I130*H130,2)</f>
        <v>0</v>
      </c>
      <c r="BL130" s="18" t="s">
        <v>148</v>
      </c>
      <c r="BM130" s="173" t="s">
        <v>191</v>
      </c>
    </row>
    <row r="131" spans="1:65" s="14" customFormat="1" ht="22.5">
      <c r="B131" s="189"/>
      <c r="D131" s="176" t="s">
        <v>155</v>
      </c>
      <c r="E131" s="190" t="s">
        <v>1</v>
      </c>
      <c r="F131" s="191" t="s">
        <v>192</v>
      </c>
      <c r="H131" s="190" t="s">
        <v>1</v>
      </c>
      <c r="I131" s="192"/>
      <c r="L131" s="189"/>
      <c r="M131" s="193"/>
      <c r="N131" s="194"/>
      <c r="O131" s="194"/>
      <c r="P131" s="194"/>
      <c r="Q131" s="194"/>
      <c r="R131" s="194"/>
      <c r="S131" s="194"/>
      <c r="T131" s="195"/>
      <c r="AT131" s="190" t="s">
        <v>155</v>
      </c>
      <c r="AU131" s="190" t="s">
        <v>85</v>
      </c>
      <c r="AV131" s="14" t="s">
        <v>83</v>
      </c>
      <c r="AW131" s="14" t="s">
        <v>32</v>
      </c>
      <c r="AX131" s="14" t="s">
        <v>75</v>
      </c>
      <c r="AY131" s="190" t="s">
        <v>129</v>
      </c>
    </row>
    <row r="132" spans="1:65" s="14" customFormat="1" ht="11.25">
      <c r="B132" s="189"/>
      <c r="D132" s="176" t="s">
        <v>155</v>
      </c>
      <c r="E132" s="190" t="s">
        <v>1</v>
      </c>
      <c r="F132" s="191" t="s">
        <v>193</v>
      </c>
      <c r="H132" s="190" t="s">
        <v>1</v>
      </c>
      <c r="I132" s="192"/>
      <c r="L132" s="189"/>
      <c r="M132" s="193"/>
      <c r="N132" s="194"/>
      <c r="O132" s="194"/>
      <c r="P132" s="194"/>
      <c r="Q132" s="194"/>
      <c r="R132" s="194"/>
      <c r="S132" s="194"/>
      <c r="T132" s="195"/>
      <c r="AT132" s="190" t="s">
        <v>155</v>
      </c>
      <c r="AU132" s="190" t="s">
        <v>85</v>
      </c>
      <c r="AV132" s="14" t="s">
        <v>83</v>
      </c>
      <c r="AW132" s="14" t="s">
        <v>32</v>
      </c>
      <c r="AX132" s="14" t="s">
        <v>75</v>
      </c>
      <c r="AY132" s="190" t="s">
        <v>129</v>
      </c>
    </row>
    <row r="133" spans="1:65" s="13" customFormat="1" ht="11.25">
      <c r="B133" s="175"/>
      <c r="D133" s="176" t="s">
        <v>155</v>
      </c>
      <c r="E133" s="177" t="s">
        <v>1</v>
      </c>
      <c r="F133" s="178" t="s">
        <v>194</v>
      </c>
      <c r="H133" s="179">
        <v>33.9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155</v>
      </c>
      <c r="AU133" s="177" t="s">
        <v>85</v>
      </c>
      <c r="AV133" s="13" t="s">
        <v>85</v>
      </c>
      <c r="AW133" s="13" t="s">
        <v>32</v>
      </c>
      <c r="AX133" s="13" t="s">
        <v>75</v>
      </c>
      <c r="AY133" s="177" t="s">
        <v>129</v>
      </c>
    </row>
    <row r="134" spans="1:65" s="13" customFormat="1" ht="11.25">
      <c r="B134" s="175"/>
      <c r="D134" s="176" t="s">
        <v>155</v>
      </c>
      <c r="E134" s="177" t="s">
        <v>1</v>
      </c>
      <c r="F134" s="178" t="s">
        <v>195</v>
      </c>
      <c r="H134" s="179">
        <v>109.5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155</v>
      </c>
      <c r="AU134" s="177" t="s">
        <v>85</v>
      </c>
      <c r="AV134" s="13" t="s">
        <v>85</v>
      </c>
      <c r="AW134" s="13" t="s">
        <v>32</v>
      </c>
      <c r="AX134" s="13" t="s">
        <v>75</v>
      </c>
      <c r="AY134" s="177" t="s">
        <v>129</v>
      </c>
    </row>
    <row r="135" spans="1:65" s="15" customFormat="1" ht="11.25">
      <c r="B135" s="196"/>
      <c r="D135" s="176" t="s">
        <v>155</v>
      </c>
      <c r="E135" s="197" t="s">
        <v>1</v>
      </c>
      <c r="F135" s="198" t="s">
        <v>196</v>
      </c>
      <c r="H135" s="199">
        <v>143.4</v>
      </c>
      <c r="I135" s="200"/>
      <c r="L135" s="196"/>
      <c r="M135" s="201"/>
      <c r="N135" s="202"/>
      <c r="O135" s="202"/>
      <c r="P135" s="202"/>
      <c r="Q135" s="202"/>
      <c r="R135" s="202"/>
      <c r="S135" s="202"/>
      <c r="T135" s="203"/>
      <c r="AT135" s="197" t="s">
        <v>155</v>
      </c>
      <c r="AU135" s="197" t="s">
        <v>85</v>
      </c>
      <c r="AV135" s="15" t="s">
        <v>142</v>
      </c>
      <c r="AW135" s="15" t="s">
        <v>32</v>
      </c>
      <c r="AX135" s="15" t="s">
        <v>75</v>
      </c>
      <c r="AY135" s="197" t="s">
        <v>129</v>
      </c>
    </row>
    <row r="136" spans="1:65" s="13" customFormat="1" ht="11.25">
      <c r="B136" s="175"/>
      <c r="D136" s="176" t="s">
        <v>155</v>
      </c>
      <c r="E136" s="177" t="s">
        <v>1</v>
      </c>
      <c r="F136" s="178" t="s">
        <v>197</v>
      </c>
      <c r="H136" s="179">
        <v>71.7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155</v>
      </c>
      <c r="AU136" s="177" t="s">
        <v>85</v>
      </c>
      <c r="AV136" s="13" t="s">
        <v>85</v>
      </c>
      <c r="AW136" s="13" t="s">
        <v>32</v>
      </c>
      <c r="AX136" s="13" t="s">
        <v>83</v>
      </c>
      <c r="AY136" s="177" t="s">
        <v>129</v>
      </c>
    </row>
    <row r="137" spans="1:65" s="2" customFormat="1" ht="21.75" customHeight="1">
      <c r="A137" s="33"/>
      <c r="B137" s="161"/>
      <c r="C137" s="162" t="s">
        <v>85</v>
      </c>
      <c r="D137" s="162" t="s">
        <v>132</v>
      </c>
      <c r="E137" s="163" t="s">
        <v>198</v>
      </c>
      <c r="F137" s="164" t="s">
        <v>199</v>
      </c>
      <c r="G137" s="165" t="s">
        <v>190</v>
      </c>
      <c r="H137" s="166">
        <v>444.1</v>
      </c>
      <c r="I137" s="167"/>
      <c r="J137" s="168">
        <f>ROUND(I137*H137,2)</f>
        <v>0</v>
      </c>
      <c r="K137" s="164" t="s">
        <v>136</v>
      </c>
      <c r="L137" s="34"/>
      <c r="M137" s="169" t="s">
        <v>1</v>
      </c>
      <c r="N137" s="170" t="s">
        <v>40</v>
      </c>
      <c r="O137" s="59"/>
      <c r="P137" s="171">
        <f>O137*H137</f>
        <v>0</v>
      </c>
      <c r="Q137" s="171">
        <v>0</v>
      </c>
      <c r="R137" s="171">
        <f>Q137*H137</f>
        <v>0</v>
      </c>
      <c r="S137" s="171">
        <v>0.255</v>
      </c>
      <c r="T137" s="172">
        <f>S137*H137</f>
        <v>113.24550000000001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3" t="s">
        <v>148</v>
      </c>
      <c r="AT137" s="173" t="s">
        <v>132</v>
      </c>
      <c r="AU137" s="173" t="s">
        <v>85</v>
      </c>
      <c r="AY137" s="18" t="s">
        <v>129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8" t="s">
        <v>83</v>
      </c>
      <c r="BK137" s="174">
        <f>ROUND(I137*H137,2)</f>
        <v>0</v>
      </c>
      <c r="BL137" s="18" t="s">
        <v>148</v>
      </c>
      <c r="BM137" s="173" t="s">
        <v>200</v>
      </c>
    </row>
    <row r="138" spans="1:65" s="14" customFormat="1" ht="11.25">
      <c r="B138" s="189"/>
      <c r="D138" s="176" t="s">
        <v>155</v>
      </c>
      <c r="E138" s="190" t="s">
        <v>1</v>
      </c>
      <c r="F138" s="191" t="s">
        <v>201</v>
      </c>
      <c r="H138" s="190" t="s">
        <v>1</v>
      </c>
      <c r="I138" s="192"/>
      <c r="L138" s="189"/>
      <c r="M138" s="193"/>
      <c r="N138" s="194"/>
      <c r="O138" s="194"/>
      <c r="P138" s="194"/>
      <c r="Q138" s="194"/>
      <c r="R138" s="194"/>
      <c r="S138" s="194"/>
      <c r="T138" s="195"/>
      <c r="AT138" s="190" t="s">
        <v>155</v>
      </c>
      <c r="AU138" s="190" t="s">
        <v>85</v>
      </c>
      <c r="AV138" s="14" t="s">
        <v>83</v>
      </c>
      <c r="AW138" s="14" t="s">
        <v>32</v>
      </c>
      <c r="AX138" s="14" t="s">
        <v>75</v>
      </c>
      <c r="AY138" s="190" t="s">
        <v>129</v>
      </c>
    </row>
    <row r="139" spans="1:65" s="13" customFormat="1" ht="11.25">
      <c r="B139" s="175"/>
      <c r="D139" s="176" t="s">
        <v>155</v>
      </c>
      <c r="E139" s="177" t="s">
        <v>1</v>
      </c>
      <c r="F139" s="178" t="s">
        <v>202</v>
      </c>
      <c r="H139" s="179">
        <v>223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155</v>
      </c>
      <c r="AU139" s="177" t="s">
        <v>85</v>
      </c>
      <c r="AV139" s="13" t="s">
        <v>85</v>
      </c>
      <c r="AW139" s="13" t="s">
        <v>32</v>
      </c>
      <c r="AX139" s="13" t="s">
        <v>75</v>
      </c>
      <c r="AY139" s="177" t="s">
        <v>129</v>
      </c>
    </row>
    <row r="140" spans="1:65" s="13" customFormat="1" ht="11.25">
      <c r="B140" s="175"/>
      <c r="D140" s="176" t="s">
        <v>155</v>
      </c>
      <c r="E140" s="177" t="s">
        <v>1</v>
      </c>
      <c r="F140" s="178" t="s">
        <v>203</v>
      </c>
      <c r="H140" s="179">
        <v>210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155</v>
      </c>
      <c r="AU140" s="177" t="s">
        <v>85</v>
      </c>
      <c r="AV140" s="13" t="s">
        <v>85</v>
      </c>
      <c r="AW140" s="13" t="s">
        <v>32</v>
      </c>
      <c r="AX140" s="13" t="s">
        <v>75</v>
      </c>
      <c r="AY140" s="177" t="s">
        <v>129</v>
      </c>
    </row>
    <row r="141" spans="1:65" s="13" customFormat="1" ht="11.25">
      <c r="B141" s="175"/>
      <c r="D141" s="176" t="s">
        <v>155</v>
      </c>
      <c r="E141" s="177" t="s">
        <v>1</v>
      </c>
      <c r="F141" s="178" t="s">
        <v>204</v>
      </c>
      <c r="H141" s="179">
        <v>11.1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155</v>
      </c>
      <c r="AU141" s="177" t="s">
        <v>85</v>
      </c>
      <c r="AV141" s="13" t="s">
        <v>85</v>
      </c>
      <c r="AW141" s="13" t="s">
        <v>32</v>
      </c>
      <c r="AX141" s="13" t="s">
        <v>75</v>
      </c>
      <c r="AY141" s="177" t="s">
        <v>129</v>
      </c>
    </row>
    <row r="142" spans="1:65" s="16" customFormat="1" ht="11.25">
      <c r="B142" s="204"/>
      <c r="D142" s="176" t="s">
        <v>155</v>
      </c>
      <c r="E142" s="205" t="s">
        <v>1</v>
      </c>
      <c r="F142" s="206" t="s">
        <v>205</v>
      </c>
      <c r="H142" s="207">
        <v>444.1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155</v>
      </c>
      <c r="AU142" s="205" t="s">
        <v>85</v>
      </c>
      <c r="AV142" s="16" t="s">
        <v>148</v>
      </c>
      <c r="AW142" s="16" t="s">
        <v>32</v>
      </c>
      <c r="AX142" s="16" t="s">
        <v>83</v>
      </c>
      <c r="AY142" s="205" t="s">
        <v>129</v>
      </c>
    </row>
    <row r="143" spans="1:65" s="2" customFormat="1" ht="21.75" customHeight="1">
      <c r="A143" s="33"/>
      <c r="B143" s="161"/>
      <c r="C143" s="162" t="s">
        <v>142</v>
      </c>
      <c r="D143" s="162" t="s">
        <v>132</v>
      </c>
      <c r="E143" s="163" t="s">
        <v>206</v>
      </c>
      <c r="F143" s="164" t="s">
        <v>207</v>
      </c>
      <c r="G143" s="165" t="s">
        <v>190</v>
      </c>
      <c r="H143" s="166">
        <v>233</v>
      </c>
      <c r="I143" s="167"/>
      <c r="J143" s="168">
        <f>ROUND(I143*H143,2)</f>
        <v>0</v>
      </c>
      <c r="K143" s="164" t="s">
        <v>136</v>
      </c>
      <c r="L143" s="34"/>
      <c r="M143" s="169" t="s">
        <v>1</v>
      </c>
      <c r="N143" s="170" t="s">
        <v>40</v>
      </c>
      <c r="O143" s="59"/>
      <c r="P143" s="171">
        <f>O143*H143</f>
        <v>0</v>
      </c>
      <c r="Q143" s="171">
        <v>0</v>
      </c>
      <c r="R143" s="171">
        <f>Q143*H143</f>
        <v>0</v>
      </c>
      <c r="S143" s="171">
        <v>0.26</v>
      </c>
      <c r="T143" s="172">
        <f>S143*H143</f>
        <v>60.580000000000005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3" t="s">
        <v>148</v>
      </c>
      <c r="AT143" s="173" t="s">
        <v>132</v>
      </c>
      <c r="AU143" s="173" t="s">
        <v>85</v>
      </c>
      <c r="AY143" s="18" t="s">
        <v>129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8" t="s">
        <v>83</v>
      </c>
      <c r="BK143" s="174">
        <f>ROUND(I143*H143,2)</f>
        <v>0</v>
      </c>
      <c r="BL143" s="18" t="s">
        <v>148</v>
      </c>
      <c r="BM143" s="173" t="s">
        <v>208</v>
      </c>
    </row>
    <row r="144" spans="1:65" s="13" customFormat="1" ht="11.25">
      <c r="B144" s="175"/>
      <c r="D144" s="176" t="s">
        <v>155</v>
      </c>
      <c r="E144" s="177" t="s">
        <v>1</v>
      </c>
      <c r="F144" s="178" t="s">
        <v>209</v>
      </c>
      <c r="H144" s="179">
        <v>86.5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155</v>
      </c>
      <c r="AU144" s="177" t="s">
        <v>85</v>
      </c>
      <c r="AV144" s="13" t="s">
        <v>85</v>
      </c>
      <c r="AW144" s="13" t="s">
        <v>32</v>
      </c>
      <c r="AX144" s="13" t="s">
        <v>75</v>
      </c>
      <c r="AY144" s="177" t="s">
        <v>129</v>
      </c>
    </row>
    <row r="145" spans="1:65" s="13" customFormat="1" ht="11.25">
      <c r="B145" s="175"/>
      <c r="D145" s="176" t="s">
        <v>155</v>
      </c>
      <c r="E145" s="177" t="s">
        <v>1</v>
      </c>
      <c r="F145" s="178" t="s">
        <v>210</v>
      </c>
      <c r="H145" s="179">
        <v>31.6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155</v>
      </c>
      <c r="AU145" s="177" t="s">
        <v>85</v>
      </c>
      <c r="AV145" s="13" t="s">
        <v>85</v>
      </c>
      <c r="AW145" s="13" t="s">
        <v>32</v>
      </c>
      <c r="AX145" s="13" t="s">
        <v>75</v>
      </c>
      <c r="AY145" s="177" t="s">
        <v>129</v>
      </c>
    </row>
    <row r="146" spans="1:65" s="13" customFormat="1" ht="11.25">
      <c r="B146" s="175"/>
      <c r="D146" s="176" t="s">
        <v>155</v>
      </c>
      <c r="E146" s="177" t="s">
        <v>1</v>
      </c>
      <c r="F146" s="178" t="s">
        <v>211</v>
      </c>
      <c r="H146" s="179">
        <v>114.9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155</v>
      </c>
      <c r="AU146" s="177" t="s">
        <v>85</v>
      </c>
      <c r="AV146" s="13" t="s">
        <v>85</v>
      </c>
      <c r="AW146" s="13" t="s">
        <v>32</v>
      </c>
      <c r="AX146" s="13" t="s">
        <v>75</v>
      </c>
      <c r="AY146" s="177" t="s">
        <v>129</v>
      </c>
    </row>
    <row r="147" spans="1:65" s="16" customFormat="1" ht="11.25">
      <c r="B147" s="204"/>
      <c r="D147" s="176" t="s">
        <v>155</v>
      </c>
      <c r="E147" s="205" t="s">
        <v>1</v>
      </c>
      <c r="F147" s="206" t="s">
        <v>205</v>
      </c>
      <c r="H147" s="207">
        <v>233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155</v>
      </c>
      <c r="AU147" s="205" t="s">
        <v>85</v>
      </c>
      <c r="AV147" s="16" t="s">
        <v>148</v>
      </c>
      <c r="AW147" s="16" t="s">
        <v>32</v>
      </c>
      <c r="AX147" s="16" t="s">
        <v>83</v>
      </c>
      <c r="AY147" s="205" t="s">
        <v>129</v>
      </c>
    </row>
    <row r="148" spans="1:65" s="2" customFormat="1" ht="21.75" customHeight="1">
      <c r="A148" s="33"/>
      <c r="B148" s="161"/>
      <c r="C148" s="162" t="s">
        <v>148</v>
      </c>
      <c r="D148" s="162" t="s">
        <v>132</v>
      </c>
      <c r="E148" s="163" t="s">
        <v>212</v>
      </c>
      <c r="F148" s="164" t="s">
        <v>213</v>
      </c>
      <c r="G148" s="165" t="s">
        <v>190</v>
      </c>
      <c r="H148" s="166">
        <v>6</v>
      </c>
      <c r="I148" s="167"/>
      <c r="J148" s="168">
        <f>ROUND(I148*H148,2)</f>
        <v>0</v>
      </c>
      <c r="K148" s="164" t="s">
        <v>136</v>
      </c>
      <c r="L148" s="34"/>
      <c r="M148" s="169" t="s">
        <v>1</v>
      </c>
      <c r="N148" s="170" t="s">
        <v>40</v>
      </c>
      <c r="O148" s="59"/>
      <c r="P148" s="171">
        <f>O148*H148</f>
        <v>0</v>
      </c>
      <c r="Q148" s="171">
        <v>0</v>
      </c>
      <c r="R148" s="171">
        <f>Q148*H148</f>
        <v>0</v>
      </c>
      <c r="S148" s="171">
        <v>0.32</v>
      </c>
      <c r="T148" s="172">
        <f>S148*H148</f>
        <v>1.92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3" t="s">
        <v>148</v>
      </c>
      <c r="AT148" s="173" t="s">
        <v>132</v>
      </c>
      <c r="AU148" s="173" t="s">
        <v>85</v>
      </c>
      <c r="AY148" s="18" t="s">
        <v>129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8" t="s">
        <v>83</v>
      </c>
      <c r="BK148" s="174">
        <f>ROUND(I148*H148,2)</f>
        <v>0</v>
      </c>
      <c r="BL148" s="18" t="s">
        <v>148</v>
      </c>
      <c r="BM148" s="173" t="s">
        <v>214</v>
      </c>
    </row>
    <row r="149" spans="1:65" s="13" customFormat="1" ht="11.25">
      <c r="B149" s="175"/>
      <c r="D149" s="176" t="s">
        <v>155</v>
      </c>
      <c r="E149" s="177" t="s">
        <v>1</v>
      </c>
      <c r="F149" s="178" t="s">
        <v>215</v>
      </c>
      <c r="H149" s="179">
        <v>6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155</v>
      </c>
      <c r="AU149" s="177" t="s">
        <v>85</v>
      </c>
      <c r="AV149" s="13" t="s">
        <v>85</v>
      </c>
      <c r="AW149" s="13" t="s">
        <v>32</v>
      </c>
      <c r="AX149" s="13" t="s">
        <v>83</v>
      </c>
      <c r="AY149" s="177" t="s">
        <v>129</v>
      </c>
    </row>
    <row r="150" spans="1:65" s="2" customFormat="1" ht="21.75" customHeight="1">
      <c r="A150" s="33"/>
      <c r="B150" s="161"/>
      <c r="C150" s="162" t="s">
        <v>128</v>
      </c>
      <c r="D150" s="162" t="s">
        <v>132</v>
      </c>
      <c r="E150" s="163" t="s">
        <v>216</v>
      </c>
      <c r="F150" s="164" t="s">
        <v>217</v>
      </c>
      <c r="G150" s="165" t="s">
        <v>190</v>
      </c>
      <c r="H150" s="166">
        <v>64.599999999999994</v>
      </c>
      <c r="I150" s="167"/>
      <c r="J150" s="168">
        <f>ROUND(I150*H150,2)</f>
        <v>0</v>
      </c>
      <c r="K150" s="164" t="s">
        <v>136</v>
      </c>
      <c r="L150" s="34"/>
      <c r="M150" s="169" t="s">
        <v>1</v>
      </c>
      <c r="N150" s="170" t="s">
        <v>40</v>
      </c>
      <c r="O150" s="59"/>
      <c r="P150" s="171">
        <f>O150*H150</f>
        <v>0</v>
      </c>
      <c r="Q150" s="171">
        <v>0</v>
      </c>
      <c r="R150" s="171">
        <f>Q150*H150</f>
        <v>0</v>
      </c>
      <c r="S150" s="171">
        <v>9.8000000000000004E-2</v>
      </c>
      <c r="T150" s="172">
        <f>S150*H150</f>
        <v>6.3308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3" t="s">
        <v>148</v>
      </c>
      <c r="AT150" s="173" t="s">
        <v>132</v>
      </c>
      <c r="AU150" s="173" t="s">
        <v>85</v>
      </c>
      <c r="AY150" s="18" t="s">
        <v>129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8" t="s">
        <v>83</v>
      </c>
      <c r="BK150" s="174">
        <f>ROUND(I150*H150,2)</f>
        <v>0</v>
      </c>
      <c r="BL150" s="18" t="s">
        <v>148</v>
      </c>
      <c r="BM150" s="173" t="s">
        <v>218</v>
      </c>
    </row>
    <row r="151" spans="1:65" s="14" customFormat="1" ht="11.25">
      <c r="B151" s="189"/>
      <c r="D151" s="176" t="s">
        <v>155</v>
      </c>
      <c r="E151" s="190" t="s">
        <v>1</v>
      </c>
      <c r="F151" s="191" t="s">
        <v>219</v>
      </c>
      <c r="H151" s="190" t="s">
        <v>1</v>
      </c>
      <c r="I151" s="192"/>
      <c r="L151" s="189"/>
      <c r="M151" s="193"/>
      <c r="N151" s="194"/>
      <c r="O151" s="194"/>
      <c r="P151" s="194"/>
      <c r="Q151" s="194"/>
      <c r="R151" s="194"/>
      <c r="S151" s="194"/>
      <c r="T151" s="195"/>
      <c r="AT151" s="190" t="s">
        <v>155</v>
      </c>
      <c r="AU151" s="190" t="s">
        <v>85</v>
      </c>
      <c r="AV151" s="14" t="s">
        <v>83</v>
      </c>
      <c r="AW151" s="14" t="s">
        <v>32</v>
      </c>
      <c r="AX151" s="14" t="s">
        <v>75</v>
      </c>
      <c r="AY151" s="190" t="s">
        <v>129</v>
      </c>
    </row>
    <row r="152" spans="1:65" s="13" customFormat="1" ht="11.25">
      <c r="B152" s="175"/>
      <c r="D152" s="176" t="s">
        <v>155</v>
      </c>
      <c r="E152" s="177" t="s">
        <v>1</v>
      </c>
      <c r="F152" s="178" t="s">
        <v>220</v>
      </c>
      <c r="H152" s="179">
        <v>22.8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155</v>
      </c>
      <c r="AU152" s="177" t="s">
        <v>85</v>
      </c>
      <c r="AV152" s="13" t="s">
        <v>85</v>
      </c>
      <c r="AW152" s="13" t="s">
        <v>32</v>
      </c>
      <c r="AX152" s="13" t="s">
        <v>75</v>
      </c>
      <c r="AY152" s="177" t="s">
        <v>129</v>
      </c>
    </row>
    <row r="153" spans="1:65" s="13" customFormat="1" ht="11.25">
      <c r="B153" s="175"/>
      <c r="D153" s="176" t="s">
        <v>155</v>
      </c>
      <c r="E153" s="177" t="s">
        <v>1</v>
      </c>
      <c r="F153" s="178" t="s">
        <v>221</v>
      </c>
      <c r="H153" s="179">
        <v>41.8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155</v>
      </c>
      <c r="AU153" s="177" t="s">
        <v>85</v>
      </c>
      <c r="AV153" s="13" t="s">
        <v>85</v>
      </c>
      <c r="AW153" s="13" t="s">
        <v>32</v>
      </c>
      <c r="AX153" s="13" t="s">
        <v>75</v>
      </c>
      <c r="AY153" s="177" t="s">
        <v>129</v>
      </c>
    </row>
    <row r="154" spans="1:65" s="16" customFormat="1" ht="11.25">
      <c r="B154" s="204"/>
      <c r="D154" s="176" t="s">
        <v>155</v>
      </c>
      <c r="E154" s="205" t="s">
        <v>1</v>
      </c>
      <c r="F154" s="206" t="s">
        <v>205</v>
      </c>
      <c r="H154" s="207">
        <v>64.599999999999994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155</v>
      </c>
      <c r="AU154" s="205" t="s">
        <v>85</v>
      </c>
      <c r="AV154" s="16" t="s">
        <v>148</v>
      </c>
      <c r="AW154" s="16" t="s">
        <v>32</v>
      </c>
      <c r="AX154" s="16" t="s">
        <v>83</v>
      </c>
      <c r="AY154" s="205" t="s">
        <v>129</v>
      </c>
    </row>
    <row r="155" spans="1:65" s="2" customFormat="1" ht="21.75" customHeight="1">
      <c r="A155" s="33"/>
      <c r="B155" s="161"/>
      <c r="C155" s="162" t="s">
        <v>159</v>
      </c>
      <c r="D155" s="162" t="s">
        <v>132</v>
      </c>
      <c r="E155" s="163" t="s">
        <v>222</v>
      </c>
      <c r="F155" s="164" t="s">
        <v>223</v>
      </c>
      <c r="G155" s="165" t="s">
        <v>190</v>
      </c>
      <c r="H155" s="166">
        <v>123.87</v>
      </c>
      <c r="I155" s="167"/>
      <c r="J155" s="168">
        <f>ROUND(I155*H155,2)</f>
        <v>0</v>
      </c>
      <c r="K155" s="164" t="s">
        <v>136</v>
      </c>
      <c r="L155" s="34"/>
      <c r="M155" s="169" t="s">
        <v>1</v>
      </c>
      <c r="N155" s="170" t="s">
        <v>40</v>
      </c>
      <c r="O155" s="59"/>
      <c r="P155" s="171">
        <f>O155*H155</f>
        <v>0</v>
      </c>
      <c r="Q155" s="171">
        <v>0</v>
      </c>
      <c r="R155" s="171">
        <f>Q155*H155</f>
        <v>0</v>
      </c>
      <c r="S155" s="171">
        <v>0.32500000000000001</v>
      </c>
      <c r="T155" s="172">
        <f>S155*H155</f>
        <v>40.257750000000001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3" t="s">
        <v>148</v>
      </c>
      <c r="AT155" s="173" t="s">
        <v>132</v>
      </c>
      <c r="AU155" s="173" t="s">
        <v>85</v>
      </c>
      <c r="AY155" s="18" t="s">
        <v>129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8" t="s">
        <v>83</v>
      </c>
      <c r="BK155" s="174">
        <f>ROUND(I155*H155,2)</f>
        <v>0</v>
      </c>
      <c r="BL155" s="18" t="s">
        <v>148</v>
      </c>
      <c r="BM155" s="173" t="s">
        <v>224</v>
      </c>
    </row>
    <row r="156" spans="1:65" s="14" customFormat="1" ht="11.25">
      <c r="B156" s="189"/>
      <c r="D156" s="176" t="s">
        <v>155</v>
      </c>
      <c r="E156" s="190" t="s">
        <v>1</v>
      </c>
      <c r="F156" s="191" t="s">
        <v>225</v>
      </c>
      <c r="H156" s="190" t="s">
        <v>1</v>
      </c>
      <c r="I156" s="192"/>
      <c r="L156" s="189"/>
      <c r="M156" s="193"/>
      <c r="N156" s="194"/>
      <c r="O156" s="194"/>
      <c r="P156" s="194"/>
      <c r="Q156" s="194"/>
      <c r="R156" s="194"/>
      <c r="S156" s="194"/>
      <c r="T156" s="195"/>
      <c r="AT156" s="190" t="s">
        <v>155</v>
      </c>
      <c r="AU156" s="190" t="s">
        <v>85</v>
      </c>
      <c r="AV156" s="14" t="s">
        <v>83</v>
      </c>
      <c r="AW156" s="14" t="s">
        <v>32</v>
      </c>
      <c r="AX156" s="14" t="s">
        <v>75</v>
      </c>
      <c r="AY156" s="190" t="s">
        <v>129</v>
      </c>
    </row>
    <row r="157" spans="1:65" s="13" customFormat="1" ht="11.25">
      <c r="B157" s="175"/>
      <c r="D157" s="176" t="s">
        <v>155</v>
      </c>
      <c r="E157" s="177" t="s">
        <v>1</v>
      </c>
      <c r="F157" s="178" t="s">
        <v>226</v>
      </c>
      <c r="H157" s="179">
        <v>62.07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155</v>
      </c>
      <c r="AU157" s="177" t="s">
        <v>85</v>
      </c>
      <c r="AV157" s="13" t="s">
        <v>85</v>
      </c>
      <c r="AW157" s="13" t="s">
        <v>32</v>
      </c>
      <c r="AX157" s="13" t="s">
        <v>75</v>
      </c>
      <c r="AY157" s="177" t="s">
        <v>129</v>
      </c>
    </row>
    <row r="158" spans="1:65" s="13" customFormat="1" ht="11.25">
      <c r="B158" s="175"/>
      <c r="D158" s="176" t="s">
        <v>155</v>
      </c>
      <c r="E158" s="177" t="s">
        <v>1</v>
      </c>
      <c r="F158" s="178" t="s">
        <v>227</v>
      </c>
      <c r="H158" s="179">
        <v>61.8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155</v>
      </c>
      <c r="AU158" s="177" t="s">
        <v>85</v>
      </c>
      <c r="AV158" s="13" t="s">
        <v>85</v>
      </c>
      <c r="AW158" s="13" t="s">
        <v>32</v>
      </c>
      <c r="AX158" s="13" t="s">
        <v>75</v>
      </c>
      <c r="AY158" s="177" t="s">
        <v>129</v>
      </c>
    </row>
    <row r="159" spans="1:65" s="16" customFormat="1" ht="11.25">
      <c r="B159" s="204"/>
      <c r="D159" s="176" t="s">
        <v>155</v>
      </c>
      <c r="E159" s="205" t="s">
        <v>1</v>
      </c>
      <c r="F159" s="206" t="s">
        <v>205</v>
      </c>
      <c r="H159" s="207">
        <v>123.87</v>
      </c>
      <c r="I159" s="208"/>
      <c r="L159" s="204"/>
      <c r="M159" s="209"/>
      <c r="N159" s="210"/>
      <c r="O159" s="210"/>
      <c r="P159" s="210"/>
      <c r="Q159" s="210"/>
      <c r="R159" s="210"/>
      <c r="S159" s="210"/>
      <c r="T159" s="211"/>
      <c r="AT159" s="205" t="s">
        <v>155</v>
      </c>
      <c r="AU159" s="205" t="s">
        <v>85</v>
      </c>
      <c r="AV159" s="16" t="s">
        <v>148</v>
      </c>
      <c r="AW159" s="16" t="s">
        <v>32</v>
      </c>
      <c r="AX159" s="16" t="s">
        <v>83</v>
      </c>
      <c r="AY159" s="205" t="s">
        <v>129</v>
      </c>
    </row>
    <row r="160" spans="1:65" s="2" customFormat="1" ht="21.75" customHeight="1">
      <c r="A160" s="33"/>
      <c r="B160" s="161"/>
      <c r="C160" s="162" t="s">
        <v>228</v>
      </c>
      <c r="D160" s="162" t="s">
        <v>132</v>
      </c>
      <c r="E160" s="163" t="s">
        <v>229</v>
      </c>
      <c r="F160" s="164" t="s">
        <v>230</v>
      </c>
      <c r="G160" s="165" t="s">
        <v>190</v>
      </c>
      <c r="H160" s="166">
        <v>687.5</v>
      </c>
      <c r="I160" s="167"/>
      <c r="J160" s="168">
        <f>ROUND(I160*H160,2)</f>
        <v>0</v>
      </c>
      <c r="K160" s="164" t="s">
        <v>136</v>
      </c>
      <c r="L160" s="34"/>
      <c r="M160" s="169" t="s">
        <v>1</v>
      </c>
      <c r="N160" s="170" t="s">
        <v>40</v>
      </c>
      <c r="O160" s="59"/>
      <c r="P160" s="171">
        <f>O160*H160</f>
        <v>0</v>
      </c>
      <c r="Q160" s="171">
        <v>0</v>
      </c>
      <c r="R160" s="171">
        <f>Q160*H160</f>
        <v>0</v>
      </c>
      <c r="S160" s="171">
        <v>0.28999999999999998</v>
      </c>
      <c r="T160" s="172">
        <f>S160*H160</f>
        <v>199.375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3" t="s">
        <v>148</v>
      </c>
      <c r="AT160" s="173" t="s">
        <v>132</v>
      </c>
      <c r="AU160" s="173" t="s">
        <v>85</v>
      </c>
      <c r="AY160" s="18" t="s">
        <v>129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8" t="s">
        <v>83</v>
      </c>
      <c r="BK160" s="174">
        <f>ROUND(I160*H160,2)</f>
        <v>0</v>
      </c>
      <c r="BL160" s="18" t="s">
        <v>148</v>
      </c>
      <c r="BM160" s="173" t="s">
        <v>231</v>
      </c>
    </row>
    <row r="161" spans="1:65" s="13" customFormat="1" ht="11.25">
      <c r="B161" s="175"/>
      <c r="D161" s="176" t="s">
        <v>155</v>
      </c>
      <c r="E161" s="177" t="s">
        <v>1</v>
      </c>
      <c r="F161" s="178" t="s">
        <v>232</v>
      </c>
      <c r="H161" s="179">
        <v>13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155</v>
      </c>
      <c r="AU161" s="177" t="s">
        <v>85</v>
      </c>
      <c r="AV161" s="13" t="s">
        <v>85</v>
      </c>
      <c r="AW161" s="13" t="s">
        <v>32</v>
      </c>
      <c r="AX161" s="13" t="s">
        <v>75</v>
      </c>
      <c r="AY161" s="177" t="s">
        <v>129</v>
      </c>
    </row>
    <row r="162" spans="1:65" s="13" customFormat="1" ht="11.25">
      <c r="B162" s="175"/>
      <c r="D162" s="176" t="s">
        <v>155</v>
      </c>
      <c r="E162" s="177" t="s">
        <v>1</v>
      </c>
      <c r="F162" s="178" t="s">
        <v>233</v>
      </c>
      <c r="H162" s="179">
        <v>444.1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155</v>
      </c>
      <c r="AU162" s="177" t="s">
        <v>85</v>
      </c>
      <c r="AV162" s="13" t="s">
        <v>85</v>
      </c>
      <c r="AW162" s="13" t="s">
        <v>32</v>
      </c>
      <c r="AX162" s="13" t="s">
        <v>75</v>
      </c>
      <c r="AY162" s="177" t="s">
        <v>129</v>
      </c>
    </row>
    <row r="163" spans="1:65" s="13" customFormat="1" ht="11.25">
      <c r="B163" s="175"/>
      <c r="D163" s="176" t="s">
        <v>155</v>
      </c>
      <c r="E163" s="177" t="s">
        <v>1</v>
      </c>
      <c r="F163" s="178" t="s">
        <v>234</v>
      </c>
      <c r="H163" s="179">
        <v>14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155</v>
      </c>
      <c r="AU163" s="177" t="s">
        <v>85</v>
      </c>
      <c r="AV163" s="13" t="s">
        <v>85</v>
      </c>
      <c r="AW163" s="13" t="s">
        <v>32</v>
      </c>
      <c r="AX163" s="13" t="s">
        <v>75</v>
      </c>
      <c r="AY163" s="177" t="s">
        <v>129</v>
      </c>
    </row>
    <row r="164" spans="1:65" s="13" customFormat="1" ht="11.25">
      <c r="B164" s="175"/>
      <c r="D164" s="176" t="s">
        <v>155</v>
      </c>
      <c r="E164" s="177" t="s">
        <v>1</v>
      </c>
      <c r="F164" s="178" t="s">
        <v>235</v>
      </c>
      <c r="H164" s="179">
        <v>140.4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155</v>
      </c>
      <c r="AU164" s="177" t="s">
        <v>85</v>
      </c>
      <c r="AV164" s="13" t="s">
        <v>85</v>
      </c>
      <c r="AW164" s="13" t="s">
        <v>32</v>
      </c>
      <c r="AX164" s="13" t="s">
        <v>75</v>
      </c>
      <c r="AY164" s="177" t="s">
        <v>129</v>
      </c>
    </row>
    <row r="165" spans="1:65" s="13" customFormat="1" ht="11.25">
      <c r="B165" s="175"/>
      <c r="D165" s="176" t="s">
        <v>155</v>
      </c>
      <c r="E165" s="177" t="s">
        <v>1</v>
      </c>
      <c r="F165" s="178" t="s">
        <v>236</v>
      </c>
      <c r="H165" s="179">
        <v>11.4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155</v>
      </c>
      <c r="AU165" s="177" t="s">
        <v>85</v>
      </c>
      <c r="AV165" s="13" t="s">
        <v>85</v>
      </c>
      <c r="AW165" s="13" t="s">
        <v>32</v>
      </c>
      <c r="AX165" s="13" t="s">
        <v>75</v>
      </c>
      <c r="AY165" s="177" t="s">
        <v>129</v>
      </c>
    </row>
    <row r="166" spans="1:65" s="13" customFormat="1" ht="11.25">
      <c r="B166" s="175"/>
      <c r="D166" s="176" t="s">
        <v>155</v>
      </c>
      <c r="E166" s="177" t="s">
        <v>1</v>
      </c>
      <c r="F166" s="178" t="s">
        <v>237</v>
      </c>
      <c r="H166" s="179">
        <v>64.599999999999994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155</v>
      </c>
      <c r="AU166" s="177" t="s">
        <v>85</v>
      </c>
      <c r="AV166" s="13" t="s">
        <v>85</v>
      </c>
      <c r="AW166" s="13" t="s">
        <v>32</v>
      </c>
      <c r="AX166" s="13" t="s">
        <v>75</v>
      </c>
      <c r="AY166" s="177" t="s">
        <v>129</v>
      </c>
    </row>
    <row r="167" spans="1:65" s="16" customFormat="1" ht="11.25">
      <c r="B167" s="204"/>
      <c r="D167" s="176" t="s">
        <v>155</v>
      </c>
      <c r="E167" s="205" t="s">
        <v>1</v>
      </c>
      <c r="F167" s="206" t="s">
        <v>205</v>
      </c>
      <c r="H167" s="207">
        <v>687.5</v>
      </c>
      <c r="I167" s="208"/>
      <c r="L167" s="204"/>
      <c r="M167" s="209"/>
      <c r="N167" s="210"/>
      <c r="O167" s="210"/>
      <c r="P167" s="210"/>
      <c r="Q167" s="210"/>
      <c r="R167" s="210"/>
      <c r="S167" s="210"/>
      <c r="T167" s="211"/>
      <c r="AT167" s="205" t="s">
        <v>155</v>
      </c>
      <c r="AU167" s="205" t="s">
        <v>85</v>
      </c>
      <c r="AV167" s="16" t="s">
        <v>148</v>
      </c>
      <c r="AW167" s="16" t="s">
        <v>32</v>
      </c>
      <c r="AX167" s="16" t="s">
        <v>83</v>
      </c>
      <c r="AY167" s="205" t="s">
        <v>129</v>
      </c>
    </row>
    <row r="168" spans="1:65" s="2" customFormat="1" ht="21.75" customHeight="1">
      <c r="A168" s="33"/>
      <c r="B168" s="161"/>
      <c r="C168" s="162" t="s">
        <v>238</v>
      </c>
      <c r="D168" s="162" t="s">
        <v>132</v>
      </c>
      <c r="E168" s="163" t="s">
        <v>239</v>
      </c>
      <c r="F168" s="164" t="s">
        <v>240</v>
      </c>
      <c r="G168" s="165" t="s">
        <v>190</v>
      </c>
      <c r="H168" s="166">
        <v>64.599999999999994</v>
      </c>
      <c r="I168" s="167"/>
      <c r="J168" s="168">
        <f>ROUND(I168*H168,2)</f>
        <v>0</v>
      </c>
      <c r="K168" s="164" t="s">
        <v>136</v>
      </c>
      <c r="L168" s="34"/>
      <c r="M168" s="169" t="s">
        <v>1</v>
      </c>
      <c r="N168" s="170" t="s">
        <v>40</v>
      </c>
      <c r="O168" s="59"/>
      <c r="P168" s="171">
        <f>O168*H168</f>
        <v>0</v>
      </c>
      <c r="Q168" s="171">
        <v>0</v>
      </c>
      <c r="R168" s="171">
        <f>Q168*H168</f>
        <v>0</v>
      </c>
      <c r="S168" s="171">
        <v>0.32500000000000001</v>
      </c>
      <c r="T168" s="172">
        <f>S168*H168</f>
        <v>20.994999999999997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3" t="s">
        <v>148</v>
      </c>
      <c r="AT168" s="173" t="s">
        <v>132</v>
      </c>
      <c r="AU168" s="173" t="s">
        <v>85</v>
      </c>
      <c r="AY168" s="18" t="s">
        <v>129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8" t="s">
        <v>83</v>
      </c>
      <c r="BK168" s="174">
        <f>ROUND(I168*H168,2)</f>
        <v>0</v>
      </c>
      <c r="BL168" s="18" t="s">
        <v>148</v>
      </c>
      <c r="BM168" s="173" t="s">
        <v>241</v>
      </c>
    </row>
    <row r="169" spans="1:65" s="13" customFormat="1" ht="11.25">
      <c r="B169" s="175"/>
      <c r="D169" s="176" t="s">
        <v>155</v>
      </c>
      <c r="E169" s="177" t="s">
        <v>1</v>
      </c>
      <c r="F169" s="178" t="s">
        <v>242</v>
      </c>
      <c r="H169" s="179">
        <v>64.599999999999994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155</v>
      </c>
      <c r="AU169" s="177" t="s">
        <v>85</v>
      </c>
      <c r="AV169" s="13" t="s">
        <v>85</v>
      </c>
      <c r="AW169" s="13" t="s">
        <v>32</v>
      </c>
      <c r="AX169" s="13" t="s">
        <v>83</v>
      </c>
      <c r="AY169" s="177" t="s">
        <v>129</v>
      </c>
    </row>
    <row r="170" spans="1:65" s="2" customFormat="1" ht="16.5" customHeight="1">
      <c r="A170" s="33"/>
      <c r="B170" s="161"/>
      <c r="C170" s="162" t="s">
        <v>243</v>
      </c>
      <c r="D170" s="162" t="s">
        <v>132</v>
      </c>
      <c r="E170" s="163" t="s">
        <v>244</v>
      </c>
      <c r="F170" s="164" t="s">
        <v>245</v>
      </c>
      <c r="G170" s="165" t="s">
        <v>246</v>
      </c>
      <c r="H170" s="166">
        <v>413</v>
      </c>
      <c r="I170" s="167"/>
      <c r="J170" s="168">
        <f>ROUND(I170*H170,2)</f>
        <v>0</v>
      </c>
      <c r="K170" s="164" t="s">
        <v>136</v>
      </c>
      <c r="L170" s="34"/>
      <c r="M170" s="169" t="s">
        <v>1</v>
      </c>
      <c r="N170" s="170" t="s">
        <v>40</v>
      </c>
      <c r="O170" s="59"/>
      <c r="P170" s="171">
        <f>O170*H170</f>
        <v>0</v>
      </c>
      <c r="Q170" s="171">
        <v>0</v>
      </c>
      <c r="R170" s="171">
        <f>Q170*H170</f>
        <v>0</v>
      </c>
      <c r="S170" s="171">
        <v>0.28999999999999998</v>
      </c>
      <c r="T170" s="172">
        <f>S170*H170</f>
        <v>119.77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3" t="s">
        <v>148</v>
      </c>
      <c r="AT170" s="173" t="s">
        <v>132</v>
      </c>
      <c r="AU170" s="173" t="s">
        <v>85</v>
      </c>
      <c r="AY170" s="18" t="s">
        <v>129</v>
      </c>
      <c r="BE170" s="174">
        <f>IF(N170="základní",J170,0)</f>
        <v>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8" t="s">
        <v>83</v>
      </c>
      <c r="BK170" s="174">
        <f>ROUND(I170*H170,2)</f>
        <v>0</v>
      </c>
      <c r="BL170" s="18" t="s">
        <v>148</v>
      </c>
      <c r="BM170" s="173" t="s">
        <v>247</v>
      </c>
    </row>
    <row r="171" spans="1:65" s="14" customFormat="1" ht="11.25">
      <c r="B171" s="189"/>
      <c r="D171" s="176" t="s">
        <v>155</v>
      </c>
      <c r="E171" s="190" t="s">
        <v>1</v>
      </c>
      <c r="F171" s="191" t="s">
        <v>248</v>
      </c>
      <c r="H171" s="190" t="s">
        <v>1</v>
      </c>
      <c r="I171" s="192"/>
      <c r="L171" s="189"/>
      <c r="M171" s="193"/>
      <c r="N171" s="194"/>
      <c r="O171" s="194"/>
      <c r="P171" s="194"/>
      <c r="Q171" s="194"/>
      <c r="R171" s="194"/>
      <c r="S171" s="194"/>
      <c r="T171" s="195"/>
      <c r="AT171" s="190" t="s">
        <v>155</v>
      </c>
      <c r="AU171" s="190" t="s">
        <v>85</v>
      </c>
      <c r="AV171" s="14" t="s">
        <v>83</v>
      </c>
      <c r="AW171" s="14" t="s">
        <v>32</v>
      </c>
      <c r="AX171" s="14" t="s">
        <v>75</v>
      </c>
      <c r="AY171" s="190" t="s">
        <v>129</v>
      </c>
    </row>
    <row r="172" spans="1:65" s="13" customFormat="1" ht="11.25">
      <c r="B172" s="175"/>
      <c r="D172" s="176" t="s">
        <v>155</v>
      </c>
      <c r="E172" s="177" t="s">
        <v>1</v>
      </c>
      <c r="F172" s="178" t="s">
        <v>249</v>
      </c>
      <c r="H172" s="179">
        <v>206.9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155</v>
      </c>
      <c r="AU172" s="177" t="s">
        <v>85</v>
      </c>
      <c r="AV172" s="13" t="s">
        <v>85</v>
      </c>
      <c r="AW172" s="13" t="s">
        <v>32</v>
      </c>
      <c r="AX172" s="13" t="s">
        <v>75</v>
      </c>
      <c r="AY172" s="177" t="s">
        <v>129</v>
      </c>
    </row>
    <row r="173" spans="1:65" s="13" customFormat="1" ht="11.25">
      <c r="B173" s="175"/>
      <c r="D173" s="176" t="s">
        <v>155</v>
      </c>
      <c r="E173" s="177" t="s">
        <v>1</v>
      </c>
      <c r="F173" s="178" t="s">
        <v>250</v>
      </c>
      <c r="H173" s="179">
        <v>206.1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155</v>
      </c>
      <c r="AU173" s="177" t="s">
        <v>85</v>
      </c>
      <c r="AV173" s="13" t="s">
        <v>85</v>
      </c>
      <c r="AW173" s="13" t="s">
        <v>32</v>
      </c>
      <c r="AX173" s="13" t="s">
        <v>75</v>
      </c>
      <c r="AY173" s="177" t="s">
        <v>129</v>
      </c>
    </row>
    <row r="174" spans="1:65" s="16" customFormat="1" ht="11.25">
      <c r="B174" s="204"/>
      <c r="D174" s="176" t="s">
        <v>155</v>
      </c>
      <c r="E174" s="205" t="s">
        <v>1</v>
      </c>
      <c r="F174" s="206" t="s">
        <v>205</v>
      </c>
      <c r="H174" s="207">
        <v>413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155</v>
      </c>
      <c r="AU174" s="205" t="s">
        <v>85</v>
      </c>
      <c r="AV174" s="16" t="s">
        <v>148</v>
      </c>
      <c r="AW174" s="16" t="s">
        <v>32</v>
      </c>
      <c r="AX174" s="16" t="s">
        <v>83</v>
      </c>
      <c r="AY174" s="205" t="s">
        <v>129</v>
      </c>
    </row>
    <row r="175" spans="1:65" s="2" customFormat="1" ht="16.5" customHeight="1">
      <c r="A175" s="33"/>
      <c r="B175" s="161"/>
      <c r="C175" s="162" t="s">
        <v>251</v>
      </c>
      <c r="D175" s="162" t="s">
        <v>132</v>
      </c>
      <c r="E175" s="163" t="s">
        <v>252</v>
      </c>
      <c r="F175" s="164" t="s">
        <v>245</v>
      </c>
      <c r="G175" s="165" t="s">
        <v>246</v>
      </c>
      <c r="H175" s="166">
        <v>81.5</v>
      </c>
      <c r="I175" s="167"/>
      <c r="J175" s="168">
        <f>ROUND(I175*H175,2)</f>
        <v>0</v>
      </c>
      <c r="K175" s="164" t="s">
        <v>1</v>
      </c>
      <c r="L175" s="34"/>
      <c r="M175" s="169" t="s">
        <v>1</v>
      </c>
      <c r="N175" s="170" t="s">
        <v>40</v>
      </c>
      <c r="O175" s="59"/>
      <c r="P175" s="171">
        <f>O175*H175</f>
        <v>0</v>
      </c>
      <c r="Q175" s="171">
        <v>0</v>
      </c>
      <c r="R175" s="171">
        <f>Q175*H175</f>
        <v>0</v>
      </c>
      <c r="S175" s="171">
        <v>0.28999999999999998</v>
      </c>
      <c r="T175" s="172">
        <f>S175*H175</f>
        <v>23.634999999999998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3" t="s">
        <v>148</v>
      </c>
      <c r="AT175" s="173" t="s">
        <v>132</v>
      </c>
      <c r="AU175" s="173" t="s">
        <v>85</v>
      </c>
      <c r="AY175" s="18" t="s">
        <v>129</v>
      </c>
      <c r="BE175" s="174">
        <f>IF(N175="základní",J175,0)</f>
        <v>0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8" t="s">
        <v>83</v>
      </c>
      <c r="BK175" s="174">
        <f>ROUND(I175*H175,2)</f>
        <v>0</v>
      </c>
      <c r="BL175" s="18" t="s">
        <v>148</v>
      </c>
      <c r="BM175" s="173" t="s">
        <v>253</v>
      </c>
    </row>
    <row r="176" spans="1:65" s="14" customFormat="1" ht="11.25">
      <c r="B176" s="189"/>
      <c r="D176" s="176" t="s">
        <v>155</v>
      </c>
      <c r="E176" s="190" t="s">
        <v>1</v>
      </c>
      <c r="F176" s="191" t="s">
        <v>254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155</v>
      </c>
      <c r="AU176" s="190" t="s">
        <v>85</v>
      </c>
      <c r="AV176" s="14" t="s">
        <v>83</v>
      </c>
      <c r="AW176" s="14" t="s">
        <v>32</v>
      </c>
      <c r="AX176" s="14" t="s">
        <v>75</v>
      </c>
      <c r="AY176" s="190" t="s">
        <v>129</v>
      </c>
    </row>
    <row r="177" spans="1:65" s="13" customFormat="1" ht="11.25">
      <c r="B177" s="175"/>
      <c r="D177" s="176" t="s">
        <v>155</v>
      </c>
      <c r="E177" s="177" t="s">
        <v>1</v>
      </c>
      <c r="F177" s="178" t="s">
        <v>255</v>
      </c>
      <c r="H177" s="179">
        <v>44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155</v>
      </c>
      <c r="AU177" s="177" t="s">
        <v>85</v>
      </c>
      <c r="AV177" s="13" t="s">
        <v>85</v>
      </c>
      <c r="AW177" s="13" t="s">
        <v>32</v>
      </c>
      <c r="AX177" s="13" t="s">
        <v>75</v>
      </c>
      <c r="AY177" s="177" t="s">
        <v>129</v>
      </c>
    </row>
    <row r="178" spans="1:65" s="13" customFormat="1" ht="11.25">
      <c r="B178" s="175"/>
      <c r="D178" s="176" t="s">
        <v>155</v>
      </c>
      <c r="E178" s="177" t="s">
        <v>1</v>
      </c>
      <c r="F178" s="178" t="s">
        <v>256</v>
      </c>
      <c r="H178" s="179">
        <v>37.5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155</v>
      </c>
      <c r="AU178" s="177" t="s">
        <v>85</v>
      </c>
      <c r="AV178" s="13" t="s">
        <v>85</v>
      </c>
      <c r="AW178" s="13" t="s">
        <v>32</v>
      </c>
      <c r="AX178" s="13" t="s">
        <v>75</v>
      </c>
      <c r="AY178" s="177" t="s">
        <v>129</v>
      </c>
    </row>
    <row r="179" spans="1:65" s="16" customFormat="1" ht="11.25">
      <c r="B179" s="204"/>
      <c r="D179" s="176" t="s">
        <v>155</v>
      </c>
      <c r="E179" s="205" t="s">
        <v>1</v>
      </c>
      <c r="F179" s="206" t="s">
        <v>205</v>
      </c>
      <c r="H179" s="207">
        <v>81.5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155</v>
      </c>
      <c r="AU179" s="205" t="s">
        <v>85</v>
      </c>
      <c r="AV179" s="16" t="s">
        <v>148</v>
      </c>
      <c r="AW179" s="16" t="s">
        <v>32</v>
      </c>
      <c r="AX179" s="16" t="s">
        <v>83</v>
      </c>
      <c r="AY179" s="205" t="s">
        <v>129</v>
      </c>
    </row>
    <row r="180" spans="1:65" s="2" customFormat="1" ht="16.5" customHeight="1">
      <c r="A180" s="33"/>
      <c r="B180" s="161"/>
      <c r="C180" s="162" t="s">
        <v>257</v>
      </c>
      <c r="D180" s="162" t="s">
        <v>132</v>
      </c>
      <c r="E180" s="163" t="s">
        <v>258</v>
      </c>
      <c r="F180" s="164" t="s">
        <v>259</v>
      </c>
      <c r="G180" s="165" t="s">
        <v>246</v>
      </c>
      <c r="H180" s="166">
        <v>348.5</v>
      </c>
      <c r="I180" s="167"/>
      <c r="J180" s="168">
        <f>ROUND(I180*H180,2)</f>
        <v>0</v>
      </c>
      <c r="K180" s="164" t="s">
        <v>136</v>
      </c>
      <c r="L180" s="34"/>
      <c r="M180" s="169" t="s">
        <v>1</v>
      </c>
      <c r="N180" s="170" t="s">
        <v>40</v>
      </c>
      <c r="O180" s="59"/>
      <c r="P180" s="171">
        <f>O180*H180</f>
        <v>0</v>
      </c>
      <c r="Q180" s="171">
        <v>0</v>
      </c>
      <c r="R180" s="171">
        <f>Q180*H180</f>
        <v>0</v>
      </c>
      <c r="S180" s="171">
        <v>0.20499999999999999</v>
      </c>
      <c r="T180" s="172">
        <f>S180*H180</f>
        <v>71.442499999999995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3" t="s">
        <v>148</v>
      </c>
      <c r="AT180" s="173" t="s">
        <v>132</v>
      </c>
      <c r="AU180" s="173" t="s">
        <v>85</v>
      </c>
      <c r="AY180" s="18" t="s">
        <v>129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8" t="s">
        <v>83</v>
      </c>
      <c r="BK180" s="174">
        <f>ROUND(I180*H180,2)</f>
        <v>0</v>
      </c>
      <c r="BL180" s="18" t="s">
        <v>148</v>
      </c>
      <c r="BM180" s="173" t="s">
        <v>260</v>
      </c>
    </row>
    <row r="181" spans="1:65" s="13" customFormat="1" ht="11.25">
      <c r="B181" s="175"/>
      <c r="D181" s="176" t="s">
        <v>155</v>
      </c>
      <c r="E181" s="177" t="s">
        <v>1</v>
      </c>
      <c r="F181" s="178" t="s">
        <v>261</v>
      </c>
      <c r="H181" s="179">
        <v>164.4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155</v>
      </c>
      <c r="AU181" s="177" t="s">
        <v>85</v>
      </c>
      <c r="AV181" s="13" t="s">
        <v>85</v>
      </c>
      <c r="AW181" s="13" t="s">
        <v>32</v>
      </c>
      <c r="AX181" s="13" t="s">
        <v>75</v>
      </c>
      <c r="AY181" s="177" t="s">
        <v>129</v>
      </c>
    </row>
    <row r="182" spans="1:65" s="13" customFormat="1" ht="11.25">
      <c r="B182" s="175"/>
      <c r="D182" s="176" t="s">
        <v>155</v>
      </c>
      <c r="E182" s="177" t="s">
        <v>1</v>
      </c>
      <c r="F182" s="178" t="s">
        <v>262</v>
      </c>
      <c r="H182" s="179">
        <v>184.1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155</v>
      </c>
      <c r="AU182" s="177" t="s">
        <v>85</v>
      </c>
      <c r="AV182" s="13" t="s">
        <v>85</v>
      </c>
      <c r="AW182" s="13" t="s">
        <v>32</v>
      </c>
      <c r="AX182" s="13" t="s">
        <v>75</v>
      </c>
      <c r="AY182" s="177" t="s">
        <v>129</v>
      </c>
    </row>
    <row r="183" spans="1:65" s="16" customFormat="1" ht="11.25">
      <c r="B183" s="204"/>
      <c r="D183" s="176" t="s">
        <v>155</v>
      </c>
      <c r="E183" s="205" t="s">
        <v>1</v>
      </c>
      <c r="F183" s="206" t="s">
        <v>205</v>
      </c>
      <c r="H183" s="207">
        <v>348.5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155</v>
      </c>
      <c r="AU183" s="205" t="s">
        <v>85</v>
      </c>
      <c r="AV183" s="16" t="s">
        <v>148</v>
      </c>
      <c r="AW183" s="16" t="s">
        <v>32</v>
      </c>
      <c r="AX183" s="16" t="s">
        <v>83</v>
      </c>
      <c r="AY183" s="205" t="s">
        <v>129</v>
      </c>
    </row>
    <row r="184" spans="1:65" s="2" customFormat="1" ht="16.5" customHeight="1">
      <c r="A184" s="33"/>
      <c r="B184" s="161"/>
      <c r="C184" s="162" t="s">
        <v>263</v>
      </c>
      <c r="D184" s="162" t="s">
        <v>132</v>
      </c>
      <c r="E184" s="163" t="s">
        <v>264</v>
      </c>
      <c r="F184" s="164" t="s">
        <v>265</v>
      </c>
      <c r="G184" s="165" t="s">
        <v>246</v>
      </c>
      <c r="H184" s="166">
        <v>367.1</v>
      </c>
      <c r="I184" s="167"/>
      <c r="J184" s="168">
        <f>ROUND(I184*H184,2)</f>
        <v>0</v>
      </c>
      <c r="K184" s="164" t="s">
        <v>136</v>
      </c>
      <c r="L184" s="34"/>
      <c r="M184" s="169" t="s">
        <v>1</v>
      </c>
      <c r="N184" s="170" t="s">
        <v>40</v>
      </c>
      <c r="O184" s="59"/>
      <c r="P184" s="171">
        <f>O184*H184</f>
        <v>0</v>
      </c>
      <c r="Q184" s="171">
        <v>0</v>
      </c>
      <c r="R184" s="171">
        <f>Q184*H184</f>
        <v>0</v>
      </c>
      <c r="S184" s="171">
        <v>0.04</v>
      </c>
      <c r="T184" s="172">
        <f>S184*H184</f>
        <v>14.684000000000001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3" t="s">
        <v>148</v>
      </c>
      <c r="AT184" s="173" t="s">
        <v>132</v>
      </c>
      <c r="AU184" s="173" t="s">
        <v>85</v>
      </c>
      <c r="AY184" s="18" t="s">
        <v>129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8" t="s">
        <v>83</v>
      </c>
      <c r="BK184" s="174">
        <f>ROUND(I184*H184,2)</f>
        <v>0</v>
      </c>
      <c r="BL184" s="18" t="s">
        <v>148</v>
      </c>
      <c r="BM184" s="173" t="s">
        <v>266</v>
      </c>
    </row>
    <row r="185" spans="1:65" s="13" customFormat="1" ht="11.25">
      <c r="B185" s="175"/>
      <c r="D185" s="176" t="s">
        <v>155</v>
      </c>
      <c r="E185" s="177" t="s">
        <v>1</v>
      </c>
      <c r="F185" s="178" t="s">
        <v>267</v>
      </c>
      <c r="H185" s="179">
        <v>151.1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155</v>
      </c>
      <c r="AU185" s="177" t="s">
        <v>85</v>
      </c>
      <c r="AV185" s="13" t="s">
        <v>85</v>
      </c>
      <c r="AW185" s="13" t="s">
        <v>32</v>
      </c>
      <c r="AX185" s="13" t="s">
        <v>75</v>
      </c>
      <c r="AY185" s="177" t="s">
        <v>129</v>
      </c>
    </row>
    <row r="186" spans="1:65" s="13" customFormat="1" ht="11.25">
      <c r="B186" s="175"/>
      <c r="D186" s="176" t="s">
        <v>155</v>
      </c>
      <c r="E186" s="177" t="s">
        <v>1</v>
      </c>
      <c r="F186" s="178" t="s">
        <v>268</v>
      </c>
      <c r="H186" s="179">
        <v>216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155</v>
      </c>
      <c r="AU186" s="177" t="s">
        <v>85</v>
      </c>
      <c r="AV186" s="13" t="s">
        <v>85</v>
      </c>
      <c r="AW186" s="13" t="s">
        <v>32</v>
      </c>
      <c r="AX186" s="13" t="s">
        <v>75</v>
      </c>
      <c r="AY186" s="177" t="s">
        <v>129</v>
      </c>
    </row>
    <row r="187" spans="1:65" s="16" customFormat="1" ht="11.25">
      <c r="B187" s="204"/>
      <c r="D187" s="176" t="s">
        <v>155</v>
      </c>
      <c r="E187" s="205" t="s">
        <v>1</v>
      </c>
      <c r="F187" s="206" t="s">
        <v>205</v>
      </c>
      <c r="H187" s="207">
        <v>367.1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155</v>
      </c>
      <c r="AU187" s="205" t="s">
        <v>85</v>
      </c>
      <c r="AV187" s="16" t="s">
        <v>148</v>
      </c>
      <c r="AW187" s="16" t="s">
        <v>32</v>
      </c>
      <c r="AX187" s="16" t="s">
        <v>83</v>
      </c>
      <c r="AY187" s="205" t="s">
        <v>129</v>
      </c>
    </row>
    <row r="188" spans="1:65" s="2" customFormat="1" ht="16.5" customHeight="1">
      <c r="A188" s="33"/>
      <c r="B188" s="161"/>
      <c r="C188" s="162" t="s">
        <v>269</v>
      </c>
      <c r="D188" s="162" t="s">
        <v>132</v>
      </c>
      <c r="E188" s="163" t="s">
        <v>270</v>
      </c>
      <c r="F188" s="164" t="s">
        <v>271</v>
      </c>
      <c r="G188" s="165" t="s">
        <v>162</v>
      </c>
      <c r="H188" s="166">
        <v>10</v>
      </c>
      <c r="I188" s="167"/>
      <c r="J188" s="168">
        <f>ROUND(I188*H188,2)</f>
        <v>0</v>
      </c>
      <c r="K188" s="164" t="s">
        <v>1</v>
      </c>
      <c r="L188" s="34"/>
      <c r="M188" s="169" t="s">
        <v>1</v>
      </c>
      <c r="N188" s="170" t="s">
        <v>40</v>
      </c>
      <c r="O188" s="59"/>
      <c r="P188" s="171">
        <f>O188*H188</f>
        <v>0</v>
      </c>
      <c r="Q188" s="171">
        <v>0</v>
      </c>
      <c r="R188" s="171">
        <f>Q188*H188</f>
        <v>0</v>
      </c>
      <c r="S188" s="171">
        <v>0</v>
      </c>
      <c r="T188" s="17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3" t="s">
        <v>148</v>
      </c>
      <c r="AT188" s="173" t="s">
        <v>132</v>
      </c>
      <c r="AU188" s="173" t="s">
        <v>85</v>
      </c>
      <c r="AY188" s="18" t="s">
        <v>129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8" t="s">
        <v>83</v>
      </c>
      <c r="BK188" s="174">
        <f>ROUND(I188*H188,2)</f>
        <v>0</v>
      </c>
      <c r="BL188" s="18" t="s">
        <v>148</v>
      </c>
      <c r="BM188" s="173" t="s">
        <v>272</v>
      </c>
    </row>
    <row r="189" spans="1:65" s="13" customFormat="1" ht="11.25">
      <c r="B189" s="175"/>
      <c r="D189" s="176" t="s">
        <v>155</v>
      </c>
      <c r="E189" s="177" t="s">
        <v>1</v>
      </c>
      <c r="F189" s="178" t="s">
        <v>273</v>
      </c>
      <c r="H189" s="179">
        <v>10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155</v>
      </c>
      <c r="AU189" s="177" t="s">
        <v>85</v>
      </c>
      <c r="AV189" s="13" t="s">
        <v>85</v>
      </c>
      <c r="AW189" s="13" t="s">
        <v>32</v>
      </c>
      <c r="AX189" s="13" t="s">
        <v>83</v>
      </c>
      <c r="AY189" s="177" t="s">
        <v>129</v>
      </c>
    </row>
    <row r="190" spans="1:65" s="2" customFormat="1" ht="21.75" customHeight="1">
      <c r="A190" s="33"/>
      <c r="B190" s="161"/>
      <c r="C190" s="162" t="s">
        <v>274</v>
      </c>
      <c r="D190" s="162" t="s">
        <v>132</v>
      </c>
      <c r="E190" s="163" t="s">
        <v>275</v>
      </c>
      <c r="F190" s="164" t="s">
        <v>276</v>
      </c>
      <c r="G190" s="165" t="s">
        <v>246</v>
      </c>
      <c r="H190" s="166">
        <v>60</v>
      </c>
      <c r="I190" s="167"/>
      <c r="J190" s="168">
        <f>ROUND(I190*H190,2)</f>
        <v>0</v>
      </c>
      <c r="K190" s="164" t="s">
        <v>136</v>
      </c>
      <c r="L190" s="34"/>
      <c r="M190" s="169" t="s">
        <v>1</v>
      </c>
      <c r="N190" s="170" t="s">
        <v>40</v>
      </c>
      <c r="O190" s="59"/>
      <c r="P190" s="171">
        <f>O190*H190</f>
        <v>0</v>
      </c>
      <c r="Q190" s="171">
        <v>3.6900000000000002E-2</v>
      </c>
      <c r="R190" s="171">
        <f>Q190*H190</f>
        <v>2.214</v>
      </c>
      <c r="S190" s="171">
        <v>0</v>
      </c>
      <c r="T190" s="17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3" t="s">
        <v>148</v>
      </c>
      <c r="AT190" s="173" t="s">
        <v>132</v>
      </c>
      <c r="AU190" s="173" t="s">
        <v>85</v>
      </c>
      <c r="AY190" s="18" t="s">
        <v>129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8" t="s">
        <v>83</v>
      </c>
      <c r="BK190" s="174">
        <f>ROUND(I190*H190,2)</f>
        <v>0</v>
      </c>
      <c r="BL190" s="18" t="s">
        <v>148</v>
      </c>
      <c r="BM190" s="173" t="s">
        <v>277</v>
      </c>
    </row>
    <row r="191" spans="1:65" s="13" customFormat="1" ht="11.25">
      <c r="B191" s="175"/>
      <c r="D191" s="176" t="s">
        <v>155</v>
      </c>
      <c r="E191" s="177" t="s">
        <v>1</v>
      </c>
      <c r="F191" s="178" t="s">
        <v>278</v>
      </c>
      <c r="H191" s="179">
        <v>60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155</v>
      </c>
      <c r="AU191" s="177" t="s">
        <v>85</v>
      </c>
      <c r="AV191" s="13" t="s">
        <v>85</v>
      </c>
      <c r="AW191" s="13" t="s">
        <v>32</v>
      </c>
      <c r="AX191" s="13" t="s">
        <v>83</v>
      </c>
      <c r="AY191" s="177" t="s">
        <v>129</v>
      </c>
    </row>
    <row r="192" spans="1:65" s="2" customFormat="1" ht="21.75" customHeight="1">
      <c r="A192" s="33"/>
      <c r="B192" s="161"/>
      <c r="C192" s="162" t="s">
        <v>8</v>
      </c>
      <c r="D192" s="162" t="s">
        <v>132</v>
      </c>
      <c r="E192" s="163" t="s">
        <v>279</v>
      </c>
      <c r="F192" s="164" t="s">
        <v>280</v>
      </c>
      <c r="G192" s="165" t="s">
        <v>281</v>
      </c>
      <c r="H192" s="166">
        <v>50.4</v>
      </c>
      <c r="I192" s="167"/>
      <c r="J192" s="168">
        <f>ROUND(I192*H192,2)</f>
        <v>0</v>
      </c>
      <c r="K192" s="164" t="s">
        <v>136</v>
      </c>
      <c r="L192" s="34"/>
      <c r="M192" s="169" t="s">
        <v>1</v>
      </c>
      <c r="N192" s="170" t="s">
        <v>40</v>
      </c>
      <c r="O192" s="59"/>
      <c r="P192" s="171">
        <f>O192*H192</f>
        <v>0</v>
      </c>
      <c r="Q192" s="171">
        <v>0</v>
      </c>
      <c r="R192" s="171">
        <f>Q192*H192</f>
        <v>0</v>
      </c>
      <c r="S192" s="171">
        <v>0</v>
      </c>
      <c r="T192" s="17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3" t="s">
        <v>148</v>
      </c>
      <c r="AT192" s="173" t="s">
        <v>132</v>
      </c>
      <c r="AU192" s="173" t="s">
        <v>85</v>
      </c>
      <c r="AY192" s="18" t="s">
        <v>129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8" t="s">
        <v>83</v>
      </c>
      <c r="BK192" s="174">
        <f>ROUND(I192*H192,2)</f>
        <v>0</v>
      </c>
      <c r="BL192" s="18" t="s">
        <v>148</v>
      </c>
      <c r="BM192" s="173" t="s">
        <v>282</v>
      </c>
    </row>
    <row r="193" spans="1:65" s="14" customFormat="1" ht="11.25">
      <c r="B193" s="189"/>
      <c r="D193" s="176" t="s">
        <v>155</v>
      </c>
      <c r="E193" s="190" t="s">
        <v>1</v>
      </c>
      <c r="F193" s="191" t="s">
        <v>283</v>
      </c>
      <c r="H193" s="190" t="s">
        <v>1</v>
      </c>
      <c r="I193" s="192"/>
      <c r="L193" s="189"/>
      <c r="M193" s="193"/>
      <c r="N193" s="194"/>
      <c r="O193" s="194"/>
      <c r="P193" s="194"/>
      <c r="Q193" s="194"/>
      <c r="R193" s="194"/>
      <c r="S193" s="194"/>
      <c r="T193" s="195"/>
      <c r="AT193" s="190" t="s">
        <v>155</v>
      </c>
      <c r="AU193" s="190" t="s">
        <v>85</v>
      </c>
      <c r="AV193" s="14" t="s">
        <v>83</v>
      </c>
      <c r="AW193" s="14" t="s">
        <v>32</v>
      </c>
      <c r="AX193" s="14" t="s">
        <v>75</v>
      </c>
      <c r="AY193" s="190" t="s">
        <v>129</v>
      </c>
    </row>
    <row r="194" spans="1:65" s="13" customFormat="1" ht="11.25">
      <c r="B194" s="175"/>
      <c r="D194" s="176" t="s">
        <v>155</v>
      </c>
      <c r="E194" s="177" t="s">
        <v>1</v>
      </c>
      <c r="F194" s="178" t="s">
        <v>284</v>
      </c>
      <c r="H194" s="179">
        <v>18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155</v>
      </c>
      <c r="AU194" s="177" t="s">
        <v>85</v>
      </c>
      <c r="AV194" s="13" t="s">
        <v>85</v>
      </c>
      <c r="AW194" s="13" t="s">
        <v>32</v>
      </c>
      <c r="AX194" s="13" t="s">
        <v>75</v>
      </c>
      <c r="AY194" s="177" t="s">
        <v>129</v>
      </c>
    </row>
    <row r="195" spans="1:65" s="13" customFormat="1" ht="11.25">
      <c r="B195" s="175"/>
      <c r="D195" s="176" t="s">
        <v>155</v>
      </c>
      <c r="E195" s="177" t="s">
        <v>1</v>
      </c>
      <c r="F195" s="178" t="s">
        <v>285</v>
      </c>
      <c r="H195" s="179">
        <v>14.4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155</v>
      </c>
      <c r="AU195" s="177" t="s">
        <v>85</v>
      </c>
      <c r="AV195" s="13" t="s">
        <v>85</v>
      </c>
      <c r="AW195" s="13" t="s">
        <v>32</v>
      </c>
      <c r="AX195" s="13" t="s">
        <v>75</v>
      </c>
      <c r="AY195" s="177" t="s">
        <v>129</v>
      </c>
    </row>
    <row r="196" spans="1:65" s="13" customFormat="1" ht="11.25">
      <c r="B196" s="175"/>
      <c r="D196" s="176" t="s">
        <v>155</v>
      </c>
      <c r="E196" s="177" t="s">
        <v>1</v>
      </c>
      <c r="F196" s="178" t="s">
        <v>286</v>
      </c>
      <c r="H196" s="179">
        <v>18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155</v>
      </c>
      <c r="AU196" s="177" t="s">
        <v>85</v>
      </c>
      <c r="AV196" s="13" t="s">
        <v>85</v>
      </c>
      <c r="AW196" s="13" t="s">
        <v>32</v>
      </c>
      <c r="AX196" s="13" t="s">
        <v>75</v>
      </c>
      <c r="AY196" s="177" t="s">
        <v>129</v>
      </c>
    </row>
    <row r="197" spans="1:65" s="16" customFormat="1" ht="11.25">
      <c r="B197" s="204"/>
      <c r="D197" s="176" t="s">
        <v>155</v>
      </c>
      <c r="E197" s="205" t="s">
        <v>1</v>
      </c>
      <c r="F197" s="206" t="s">
        <v>205</v>
      </c>
      <c r="H197" s="207">
        <v>50.4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155</v>
      </c>
      <c r="AU197" s="205" t="s">
        <v>85</v>
      </c>
      <c r="AV197" s="16" t="s">
        <v>148</v>
      </c>
      <c r="AW197" s="16" t="s">
        <v>32</v>
      </c>
      <c r="AX197" s="16" t="s">
        <v>83</v>
      </c>
      <c r="AY197" s="205" t="s">
        <v>129</v>
      </c>
    </row>
    <row r="198" spans="1:65" s="2" customFormat="1" ht="21.75" customHeight="1">
      <c r="A198" s="33"/>
      <c r="B198" s="161"/>
      <c r="C198" s="162" t="s">
        <v>287</v>
      </c>
      <c r="D198" s="162" t="s">
        <v>132</v>
      </c>
      <c r="E198" s="163" t="s">
        <v>288</v>
      </c>
      <c r="F198" s="164" t="s">
        <v>289</v>
      </c>
      <c r="G198" s="165" t="s">
        <v>281</v>
      </c>
      <c r="H198" s="166">
        <v>9</v>
      </c>
      <c r="I198" s="167"/>
      <c r="J198" s="168">
        <f>ROUND(I198*H198,2)</f>
        <v>0</v>
      </c>
      <c r="K198" s="164" t="s">
        <v>136</v>
      </c>
      <c r="L198" s="34"/>
      <c r="M198" s="169" t="s">
        <v>1</v>
      </c>
      <c r="N198" s="170" t="s">
        <v>40</v>
      </c>
      <c r="O198" s="59"/>
      <c r="P198" s="171">
        <f>O198*H198</f>
        <v>0</v>
      </c>
      <c r="Q198" s="171">
        <v>0</v>
      </c>
      <c r="R198" s="171">
        <f>Q198*H198</f>
        <v>0</v>
      </c>
      <c r="S198" s="171">
        <v>0</v>
      </c>
      <c r="T198" s="17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3" t="s">
        <v>148</v>
      </c>
      <c r="AT198" s="173" t="s">
        <v>132</v>
      </c>
      <c r="AU198" s="173" t="s">
        <v>85</v>
      </c>
      <c r="AY198" s="18" t="s">
        <v>129</v>
      </c>
      <c r="BE198" s="174">
        <f>IF(N198="základní",J198,0)</f>
        <v>0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8" t="s">
        <v>83</v>
      </c>
      <c r="BK198" s="174">
        <f>ROUND(I198*H198,2)</f>
        <v>0</v>
      </c>
      <c r="BL198" s="18" t="s">
        <v>148</v>
      </c>
      <c r="BM198" s="173" t="s">
        <v>290</v>
      </c>
    </row>
    <row r="199" spans="1:65" s="13" customFormat="1" ht="22.5">
      <c r="B199" s="175"/>
      <c r="D199" s="176" t="s">
        <v>155</v>
      </c>
      <c r="E199" s="177" t="s">
        <v>1</v>
      </c>
      <c r="F199" s="178" t="s">
        <v>291</v>
      </c>
      <c r="H199" s="179">
        <v>9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155</v>
      </c>
      <c r="AU199" s="177" t="s">
        <v>85</v>
      </c>
      <c r="AV199" s="13" t="s">
        <v>85</v>
      </c>
      <c r="AW199" s="13" t="s">
        <v>32</v>
      </c>
      <c r="AX199" s="13" t="s">
        <v>83</v>
      </c>
      <c r="AY199" s="177" t="s">
        <v>129</v>
      </c>
    </row>
    <row r="200" spans="1:65" s="2" customFormat="1" ht="21.75" customHeight="1">
      <c r="A200" s="33"/>
      <c r="B200" s="161"/>
      <c r="C200" s="162" t="s">
        <v>292</v>
      </c>
      <c r="D200" s="162" t="s">
        <v>132</v>
      </c>
      <c r="E200" s="163" t="s">
        <v>293</v>
      </c>
      <c r="F200" s="164" t="s">
        <v>294</v>
      </c>
      <c r="G200" s="165" t="s">
        <v>281</v>
      </c>
      <c r="H200" s="166">
        <v>21.495000000000001</v>
      </c>
      <c r="I200" s="167"/>
      <c r="J200" s="168">
        <f>ROUND(I200*H200,2)</f>
        <v>0</v>
      </c>
      <c r="K200" s="164" t="s">
        <v>136</v>
      </c>
      <c r="L200" s="34"/>
      <c r="M200" s="169" t="s">
        <v>1</v>
      </c>
      <c r="N200" s="170" t="s">
        <v>40</v>
      </c>
      <c r="O200" s="59"/>
      <c r="P200" s="171">
        <f>O200*H200</f>
        <v>0</v>
      </c>
      <c r="Q200" s="171">
        <v>0</v>
      </c>
      <c r="R200" s="171">
        <f>Q200*H200</f>
        <v>0</v>
      </c>
      <c r="S200" s="171">
        <v>0</v>
      </c>
      <c r="T200" s="17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3" t="s">
        <v>148</v>
      </c>
      <c r="AT200" s="173" t="s">
        <v>132</v>
      </c>
      <c r="AU200" s="173" t="s">
        <v>85</v>
      </c>
      <c r="AY200" s="18" t="s">
        <v>129</v>
      </c>
      <c r="BE200" s="174">
        <f>IF(N200="základní",J200,0)</f>
        <v>0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8" t="s">
        <v>83</v>
      </c>
      <c r="BK200" s="174">
        <f>ROUND(I200*H200,2)</f>
        <v>0</v>
      </c>
      <c r="BL200" s="18" t="s">
        <v>148</v>
      </c>
      <c r="BM200" s="173" t="s">
        <v>295</v>
      </c>
    </row>
    <row r="201" spans="1:65" s="14" customFormat="1" ht="11.25">
      <c r="B201" s="189"/>
      <c r="D201" s="176" t="s">
        <v>155</v>
      </c>
      <c r="E201" s="190" t="s">
        <v>1</v>
      </c>
      <c r="F201" s="191" t="s">
        <v>296</v>
      </c>
      <c r="H201" s="190" t="s">
        <v>1</v>
      </c>
      <c r="I201" s="192"/>
      <c r="L201" s="189"/>
      <c r="M201" s="193"/>
      <c r="N201" s="194"/>
      <c r="O201" s="194"/>
      <c r="P201" s="194"/>
      <c r="Q201" s="194"/>
      <c r="R201" s="194"/>
      <c r="S201" s="194"/>
      <c r="T201" s="195"/>
      <c r="AT201" s="190" t="s">
        <v>155</v>
      </c>
      <c r="AU201" s="190" t="s">
        <v>85</v>
      </c>
      <c r="AV201" s="14" t="s">
        <v>83</v>
      </c>
      <c r="AW201" s="14" t="s">
        <v>32</v>
      </c>
      <c r="AX201" s="14" t="s">
        <v>75</v>
      </c>
      <c r="AY201" s="190" t="s">
        <v>129</v>
      </c>
    </row>
    <row r="202" spans="1:65" s="13" customFormat="1" ht="11.25">
      <c r="B202" s="175"/>
      <c r="D202" s="176" t="s">
        <v>155</v>
      </c>
      <c r="E202" s="177" t="s">
        <v>1</v>
      </c>
      <c r="F202" s="178" t="s">
        <v>297</v>
      </c>
      <c r="H202" s="179">
        <v>5.085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155</v>
      </c>
      <c r="AU202" s="177" t="s">
        <v>85</v>
      </c>
      <c r="AV202" s="13" t="s">
        <v>85</v>
      </c>
      <c r="AW202" s="13" t="s">
        <v>32</v>
      </c>
      <c r="AX202" s="13" t="s">
        <v>75</v>
      </c>
      <c r="AY202" s="177" t="s">
        <v>129</v>
      </c>
    </row>
    <row r="203" spans="1:65" s="13" customFormat="1" ht="11.25">
      <c r="B203" s="175"/>
      <c r="D203" s="176" t="s">
        <v>155</v>
      </c>
      <c r="E203" s="177" t="s">
        <v>1</v>
      </c>
      <c r="F203" s="178" t="s">
        <v>298</v>
      </c>
      <c r="H203" s="179">
        <v>16.41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155</v>
      </c>
      <c r="AU203" s="177" t="s">
        <v>85</v>
      </c>
      <c r="AV203" s="13" t="s">
        <v>85</v>
      </c>
      <c r="AW203" s="13" t="s">
        <v>32</v>
      </c>
      <c r="AX203" s="13" t="s">
        <v>75</v>
      </c>
      <c r="AY203" s="177" t="s">
        <v>129</v>
      </c>
    </row>
    <row r="204" spans="1:65" s="16" customFormat="1" ht="11.25">
      <c r="B204" s="204"/>
      <c r="D204" s="176" t="s">
        <v>155</v>
      </c>
      <c r="E204" s="205" t="s">
        <v>1</v>
      </c>
      <c r="F204" s="206" t="s">
        <v>205</v>
      </c>
      <c r="H204" s="207">
        <v>21.495000000000001</v>
      </c>
      <c r="I204" s="208"/>
      <c r="L204" s="204"/>
      <c r="M204" s="209"/>
      <c r="N204" s="210"/>
      <c r="O204" s="210"/>
      <c r="P204" s="210"/>
      <c r="Q204" s="210"/>
      <c r="R204" s="210"/>
      <c r="S204" s="210"/>
      <c r="T204" s="211"/>
      <c r="AT204" s="205" t="s">
        <v>155</v>
      </c>
      <c r="AU204" s="205" t="s">
        <v>85</v>
      </c>
      <c r="AV204" s="16" t="s">
        <v>148</v>
      </c>
      <c r="AW204" s="16" t="s">
        <v>32</v>
      </c>
      <c r="AX204" s="16" t="s">
        <v>83</v>
      </c>
      <c r="AY204" s="205" t="s">
        <v>129</v>
      </c>
    </row>
    <row r="205" spans="1:65" s="2" customFormat="1" ht="21.75" customHeight="1">
      <c r="A205" s="33"/>
      <c r="B205" s="161"/>
      <c r="C205" s="162" t="s">
        <v>299</v>
      </c>
      <c r="D205" s="162" t="s">
        <v>132</v>
      </c>
      <c r="E205" s="163" t="s">
        <v>300</v>
      </c>
      <c r="F205" s="164" t="s">
        <v>301</v>
      </c>
      <c r="G205" s="165" t="s">
        <v>281</v>
      </c>
      <c r="H205" s="166">
        <v>102.84</v>
      </c>
      <c r="I205" s="167"/>
      <c r="J205" s="168">
        <f>ROUND(I205*H205,2)</f>
        <v>0</v>
      </c>
      <c r="K205" s="164" t="s">
        <v>136</v>
      </c>
      <c r="L205" s="34"/>
      <c r="M205" s="169" t="s">
        <v>1</v>
      </c>
      <c r="N205" s="170" t="s">
        <v>40</v>
      </c>
      <c r="O205" s="59"/>
      <c r="P205" s="171">
        <f>O205*H205</f>
        <v>0</v>
      </c>
      <c r="Q205" s="171">
        <v>0</v>
      </c>
      <c r="R205" s="171">
        <f>Q205*H205</f>
        <v>0</v>
      </c>
      <c r="S205" s="171">
        <v>0</v>
      </c>
      <c r="T205" s="17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3" t="s">
        <v>148</v>
      </c>
      <c r="AT205" s="173" t="s">
        <v>132</v>
      </c>
      <c r="AU205" s="173" t="s">
        <v>85</v>
      </c>
      <c r="AY205" s="18" t="s">
        <v>129</v>
      </c>
      <c r="BE205" s="174">
        <f>IF(N205="základní",J205,0)</f>
        <v>0</v>
      </c>
      <c r="BF205" s="174">
        <f>IF(N205="snížená",J205,0)</f>
        <v>0</v>
      </c>
      <c r="BG205" s="174">
        <f>IF(N205="zákl. přenesená",J205,0)</f>
        <v>0</v>
      </c>
      <c r="BH205" s="174">
        <f>IF(N205="sníž. přenesená",J205,0)</f>
        <v>0</v>
      </c>
      <c r="BI205" s="174">
        <f>IF(N205="nulová",J205,0)</f>
        <v>0</v>
      </c>
      <c r="BJ205" s="18" t="s">
        <v>83</v>
      </c>
      <c r="BK205" s="174">
        <f>ROUND(I205*H205,2)</f>
        <v>0</v>
      </c>
      <c r="BL205" s="18" t="s">
        <v>148</v>
      </c>
      <c r="BM205" s="173" t="s">
        <v>302</v>
      </c>
    </row>
    <row r="206" spans="1:65" s="14" customFormat="1" ht="11.25">
      <c r="B206" s="189"/>
      <c r="D206" s="176" t="s">
        <v>155</v>
      </c>
      <c r="E206" s="190" t="s">
        <v>1</v>
      </c>
      <c r="F206" s="191" t="s">
        <v>303</v>
      </c>
      <c r="H206" s="190" t="s">
        <v>1</v>
      </c>
      <c r="I206" s="192"/>
      <c r="L206" s="189"/>
      <c r="M206" s="193"/>
      <c r="N206" s="194"/>
      <c r="O206" s="194"/>
      <c r="P206" s="194"/>
      <c r="Q206" s="194"/>
      <c r="R206" s="194"/>
      <c r="S206" s="194"/>
      <c r="T206" s="195"/>
      <c r="AT206" s="190" t="s">
        <v>155</v>
      </c>
      <c r="AU206" s="190" t="s">
        <v>85</v>
      </c>
      <c r="AV206" s="14" t="s">
        <v>83</v>
      </c>
      <c r="AW206" s="14" t="s">
        <v>32</v>
      </c>
      <c r="AX206" s="14" t="s">
        <v>75</v>
      </c>
      <c r="AY206" s="190" t="s">
        <v>129</v>
      </c>
    </row>
    <row r="207" spans="1:65" s="14" customFormat="1" ht="11.25">
      <c r="B207" s="189"/>
      <c r="D207" s="176" t="s">
        <v>155</v>
      </c>
      <c r="E207" s="190" t="s">
        <v>1</v>
      </c>
      <c r="F207" s="191" t="s">
        <v>304</v>
      </c>
      <c r="H207" s="190" t="s">
        <v>1</v>
      </c>
      <c r="I207" s="192"/>
      <c r="L207" s="189"/>
      <c r="M207" s="193"/>
      <c r="N207" s="194"/>
      <c r="O207" s="194"/>
      <c r="P207" s="194"/>
      <c r="Q207" s="194"/>
      <c r="R207" s="194"/>
      <c r="S207" s="194"/>
      <c r="T207" s="195"/>
      <c r="AT207" s="190" t="s">
        <v>155</v>
      </c>
      <c r="AU207" s="190" t="s">
        <v>85</v>
      </c>
      <c r="AV207" s="14" t="s">
        <v>83</v>
      </c>
      <c r="AW207" s="14" t="s">
        <v>32</v>
      </c>
      <c r="AX207" s="14" t="s">
        <v>75</v>
      </c>
      <c r="AY207" s="190" t="s">
        <v>129</v>
      </c>
    </row>
    <row r="208" spans="1:65" s="13" customFormat="1" ht="11.25">
      <c r="B208" s="175"/>
      <c r="D208" s="176" t="s">
        <v>155</v>
      </c>
      <c r="E208" s="177" t="s">
        <v>1</v>
      </c>
      <c r="F208" s="178" t="s">
        <v>305</v>
      </c>
      <c r="H208" s="179">
        <v>38.79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155</v>
      </c>
      <c r="AU208" s="177" t="s">
        <v>85</v>
      </c>
      <c r="AV208" s="13" t="s">
        <v>85</v>
      </c>
      <c r="AW208" s="13" t="s">
        <v>32</v>
      </c>
      <c r="AX208" s="13" t="s">
        <v>75</v>
      </c>
      <c r="AY208" s="177" t="s">
        <v>129</v>
      </c>
    </row>
    <row r="209" spans="1:65" s="13" customFormat="1" ht="11.25">
      <c r="B209" s="175"/>
      <c r="D209" s="176" t="s">
        <v>155</v>
      </c>
      <c r="E209" s="177" t="s">
        <v>1</v>
      </c>
      <c r="F209" s="178" t="s">
        <v>306</v>
      </c>
      <c r="H209" s="179">
        <v>36.645000000000003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155</v>
      </c>
      <c r="AU209" s="177" t="s">
        <v>85</v>
      </c>
      <c r="AV209" s="13" t="s">
        <v>85</v>
      </c>
      <c r="AW209" s="13" t="s">
        <v>32</v>
      </c>
      <c r="AX209" s="13" t="s">
        <v>75</v>
      </c>
      <c r="AY209" s="177" t="s">
        <v>129</v>
      </c>
    </row>
    <row r="210" spans="1:65" s="13" customFormat="1" ht="22.5">
      <c r="B210" s="175"/>
      <c r="D210" s="176" t="s">
        <v>155</v>
      </c>
      <c r="E210" s="177" t="s">
        <v>1</v>
      </c>
      <c r="F210" s="178" t="s">
        <v>307</v>
      </c>
      <c r="H210" s="179">
        <v>2.2650000000000001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155</v>
      </c>
      <c r="AU210" s="177" t="s">
        <v>85</v>
      </c>
      <c r="AV210" s="13" t="s">
        <v>85</v>
      </c>
      <c r="AW210" s="13" t="s">
        <v>32</v>
      </c>
      <c r="AX210" s="13" t="s">
        <v>75</v>
      </c>
      <c r="AY210" s="177" t="s">
        <v>129</v>
      </c>
    </row>
    <row r="211" spans="1:65" s="14" customFormat="1" ht="11.25">
      <c r="B211" s="189"/>
      <c r="D211" s="176" t="s">
        <v>155</v>
      </c>
      <c r="E211" s="190" t="s">
        <v>1</v>
      </c>
      <c r="F211" s="191" t="s">
        <v>308</v>
      </c>
      <c r="H211" s="190" t="s">
        <v>1</v>
      </c>
      <c r="I211" s="192"/>
      <c r="L211" s="189"/>
      <c r="M211" s="193"/>
      <c r="N211" s="194"/>
      <c r="O211" s="194"/>
      <c r="P211" s="194"/>
      <c r="Q211" s="194"/>
      <c r="R211" s="194"/>
      <c r="S211" s="194"/>
      <c r="T211" s="195"/>
      <c r="AT211" s="190" t="s">
        <v>155</v>
      </c>
      <c r="AU211" s="190" t="s">
        <v>85</v>
      </c>
      <c r="AV211" s="14" t="s">
        <v>83</v>
      </c>
      <c r="AW211" s="14" t="s">
        <v>32</v>
      </c>
      <c r="AX211" s="14" t="s">
        <v>75</v>
      </c>
      <c r="AY211" s="190" t="s">
        <v>129</v>
      </c>
    </row>
    <row r="212" spans="1:65" s="13" customFormat="1" ht="11.25">
      <c r="B212" s="175"/>
      <c r="D212" s="176" t="s">
        <v>155</v>
      </c>
      <c r="E212" s="177" t="s">
        <v>1</v>
      </c>
      <c r="F212" s="178" t="s">
        <v>309</v>
      </c>
      <c r="H212" s="179">
        <v>7.6349999999999998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155</v>
      </c>
      <c r="AU212" s="177" t="s">
        <v>85</v>
      </c>
      <c r="AV212" s="13" t="s">
        <v>85</v>
      </c>
      <c r="AW212" s="13" t="s">
        <v>32</v>
      </c>
      <c r="AX212" s="13" t="s">
        <v>75</v>
      </c>
      <c r="AY212" s="177" t="s">
        <v>129</v>
      </c>
    </row>
    <row r="213" spans="1:65" s="13" customFormat="1" ht="11.25">
      <c r="B213" s="175"/>
      <c r="D213" s="176" t="s">
        <v>155</v>
      </c>
      <c r="E213" s="177" t="s">
        <v>1</v>
      </c>
      <c r="F213" s="178" t="s">
        <v>310</v>
      </c>
      <c r="H213" s="179">
        <v>1.0649999999999999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155</v>
      </c>
      <c r="AU213" s="177" t="s">
        <v>85</v>
      </c>
      <c r="AV213" s="13" t="s">
        <v>85</v>
      </c>
      <c r="AW213" s="13" t="s">
        <v>32</v>
      </c>
      <c r="AX213" s="13" t="s">
        <v>75</v>
      </c>
      <c r="AY213" s="177" t="s">
        <v>129</v>
      </c>
    </row>
    <row r="214" spans="1:65" s="14" customFormat="1" ht="11.25">
      <c r="B214" s="189"/>
      <c r="D214" s="176" t="s">
        <v>155</v>
      </c>
      <c r="E214" s="190" t="s">
        <v>1</v>
      </c>
      <c r="F214" s="191" t="s">
        <v>311</v>
      </c>
      <c r="H214" s="190" t="s">
        <v>1</v>
      </c>
      <c r="I214" s="192"/>
      <c r="L214" s="189"/>
      <c r="M214" s="193"/>
      <c r="N214" s="194"/>
      <c r="O214" s="194"/>
      <c r="P214" s="194"/>
      <c r="Q214" s="194"/>
      <c r="R214" s="194"/>
      <c r="S214" s="194"/>
      <c r="T214" s="195"/>
      <c r="AT214" s="190" t="s">
        <v>155</v>
      </c>
      <c r="AU214" s="190" t="s">
        <v>85</v>
      </c>
      <c r="AV214" s="14" t="s">
        <v>83</v>
      </c>
      <c r="AW214" s="14" t="s">
        <v>32</v>
      </c>
      <c r="AX214" s="14" t="s">
        <v>75</v>
      </c>
      <c r="AY214" s="190" t="s">
        <v>129</v>
      </c>
    </row>
    <row r="215" spans="1:65" s="13" customFormat="1" ht="11.25">
      <c r="B215" s="175"/>
      <c r="D215" s="176" t="s">
        <v>155</v>
      </c>
      <c r="E215" s="177" t="s">
        <v>1</v>
      </c>
      <c r="F215" s="178" t="s">
        <v>312</v>
      </c>
      <c r="H215" s="179">
        <v>1.35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155</v>
      </c>
      <c r="AU215" s="177" t="s">
        <v>85</v>
      </c>
      <c r="AV215" s="13" t="s">
        <v>85</v>
      </c>
      <c r="AW215" s="13" t="s">
        <v>32</v>
      </c>
      <c r="AX215" s="13" t="s">
        <v>75</v>
      </c>
      <c r="AY215" s="177" t="s">
        <v>129</v>
      </c>
    </row>
    <row r="216" spans="1:65" s="13" customFormat="1" ht="11.25">
      <c r="B216" s="175"/>
      <c r="D216" s="176" t="s">
        <v>155</v>
      </c>
      <c r="E216" s="177" t="s">
        <v>1</v>
      </c>
      <c r="F216" s="178" t="s">
        <v>313</v>
      </c>
      <c r="H216" s="179">
        <v>0.75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155</v>
      </c>
      <c r="AU216" s="177" t="s">
        <v>85</v>
      </c>
      <c r="AV216" s="13" t="s">
        <v>85</v>
      </c>
      <c r="AW216" s="13" t="s">
        <v>32</v>
      </c>
      <c r="AX216" s="13" t="s">
        <v>75</v>
      </c>
      <c r="AY216" s="177" t="s">
        <v>129</v>
      </c>
    </row>
    <row r="217" spans="1:65" s="14" customFormat="1" ht="11.25">
      <c r="B217" s="189"/>
      <c r="D217" s="176" t="s">
        <v>155</v>
      </c>
      <c r="E217" s="190" t="s">
        <v>1</v>
      </c>
      <c r="F217" s="191" t="s">
        <v>314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155</v>
      </c>
      <c r="AU217" s="190" t="s">
        <v>85</v>
      </c>
      <c r="AV217" s="14" t="s">
        <v>83</v>
      </c>
      <c r="AW217" s="14" t="s">
        <v>32</v>
      </c>
      <c r="AX217" s="14" t="s">
        <v>75</v>
      </c>
      <c r="AY217" s="190" t="s">
        <v>129</v>
      </c>
    </row>
    <row r="218" spans="1:65" s="13" customFormat="1" ht="11.25">
      <c r="B218" s="175"/>
      <c r="D218" s="176" t="s">
        <v>155</v>
      </c>
      <c r="E218" s="177" t="s">
        <v>1</v>
      </c>
      <c r="F218" s="178" t="s">
        <v>315</v>
      </c>
      <c r="H218" s="179">
        <v>3.39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155</v>
      </c>
      <c r="AU218" s="177" t="s">
        <v>85</v>
      </c>
      <c r="AV218" s="13" t="s">
        <v>85</v>
      </c>
      <c r="AW218" s="13" t="s">
        <v>32</v>
      </c>
      <c r="AX218" s="13" t="s">
        <v>75</v>
      </c>
      <c r="AY218" s="177" t="s">
        <v>129</v>
      </c>
    </row>
    <row r="219" spans="1:65" s="13" customFormat="1" ht="11.25">
      <c r="B219" s="175"/>
      <c r="D219" s="176" t="s">
        <v>155</v>
      </c>
      <c r="E219" s="177" t="s">
        <v>1</v>
      </c>
      <c r="F219" s="178" t="s">
        <v>316</v>
      </c>
      <c r="H219" s="179">
        <v>10.95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155</v>
      </c>
      <c r="AU219" s="177" t="s">
        <v>85</v>
      </c>
      <c r="AV219" s="13" t="s">
        <v>85</v>
      </c>
      <c r="AW219" s="13" t="s">
        <v>32</v>
      </c>
      <c r="AX219" s="13" t="s">
        <v>75</v>
      </c>
      <c r="AY219" s="177" t="s">
        <v>129</v>
      </c>
    </row>
    <row r="220" spans="1:65" s="16" customFormat="1" ht="11.25">
      <c r="B220" s="204"/>
      <c r="D220" s="176" t="s">
        <v>155</v>
      </c>
      <c r="E220" s="205" t="s">
        <v>1</v>
      </c>
      <c r="F220" s="206" t="s">
        <v>205</v>
      </c>
      <c r="H220" s="207">
        <v>102.84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5" t="s">
        <v>155</v>
      </c>
      <c r="AU220" s="205" t="s">
        <v>85</v>
      </c>
      <c r="AV220" s="16" t="s">
        <v>148</v>
      </c>
      <c r="AW220" s="16" t="s">
        <v>32</v>
      </c>
      <c r="AX220" s="16" t="s">
        <v>83</v>
      </c>
      <c r="AY220" s="205" t="s">
        <v>129</v>
      </c>
    </row>
    <row r="221" spans="1:65" s="2" customFormat="1" ht="21.75" customHeight="1">
      <c r="A221" s="33"/>
      <c r="B221" s="161"/>
      <c r="C221" s="162" t="s">
        <v>317</v>
      </c>
      <c r="D221" s="162" t="s">
        <v>132</v>
      </c>
      <c r="E221" s="163" t="s">
        <v>318</v>
      </c>
      <c r="F221" s="164" t="s">
        <v>319</v>
      </c>
      <c r="G221" s="165" t="s">
        <v>281</v>
      </c>
      <c r="H221" s="166">
        <v>102.84</v>
      </c>
      <c r="I221" s="167"/>
      <c r="J221" s="168">
        <f>ROUND(I221*H221,2)</f>
        <v>0</v>
      </c>
      <c r="K221" s="164" t="s">
        <v>136</v>
      </c>
      <c r="L221" s="34"/>
      <c r="M221" s="169" t="s">
        <v>1</v>
      </c>
      <c r="N221" s="170" t="s">
        <v>40</v>
      </c>
      <c r="O221" s="59"/>
      <c r="P221" s="171">
        <f>O221*H221</f>
        <v>0</v>
      </c>
      <c r="Q221" s="171">
        <v>0</v>
      </c>
      <c r="R221" s="171">
        <f>Q221*H221</f>
        <v>0</v>
      </c>
      <c r="S221" s="171">
        <v>0</v>
      </c>
      <c r="T221" s="17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3" t="s">
        <v>148</v>
      </c>
      <c r="AT221" s="173" t="s">
        <v>132</v>
      </c>
      <c r="AU221" s="173" t="s">
        <v>85</v>
      </c>
      <c r="AY221" s="18" t="s">
        <v>129</v>
      </c>
      <c r="BE221" s="174">
        <f>IF(N221="základní",J221,0)</f>
        <v>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8" t="s">
        <v>83</v>
      </c>
      <c r="BK221" s="174">
        <f>ROUND(I221*H221,2)</f>
        <v>0</v>
      </c>
      <c r="BL221" s="18" t="s">
        <v>148</v>
      </c>
      <c r="BM221" s="173" t="s">
        <v>320</v>
      </c>
    </row>
    <row r="222" spans="1:65" s="2" customFormat="1" ht="21.75" customHeight="1">
      <c r="A222" s="33"/>
      <c r="B222" s="161"/>
      <c r="C222" s="162" t="s">
        <v>321</v>
      </c>
      <c r="D222" s="162" t="s">
        <v>132</v>
      </c>
      <c r="E222" s="163" t="s">
        <v>322</v>
      </c>
      <c r="F222" s="164" t="s">
        <v>323</v>
      </c>
      <c r="G222" s="165" t="s">
        <v>281</v>
      </c>
      <c r="H222" s="166">
        <v>75.06</v>
      </c>
      <c r="I222" s="167"/>
      <c r="J222" s="168">
        <f>ROUND(I222*H222,2)</f>
        <v>0</v>
      </c>
      <c r="K222" s="164" t="s">
        <v>136</v>
      </c>
      <c r="L222" s="34"/>
      <c r="M222" s="169" t="s">
        <v>1</v>
      </c>
      <c r="N222" s="170" t="s">
        <v>40</v>
      </c>
      <c r="O222" s="59"/>
      <c r="P222" s="171">
        <f>O222*H222</f>
        <v>0</v>
      </c>
      <c r="Q222" s="171">
        <v>0</v>
      </c>
      <c r="R222" s="171">
        <f>Q222*H222</f>
        <v>0</v>
      </c>
      <c r="S222" s="171">
        <v>0</v>
      </c>
      <c r="T222" s="17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3" t="s">
        <v>148</v>
      </c>
      <c r="AT222" s="173" t="s">
        <v>132</v>
      </c>
      <c r="AU222" s="173" t="s">
        <v>85</v>
      </c>
      <c r="AY222" s="18" t="s">
        <v>129</v>
      </c>
      <c r="BE222" s="174">
        <f>IF(N222="základní",J222,0)</f>
        <v>0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18" t="s">
        <v>83</v>
      </c>
      <c r="BK222" s="174">
        <f>ROUND(I222*H222,2)</f>
        <v>0</v>
      </c>
      <c r="BL222" s="18" t="s">
        <v>148</v>
      </c>
      <c r="BM222" s="173" t="s">
        <v>324</v>
      </c>
    </row>
    <row r="223" spans="1:65" s="14" customFormat="1" ht="11.25">
      <c r="B223" s="189"/>
      <c r="D223" s="176" t="s">
        <v>155</v>
      </c>
      <c r="E223" s="190" t="s">
        <v>1</v>
      </c>
      <c r="F223" s="191" t="s">
        <v>325</v>
      </c>
      <c r="H223" s="190" t="s">
        <v>1</v>
      </c>
      <c r="I223" s="192"/>
      <c r="L223" s="189"/>
      <c r="M223" s="193"/>
      <c r="N223" s="194"/>
      <c r="O223" s="194"/>
      <c r="P223" s="194"/>
      <c r="Q223" s="194"/>
      <c r="R223" s="194"/>
      <c r="S223" s="194"/>
      <c r="T223" s="195"/>
      <c r="AT223" s="190" t="s">
        <v>155</v>
      </c>
      <c r="AU223" s="190" t="s">
        <v>85</v>
      </c>
      <c r="AV223" s="14" t="s">
        <v>83</v>
      </c>
      <c r="AW223" s="14" t="s">
        <v>32</v>
      </c>
      <c r="AX223" s="14" t="s">
        <v>75</v>
      </c>
      <c r="AY223" s="190" t="s">
        <v>129</v>
      </c>
    </row>
    <row r="224" spans="1:65" s="13" customFormat="1" ht="11.25">
      <c r="B224" s="175"/>
      <c r="D224" s="176" t="s">
        <v>155</v>
      </c>
      <c r="E224" s="177" t="s">
        <v>1</v>
      </c>
      <c r="F224" s="178" t="s">
        <v>326</v>
      </c>
      <c r="H224" s="179">
        <v>37.799999999999997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155</v>
      </c>
      <c r="AU224" s="177" t="s">
        <v>85</v>
      </c>
      <c r="AV224" s="13" t="s">
        <v>85</v>
      </c>
      <c r="AW224" s="13" t="s">
        <v>32</v>
      </c>
      <c r="AX224" s="13" t="s">
        <v>75</v>
      </c>
      <c r="AY224" s="177" t="s">
        <v>129</v>
      </c>
    </row>
    <row r="225" spans="1:65" s="13" customFormat="1" ht="11.25">
      <c r="B225" s="175"/>
      <c r="D225" s="176" t="s">
        <v>155</v>
      </c>
      <c r="E225" s="177" t="s">
        <v>1</v>
      </c>
      <c r="F225" s="178" t="s">
        <v>327</v>
      </c>
      <c r="H225" s="179">
        <v>37.26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155</v>
      </c>
      <c r="AU225" s="177" t="s">
        <v>85</v>
      </c>
      <c r="AV225" s="13" t="s">
        <v>85</v>
      </c>
      <c r="AW225" s="13" t="s">
        <v>32</v>
      </c>
      <c r="AX225" s="13" t="s">
        <v>75</v>
      </c>
      <c r="AY225" s="177" t="s">
        <v>129</v>
      </c>
    </row>
    <row r="226" spans="1:65" s="16" customFormat="1" ht="11.25">
      <c r="B226" s="204"/>
      <c r="D226" s="176" t="s">
        <v>155</v>
      </c>
      <c r="E226" s="205" t="s">
        <v>1</v>
      </c>
      <c r="F226" s="206" t="s">
        <v>205</v>
      </c>
      <c r="H226" s="207">
        <v>75.06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155</v>
      </c>
      <c r="AU226" s="205" t="s">
        <v>85</v>
      </c>
      <c r="AV226" s="16" t="s">
        <v>148</v>
      </c>
      <c r="AW226" s="16" t="s">
        <v>32</v>
      </c>
      <c r="AX226" s="16" t="s">
        <v>83</v>
      </c>
      <c r="AY226" s="205" t="s">
        <v>129</v>
      </c>
    </row>
    <row r="227" spans="1:65" s="2" customFormat="1" ht="21.75" customHeight="1">
      <c r="A227" s="33"/>
      <c r="B227" s="161"/>
      <c r="C227" s="162" t="s">
        <v>7</v>
      </c>
      <c r="D227" s="162" t="s">
        <v>132</v>
      </c>
      <c r="E227" s="163" t="s">
        <v>328</v>
      </c>
      <c r="F227" s="164" t="s">
        <v>329</v>
      </c>
      <c r="G227" s="165" t="s">
        <v>281</v>
      </c>
      <c r="H227" s="166">
        <v>75.06</v>
      </c>
      <c r="I227" s="167"/>
      <c r="J227" s="168">
        <f>ROUND(I227*H227,2)</f>
        <v>0</v>
      </c>
      <c r="K227" s="164" t="s">
        <v>136</v>
      </c>
      <c r="L227" s="34"/>
      <c r="M227" s="169" t="s">
        <v>1</v>
      </c>
      <c r="N227" s="170" t="s">
        <v>40</v>
      </c>
      <c r="O227" s="59"/>
      <c r="P227" s="171">
        <f>O227*H227</f>
        <v>0</v>
      </c>
      <c r="Q227" s="171">
        <v>0</v>
      </c>
      <c r="R227" s="171">
        <f>Q227*H227</f>
        <v>0</v>
      </c>
      <c r="S227" s="171">
        <v>0</v>
      </c>
      <c r="T227" s="17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3" t="s">
        <v>148</v>
      </c>
      <c r="AT227" s="173" t="s">
        <v>132</v>
      </c>
      <c r="AU227" s="173" t="s">
        <v>85</v>
      </c>
      <c r="AY227" s="18" t="s">
        <v>129</v>
      </c>
      <c r="BE227" s="174">
        <f>IF(N227="základní",J227,0)</f>
        <v>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18" t="s">
        <v>83</v>
      </c>
      <c r="BK227" s="174">
        <f>ROUND(I227*H227,2)</f>
        <v>0</v>
      </c>
      <c r="BL227" s="18" t="s">
        <v>148</v>
      </c>
      <c r="BM227" s="173" t="s">
        <v>330</v>
      </c>
    </row>
    <row r="228" spans="1:65" s="2" customFormat="1" ht="21.75" customHeight="1">
      <c r="A228" s="33"/>
      <c r="B228" s="161"/>
      <c r="C228" s="162" t="s">
        <v>331</v>
      </c>
      <c r="D228" s="162" t="s">
        <v>132</v>
      </c>
      <c r="E228" s="163" t="s">
        <v>332</v>
      </c>
      <c r="F228" s="164" t="s">
        <v>333</v>
      </c>
      <c r="G228" s="165" t="s">
        <v>281</v>
      </c>
      <c r="H228" s="166">
        <v>2.8</v>
      </c>
      <c r="I228" s="167"/>
      <c r="J228" s="168">
        <f>ROUND(I228*H228,2)</f>
        <v>0</v>
      </c>
      <c r="K228" s="164" t="s">
        <v>136</v>
      </c>
      <c r="L228" s="34"/>
      <c r="M228" s="169" t="s">
        <v>1</v>
      </c>
      <c r="N228" s="170" t="s">
        <v>40</v>
      </c>
      <c r="O228" s="59"/>
      <c r="P228" s="171">
        <f>O228*H228</f>
        <v>0</v>
      </c>
      <c r="Q228" s="171">
        <v>0</v>
      </c>
      <c r="R228" s="171">
        <f>Q228*H228</f>
        <v>0</v>
      </c>
      <c r="S228" s="171">
        <v>0</v>
      </c>
      <c r="T228" s="17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3" t="s">
        <v>148</v>
      </c>
      <c r="AT228" s="173" t="s">
        <v>132</v>
      </c>
      <c r="AU228" s="173" t="s">
        <v>85</v>
      </c>
      <c r="AY228" s="18" t="s">
        <v>129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8" t="s">
        <v>83</v>
      </c>
      <c r="BK228" s="174">
        <f>ROUND(I228*H228,2)</f>
        <v>0</v>
      </c>
      <c r="BL228" s="18" t="s">
        <v>148</v>
      </c>
      <c r="BM228" s="173" t="s">
        <v>334</v>
      </c>
    </row>
    <row r="229" spans="1:65" s="13" customFormat="1" ht="11.25">
      <c r="B229" s="175"/>
      <c r="D229" s="176" t="s">
        <v>155</v>
      </c>
      <c r="E229" s="177" t="s">
        <v>1</v>
      </c>
      <c r="F229" s="178" t="s">
        <v>335</v>
      </c>
      <c r="H229" s="179">
        <v>2.8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155</v>
      </c>
      <c r="AU229" s="177" t="s">
        <v>85</v>
      </c>
      <c r="AV229" s="13" t="s">
        <v>85</v>
      </c>
      <c r="AW229" s="13" t="s">
        <v>32</v>
      </c>
      <c r="AX229" s="13" t="s">
        <v>83</v>
      </c>
      <c r="AY229" s="177" t="s">
        <v>129</v>
      </c>
    </row>
    <row r="230" spans="1:65" s="2" customFormat="1" ht="21.75" customHeight="1">
      <c r="A230" s="33"/>
      <c r="B230" s="161"/>
      <c r="C230" s="162" t="s">
        <v>336</v>
      </c>
      <c r="D230" s="162" t="s">
        <v>132</v>
      </c>
      <c r="E230" s="163" t="s">
        <v>337</v>
      </c>
      <c r="F230" s="164" t="s">
        <v>338</v>
      </c>
      <c r="G230" s="165" t="s">
        <v>281</v>
      </c>
      <c r="H230" s="166">
        <v>2.8</v>
      </c>
      <c r="I230" s="167"/>
      <c r="J230" s="168">
        <f>ROUND(I230*H230,2)</f>
        <v>0</v>
      </c>
      <c r="K230" s="164" t="s">
        <v>136</v>
      </c>
      <c r="L230" s="34"/>
      <c r="M230" s="169" t="s">
        <v>1</v>
      </c>
      <c r="N230" s="170" t="s">
        <v>40</v>
      </c>
      <c r="O230" s="59"/>
      <c r="P230" s="171">
        <f>O230*H230</f>
        <v>0</v>
      </c>
      <c r="Q230" s="171">
        <v>0</v>
      </c>
      <c r="R230" s="171">
        <f>Q230*H230</f>
        <v>0</v>
      </c>
      <c r="S230" s="171">
        <v>0</v>
      </c>
      <c r="T230" s="17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3" t="s">
        <v>148</v>
      </c>
      <c r="AT230" s="173" t="s">
        <v>132</v>
      </c>
      <c r="AU230" s="173" t="s">
        <v>85</v>
      </c>
      <c r="AY230" s="18" t="s">
        <v>129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8" t="s">
        <v>83</v>
      </c>
      <c r="BK230" s="174">
        <f>ROUND(I230*H230,2)</f>
        <v>0</v>
      </c>
      <c r="BL230" s="18" t="s">
        <v>148</v>
      </c>
      <c r="BM230" s="173" t="s">
        <v>339</v>
      </c>
    </row>
    <row r="231" spans="1:65" s="2" customFormat="1" ht="16.5" customHeight="1">
      <c r="A231" s="33"/>
      <c r="B231" s="161"/>
      <c r="C231" s="162" t="s">
        <v>340</v>
      </c>
      <c r="D231" s="162" t="s">
        <v>132</v>
      </c>
      <c r="E231" s="163" t="s">
        <v>341</v>
      </c>
      <c r="F231" s="164" t="s">
        <v>342</v>
      </c>
      <c r="G231" s="165" t="s">
        <v>281</v>
      </c>
      <c r="H231" s="166">
        <v>11.34</v>
      </c>
      <c r="I231" s="167"/>
      <c r="J231" s="168">
        <f>ROUND(I231*H231,2)</f>
        <v>0</v>
      </c>
      <c r="K231" s="164" t="s">
        <v>136</v>
      </c>
      <c r="L231" s="34"/>
      <c r="M231" s="169" t="s">
        <v>1</v>
      </c>
      <c r="N231" s="170" t="s">
        <v>40</v>
      </c>
      <c r="O231" s="59"/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3" t="s">
        <v>148</v>
      </c>
      <c r="AT231" s="173" t="s">
        <v>132</v>
      </c>
      <c r="AU231" s="173" t="s">
        <v>85</v>
      </c>
      <c r="AY231" s="18" t="s">
        <v>129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8" t="s">
        <v>83</v>
      </c>
      <c r="BK231" s="174">
        <f>ROUND(I231*H231,2)</f>
        <v>0</v>
      </c>
      <c r="BL231" s="18" t="s">
        <v>148</v>
      </c>
      <c r="BM231" s="173" t="s">
        <v>343</v>
      </c>
    </row>
    <row r="232" spans="1:65" s="13" customFormat="1" ht="11.25">
      <c r="B232" s="175"/>
      <c r="D232" s="176" t="s">
        <v>155</v>
      </c>
      <c r="E232" s="177" t="s">
        <v>1</v>
      </c>
      <c r="F232" s="178" t="s">
        <v>344</v>
      </c>
      <c r="H232" s="179">
        <v>11.34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155</v>
      </c>
      <c r="AU232" s="177" t="s">
        <v>85</v>
      </c>
      <c r="AV232" s="13" t="s">
        <v>85</v>
      </c>
      <c r="AW232" s="13" t="s">
        <v>32</v>
      </c>
      <c r="AX232" s="13" t="s">
        <v>83</v>
      </c>
      <c r="AY232" s="177" t="s">
        <v>129</v>
      </c>
    </row>
    <row r="233" spans="1:65" s="2" customFormat="1" ht="16.5" customHeight="1">
      <c r="A233" s="33"/>
      <c r="B233" s="161"/>
      <c r="C233" s="162" t="s">
        <v>345</v>
      </c>
      <c r="D233" s="162" t="s">
        <v>132</v>
      </c>
      <c r="E233" s="163" t="s">
        <v>346</v>
      </c>
      <c r="F233" s="164" t="s">
        <v>347</v>
      </c>
      <c r="G233" s="165" t="s">
        <v>281</v>
      </c>
      <c r="H233" s="166">
        <v>11.34</v>
      </c>
      <c r="I233" s="167"/>
      <c r="J233" s="168">
        <f>ROUND(I233*H233,2)</f>
        <v>0</v>
      </c>
      <c r="K233" s="164" t="s">
        <v>136</v>
      </c>
      <c r="L233" s="34"/>
      <c r="M233" s="169" t="s">
        <v>1</v>
      </c>
      <c r="N233" s="170" t="s">
        <v>40</v>
      </c>
      <c r="O233" s="59"/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3" t="s">
        <v>148</v>
      </c>
      <c r="AT233" s="173" t="s">
        <v>132</v>
      </c>
      <c r="AU233" s="173" t="s">
        <v>85</v>
      </c>
      <c r="AY233" s="18" t="s">
        <v>129</v>
      </c>
      <c r="BE233" s="174">
        <f>IF(N233="základní",J233,0)</f>
        <v>0</v>
      </c>
      <c r="BF233" s="174">
        <f>IF(N233="snížená",J233,0)</f>
        <v>0</v>
      </c>
      <c r="BG233" s="174">
        <f>IF(N233="zákl. přenesená",J233,0)</f>
        <v>0</v>
      </c>
      <c r="BH233" s="174">
        <f>IF(N233="sníž. přenesená",J233,0)</f>
        <v>0</v>
      </c>
      <c r="BI233" s="174">
        <f>IF(N233="nulová",J233,0)</f>
        <v>0</v>
      </c>
      <c r="BJ233" s="18" t="s">
        <v>83</v>
      </c>
      <c r="BK233" s="174">
        <f>ROUND(I233*H233,2)</f>
        <v>0</v>
      </c>
      <c r="BL233" s="18" t="s">
        <v>148</v>
      </c>
      <c r="BM233" s="173" t="s">
        <v>348</v>
      </c>
    </row>
    <row r="234" spans="1:65" s="2" customFormat="1" ht="16.5" customHeight="1">
      <c r="A234" s="33"/>
      <c r="B234" s="161"/>
      <c r="C234" s="162" t="s">
        <v>349</v>
      </c>
      <c r="D234" s="162" t="s">
        <v>132</v>
      </c>
      <c r="E234" s="163" t="s">
        <v>350</v>
      </c>
      <c r="F234" s="164" t="s">
        <v>351</v>
      </c>
      <c r="G234" s="165" t="s">
        <v>190</v>
      </c>
      <c r="H234" s="166">
        <v>30</v>
      </c>
      <c r="I234" s="167"/>
      <c r="J234" s="168">
        <f>ROUND(I234*H234,2)</f>
        <v>0</v>
      </c>
      <c r="K234" s="164" t="s">
        <v>136</v>
      </c>
      <c r="L234" s="34"/>
      <c r="M234" s="169" t="s">
        <v>1</v>
      </c>
      <c r="N234" s="170" t="s">
        <v>40</v>
      </c>
      <c r="O234" s="59"/>
      <c r="P234" s="171">
        <f>O234*H234</f>
        <v>0</v>
      </c>
      <c r="Q234" s="171">
        <v>8.4000000000000003E-4</v>
      </c>
      <c r="R234" s="171">
        <f>Q234*H234</f>
        <v>2.52E-2</v>
      </c>
      <c r="S234" s="171">
        <v>0</v>
      </c>
      <c r="T234" s="17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3" t="s">
        <v>148</v>
      </c>
      <c r="AT234" s="173" t="s">
        <v>132</v>
      </c>
      <c r="AU234" s="173" t="s">
        <v>85</v>
      </c>
      <c r="AY234" s="18" t="s">
        <v>129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18" t="s">
        <v>83</v>
      </c>
      <c r="BK234" s="174">
        <f>ROUND(I234*H234,2)</f>
        <v>0</v>
      </c>
      <c r="BL234" s="18" t="s">
        <v>148</v>
      </c>
      <c r="BM234" s="173" t="s">
        <v>352</v>
      </c>
    </row>
    <row r="235" spans="1:65" s="13" customFormat="1" ht="11.25">
      <c r="B235" s="175"/>
      <c r="D235" s="176" t="s">
        <v>155</v>
      </c>
      <c r="E235" s="177" t="s">
        <v>1</v>
      </c>
      <c r="F235" s="178" t="s">
        <v>353</v>
      </c>
      <c r="H235" s="179">
        <v>30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155</v>
      </c>
      <c r="AU235" s="177" t="s">
        <v>85</v>
      </c>
      <c r="AV235" s="13" t="s">
        <v>85</v>
      </c>
      <c r="AW235" s="13" t="s">
        <v>32</v>
      </c>
      <c r="AX235" s="13" t="s">
        <v>83</v>
      </c>
      <c r="AY235" s="177" t="s">
        <v>129</v>
      </c>
    </row>
    <row r="236" spans="1:65" s="2" customFormat="1" ht="21.75" customHeight="1">
      <c r="A236" s="33"/>
      <c r="B236" s="161"/>
      <c r="C236" s="162" t="s">
        <v>354</v>
      </c>
      <c r="D236" s="162" t="s">
        <v>132</v>
      </c>
      <c r="E236" s="163" t="s">
        <v>355</v>
      </c>
      <c r="F236" s="164" t="s">
        <v>356</v>
      </c>
      <c r="G236" s="165" t="s">
        <v>190</v>
      </c>
      <c r="H236" s="166">
        <v>30</v>
      </c>
      <c r="I236" s="167"/>
      <c r="J236" s="168">
        <f>ROUND(I236*H236,2)</f>
        <v>0</v>
      </c>
      <c r="K236" s="164" t="s">
        <v>136</v>
      </c>
      <c r="L236" s="34"/>
      <c r="M236" s="169" t="s">
        <v>1</v>
      </c>
      <c r="N236" s="170" t="s">
        <v>40</v>
      </c>
      <c r="O236" s="59"/>
      <c r="P236" s="171">
        <f>O236*H236</f>
        <v>0</v>
      </c>
      <c r="Q236" s="171">
        <v>0</v>
      </c>
      <c r="R236" s="171">
        <f>Q236*H236</f>
        <v>0</v>
      </c>
      <c r="S236" s="171">
        <v>0</v>
      </c>
      <c r="T236" s="17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3" t="s">
        <v>148</v>
      </c>
      <c r="AT236" s="173" t="s">
        <v>132</v>
      </c>
      <c r="AU236" s="173" t="s">
        <v>85</v>
      </c>
      <c r="AY236" s="18" t="s">
        <v>129</v>
      </c>
      <c r="BE236" s="174">
        <f>IF(N236="základní",J236,0)</f>
        <v>0</v>
      </c>
      <c r="BF236" s="174">
        <f>IF(N236="snížená",J236,0)</f>
        <v>0</v>
      </c>
      <c r="BG236" s="174">
        <f>IF(N236="zákl. přenesená",J236,0)</f>
        <v>0</v>
      </c>
      <c r="BH236" s="174">
        <f>IF(N236="sníž. přenesená",J236,0)</f>
        <v>0</v>
      </c>
      <c r="BI236" s="174">
        <f>IF(N236="nulová",J236,0)</f>
        <v>0</v>
      </c>
      <c r="BJ236" s="18" t="s">
        <v>83</v>
      </c>
      <c r="BK236" s="174">
        <f>ROUND(I236*H236,2)</f>
        <v>0</v>
      </c>
      <c r="BL236" s="18" t="s">
        <v>148</v>
      </c>
      <c r="BM236" s="173" t="s">
        <v>357</v>
      </c>
    </row>
    <row r="237" spans="1:65" s="2" customFormat="1" ht="21.75" customHeight="1">
      <c r="A237" s="33"/>
      <c r="B237" s="161"/>
      <c r="C237" s="162" t="s">
        <v>358</v>
      </c>
      <c r="D237" s="162" t="s">
        <v>132</v>
      </c>
      <c r="E237" s="163" t="s">
        <v>359</v>
      </c>
      <c r="F237" s="164" t="s">
        <v>360</v>
      </c>
      <c r="G237" s="165" t="s">
        <v>281</v>
      </c>
      <c r="H237" s="166">
        <v>89.2</v>
      </c>
      <c r="I237" s="167"/>
      <c r="J237" s="168">
        <f>ROUND(I237*H237,2)</f>
        <v>0</v>
      </c>
      <c r="K237" s="164" t="s">
        <v>136</v>
      </c>
      <c r="L237" s="34"/>
      <c r="M237" s="169" t="s">
        <v>1</v>
      </c>
      <c r="N237" s="170" t="s">
        <v>40</v>
      </c>
      <c r="O237" s="59"/>
      <c r="P237" s="171">
        <f>O237*H237</f>
        <v>0</v>
      </c>
      <c r="Q237" s="171">
        <v>0</v>
      </c>
      <c r="R237" s="171">
        <f>Q237*H237</f>
        <v>0</v>
      </c>
      <c r="S237" s="171">
        <v>0</v>
      </c>
      <c r="T237" s="17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3" t="s">
        <v>148</v>
      </c>
      <c r="AT237" s="173" t="s">
        <v>132</v>
      </c>
      <c r="AU237" s="173" t="s">
        <v>85</v>
      </c>
      <c r="AY237" s="18" t="s">
        <v>129</v>
      </c>
      <c r="BE237" s="174">
        <f>IF(N237="základní",J237,0)</f>
        <v>0</v>
      </c>
      <c r="BF237" s="174">
        <f>IF(N237="snížená",J237,0)</f>
        <v>0</v>
      </c>
      <c r="BG237" s="174">
        <f>IF(N237="zákl. přenesená",J237,0)</f>
        <v>0</v>
      </c>
      <c r="BH237" s="174">
        <f>IF(N237="sníž. přenesená",J237,0)</f>
        <v>0</v>
      </c>
      <c r="BI237" s="174">
        <f>IF(N237="nulová",J237,0)</f>
        <v>0</v>
      </c>
      <c r="BJ237" s="18" t="s">
        <v>83</v>
      </c>
      <c r="BK237" s="174">
        <f>ROUND(I237*H237,2)</f>
        <v>0</v>
      </c>
      <c r="BL237" s="18" t="s">
        <v>148</v>
      </c>
      <c r="BM237" s="173" t="s">
        <v>361</v>
      </c>
    </row>
    <row r="238" spans="1:65" s="13" customFormat="1" ht="11.25">
      <c r="B238" s="175"/>
      <c r="D238" s="176" t="s">
        <v>155</v>
      </c>
      <c r="E238" s="177" t="s">
        <v>1</v>
      </c>
      <c r="F238" s="178" t="s">
        <v>362</v>
      </c>
      <c r="H238" s="179">
        <v>77.86</v>
      </c>
      <c r="I238" s="180"/>
      <c r="L238" s="175"/>
      <c r="M238" s="181"/>
      <c r="N238" s="182"/>
      <c r="O238" s="182"/>
      <c r="P238" s="182"/>
      <c r="Q238" s="182"/>
      <c r="R238" s="182"/>
      <c r="S238" s="182"/>
      <c r="T238" s="183"/>
      <c r="AT238" s="177" t="s">
        <v>155</v>
      </c>
      <c r="AU238" s="177" t="s">
        <v>85</v>
      </c>
      <c r="AV238" s="13" t="s">
        <v>85</v>
      </c>
      <c r="AW238" s="13" t="s">
        <v>32</v>
      </c>
      <c r="AX238" s="13" t="s">
        <v>75</v>
      </c>
      <c r="AY238" s="177" t="s">
        <v>129</v>
      </c>
    </row>
    <row r="239" spans="1:65" s="13" customFormat="1" ht="11.25">
      <c r="B239" s="175"/>
      <c r="D239" s="176" t="s">
        <v>155</v>
      </c>
      <c r="E239" s="177" t="s">
        <v>1</v>
      </c>
      <c r="F239" s="178" t="s">
        <v>363</v>
      </c>
      <c r="H239" s="179">
        <v>11.34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155</v>
      </c>
      <c r="AU239" s="177" t="s">
        <v>85</v>
      </c>
      <c r="AV239" s="13" t="s">
        <v>85</v>
      </c>
      <c r="AW239" s="13" t="s">
        <v>32</v>
      </c>
      <c r="AX239" s="13" t="s">
        <v>75</v>
      </c>
      <c r="AY239" s="177" t="s">
        <v>129</v>
      </c>
    </row>
    <row r="240" spans="1:65" s="16" customFormat="1" ht="11.25">
      <c r="B240" s="204"/>
      <c r="D240" s="176" t="s">
        <v>155</v>
      </c>
      <c r="E240" s="205" t="s">
        <v>1</v>
      </c>
      <c r="F240" s="206" t="s">
        <v>205</v>
      </c>
      <c r="H240" s="207">
        <v>89.2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155</v>
      </c>
      <c r="AU240" s="205" t="s">
        <v>85</v>
      </c>
      <c r="AV240" s="16" t="s">
        <v>148</v>
      </c>
      <c r="AW240" s="16" t="s">
        <v>32</v>
      </c>
      <c r="AX240" s="16" t="s">
        <v>83</v>
      </c>
      <c r="AY240" s="205" t="s">
        <v>129</v>
      </c>
    </row>
    <row r="241" spans="1:65" s="2" customFormat="1" ht="21.75" customHeight="1">
      <c r="A241" s="33"/>
      <c r="B241" s="161"/>
      <c r="C241" s="162" t="s">
        <v>364</v>
      </c>
      <c r="D241" s="162" t="s">
        <v>132</v>
      </c>
      <c r="E241" s="163" t="s">
        <v>365</v>
      </c>
      <c r="F241" s="164" t="s">
        <v>366</v>
      </c>
      <c r="G241" s="165" t="s">
        <v>281</v>
      </c>
      <c r="H241" s="166">
        <v>142.36000000000001</v>
      </c>
      <c r="I241" s="167"/>
      <c r="J241" s="168">
        <f>ROUND(I241*H241,2)</f>
        <v>0</v>
      </c>
      <c r="K241" s="164" t="s">
        <v>136</v>
      </c>
      <c r="L241" s="34"/>
      <c r="M241" s="169" t="s">
        <v>1</v>
      </c>
      <c r="N241" s="170" t="s">
        <v>40</v>
      </c>
      <c r="O241" s="59"/>
      <c r="P241" s="171">
        <f>O241*H241</f>
        <v>0</v>
      </c>
      <c r="Q241" s="171">
        <v>0</v>
      </c>
      <c r="R241" s="171">
        <f>Q241*H241</f>
        <v>0</v>
      </c>
      <c r="S241" s="171">
        <v>0</v>
      </c>
      <c r="T241" s="17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3" t="s">
        <v>148</v>
      </c>
      <c r="AT241" s="173" t="s">
        <v>132</v>
      </c>
      <c r="AU241" s="173" t="s">
        <v>85</v>
      </c>
      <c r="AY241" s="18" t="s">
        <v>129</v>
      </c>
      <c r="BE241" s="174">
        <f>IF(N241="základní",J241,0)</f>
        <v>0</v>
      </c>
      <c r="BF241" s="174">
        <f>IF(N241="snížená",J241,0)</f>
        <v>0</v>
      </c>
      <c r="BG241" s="174">
        <f>IF(N241="zákl. přenesená",J241,0)</f>
        <v>0</v>
      </c>
      <c r="BH241" s="174">
        <f>IF(N241="sníž. přenesená",J241,0)</f>
        <v>0</v>
      </c>
      <c r="BI241" s="174">
        <f>IF(N241="nulová",J241,0)</f>
        <v>0</v>
      </c>
      <c r="BJ241" s="18" t="s">
        <v>83</v>
      </c>
      <c r="BK241" s="174">
        <f>ROUND(I241*H241,2)</f>
        <v>0</v>
      </c>
      <c r="BL241" s="18" t="s">
        <v>148</v>
      </c>
      <c r="BM241" s="173" t="s">
        <v>367</v>
      </c>
    </row>
    <row r="242" spans="1:65" s="13" customFormat="1" ht="11.25">
      <c r="B242" s="175"/>
      <c r="D242" s="176" t="s">
        <v>155</v>
      </c>
      <c r="E242" s="177" t="s">
        <v>1</v>
      </c>
      <c r="F242" s="178" t="s">
        <v>368</v>
      </c>
      <c r="H242" s="179">
        <v>102.84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155</v>
      </c>
      <c r="AU242" s="177" t="s">
        <v>85</v>
      </c>
      <c r="AV242" s="13" t="s">
        <v>85</v>
      </c>
      <c r="AW242" s="13" t="s">
        <v>32</v>
      </c>
      <c r="AX242" s="13" t="s">
        <v>75</v>
      </c>
      <c r="AY242" s="177" t="s">
        <v>129</v>
      </c>
    </row>
    <row r="243" spans="1:65" s="13" customFormat="1" ht="11.25">
      <c r="B243" s="175"/>
      <c r="D243" s="176" t="s">
        <v>155</v>
      </c>
      <c r="E243" s="177" t="s">
        <v>1</v>
      </c>
      <c r="F243" s="178" t="s">
        <v>369</v>
      </c>
      <c r="H243" s="179">
        <v>77.86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155</v>
      </c>
      <c r="AU243" s="177" t="s">
        <v>85</v>
      </c>
      <c r="AV243" s="13" t="s">
        <v>85</v>
      </c>
      <c r="AW243" s="13" t="s">
        <v>32</v>
      </c>
      <c r="AX243" s="13" t="s">
        <v>75</v>
      </c>
      <c r="AY243" s="177" t="s">
        <v>129</v>
      </c>
    </row>
    <row r="244" spans="1:65" s="13" customFormat="1" ht="11.25">
      <c r="B244" s="175"/>
      <c r="D244" s="176" t="s">
        <v>155</v>
      </c>
      <c r="E244" s="177" t="s">
        <v>1</v>
      </c>
      <c r="F244" s="178" t="s">
        <v>363</v>
      </c>
      <c r="H244" s="179">
        <v>11.34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155</v>
      </c>
      <c r="AU244" s="177" t="s">
        <v>85</v>
      </c>
      <c r="AV244" s="13" t="s">
        <v>85</v>
      </c>
      <c r="AW244" s="13" t="s">
        <v>32</v>
      </c>
      <c r="AX244" s="13" t="s">
        <v>75</v>
      </c>
      <c r="AY244" s="177" t="s">
        <v>129</v>
      </c>
    </row>
    <row r="245" spans="1:65" s="15" customFormat="1" ht="11.25">
      <c r="B245" s="196"/>
      <c r="D245" s="176" t="s">
        <v>155</v>
      </c>
      <c r="E245" s="197" t="s">
        <v>1</v>
      </c>
      <c r="F245" s="198" t="s">
        <v>196</v>
      </c>
      <c r="H245" s="199">
        <v>192.04</v>
      </c>
      <c r="I245" s="200"/>
      <c r="L245" s="196"/>
      <c r="M245" s="201"/>
      <c r="N245" s="202"/>
      <c r="O245" s="202"/>
      <c r="P245" s="202"/>
      <c r="Q245" s="202"/>
      <c r="R245" s="202"/>
      <c r="S245" s="202"/>
      <c r="T245" s="203"/>
      <c r="AT245" s="197" t="s">
        <v>155</v>
      </c>
      <c r="AU245" s="197" t="s">
        <v>85</v>
      </c>
      <c r="AV245" s="15" t="s">
        <v>142</v>
      </c>
      <c r="AW245" s="15" t="s">
        <v>32</v>
      </c>
      <c r="AX245" s="15" t="s">
        <v>75</v>
      </c>
      <c r="AY245" s="197" t="s">
        <v>129</v>
      </c>
    </row>
    <row r="246" spans="1:65" s="14" customFormat="1" ht="11.25">
      <c r="B246" s="189"/>
      <c r="D246" s="176" t="s">
        <v>155</v>
      </c>
      <c r="E246" s="190" t="s">
        <v>1</v>
      </c>
      <c r="F246" s="191" t="s">
        <v>370</v>
      </c>
      <c r="H246" s="190" t="s">
        <v>1</v>
      </c>
      <c r="I246" s="192"/>
      <c r="L246" s="189"/>
      <c r="M246" s="193"/>
      <c r="N246" s="194"/>
      <c r="O246" s="194"/>
      <c r="P246" s="194"/>
      <c r="Q246" s="194"/>
      <c r="R246" s="194"/>
      <c r="S246" s="194"/>
      <c r="T246" s="195"/>
      <c r="AT246" s="190" t="s">
        <v>155</v>
      </c>
      <c r="AU246" s="190" t="s">
        <v>85</v>
      </c>
      <c r="AV246" s="14" t="s">
        <v>83</v>
      </c>
      <c r="AW246" s="14" t="s">
        <v>32</v>
      </c>
      <c r="AX246" s="14" t="s">
        <v>75</v>
      </c>
      <c r="AY246" s="190" t="s">
        <v>129</v>
      </c>
    </row>
    <row r="247" spans="1:65" s="14" customFormat="1" ht="11.25">
      <c r="B247" s="189"/>
      <c r="D247" s="176" t="s">
        <v>155</v>
      </c>
      <c r="E247" s="190" t="s">
        <v>1</v>
      </c>
      <c r="F247" s="191" t="s">
        <v>371</v>
      </c>
      <c r="H247" s="190" t="s">
        <v>1</v>
      </c>
      <c r="I247" s="192"/>
      <c r="L247" s="189"/>
      <c r="M247" s="193"/>
      <c r="N247" s="194"/>
      <c r="O247" s="194"/>
      <c r="P247" s="194"/>
      <c r="Q247" s="194"/>
      <c r="R247" s="194"/>
      <c r="S247" s="194"/>
      <c r="T247" s="195"/>
      <c r="AT247" s="190" t="s">
        <v>155</v>
      </c>
      <c r="AU247" s="190" t="s">
        <v>85</v>
      </c>
      <c r="AV247" s="14" t="s">
        <v>83</v>
      </c>
      <c r="AW247" s="14" t="s">
        <v>32</v>
      </c>
      <c r="AX247" s="14" t="s">
        <v>75</v>
      </c>
      <c r="AY247" s="190" t="s">
        <v>129</v>
      </c>
    </row>
    <row r="248" spans="1:65" s="13" customFormat="1" ht="11.25">
      <c r="B248" s="175"/>
      <c r="D248" s="176" t="s">
        <v>155</v>
      </c>
      <c r="E248" s="177" t="s">
        <v>1</v>
      </c>
      <c r="F248" s="178" t="s">
        <v>372</v>
      </c>
      <c r="H248" s="179">
        <v>-8.9250000000000007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155</v>
      </c>
      <c r="AU248" s="177" t="s">
        <v>85</v>
      </c>
      <c r="AV248" s="13" t="s">
        <v>85</v>
      </c>
      <c r="AW248" s="13" t="s">
        <v>32</v>
      </c>
      <c r="AX248" s="13" t="s">
        <v>75</v>
      </c>
      <c r="AY248" s="177" t="s">
        <v>129</v>
      </c>
    </row>
    <row r="249" spans="1:65" s="13" customFormat="1" ht="22.5">
      <c r="B249" s="175"/>
      <c r="D249" s="176" t="s">
        <v>155</v>
      </c>
      <c r="E249" s="177" t="s">
        <v>1</v>
      </c>
      <c r="F249" s="178" t="s">
        <v>373</v>
      </c>
      <c r="H249" s="179">
        <v>-30.074999999999999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155</v>
      </c>
      <c r="AU249" s="177" t="s">
        <v>85</v>
      </c>
      <c r="AV249" s="13" t="s">
        <v>85</v>
      </c>
      <c r="AW249" s="13" t="s">
        <v>32</v>
      </c>
      <c r="AX249" s="13" t="s">
        <v>75</v>
      </c>
      <c r="AY249" s="177" t="s">
        <v>129</v>
      </c>
    </row>
    <row r="250" spans="1:65" s="13" customFormat="1" ht="11.25">
      <c r="B250" s="175"/>
      <c r="D250" s="176" t="s">
        <v>155</v>
      </c>
      <c r="E250" s="177" t="s">
        <v>1</v>
      </c>
      <c r="F250" s="178" t="s">
        <v>374</v>
      </c>
      <c r="H250" s="179">
        <v>-4.2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155</v>
      </c>
      <c r="AU250" s="177" t="s">
        <v>85</v>
      </c>
      <c r="AV250" s="13" t="s">
        <v>85</v>
      </c>
      <c r="AW250" s="13" t="s">
        <v>32</v>
      </c>
      <c r="AX250" s="13" t="s">
        <v>75</v>
      </c>
      <c r="AY250" s="177" t="s">
        <v>129</v>
      </c>
    </row>
    <row r="251" spans="1:65" s="13" customFormat="1" ht="11.25">
      <c r="B251" s="175"/>
      <c r="D251" s="176" t="s">
        <v>155</v>
      </c>
      <c r="E251" s="177" t="s">
        <v>1</v>
      </c>
      <c r="F251" s="178" t="s">
        <v>375</v>
      </c>
      <c r="H251" s="179">
        <v>-6.48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155</v>
      </c>
      <c r="AU251" s="177" t="s">
        <v>85</v>
      </c>
      <c r="AV251" s="13" t="s">
        <v>85</v>
      </c>
      <c r="AW251" s="13" t="s">
        <v>32</v>
      </c>
      <c r="AX251" s="13" t="s">
        <v>75</v>
      </c>
      <c r="AY251" s="177" t="s">
        <v>129</v>
      </c>
    </row>
    <row r="252" spans="1:65" s="15" customFormat="1" ht="11.25">
      <c r="B252" s="196"/>
      <c r="D252" s="176" t="s">
        <v>155</v>
      </c>
      <c r="E252" s="197" t="s">
        <v>1</v>
      </c>
      <c r="F252" s="198" t="s">
        <v>196</v>
      </c>
      <c r="H252" s="199">
        <v>-49.680000000000007</v>
      </c>
      <c r="I252" s="200"/>
      <c r="L252" s="196"/>
      <c r="M252" s="201"/>
      <c r="N252" s="202"/>
      <c r="O252" s="202"/>
      <c r="P252" s="202"/>
      <c r="Q252" s="202"/>
      <c r="R252" s="202"/>
      <c r="S252" s="202"/>
      <c r="T252" s="203"/>
      <c r="AT252" s="197" t="s">
        <v>155</v>
      </c>
      <c r="AU252" s="197" t="s">
        <v>85</v>
      </c>
      <c r="AV252" s="15" t="s">
        <v>142</v>
      </c>
      <c r="AW252" s="15" t="s">
        <v>32</v>
      </c>
      <c r="AX252" s="15" t="s">
        <v>75</v>
      </c>
      <c r="AY252" s="197" t="s">
        <v>129</v>
      </c>
    </row>
    <row r="253" spans="1:65" s="16" customFormat="1" ht="11.25">
      <c r="B253" s="204"/>
      <c r="D253" s="176" t="s">
        <v>155</v>
      </c>
      <c r="E253" s="205" t="s">
        <v>1</v>
      </c>
      <c r="F253" s="206" t="s">
        <v>205</v>
      </c>
      <c r="H253" s="207">
        <v>142.36000000000001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155</v>
      </c>
      <c r="AU253" s="205" t="s">
        <v>85</v>
      </c>
      <c r="AV253" s="16" t="s">
        <v>148</v>
      </c>
      <c r="AW253" s="16" t="s">
        <v>32</v>
      </c>
      <c r="AX253" s="16" t="s">
        <v>83</v>
      </c>
      <c r="AY253" s="205" t="s">
        <v>129</v>
      </c>
    </row>
    <row r="254" spans="1:65" s="2" customFormat="1" ht="21.75" customHeight="1">
      <c r="A254" s="33"/>
      <c r="B254" s="161"/>
      <c r="C254" s="162" t="s">
        <v>376</v>
      </c>
      <c r="D254" s="162" t="s">
        <v>132</v>
      </c>
      <c r="E254" s="163" t="s">
        <v>377</v>
      </c>
      <c r="F254" s="164" t="s">
        <v>378</v>
      </c>
      <c r="G254" s="165" t="s">
        <v>281</v>
      </c>
      <c r="H254" s="166">
        <v>569.44000000000005</v>
      </c>
      <c r="I254" s="167"/>
      <c r="J254" s="168">
        <f>ROUND(I254*H254,2)</f>
        <v>0</v>
      </c>
      <c r="K254" s="164" t="s">
        <v>136</v>
      </c>
      <c r="L254" s="34"/>
      <c r="M254" s="169" t="s">
        <v>1</v>
      </c>
      <c r="N254" s="170" t="s">
        <v>40</v>
      </c>
      <c r="O254" s="59"/>
      <c r="P254" s="171">
        <f>O254*H254</f>
        <v>0</v>
      </c>
      <c r="Q254" s="171">
        <v>0</v>
      </c>
      <c r="R254" s="171">
        <f>Q254*H254</f>
        <v>0</v>
      </c>
      <c r="S254" s="171">
        <v>0</v>
      </c>
      <c r="T254" s="17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3" t="s">
        <v>148</v>
      </c>
      <c r="AT254" s="173" t="s">
        <v>132</v>
      </c>
      <c r="AU254" s="173" t="s">
        <v>85</v>
      </c>
      <c r="AY254" s="18" t="s">
        <v>129</v>
      </c>
      <c r="BE254" s="174">
        <f>IF(N254="základní",J254,0)</f>
        <v>0</v>
      </c>
      <c r="BF254" s="174">
        <f>IF(N254="snížená",J254,0)</f>
        <v>0</v>
      </c>
      <c r="BG254" s="174">
        <f>IF(N254="zákl. přenesená",J254,0)</f>
        <v>0</v>
      </c>
      <c r="BH254" s="174">
        <f>IF(N254="sníž. přenesená",J254,0)</f>
        <v>0</v>
      </c>
      <c r="BI254" s="174">
        <f>IF(N254="nulová",J254,0)</f>
        <v>0</v>
      </c>
      <c r="BJ254" s="18" t="s">
        <v>83</v>
      </c>
      <c r="BK254" s="174">
        <f>ROUND(I254*H254,2)</f>
        <v>0</v>
      </c>
      <c r="BL254" s="18" t="s">
        <v>148</v>
      </c>
      <c r="BM254" s="173" t="s">
        <v>379</v>
      </c>
    </row>
    <row r="255" spans="1:65" s="13" customFormat="1" ht="11.25">
      <c r="B255" s="175"/>
      <c r="D255" s="176" t="s">
        <v>155</v>
      </c>
      <c r="E255" s="177" t="s">
        <v>1</v>
      </c>
      <c r="F255" s="178" t="s">
        <v>380</v>
      </c>
      <c r="H255" s="179">
        <v>569.44000000000005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155</v>
      </c>
      <c r="AU255" s="177" t="s">
        <v>85</v>
      </c>
      <c r="AV255" s="13" t="s">
        <v>85</v>
      </c>
      <c r="AW255" s="13" t="s">
        <v>32</v>
      </c>
      <c r="AX255" s="13" t="s">
        <v>83</v>
      </c>
      <c r="AY255" s="177" t="s">
        <v>129</v>
      </c>
    </row>
    <row r="256" spans="1:65" s="2" customFormat="1" ht="16.5" customHeight="1">
      <c r="A256" s="33"/>
      <c r="B256" s="161"/>
      <c r="C256" s="162" t="s">
        <v>381</v>
      </c>
      <c r="D256" s="162" t="s">
        <v>132</v>
      </c>
      <c r="E256" s="163" t="s">
        <v>382</v>
      </c>
      <c r="F256" s="164" t="s">
        <v>383</v>
      </c>
      <c r="G256" s="165" t="s">
        <v>281</v>
      </c>
      <c r="H256" s="166">
        <v>142.36000000000001</v>
      </c>
      <c r="I256" s="167"/>
      <c r="J256" s="168">
        <f>ROUND(I256*H256,2)</f>
        <v>0</v>
      </c>
      <c r="K256" s="164" t="s">
        <v>136</v>
      </c>
      <c r="L256" s="34"/>
      <c r="M256" s="169" t="s">
        <v>1</v>
      </c>
      <c r="N256" s="170" t="s">
        <v>40</v>
      </c>
      <c r="O256" s="59"/>
      <c r="P256" s="171">
        <f>O256*H256</f>
        <v>0</v>
      </c>
      <c r="Q256" s="171">
        <v>0</v>
      </c>
      <c r="R256" s="171">
        <f>Q256*H256</f>
        <v>0</v>
      </c>
      <c r="S256" s="171">
        <v>0</v>
      </c>
      <c r="T256" s="17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3" t="s">
        <v>148</v>
      </c>
      <c r="AT256" s="173" t="s">
        <v>132</v>
      </c>
      <c r="AU256" s="173" t="s">
        <v>85</v>
      </c>
      <c r="AY256" s="18" t="s">
        <v>129</v>
      </c>
      <c r="BE256" s="174">
        <f>IF(N256="základní",J256,0)</f>
        <v>0</v>
      </c>
      <c r="BF256" s="174">
        <f>IF(N256="snížená",J256,0)</f>
        <v>0</v>
      </c>
      <c r="BG256" s="174">
        <f>IF(N256="zákl. přenesená",J256,0)</f>
        <v>0</v>
      </c>
      <c r="BH256" s="174">
        <f>IF(N256="sníž. přenesená",J256,0)</f>
        <v>0</v>
      </c>
      <c r="BI256" s="174">
        <f>IF(N256="nulová",J256,0)</f>
        <v>0</v>
      </c>
      <c r="BJ256" s="18" t="s">
        <v>83</v>
      </c>
      <c r="BK256" s="174">
        <f>ROUND(I256*H256,2)</f>
        <v>0</v>
      </c>
      <c r="BL256" s="18" t="s">
        <v>148</v>
      </c>
      <c r="BM256" s="173" t="s">
        <v>384</v>
      </c>
    </row>
    <row r="257" spans="1:65" s="2" customFormat="1" ht="16.5" customHeight="1">
      <c r="A257" s="33"/>
      <c r="B257" s="161"/>
      <c r="C257" s="162" t="s">
        <v>385</v>
      </c>
      <c r="D257" s="162" t="s">
        <v>132</v>
      </c>
      <c r="E257" s="163" t="s">
        <v>386</v>
      </c>
      <c r="F257" s="164" t="s">
        <v>387</v>
      </c>
      <c r="G257" s="165" t="s">
        <v>281</v>
      </c>
      <c r="H257" s="166">
        <v>142.36000000000001</v>
      </c>
      <c r="I257" s="167"/>
      <c r="J257" s="168">
        <f>ROUND(I257*H257,2)</f>
        <v>0</v>
      </c>
      <c r="K257" s="164" t="s">
        <v>136</v>
      </c>
      <c r="L257" s="34"/>
      <c r="M257" s="169" t="s">
        <v>1</v>
      </c>
      <c r="N257" s="170" t="s">
        <v>40</v>
      </c>
      <c r="O257" s="59"/>
      <c r="P257" s="171">
        <f>O257*H257</f>
        <v>0</v>
      </c>
      <c r="Q257" s="171">
        <v>0</v>
      </c>
      <c r="R257" s="171">
        <f>Q257*H257</f>
        <v>0</v>
      </c>
      <c r="S257" s="171">
        <v>0</v>
      </c>
      <c r="T257" s="17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3" t="s">
        <v>148</v>
      </c>
      <c r="AT257" s="173" t="s">
        <v>132</v>
      </c>
      <c r="AU257" s="173" t="s">
        <v>85</v>
      </c>
      <c r="AY257" s="18" t="s">
        <v>129</v>
      </c>
      <c r="BE257" s="174">
        <f>IF(N257="základní",J257,0)</f>
        <v>0</v>
      </c>
      <c r="BF257" s="174">
        <f>IF(N257="snížená",J257,0)</f>
        <v>0</v>
      </c>
      <c r="BG257" s="174">
        <f>IF(N257="zákl. přenesená",J257,0)</f>
        <v>0</v>
      </c>
      <c r="BH257" s="174">
        <f>IF(N257="sníž. přenesená",J257,0)</f>
        <v>0</v>
      </c>
      <c r="BI257" s="174">
        <f>IF(N257="nulová",J257,0)</f>
        <v>0</v>
      </c>
      <c r="BJ257" s="18" t="s">
        <v>83</v>
      </c>
      <c r="BK257" s="174">
        <f>ROUND(I257*H257,2)</f>
        <v>0</v>
      </c>
      <c r="BL257" s="18" t="s">
        <v>148</v>
      </c>
      <c r="BM257" s="173" t="s">
        <v>388</v>
      </c>
    </row>
    <row r="258" spans="1:65" s="2" customFormat="1" ht="21.75" customHeight="1">
      <c r="A258" s="33"/>
      <c r="B258" s="161"/>
      <c r="C258" s="162" t="s">
        <v>389</v>
      </c>
      <c r="D258" s="162" t="s">
        <v>132</v>
      </c>
      <c r="E258" s="163" t="s">
        <v>390</v>
      </c>
      <c r="F258" s="164" t="s">
        <v>391</v>
      </c>
      <c r="G258" s="165" t="s">
        <v>392</v>
      </c>
      <c r="H258" s="166">
        <v>270.48399999999998</v>
      </c>
      <c r="I258" s="167"/>
      <c r="J258" s="168">
        <f>ROUND(I258*H258,2)</f>
        <v>0</v>
      </c>
      <c r="K258" s="164" t="s">
        <v>136</v>
      </c>
      <c r="L258" s="34"/>
      <c r="M258" s="169" t="s">
        <v>1</v>
      </c>
      <c r="N258" s="170" t="s">
        <v>40</v>
      </c>
      <c r="O258" s="59"/>
      <c r="P258" s="171">
        <f>O258*H258</f>
        <v>0</v>
      </c>
      <c r="Q258" s="171">
        <v>0</v>
      </c>
      <c r="R258" s="171">
        <f>Q258*H258</f>
        <v>0</v>
      </c>
      <c r="S258" s="171">
        <v>0</v>
      </c>
      <c r="T258" s="17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3" t="s">
        <v>148</v>
      </c>
      <c r="AT258" s="173" t="s">
        <v>132</v>
      </c>
      <c r="AU258" s="173" t="s">
        <v>85</v>
      </c>
      <c r="AY258" s="18" t="s">
        <v>129</v>
      </c>
      <c r="BE258" s="174">
        <f>IF(N258="základní",J258,0)</f>
        <v>0</v>
      </c>
      <c r="BF258" s="174">
        <f>IF(N258="snížená",J258,0)</f>
        <v>0</v>
      </c>
      <c r="BG258" s="174">
        <f>IF(N258="zákl. přenesená",J258,0)</f>
        <v>0</v>
      </c>
      <c r="BH258" s="174">
        <f>IF(N258="sníž. přenesená",J258,0)</f>
        <v>0</v>
      </c>
      <c r="BI258" s="174">
        <f>IF(N258="nulová",J258,0)</f>
        <v>0</v>
      </c>
      <c r="BJ258" s="18" t="s">
        <v>83</v>
      </c>
      <c r="BK258" s="174">
        <f>ROUND(I258*H258,2)</f>
        <v>0</v>
      </c>
      <c r="BL258" s="18" t="s">
        <v>148</v>
      </c>
      <c r="BM258" s="173" t="s">
        <v>393</v>
      </c>
    </row>
    <row r="259" spans="1:65" s="13" customFormat="1" ht="11.25">
      <c r="B259" s="175"/>
      <c r="D259" s="176" t="s">
        <v>155</v>
      </c>
      <c r="E259" s="177" t="s">
        <v>1</v>
      </c>
      <c r="F259" s="178" t="s">
        <v>394</v>
      </c>
      <c r="H259" s="179">
        <v>270.48399999999998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155</v>
      </c>
      <c r="AU259" s="177" t="s">
        <v>85</v>
      </c>
      <c r="AV259" s="13" t="s">
        <v>85</v>
      </c>
      <c r="AW259" s="13" t="s">
        <v>32</v>
      </c>
      <c r="AX259" s="13" t="s">
        <v>83</v>
      </c>
      <c r="AY259" s="177" t="s">
        <v>129</v>
      </c>
    </row>
    <row r="260" spans="1:65" s="2" customFormat="1" ht="21.75" customHeight="1">
      <c r="A260" s="33"/>
      <c r="B260" s="161"/>
      <c r="C260" s="162" t="s">
        <v>395</v>
      </c>
      <c r="D260" s="162" t="s">
        <v>132</v>
      </c>
      <c r="E260" s="163" t="s">
        <v>396</v>
      </c>
      <c r="F260" s="164" t="s">
        <v>397</v>
      </c>
      <c r="G260" s="165" t="s">
        <v>281</v>
      </c>
      <c r="H260" s="166">
        <v>49.69</v>
      </c>
      <c r="I260" s="167"/>
      <c r="J260" s="168">
        <f>ROUND(I260*H260,2)</f>
        <v>0</v>
      </c>
      <c r="K260" s="164" t="s">
        <v>136</v>
      </c>
      <c r="L260" s="34"/>
      <c r="M260" s="169" t="s">
        <v>1</v>
      </c>
      <c r="N260" s="170" t="s">
        <v>40</v>
      </c>
      <c r="O260" s="59"/>
      <c r="P260" s="171">
        <f>O260*H260</f>
        <v>0</v>
      </c>
      <c r="Q260" s="171">
        <v>0</v>
      </c>
      <c r="R260" s="171">
        <f>Q260*H260</f>
        <v>0</v>
      </c>
      <c r="S260" s="171">
        <v>0</v>
      </c>
      <c r="T260" s="17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3" t="s">
        <v>148</v>
      </c>
      <c r="AT260" s="173" t="s">
        <v>132</v>
      </c>
      <c r="AU260" s="173" t="s">
        <v>85</v>
      </c>
      <c r="AY260" s="18" t="s">
        <v>129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18" t="s">
        <v>83</v>
      </c>
      <c r="BK260" s="174">
        <f>ROUND(I260*H260,2)</f>
        <v>0</v>
      </c>
      <c r="BL260" s="18" t="s">
        <v>148</v>
      </c>
      <c r="BM260" s="173" t="s">
        <v>398</v>
      </c>
    </row>
    <row r="261" spans="1:65" s="13" customFormat="1" ht="11.25">
      <c r="B261" s="175"/>
      <c r="D261" s="176" t="s">
        <v>155</v>
      </c>
      <c r="E261" s="177" t="s">
        <v>1</v>
      </c>
      <c r="F261" s="178" t="s">
        <v>399</v>
      </c>
      <c r="H261" s="179">
        <v>49.69</v>
      </c>
      <c r="I261" s="180"/>
      <c r="L261" s="175"/>
      <c r="M261" s="181"/>
      <c r="N261" s="182"/>
      <c r="O261" s="182"/>
      <c r="P261" s="182"/>
      <c r="Q261" s="182"/>
      <c r="R261" s="182"/>
      <c r="S261" s="182"/>
      <c r="T261" s="183"/>
      <c r="AT261" s="177" t="s">
        <v>155</v>
      </c>
      <c r="AU261" s="177" t="s">
        <v>85</v>
      </c>
      <c r="AV261" s="13" t="s">
        <v>85</v>
      </c>
      <c r="AW261" s="13" t="s">
        <v>32</v>
      </c>
      <c r="AX261" s="13" t="s">
        <v>83</v>
      </c>
      <c r="AY261" s="177" t="s">
        <v>129</v>
      </c>
    </row>
    <row r="262" spans="1:65" s="2" customFormat="1" ht="21.75" customHeight="1">
      <c r="A262" s="33"/>
      <c r="B262" s="161"/>
      <c r="C262" s="162" t="s">
        <v>400</v>
      </c>
      <c r="D262" s="162" t="s">
        <v>132</v>
      </c>
      <c r="E262" s="163" t="s">
        <v>401</v>
      </c>
      <c r="F262" s="164" t="s">
        <v>402</v>
      </c>
      <c r="G262" s="165" t="s">
        <v>281</v>
      </c>
      <c r="H262" s="166">
        <v>8.76</v>
      </c>
      <c r="I262" s="167"/>
      <c r="J262" s="168">
        <f>ROUND(I262*H262,2)</f>
        <v>0</v>
      </c>
      <c r="K262" s="164" t="s">
        <v>136</v>
      </c>
      <c r="L262" s="34"/>
      <c r="M262" s="169" t="s">
        <v>1</v>
      </c>
      <c r="N262" s="170" t="s">
        <v>40</v>
      </c>
      <c r="O262" s="59"/>
      <c r="P262" s="171">
        <f>O262*H262</f>
        <v>0</v>
      </c>
      <c r="Q262" s="171">
        <v>0</v>
      </c>
      <c r="R262" s="171">
        <f>Q262*H262</f>
        <v>0</v>
      </c>
      <c r="S262" s="171">
        <v>0</v>
      </c>
      <c r="T262" s="17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73" t="s">
        <v>148</v>
      </c>
      <c r="AT262" s="173" t="s">
        <v>132</v>
      </c>
      <c r="AU262" s="173" t="s">
        <v>85</v>
      </c>
      <c r="AY262" s="18" t="s">
        <v>129</v>
      </c>
      <c r="BE262" s="174">
        <f>IF(N262="základní",J262,0)</f>
        <v>0</v>
      </c>
      <c r="BF262" s="174">
        <f>IF(N262="snížená",J262,0)</f>
        <v>0</v>
      </c>
      <c r="BG262" s="174">
        <f>IF(N262="zákl. přenesená",J262,0)</f>
        <v>0</v>
      </c>
      <c r="BH262" s="174">
        <f>IF(N262="sníž. přenesená",J262,0)</f>
        <v>0</v>
      </c>
      <c r="BI262" s="174">
        <f>IF(N262="nulová",J262,0)</f>
        <v>0</v>
      </c>
      <c r="BJ262" s="18" t="s">
        <v>83</v>
      </c>
      <c r="BK262" s="174">
        <f>ROUND(I262*H262,2)</f>
        <v>0</v>
      </c>
      <c r="BL262" s="18" t="s">
        <v>148</v>
      </c>
      <c r="BM262" s="173" t="s">
        <v>403</v>
      </c>
    </row>
    <row r="263" spans="1:65" s="13" customFormat="1" ht="11.25">
      <c r="B263" s="175"/>
      <c r="D263" s="176" t="s">
        <v>155</v>
      </c>
      <c r="E263" s="177" t="s">
        <v>1</v>
      </c>
      <c r="F263" s="178" t="s">
        <v>404</v>
      </c>
      <c r="H263" s="179">
        <v>8.76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155</v>
      </c>
      <c r="AU263" s="177" t="s">
        <v>85</v>
      </c>
      <c r="AV263" s="13" t="s">
        <v>85</v>
      </c>
      <c r="AW263" s="13" t="s">
        <v>32</v>
      </c>
      <c r="AX263" s="13" t="s">
        <v>83</v>
      </c>
      <c r="AY263" s="177" t="s">
        <v>129</v>
      </c>
    </row>
    <row r="264" spans="1:65" s="2" customFormat="1" ht="21.75" customHeight="1">
      <c r="A264" s="33"/>
      <c r="B264" s="161"/>
      <c r="C264" s="162" t="s">
        <v>405</v>
      </c>
      <c r="D264" s="162" t="s">
        <v>132</v>
      </c>
      <c r="E264" s="163" t="s">
        <v>406</v>
      </c>
      <c r="F264" s="164" t="s">
        <v>407</v>
      </c>
      <c r="G264" s="165" t="s">
        <v>281</v>
      </c>
      <c r="H264" s="166">
        <v>4.2</v>
      </c>
      <c r="I264" s="167"/>
      <c r="J264" s="168">
        <f>ROUND(I264*H264,2)</f>
        <v>0</v>
      </c>
      <c r="K264" s="164" t="s">
        <v>136</v>
      </c>
      <c r="L264" s="34"/>
      <c r="M264" s="169" t="s">
        <v>1</v>
      </c>
      <c r="N264" s="170" t="s">
        <v>40</v>
      </c>
      <c r="O264" s="59"/>
      <c r="P264" s="171">
        <f>O264*H264</f>
        <v>0</v>
      </c>
      <c r="Q264" s="171">
        <v>0</v>
      </c>
      <c r="R264" s="171">
        <f>Q264*H264</f>
        <v>0</v>
      </c>
      <c r="S264" s="171">
        <v>0</v>
      </c>
      <c r="T264" s="17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3" t="s">
        <v>148</v>
      </c>
      <c r="AT264" s="173" t="s">
        <v>132</v>
      </c>
      <c r="AU264" s="173" t="s">
        <v>85</v>
      </c>
      <c r="AY264" s="18" t="s">
        <v>129</v>
      </c>
      <c r="BE264" s="174">
        <f>IF(N264="základní",J264,0)</f>
        <v>0</v>
      </c>
      <c r="BF264" s="174">
        <f>IF(N264="snížená",J264,0)</f>
        <v>0</v>
      </c>
      <c r="BG264" s="174">
        <f>IF(N264="zákl. přenesená",J264,0)</f>
        <v>0</v>
      </c>
      <c r="BH264" s="174">
        <f>IF(N264="sníž. přenesená",J264,0)</f>
        <v>0</v>
      </c>
      <c r="BI264" s="174">
        <f>IF(N264="nulová",J264,0)</f>
        <v>0</v>
      </c>
      <c r="BJ264" s="18" t="s">
        <v>83</v>
      </c>
      <c r="BK264" s="174">
        <f>ROUND(I264*H264,2)</f>
        <v>0</v>
      </c>
      <c r="BL264" s="18" t="s">
        <v>148</v>
      </c>
      <c r="BM264" s="173" t="s">
        <v>408</v>
      </c>
    </row>
    <row r="265" spans="1:65" s="13" customFormat="1" ht="11.25">
      <c r="B265" s="175"/>
      <c r="D265" s="176" t="s">
        <v>155</v>
      </c>
      <c r="E265" s="177" t="s">
        <v>1</v>
      </c>
      <c r="F265" s="178" t="s">
        <v>409</v>
      </c>
      <c r="H265" s="179">
        <v>4.2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155</v>
      </c>
      <c r="AU265" s="177" t="s">
        <v>85</v>
      </c>
      <c r="AV265" s="13" t="s">
        <v>85</v>
      </c>
      <c r="AW265" s="13" t="s">
        <v>32</v>
      </c>
      <c r="AX265" s="13" t="s">
        <v>83</v>
      </c>
      <c r="AY265" s="177" t="s">
        <v>129</v>
      </c>
    </row>
    <row r="266" spans="1:65" s="2" customFormat="1" ht="16.5" customHeight="1">
      <c r="A266" s="33"/>
      <c r="B266" s="161"/>
      <c r="C266" s="212" t="s">
        <v>410</v>
      </c>
      <c r="D266" s="212" t="s">
        <v>411</v>
      </c>
      <c r="E266" s="213" t="s">
        <v>412</v>
      </c>
      <c r="F266" s="214" t="s">
        <v>413</v>
      </c>
      <c r="G266" s="215" t="s">
        <v>392</v>
      </c>
      <c r="H266" s="216">
        <v>25.92</v>
      </c>
      <c r="I266" s="217"/>
      <c r="J266" s="218">
        <f>ROUND(I266*H266,2)</f>
        <v>0</v>
      </c>
      <c r="K266" s="214" t="s">
        <v>136</v>
      </c>
      <c r="L266" s="219"/>
      <c r="M266" s="220" t="s">
        <v>1</v>
      </c>
      <c r="N266" s="221" t="s">
        <v>40</v>
      </c>
      <c r="O266" s="59"/>
      <c r="P266" s="171">
        <f>O266*H266</f>
        <v>0</v>
      </c>
      <c r="Q266" s="171">
        <v>1</v>
      </c>
      <c r="R266" s="171">
        <f>Q266*H266</f>
        <v>25.92</v>
      </c>
      <c r="S266" s="171">
        <v>0</v>
      </c>
      <c r="T266" s="17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73" t="s">
        <v>238</v>
      </c>
      <c r="AT266" s="173" t="s">
        <v>411</v>
      </c>
      <c r="AU266" s="173" t="s">
        <v>85</v>
      </c>
      <c r="AY266" s="18" t="s">
        <v>129</v>
      </c>
      <c r="BE266" s="174">
        <f>IF(N266="základní",J266,0)</f>
        <v>0</v>
      </c>
      <c r="BF266" s="174">
        <f>IF(N266="snížená",J266,0)</f>
        <v>0</v>
      </c>
      <c r="BG266" s="174">
        <f>IF(N266="zákl. přenesená",J266,0)</f>
        <v>0</v>
      </c>
      <c r="BH266" s="174">
        <f>IF(N266="sníž. přenesená",J266,0)</f>
        <v>0</v>
      </c>
      <c r="BI266" s="174">
        <f>IF(N266="nulová",J266,0)</f>
        <v>0</v>
      </c>
      <c r="BJ266" s="18" t="s">
        <v>83</v>
      </c>
      <c r="BK266" s="174">
        <f>ROUND(I266*H266,2)</f>
        <v>0</v>
      </c>
      <c r="BL266" s="18" t="s">
        <v>148</v>
      </c>
      <c r="BM266" s="173" t="s">
        <v>414</v>
      </c>
    </row>
    <row r="267" spans="1:65" s="13" customFormat="1" ht="11.25">
      <c r="B267" s="175"/>
      <c r="D267" s="176" t="s">
        <v>155</v>
      </c>
      <c r="E267" s="177" t="s">
        <v>1</v>
      </c>
      <c r="F267" s="178" t="s">
        <v>415</v>
      </c>
      <c r="H267" s="179">
        <v>12.96</v>
      </c>
      <c r="I267" s="180"/>
      <c r="L267" s="175"/>
      <c r="M267" s="181"/>
      <c r="N267" s="182"/>
      <c r="O267" s="182"/>
      <c r="P267" s="182"/>
      <c r="Q267" s="182"/>
      <c r="R267" s="182"/>
      <c r="S267" s="182"/>
      <c r="T267" s="183"/>
      <c r="AT267" s="177" t="s">
        <v>155</v>
      </c>
      <c r="AU267" s="177" t="s">
        <v>85</v>
      </c>
      <c r="AV267" s="13" t="s">
        <v>85</v>
      </c>
      <c r="AW267" s="13" t="s">
        <v>32</v>
      </c>
      <c r="AX267" s="13" t="s">
        <v>83</v>
      </c>
      <c r="AY267" s="177" t="s">
        <v>129</v>
      </c>
    </row>
    <row r="268" spans="1:65" s="13" customFormat="1" ht="11.25">
      <c r="B268" s="175"/>
      <c r="D268" s="176" t="s">
        <v>155</v>
      </c>
      <c r="F268" s="178" t="s">
        <v>416</v>
      </c>
      <c r="H268" s="179">
        <v>25.92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155</v>
      </c>
      <c r="AU268" s="177" t="s">
        <v>85</v>
      </c>
      <c r="AV268" s="13" t="s">
        <v>85</v>
      </c>
      <c r="AW268" s="13" t="s">
        <v>3</v>
      </c>
      <c r="AX268" s="13" t="s">
        <v>83</v>
      </c>
      <c r="AY268" s="177" t="s">
        <v>129</v>
      </c>
    </row>
    <row r="269" spans="1:65" s="2" customFormat="1" ht="16.5" customHeight="1">
      <c r="A269" s="33"/>
      <c r="B269" s="161"/>
      <c r="C269" s="162" t="s">
        <v>417</v>
      </c>
      <c r="D269" s="162" t="s">
        <v>132</v>
      </c>
      <c r="E269" s="163" t="s">
        <v>418</v>
      </c>
      <c r="F269" s="164" t="s">
        <v>419</v>
      </c>
      <c r="G269" s="165" t="s">
        <v>190</v>
      </c>
      <c r="H269" s="166">
        <v>606</v>
      </c>
      <c r="I269" s="167"/>
      <c r="J269" s="168">
        <f>ROUND(I269*H269,2)</f>
        <v>0</v>
      </c>
      <c r="K269" s="164" t="s">
        <v>136</v>
      </c>
      <c r="L269" s="34"/>
      <c r="M269" s="169" t="s">
        <v>1</v>
      </c>
      <c r="N269" s="170" t="s">
        <v>40</v>
      </c>
      <c r="O269" s="59"/>
      <c r="P269" s="171">
        <f>O269*H269</f>
        <v>0</v>
      </c>
      <c r="Q269" s="171">
        <v>0</v>
      </c>
      <c r="R269" s="171">
        <f>Q269*H269</f>
        <v>0</v>
      </c>
      <c r="S269" s="171">
        <v>0</v>
      </c>
      <c r="T269" s="17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73" t="s">
        <v>148</v>
      </c>
      <c r="AT269" s="173" t="s">
        <v>132</v>
      </c>
      <c r="AU269" s="173" t="s">
        <v>85</v>
      </c>
      <c r="AY269" s="18" t="s">
        <v>129</v>
      </c>
      <c r="BE269" s="174">
        <f>IF(N269="základní",J269,0)</f>
        <v>0</v>
      </c>
      <c r="BF269" s="174">
        <f>IF(N269="snížená",J269,0)</f>
        <v>0</v>
      </c>
      <c r="BG269" s="174">
        <f>IF(N269="zákl. přenesená",J269,0)</f>
        <v>0</v>
      </c>
      <c r="BH269" s="174">
        <f>IF(N269="sníž. přenesená",J269,0)</f>
        <v>0</v>
      </c>
      <c r="BI269" s="174">
        <f>IF(N269="nulová",J269,0)</f>
        <v>0</v>
      </c>
      <c r="BJ269" s="18" t="s">
        <v>83</v>
      </c>
      <c r="BK269" s="174">
        <f>ROUND(I269*H269,2)</f>
        <v>0</v>
      </c>
      <c r="BL269" s="18" t="s">
        <v>148</v>
      </c>
      <c r="BM269" s="173" t="s">
        <v>420</v>
      </c>
    </row>
    <row r="270" spans="1:65" s="14" customFormat="1" ht="11.25">
      <c r="B270" s="189"/>
      <c r="D270" s="176" t="s">
        <v>155</v>
      </c>
      <c r="E270" s="190" t="s">
        <v>1</v>
      </c>
      <c r="F270" s="191" t="s">
        <v>421</v>
      </c>
      <c r="H270" s="190" t="s">
        <v>1</v>
      </c>
      <c r="I270" s="192"/>
      <c r="L270" s="189"/>
      <c r="M270" s="193"/>
      <c r="N270" s="194"/>
      <c r="O270" s="194"/>
      <c r="P270" s="194"/>
      <c r="Q270" s="194"/>
      <c r="R270" s="194"/>
      <c r="S270" s="194"/>
      <c r="T270" s="195"/>
      <c r="AT270" s="190" t="s">
        <v>155</v>
      </c>
      <c r="AU270" s="190" t="s">
        <v>85</v>
      </c>
      <c r="AV270" s="14" t="s">
        <v>83</v>
      </c>
      <c r="AW270" s="14" t="s">
        <v>32</v>
      </c>
      <c r="AX270" s="14" t="s">
        <v>75</v>
      </c>
      <c r="AY270" s="190" t="s">
        <v>129</v>
      </c>
    </row>
    <row r="271" spans="1:65" s="13" customFormat="1" ht="11.25">
      <c r="B271" s="175"/>
      <c r="D271" s="176" t="s">
        <v>155</v>
      </c>
      <c r="E271" s="177" t="s">
        <v>1</v>
      </c>
      <c r="F271" s="178" t="s">
        <v>422</v>
      </c>
      <c r="H271" s="179">
        <v>502.9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155</v>
      </c>
      <c r="AU271" s="177" t="s">
        <v>85</v>
      </c>
      <c r="AV271" s="13" t="s">
        <v>85</v>
      </c>
      <c r="AW271" s="13" t="s">
        <v>32</v>
      </c>
      <c r="AX271" s="13" t="s">
        <v>75</v>
      </c>
      <c r="AY271" s="177" t="s">
        <v>129</v>
      </c>
    </row>
    <row r="272" spans="1:65" s="13" customFormat="1" ht="11.25">
      <c r="B272" s="175"/>
      <c r="D272" s="176" t="s">
        <v>155</v>
      </c>
      <c r="E272" s="177" t="s">
        <v>1</v>
      </c>
      <c r="F272" s="178" t="s">
        <v>423</v>
      </c>
      <c r="H272" s="179">
        <v>15.1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155</v>
      </c>
      <c r="AU272" s="177" t="s">
        <v>85</v>
      </c>
      <c r="AV272" s="13" t="s">
        <v>85</v>
      </c>
      <c r="AW272" s="13" t="s">
        <v>32</v>
      </c>
      <c r="AX272" s="13" t="s">
        <v>75</v>
      </c>
      <c r="AY272" s="177" t="s">
        <v>129</v>
      </c>
    </row>
    <row r="273" spans="1:65" s="15" customFormat="1" ht="11.25">
      <c r="B273" s="196"/>
      <c r="D273" s="176" t="s">
        <v>155</v>
      </c>
      <c r="E273" s="197" t="s">
        <v>1</v>
      </c>
      <c r="F273" s="198" t="s">
        <v>196</v>
      </c>
      <c r="H273" s="199">
        <v>518</v>
      </c>
      <c r="I273" s="200"/>
      <c r="L273" s="196"/>
      <c r="M273" s="201"/>
      <c r="N273" s="202"/>
      <c r="O273" s="202"/>
      <c r="P273" s="202"/>
      <c r="Q273" s="202"/>
      <c r="R273" s="202"/>
      <c r="S273" s="202"/>
      <c r="T273" s="203"/>
      <c r="AT273" s="197" t="s">
        <v>155</v>
      </c>
      <c r="AU273" s="197" t="s">
        <v>85</v>
      </c>
      <c r="AV273" s="15" t="s">
        <v>142</v>
      </c>
      <c r="AW273" s="15" t="s">
        <v>32</v>
      </c>
      <c r="AX273" s="15" t="s">
        <v>75</v>
      </c>
      <c r="AY273" s="197" t="s">
        <v>129</v>
      </c>
    </row>
    <row r="274" spans="1:65" s="13" customFormat="1" ht="11.25">
      <c r="B274" s="175"/>
      <c r="D274" s="176" t="s">
        <v>155</v>
      </c>
      <c r="E274" s="177" t="s">
        <v>1</v>
      </c>
      <c r="F274" s="178" t="s">
        <v>424</v>
      </c>
      <c r="H274" s="179">
        <v>58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155</v>
      </c>
      <c r="AU274" s="177" t="s">
        <v>85</v>
      </c>
      <c r="AV274" s="13" t="s">
        <v>85</v>
      </c>
      <c r="AW274" s="13" t="s">
        <v>32</v>
      </c>
      <c r="AX274" s="13" t="s">
        <v>75</v>
      </c>
      <c r="AY274" s="177" t="s">
        <v>129</v>
      </c>
    </row>
    <row r="275" spans="1:65" s="13" customFormat="1" ht="11.25">
      <c r="B275" s="175"/>
      <c r="D275" s="176" t="s">
        <v>155</v>
      </c>
      <c r="E275" s="177" t="s">
        <v>1</v>
      </c>
      <c r="F275" s="178" t="s">
        <v>425</v>
      </c>
      <c r="H275" s="179">
        <v>14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155</v>
      </c>
      <c r="AU275" s="177" t="s">
        <v>85</v>
      </c>
      <c r="AV275" s="13" t="s">
        <v>85</v>
      </c>
      <c r="AW275" s="13" t="s">
        <v>32</v>
      </c>
      <c r="AX275" s="13" t="s">
        <v>75</v>
      </c>
      <c r="AY275" s="177" t="s">
        <v>129</v>
      </c>
    </row>
    <row r="276" spans="1:65" s="15" customFormat="1" ht="11.25">
      <c r="B276" s="196"/>
      <c r="D276" s="176" t="s">
        <v>155</v>
      </c>
      <c r="E276" s="197" t="s">
        <v>1</v>
      </c>
      <c r="F276" s="198" t="s">
        <v>196</v>
      </c>
      <c r="H276" s="199">
        <v>72</v>
      </c>
      <c r="I276" s="200"/>
      <c r="L276" s="196"/>
      <c r="M276" s="201"/>
      <c r="N276" s="202"/>
      <c r="O276" s="202"/>
      <c r="P276" s="202"/>
      <c r="Q276" s="202"/>
      <c r="R276" s="202"/>
      <c r="S276" s="202"/>
      <c r="T276" s="203"/>
      <c r="AT276" s="197" t="s">
        <v>155</v>
      </c>
      <c r="AU276" s="197" t="s">
        <v>85</v>
      </c>
      <c r="AV276" s="15" t="s">
        <v>142</v>
      </c>
      <c r="AW276" s="15" t="s">
        <v>32</v>
      </c>
      <c r="AX276" s="15" t="s">
        <v>75</v>
      </c>
      <c r="AY276" s="197" t="s">
        <v>129</v>
      </c>
    </row>
    <row r="277" spans="1:65" s="13" customFormat="1" ht="11.25">
      <c r="B277" s="175"/>
      <c r="D277" s="176" t="s">
        <v>155</v>
      </c>
      <c r="E277" s="177" t="s">
        <v>1</v>
      </c>
      <c r="F277" s="178" t="s">
        <v>426</v>
      </c>
      <c r="H277" s="179">
        <v>7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155</v>
      </c>
      <c r="AU277" s="177" t="s">
        <v>85</v>
      </c>
      <c r="AV277" s="13" t="s">
        <v>85</v>
      </c>
      <c r="AW277" s="13" t="s">
        <v>32</v>
      </c>
      <c r="AX277" s="13" t="s">
        <v>75</v>
      </c>
      <c r="AY277" s="177" t="s">
        <v>129</v>
      </c>
    </row>
    <row r="278" spans="1:65" s="13" customFormat="1" ht="11.25">
      <c r="B278" s="175"/>
      <c r="D278" s="176" t="s">
        <v>155</v>
      </c>
      <c r="E278" s="177" t="s">
        <v>1</v>
      </c>
      <c r="F278" s="178" t="s">
        <v>427</v>
      </c>
      <c r="H278" s="179">
        <v>9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155</v>
      </c>
      <c r="AU278" s="177" t="s">
        <v>85</v>
      </c>
      <c r="AV278" s="13" t="s">
        <v>85</v>
      </c>
      <c r="AW278" s="13" t="s">
        <v>32</v>
      </c>
      <c r="AX278" s="13" t="s">
        <v>75</v>
      </c>
      <c r="AY278" s="177" t="s">
        <v>129</v>
      </c>
    </row>
    <row r="279" spans="1:65" s="16" customFormat="1" ht="11.25">
      <c r="B279" s="204"/>
      <c r="D279" s="176" t="s">
        <v>155</v>
      </c>
      <c r="E279" s="205" t="s">
        <v>1</v>
      </c>
      <c r="F279" s="206" t="s">
        <v>205</v>
      </c>
      <c r="H279" s="207">
        <v>606</v>
      </c>
      <c r="I279" s="208"/>
      <c r="L279" s="204"/>
      <c r="M279" s="209"/>
      <c r="N279" s="210"/>
      <c r="O279" s="210"/>
      <c r="P279" s="210"/>
      <c r="Q279" s="210"/>
      <c r="R279" s="210"/>
      <c r="S279" s="210"/>
      <c r="T279" s="211"/>
      <c r="AT279" s="205" t="s">
        <v>155</v>
      </c>
      <c r="AU279" s="205" t="s">
        <v>85</v>
      </c>
      <c r="AV279" s="16" t="s">
        <v>148</v>
      </c>
      <c r="AW279" s="16" t="s">
        <v>32</v>
      </c>
      <c r="AX279" s="16" t="s">
        <v>83</v>
      </c>
      <c r="AY279" s="205" t="s">
        <v>129</v>
      </c>
    </row>
    <row r="280" spans="1:65" s="2" customFormat="1" ht="21.75" customHeight="1">
      <c r="A280" s="33"/>
      <c r="B280" s="161"/>
      <c r="C280" s="162" t="s">
        <v>428</v>
      </c>
      <c r="D280" s="162" t="s">
        <v>132</v>
      </c>
      <c r="E280" s="163" t="s">
        <v>429</v>
      </c>
      <c r="F280" s="164" t="s">
        <v>430</v>
      </c>
      <c r="G280" s="165" t="s">
        <v>190</v>
      </c>
      <c r="H280" s="166">
        <v>280</v>
      </c>
      <c r="I280" s="167"/>
      <c r="J280" s="168">
        <f>ROUND(I280*H280,2)</f>
        <v>0</v>
      </c>
      <c r="K280" s="164" t="s">
        <v>136</v>
      </c>
      <c r="L280" s="34"/>
      <c r="M280" s="169" t="s">
        <v>1</v>
      </c>
      <c r="N280" s="170" t="s">
        <v>40</v>
      </c>
      <c r="O280" s="59"/>
      <c r="P280" s="171">
        <f>O280*H280</f>
        <v>0</v>
      </c>
      <c r="Q280" s="171">
        <v>0</v>
      </c>
      <c r="R280" s="171">
        <f>Q280*H280</f>
        <v>0</v>
      </c>
      <c r="S280" s="171">
        <v>0</v>
      </c>
      <c r="T280" s="17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3" t="s">
        <v>148</v>
      </c>
      <c r="AT280" s="173" t="s">
        <v>132</v>
      </c>
      <c r="AU280" s="173" t="s">
        <v>85</v>
      </c>
      <c r="AY280" s="18" t="s">
        <v>129</v>
      </c>
      <c r="BE280" s="174">
        <f>IF(N280="základní",J280,0)</f>
        <v>0</v>
      </c>
      <c r="BF280" s="174">
        <f>IF(N280="snížená",J280,0)</f>
        <v>0</v>
      </c>
      <c r="BG280" s="174">
        <f>IF(N280="zákl. přenesená",J280,0)</f>
        <v>0</v>
      </c>
      <c r="BH280" s="174">
        <f>IF(N280="sníž. přenesená",J280,0)</f>
        <v>0</v>
      </c>
      <c r="BI280" s="174">
        <f>IF(N280="nulová",J280,0)</f>
        <v>0</v>
      </c>
      <c r="BJ280" s="18" t="s">
        <v>83</v>
      </c>
      <c r="BK280" s="174">
        <f>ROUND(I280*H280,2)</f>
        <v>0</v>
      </c>
      <c r="BL280" s="18" t="s">
        <v>148</v>
      </c>
      <c r="BM280" s="173" t="s">
        <v>431</v>
      </c>
    </row>
    <row r="281" spans="1:65" s="14" customFormat="1" ht="11.25">
      <c r="B281" s="189"/>
      <c r="D281" s="176" t="s">
        <v>155</v>
      </c>
      <c r="E281" s="190" t="s">
        <v>1</v>
      </c>
      <c r="F281" s="191" t="s">
        <v>432</v>
      </c>
      <c r="H281" s="190" t="s">
        <v>1</v>
      </c>
      <c r="I281" s="192"/>
      <c r="L281" s="189"/>
      <c r="M281" s="193"/>
      <c r="N281" s="194"/>
      <c r="O281" s="194"/>
      <c r="P281" s="194"/>
      <c r="Q281" s="194"/>
      <c r="R281" s="194"/>
      <c r="S281" s="194"/>
      <c r="T281" s="195"/>
      <c r="AT281" s="190" t="s">
        <v>155</v>
      </c>
      <c r="AU281" s="190" t="s">
        <v>85</v>
      </c>
      <c r="AV281" s="14" t="s">
        <v>83</v>
      </c>
      <c r="AW281" s="14" t="s">
        <v>32</v>
      </c>
      <c r="AX281" s="14" t="s">
        <v>75</v>
      </c>
      <c r="AY281" s="190" t="s">
        <v>129</v>
      </c>
    </row>
    <row r="282" spans="1:65" s="13" customFormat="1" ht="11.25">
      <c r="B282" s="175"/>
      <c r="D282" s="176" t="s">
        <v>155</v>
      </c>
      <c r="E282" s="177" t="s">
        <v>1</v>
      </c>
      <c r="F282" s="178" t="s">
        <v>433</v>
      </c>
      <c r="H282" s="179">
        <v>93.6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155</v>
      </c>
      <c r="AU282" s="177" t="s">
        <v>85</v>
      </c>
      <c r="AV282" s="13" t="s">
        <v>85</v>
      </c>
      <c r="AW282" s="13" t="s">
        <v>32</v>
      </c>
      <c r="AX282" s="13" t="s">
        <v>75</v>
      </c>
      <c r="AY282" s="177" t="s">
        <v>129</v>
      </c>
    </row>
    <row r="283" spans="1:65" s="13" customFormat="1" ht="11.25">
      <c r="B283" s="175"/>
      <c r="D283" s="176" t="s">
        <v>155</v>
      </c>
      <c r="E283" s="177" t="s">
        <v>1</v>
      </c>
      <c r="F283" s="178" t="s">
        <v>434</v>
      </c>
      <c r="H283" s="179">
        <v>186.4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155</v>
      </c>
      <c r="AU283" s="177" t="s">
        <v>85</v>
      </c>
      <c r="AV283" s="13" t="s">
        <v>85</v>
      </c>
      <c r="AW283" s="13" t="s">
        <v>32</v>
      </c>
      <c r="AX283" s="13" t="s">
        <v>75</v>
      </c>
      <c r="AY283" s="177" t="s">
        <v>129</v>
      </c>
    </row>
    <row r="284" spans="1:65" s="16" customFormat="1" ht="11.25">
      <c r="B284" s="204"/>
      <c r="D284" s="176" t="s">
        <v>155</v>
      </c>
      <c r="E284" s="205" t="s">
        <v>1</v>
      </c>
      <c r="F284" s="206" t="s">
        <v>205</v>
      </c>
      <c r="H284" s="207">
        <v>280</v>
      </c>
      <c r="I284" s="208"/>
      <c r="L284" s="204"/>
      <c r="M284" s="209"/>
      <c r="N284" s="210"/>
      <c r="O284" s="210"/>
      <c r="P284" s="210"/>
      <c r="Q284" s="210"/>
      <c r="R284" s="210"/>
      <c r="S284" s="210"/>
      <c r="T284" s="211"/>
      <c r="AT284" s="205" t="s">
        <v>155</v>
      </c>
      <c r="AU284" s="205" t="s">
        <v>85</v>
      </c>
      <c r="AV284" s="16" t="s">
        <v>148</v>
      </c>
      <c r="AW284" s="16" t="s">
        <v>32</v>
      </c>
      <c r="AX284" s="16" t="s">
        <v>83</v>
      </c>
      <c r="AY284" s="205" t="s">
        <v>129</v>
      </c>
    </row>
    <row r="285" spans="1:65" s="2" customFormat="1" ht="21.75" customHeight="1">
      <c r="A285" s="33"/>
      <c r="B285" s="161"/>
      <c r="C285" s="162" t="s">
        <v>435</v>
      </c>
      <c r="D285" s="162" t="s">
        <v>132</v>
      </c>
      <c r="E285" s="163" t="s">
        <v>436</v>
      </c>
      <c r="F285" s="164" t="s">
        <v>437</v>
      </c>
      <c r="G285" s="165" t="s">
        <v>190</v>
      </c>
      <c r="H285" s="166">
        <v>280</v>
      </c>
      <c r="I285" s="167"/>
      <c r="J285" s="168">
        <f>ROUND(I285*H285,2)</f>
        <v>0</v>
      </c>
      <c r="K285" s="164" t="s">
        <v>136</v>
      </c>
      <c r="L285" s="34"/>
      <c r="M285" s="169" t="s">
        <v>1</v>
      </c>
      <c r="N285" s="170" t="s">
        <v>40</v>
      </c>
      <c r="O285" s="59"/>
      <c r="P285" s="171">
        <f>O285*H285</f>
        <v>0</v>
      </c>
      <c r="Q285" s="171">
        <v>0</v>
      </c>
      <c r="R285" s="171">
        <f>Q285*H285</f>
        <v>0</v>
      </c>
      <c r="S285" s="171">
        <v>0</v>
      </c>
      <c r="T285" s="17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73" t="s">
        <v>148</v>
      </c>
      <c r="AT285" s="173" t="s">
        <v>132</v>
      </c>
      <c r="AU285" s="173" t="s">
        <v>85</v>
      </c>
      <c r="AY285" s="18" t="s">
        <v>129</v>
      </c>
      <c r="BE285" s="174">
        <f>IF(N285="základní",J285,0)</f>
        <v>0</v>
      </c>
      <c r="BF285" s="174">
        <f>IF(N285="snížená",J285,0)</f>
        <v>0</v>
      </c>
      <c r="BG285" s="174">
        <f>IF(N285="zákl. přenesená",J285,0)</f>
        <v>0</v>
      </c>
      <c r="BH285" s="174">
        <f>IF(N285="sníž. přenesená",J285,0)</f>
        <v>0</v>
      </c>
      <c r="BI285" s="174">
        <f>IF(N285="nulová",J285,0)</f>
        <v>0</v>
      </c>
      <c r="BJ285" s="18" t="s">
        <v>83</v>
      </c>
      <c r="BK285" s="174">
        <f>ROUND(I285*H285,2)</f>
        <v>0</v>
      </c>
      <c r="BL285" s="18" t="s">
        <v>148</v>
      </c>
      <c r="BM285" s="173" t="s">
        <v>438</v>
      </c>
    </row>
    <row r="286" spans="1:65" s="2" customFormat="1" ht="16.5" customHeight="1">
      <c r="A286" s="33"/>
      <c r="B286" s="161"/>
      <c r="C286" s="212" t="s">
        <v>439</v>
      </c>
      <c r="D286" s="212" t="s">
        <v>411</v>
      </c>
      <c r="E286" s="213" t="s">
        <v>440</v>
      </c>
      <c r="F286" s="214" t="s">
        <v>441</v>
      </c>
      <c r="G286" s="215" t="s">
        <v>392</v>
      </c>
      <c r="H286" s="216">
        <v>12.35</v>
      </c>
      <c r="I286" s="217"/>
      <c r="J286" s="218">
        <f>ROUND(I286*H286,2)</f>
        <v>0</v>
      </c>
      <c r="K286" s="214" t="s">
        <v>136</v>
      </c>
      <c r="L286" s="219"/>
      <c r="M286" s="220" t="s">
        <v>1</v>
      </c>
      <c r="N286" s="221" t="s">
        <v>40</v>
      </c>
      <c r="O286" s="59"/>
      <c r="P286" s="171">
        <f>O286*H286</f>
        <v>0</v>
      </c>
      <c r="Q286" s="171">
        <v>1</v>
      </c>
      <c r="R286" s="171">
        <f>Q286*H286</f>
        <v>12.35</v>
      </c>
      <c r="S286" s="171">
        <v>0</v>
      </c>
      <c r="T286" s="17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3" t="s">
        <v>238</v>
      </c>
      <c r="AT286" s="173" t="s">
        <v>411</v>
      </c>
      <c r="AU286" s="173" t="s">
        <v>85</v>
      </c>
      <c r="AY286" s="18" t="s">
        <v>129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18" t="s">
        <v>83</v>
      </c>
      <c r="BK286" s="174">
        <f>ROUND(I286*H286,2)</f>
        <v>0</v>
      </c>
      <c r="BL286" s="18" t="s">
        <v>148</v>
      </c>
      <c r="BM286" s="173" t="s">
        <v>442</v>
      </c>
    </row>
    <row r="287" spans="1:65" s="14" customFormat="1" ht="11.25">
      <c r="B287" s="189"/>
      <c r="D287" s="176" t="s">
        <v>155</v>
      </c>
      <c r="E287" s="190" t="s">
        <v>1</v>
      </c>
      <c r="F287" s="191" t="s">
        <v>443</v>
      </c>
      <c r="H287" s="190" t="s">
        <v>1</v>
      </c>
      <c r="I287" s="192"/>
      <c r="L287" s="189"/>
      <c r="M287" s="193"/>
      <c r="N287" s="194"/>
      <c r="O287" s="194"/>
      <c r="P287" s="194"/>
      <c r="Q287" s="194"/>
      <c r="R287" s="194"/>
      <c r="S287" s="194"/>
      <c r="T287" s="195"/>
      <c r="AT287" s="190" t="s">
        <v>155</v>
      </c>
      <c r="AU287" s="190" t="s">
        <v>85</v>
      </c>
      <c r="AV287" s="14" t="s">
        <v>83</v>
      </c>
      <c r="AW287" s="14" t="s">
        <v>32</v>
      </c>
      <c r="AX287" s="14" t="s">
        <v>75</v>
      </c>
      <c r="AY287" s="190" t="s">
        <v>129</v>
      </c>
    </row>
    <row r="288" spans="1:65" s="13" customFormat="1" ht="11.25">
      <c r="B288" s="175"/>
      <c r="D288" s="176" t="s">
        <v>155</v>
      </c>
      <c r="E288" s="177" t="s">
        <v>1</v>
      </c>
      <c r="F288" s="178" t="s">
        <v>444</v>
      </c>
      <c r="H288" s="179">
        <v>12.35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155</v>
      </c>
      <c r="AU288" s="177" t="s">
        <v>85</v>
      </c>
      <c r="AV288" s="13" t="s">
        <v>85</v>
      </c>
      <c r="AW288" s="13" t="s">
        <v>32</v>
      </c>
      <c r="AX288" s="13" t="s">
        <v>83</v>
      </c>
      <c r="AY288" s="177" t="s">
        <v>129</v>
      </c>
    </row>
    <row r="289" spans="1:65" s="2" customFormat="1" ht="21.75" customHeight="1">
      <c r="A289" s="33"/>
      <c r="B289" s="161"/>
      <c r="C289" s="162" t="s">
        <v>445</v>
      </c>
      <c r="D289" s="162" t="s">
        <v>132</v>
      </c>
      <c r="E289" s="163" t="s">
        <v>446</v>
      </c>
      <c r="F289" s="164" t="s">
        <v>447</v>
      </c>
      <c r="G289" s="165" t="s">
        <v>190</v>
      </c>
      <c r="H289" s="166">
        <v>152.4</v>
      </c>
      <c r="I289" s="167"/>
      <c r="J289" s="168">
        <f>ROUND(I289*H289,2)</f>
        <v>0</v>
      </c>
      <c r="K289" s="164" t="s">
        <v>136</v>
      </c>
      <c r="L289" s="34"/>
      <c r="M289" s="169" t="s">
        <v>1</v>
      </c>
      <c r="N289" s="170" t="s">
        <v>40</v>
      </c>
      <c r="O289" s="59"/>
      <c r="P289" s="171">
        <f>O289*H289</f>
        <v>0</v>
      </c>
      <c r="Q289" s="171">
        <v>0</v>
      </c>
      <c r="R289" s="171">
        <f>Q289*H289</f>
        <v>0</v>
      </c>
      <c r="S289" s="171">
        <v>0</v>
      </c>
      <c r="T289" s="17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3" t="s">
        <v>148</v>
      </c>
      <c r="AT289" s="173" t="s">
        <v>132</v>
      </c>
      <c r="AU289" s="173" t="s">
        <v>85</v>
      </c>
      <c r="AY289" s="18" t="s">
        <v>129</v>
      </c>
      <c r="BE289" s="174">
        <f>IF(N289="základní",J289,0)</f>
        <v>0</v>
      </c>
      <c r="BF289" s="174">
        <f>IF(N289="snížená",J289,0)</f>
        <v>0</v>
      </c>
      <c r="BG289" s="174">
        <f>IF(N289="zákl. přenesená",J289,0)</f>
        <v>0</v>
      </c>
      <c r="BH289" s="174">
        <f>IF(N289="sníž. přenesená",J289,0)</f>
        <v>0</v>
      </c>
      <c r="BI289" s="174">
        <f>IF(N289="nulová",J289,0)</f>
        <v>0</v>
      </c>
      <c r="BJ289" s="18" t="s">
        <v>83</v>
      </c>
      <c r="BK289" s="174">
        <f>ROUND(I289*H289,2)</f>
        <v>0</v>
      </c>
      <c r="BL289" s="18" t="s">
        <v>148</v>
      </c>
      <c r="BM289" s="173" t="s">
        <v>448</v>
      </c>
    </row>
    <row r="290" spans="1:65" s="14" customFormat="1" ht="11.25">
      <c r="B290" s="189"/>
      <c r="D290" s="176" t="s">
        <v>155</v>
      </c>
      <c r="E290" s="190" t="s">
        <v>1</v>
      </c>
      <c r="F290" s="191" t="s">
        <v>449</v>
      </c>
      <c r="H290" s="190" t="s">
        <v>1</v>
      </c>
      <c r="I290" s="192"/>
      <c r="L290" s="189"/>
      <c r="M290" s="193"/>
      <c r="N290" s="194"/>
      <c r="O290" s="194"/>
      <c r="P290" s="194"/>
      <c r="Q290" s="194"/>
      <c r="R290" s="194"/>
      <c r="S290" s="194"/>
      <c r="T290" s="195"/>
      <c r="AT290" s="190" t="s">
        <v>155</v>
      </c>
      <c r="AU290" s="190" t="s">
        <v>85</v>
      </c>
      <c r="AV290" s="14" t="s">
        <v>83</v>
      </c>
      <c r="AW290" s="14" t="s">
        <v>32</v>
      </c>
      <c r="AX290" s="14" t="s">
        <v>75</v>
      </c>
      <c r="AY290" s="190" t="s">
        <v>129</v>
      </c>
    </row>
    <row r="291" spans="1:65" s="13" customFormat="1" ht="11.25">
      <c r="B291" s="175"/>
      <c r="D291" s="176" t="s">
        <v>155</v>
      </c>
      <c r="E291" s="177" t="s">
        <v>1</v>
      </c>
      <c r="F291" s="178" t="s">
        <v>450</v>
      </c>
      <c r="H291" s="179">
        <v>61</v>
      </c>
      <c r="I291" s="180"/>
      <c r="L291" s="175"/>
      <c r="M291" s="181"/>
      <c r="N291" s="182"/>
      <c r="O291" s="182"/>
      <c r="P291" s="182"/>
      <c r="Q291" s="182"/>
      <c r="R291" s="182"/>
      <c r="S291" s="182"/>
      <c r="T291" s="183"/>
      <c r="AT291" s="177" t="s">
        <v>155</v>
      </c>
      <c r="AU291" s="177" t="s">
        <v>85</v>
      </c>
      <c r="AV291" s="13" t="s">
        <v>85</v>
      </c>
      <c r="AW291" s="13" t="s">
        <v>32</v>
      </c>
      <c r="AX291" s="13" t="s">
        <v>75</v>
      </c>
      <c r="AY291" s="177" t="s">
        <v>129</v>
      </c>
    </row>
    <row r="292" spans="1:65" s="13" customFormat="1" ht="11.25">
      <c r="B292" s="175"/>
      <c r="D292" s="176" t="s">
        <v>155</v>
      </c>
      <c r="E292" s="177" t="s">
        <v>1</v>
      </c>
      <c r="F292" s="178" t="s">
        <v>451</v>
      </c>
      <c r="H292" s="179">
        <v>91.4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155</v>
      </c>
      <c r="AU292" s="177" t="s">
        <v>85</v>
      </c>
      <c r="AV292" s="13" t="s">
        <v>85</v>
      </c>
      <c r="AW292" s="13" t="s">
        <v>32</v>
      </c>
      <c r="AX292" s="13" t="s">
        <v>75</v>
      </c>
      <c r="AY292" s="177" t="s">
        <v>129</v>
      </c>
    </row>
    <row r="293" spans="1:65" s="16" customFormat="1" ht="11.25">
      <c r="B293" s="204"/>
      <c r="D293" s="176" t="s">
        <v>155</v>
      </c>
      <c r="E293" s="205" t="s">
        <v>1</v>
      </c>
      <c r="F293" s="206" t="s">
        <v>205</v>
      </c>
      <c r="H293" s="207">
        <v>152.4</v>
      </c>
      <c r="I293" s="208"/>
      <c r="L293" s="204"/>
      <c r="M293" s="209"/>
      <c r="N293" s="210"/>
      <c r="O293" s="210"/>
      <c r="P293" s="210"/>
      <c r="Q293" s="210"/>
      <c r="R293" s="210"/>
      <c r="S293" s="210"/>
      <c r="T293" s="211"/>
      <c r="AT293" s="205" t="s">
        <v>155</v>
      </c>
      <c r="AU293" s="205" t="s">
        <v>85</v>
      </c>
      <c r="AV293" s="16" t="s">
        <v>148</v>
      </c>
      <c r="AW293" s="16" t="s">
        <v>32</v>
      </c>
      <c r="AX293" s="16" t="s">
        <v>83</v>
      </c>
      <c r="AY293" s="205" t="s">
        <v>129</v>
      </c>
    </row>
    <row r="294" spans="1:65" s="2" customFormat="1" ht="16.5" customHeight="1">
      <c r="A294" s="33"/>
      <c r="B294" s="161"/>
      <c r="C294" s="212" t="s">
        <v>452</v>
      </c>
      <c r="D294" s="212" t="s">
        <v>411</v>
      </c>
      <c r="E294" s="213" t="s">
        <v>453</v>
      </c>
      <c r="F294" s="214" t="s">
        <v>454</v>
      </c>
      <c r="G294" s="215" t="s">
        <v>455</v>
      </c>
      <c r="H294" s="216">
        <v>4.7089999999999996</v>
      </c>
      <c r="I294" s="217"/>
      <c r="J294" s="218">
        <f>ROUND(I294*H294,2)</f>
        <v>0</v>
      </c>
      <c r="K294" s="214" t="s">
        <v>136</v>
      </c>
      <c r="L294" s="219"/>
      <c r="M294" s="220" t="s">
        <v>1</v>
      </c>
      <c r="N294" s="221" t="s">
        <v>40</v>
      </c>
      <c r="O294" s="59"/>
      <c r="P294" s="171">
        <f>O294*H294</f>
        <v>0</v>
      </c>
      <c r="Q294" s="171">
        <v>1E-3</v>
      </c>
      <c r="R294" s="171">
        <f>Q294*H294</f>
        <v>4.7089999999999996E-3</v>
      </c>
      <c r="S294" s="171">
        <v>0</v>
      </c>
      <c r="T294" s="17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73" t="s">
        <v>238</v>
      </c>
      <c r="AT294" s="173" t="s">
        <v>411</v>
      </c>
      <c r="AU294" s="173" t="s">
        <v>85</v>
      </c>
      <c r="AY294" s="18" t="s">
        <v>129</v>
      </c>
      <c r="BE294" s="174">
        <f>IF(N294="základní",J294,0)</f>
        <v>0</v>
      </c>
      <c r="BF294" s="174">
        <f>IF(N294="snížená",J294,0)</f>
        <v>0</v>
      </c>
      <c r="BG294" s="174">
        <f>IF(N294="zákl. přenesená",J294,0)</f>
        <v>0</v>
      </c>
      <c r="BH294" s="174">
        <f>IF(N294="sníž. přenesená",J294,0)</f>
        <v>0</v>
      </c>
      <c r="BI294" s="174">
        <f>IF(N294="nulová",J294,0)</f>
        <v>0</v>
      </c>
      <c r="BJ294" s="18" t="s">
        <v>83</v>
      </c>
      <c r="BK294" s="174">
        <f>ROUND(I294*H294,2)</f>
        <v>0</v>
      </c>
      <c r="BL294" s="18" t="s">
        <v>148</v>
      </c>
      <c r="BM294" s="173" t="s">
        <v>456</v>
      </c>
    </row>
    <row r="295" spans="1:65" s="13" customFormat="1" ht="11.25">
      <c r="B295" s="175"/>
      <c r="D295" s="176" t="s">
        <v>155</v>
      </c>
      <c r="E295" s="177" t="s">
        <v>1</v>
      </c>
      <c r="F295" s="178" t="s">
        <v>457</v>
      </c>
      <c r="H295" s="179">
        <v>4.7089999999999996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155</v>
      </c>
      <c r="AU295" s="177" t="s">
        <v>85</v>
      </c>
      <c r="AV295" s="13" t="s">
        <v>85</v>
      </c>
      <c r="AW295" s="13" t="s">
        <v>32</v>
      </c>
      <c r="AX295" s="13" t="s">
        <v>83</v>
      </c>
      <c r="AY295" s="177" t="s">
        <v>129</v>
      </c>
    </row>
    <row r="296" spans="1:65" s="2" customFormat="1" ht="21.75" customHeight="1">
      <c r="A296" s="33"/>
      <c r="B296" s="161"/>
      <c r="C296" s="162" t="s">
        <v>458</v>
      </c>
      <c r="D296" s="162" t="s">
        <v>132</v>
      </c>
      <c r="E296" s="163" t="s">
        <v>459</v>
      </c>
      <c r="F296" s="164" t="s">
        <v>460</v>
      </c>
      <c r="G296" s="165" t="s">
        <v>162</v>
      </c>
      <c r="H296" s="166">
        <v>8</v>
      </c>
      <c r="I296" s="167"/>
      <c r="J296" s="168">
        <f>ROUND(I296*H296,2)</f>
        <v>0</v>
      </c>
      <c r="K296" s="164" t="s">
        <v>136</v>
      </c>
      <c r="L296" s="34"/>
      <c r="M296" s="169" t="s">
        <v>1</v>
      </c>
      <c r="N296" s="170" t="s">
        <v>40</v>
      </c>
      <c r="O296" s="59"/>
      <c r="P296" s="171">
        <f>O296*H296</f>
        <v>0</v>
      </c>
      <c r="Q296" s="171">
        <v>0</v>
      </c>
      <c r="R296" s="171">
        <f>Q296*H296</f>
        <v>0</v>
      </c>
      <c r="S296" s="171">
        <v>0</v>
      </c>
      <c r="T296" s="17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73" t="s">
        <v>148</v>
      </c>
      <c r="AT296" s="173" t="s">
        <v>132</v>
      </c>
      <c r="AU296" s="173" t="s">
        <v>85</v>
      </c>
      <c r="AY296" s="18" t="s">
        <v>129</v>
      </c>
      <c r="BE296" s="174">
        <f>IF(N296="základní",J296,0)</f>
        <v>0</v>
      </c>
      <c r="BF296" s="174">
        <f>IF(N296="snížená",J296,0)</f>
        <v>0</v>
      </c>
      <c r="BG296" s="174">
        <f>IF(N296="zákl. přenesená",J296,0)</f>
        <v>0</v>
      </c>
      <c r="BH296" s="174">
        <f>IF(N296="sníž. přenesená",J296,0)</f>
        <v>0</v>
      </c>
      <c r="BI296" s="174">
        <f>IF(N296="nulová",J296,0)</f>
        <v>0</v>
      </c>
      <c r="BJ296" s="18" t="s">
        <v>83</v>
      </c>
      <c r="BK296" s="174">
        <f>ROUND(I296*H296,2)</f>
        <v>0</v>
      </c>
      <c r="BL296" s="18" t="s">
        <v>148</v>
      </c>
      <c r="BM296" s="173" t="s">
        <v>461</v>
      </c>
    </row>
    <row r="297" spans="1:65" s="13" customFormat="1" ht="11.25">
      <c r="B297" s="175"/>
      <c r="D297" s="176" t="s">
        <v>155</v>
      </c>
      <c r="E297" s="177" t="s">
        <v>1</v>
      </c>
      <c r="F297" s="178" t="s">
        <v>462</v>
      </c>
      <c r="H297" s="179">
        <v>8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155</v>
      </c>
      <c r="AU297" s="177" t="s">
        <v>85</v>
      </c>
      <c r="AV297" s="13" t="s">
        <v>85</v>
      </c>
      <c r="AW297" s="13" t="s">
        <v>32</v>
      </c>
      <c r="AX297" s="13" t="s">
        <v>83</v>
      </c>
      <c r="AY297" s="177" t="s">
        <v>129</v>
      </c>
    </row>
    <row r="298" spans="1:65" s="2" customFormat="1" ht="16.5" customHeight="1">
      <c r="A298" s="33"/>
      <c r="B298" s="161"/>
      <c r="C298" s="212" t="s">
        <v>463</v>
      </c>
      <c r="D298" s="212" t="s">
        <v>411</v>
      </c>
      <c r="E298" s="213" t="s">
        <v>464</v>
      </c>
      <c r="F298" s="214" t="s">
        <v>465</v>
      </c>
      <c r="G298" s="215" t="s">
        <v>281</v>
      </c>
      <c r="H298" s="216">
        <v>0.32</v>
      </c>
      <c r="I298" s="217"/>
      <c r="J298" s="218">
        <f>ROUND(I298*H298,2)</f>
        <v>0</v>
      </c>
      <c r="K298" s="214" t="s">
        <v>136</v>
      </c>
      <c r="L298" s="219"/>
      <c r="M298" s="220" t="s">
        <v>1</v>
      </c>
      <c r="N298" s="221" t="s">
        <v>40</v>
      </c>
      <c r="O298" s="59"/>
      <c r="P298" s="171">
        <f>O298*H298</f>
        <v>0</v>
      </c>
      <c r="Q298" s="171">
        <v>0.22</v>
      </c>
      <c r="R298" s="171">
        <f>Q298*H298</f>
        <v>7.0400000000000004E-2</v>
      </c>
      <c r="S298" s="171">
        <v>0</v>
      </c>
      <c r="T298" s="17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3" t="s">
        <v>238</v>
      </c>
      <c r="AT298" s="173" t="s">
        <v>411</v>
      </c>
      <c r="AU298" s="173" t="s">
        <v>85</v>
      </c>
      <c r="AY298" s="18" t="s">
        <v>129</v>
      </c>
      <c r="BE298" s="174">
        <f>IF(N298="základní",J298,0)</f>
        <v>0</v>
      </c>
      <c r="BF298" s="174">
        <f>IF(N298="snížená",J298,0)</f>
        <v>0</v>
      </c>
      <c r="BG298" s="174">
        <f>IF(N298="zákl. přenesená",J298,0)</f>
        <v>0</v>
      </c>
      <c r="BH298" s="174">
        <f>IF(N298="sníž. přenesená",J298,0)</f>
        <v>0</v>
      </c>
      <c r="BI298" s="174">
        <f>IF(N298="nulová",J298,0)</f>
        <v>0</v>
      </c>
      <c r="BJ298" s="18" t="s">
        <v>83</v>
      </c>
      <c r="BK298" s="174">
        <f>ROUND(I298*H298,2)</f>
        <v>0</v>
      </c>
      <c r="BL298" s="18" t="s">
        <v>148</v>
      </c>
      <c r="BM298" s="173" t="s">
        <v>466</v>
      </c>
    </row>
    <row r="299" spans="1:65" s="13" customFormat="1" ht="11.25">
      <c r="B299" s="175"/>
      <c r="D299" s="176" t="s">
        <v>155</v>
      </c>
      <c r="E299" s="177" t="s">
        <v>1</v>
      </c>
      <c r="F299" s="178" t="s">
        <v>467</v>
      </c>
      <c r="H299" s="179">
        <v>1.6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77" t="s">
        <v>155</v>
      </c>
      <c r="AU299" s="177" t="s">
        <v>85</v>
      </c>
      <c r="AV299" s="13" t="s">
        <v>85</v>
      </c>
      <c r="AW299" s="13" t="s">
        <v>32</v>
      </c>
      <c r="AX299" s="13" t="s">
        <v>83</v>
      </c>
      <c r="AY299" s="177" t="s">
        <v>129</v>
      </c>
    </row>
    <row r="300" spans="1:65" s="13" customFormat="1" ht="11.25">
      <c r="B300" s="175"/>
      <c r="D300" s="176" t="s">
        <v>155</v>
      </c>
      <c r="F300" s="178" t="s">
        <v>468</v>
      </c>
      <c r="H300" s="179">
        <v>0.32</v>
      </c>
      <c r="I300" s="180"/>
      <c r="L300" s="175"/>
      <c r="M300" s="181"/>
      <c r="N300" s="182"/>
      <c r="O300" s="182"/>
      <c r="P300" s="182"/>
      <c r="Q300" s="182"/>
      <c r="R300" s="182"/>
      <c r="S300" s="182"/>
      <c r="T300" s="183"/>
      <c r="AT300" s="177" t="s">
        <v>155</v>
      </c>
      <c r="AU300" s="177" t="s">
        <v>85</v>
      </c>
      <c r="AV300" s="13" t="s">
        <v>85</v>
      </c>
      <c r="AW300" s="13" t="s">
        <v>3</v>
      </c>
      <c r="AX300" s="13" t="s">
        <v>83</v>
      </c>
      <c r="AY300" s="177" t="s">
        <v>129</v>
      </c>
    </row>
    <row r="301" spans="1:65" s="2" customFormat="1" ht="21.75" customHeight="1">
      <c r="A301" s="33"/>
      <c r="B301" s="161"/>
      <c r="C301" s="162" t="s">
        <v>469</v>
      </c>
      <c r="D301" s="162" t="s">
        <v>132</v>
      </c>
      <c r="E301" s="163" t="s">
        <v>470</v>
      </c>
      <c r="F301" s="164" t="s">
        <v>471</v>
      </c>
      <c r="G301" s="165" t="s">
        <v>162</v>
      </c>
      <c r="H301" s="166">
        <v>117</v>
      </c>
      <c r="I301" s="167"/>
      <c r="J301" s="168">
        <f>ROUND(I301*H301,2)</f>
        <v>0</v>
      </c>
      <c r="K301" s="164" t="s">
        <v>136</v>
      </c>
      <c r="L301" s="34"/>
      <c r="M301" s="169" t="s">
        <v>1</v>
      </c>
      <c r="N301" s="170" t="s">
        <v>40</v>
      </c>
      <c r="O301" s="59"/>
      <c r="P301" s="171">
        <f>O301*H301</f>
        <v>0</v>
      </c>
      <c r="Q301" s="171">
        <v>0</v>
      </c>
      <c r="R301" s="171">
        <f>Q301*H301</f>
        <v>0</v>
      </c>
      <c r="S301" s="171">
        <v>0</v>
      </c>
      <c r="T301" s="17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3" t="s">
        <v>148</v>
      </c>
      <c r="AT301" s="173" t="s">
        <v>132</v>
      </c>
      <c r="AU301" s="173" t="s">
        <v>85</v>
      </c>
      <c r="AY301" s="18" t="s">
        <v>129</v>
      </c>
      <c r="BE301" s="174">
        <f>IF(N301="základní",J301,0)</f>
        <v>0</v>
      </c>
      <c r="BF301" s="174">
        <f>IF(N301="snížená",J301,0)</f>
        <v>0</v>
      </c>
      <c r="BG301" s="174">
        <f>IF(N301="zákl. přenesená",J301,0)</f>
        <v>0</v>
      </c>
      <c r="BH301" s="174">
        <f>IF(N301="sníž. přenesená",J301,0)</f>
        <v>0</v>
      </c>
      <c r="BI301" s="174">
        <f>IF(N301="nulová",J301,0)</f>
        <v>0</v>
      </c>
      <c r="BJ301" s="18" t="s">
        <v>83</v>
      </c>
      <c r="BK301" s="174">
        <f>ROUND(I301*H301,2)</f>
        <v>0</v>
      </c>
      <c r="BL301" s="18" t="s">
        <v>148</v>
      </c>
      <c r="BM301" s="173" t="s">
        <v>472</v>
      </c>
    </row>
    <row r="302" spans="1:65" s="14" customFormat="1" ht="11.25">
      <c r="B302" s="189"/>
      <c r="D302" s="176" t="s">
        <v>155</v>
      </c>
      <c r="E302" s="190" t="s">
        <v>1</v>
      </c>
      <c r="F302" s="191" t="s">
        <v>473</v>
      </c>
      <c r="H302" s="190" t="s">
        <v>1</v>
      </c>
      <c r="I302" s="192"/>
      <c r="L302" s="189"/>
      <c r="M302" s="193"/>
      <c r="N302" s="194"/>
      <c r="O302" s="194"/>
      <c r="P302" s="194"/>
      <c r="Q302" s="194"/>
      <c r="R302" s="194"/>
      <c r="S302" s="194"/>
      <c r="T302" s="195"/>
      <c r="AT302" s="190" t="s">
        <v>155</v>
      </c>
      <c r="AU302" s="190" t="s">
        <v>85</v>
      </c>
      <c r="AV302" s="14" t="s">
        <v>83</v>
      </c>
      <c r="AW302" s="14" t="s">
        <v>32</v>
      </c>
      <c r="AX302" s="14" t="s">
        <v>75</v>
      </c>
      <c r="AY302" s="190" t="s">
        <v>129</v>
      </c>
    </row>
    <row r="303" spans="1:65" s="13" customFormat="1" ht="33.75">
      <c r="B303" s="175"/>
      <c r="D303" s="176" t="s">
        <v>155</v>
      </c>
      <c r="E303" s="177" t="s">
        <v>1</v>
      </c>
      <c r="F303" s="178" t="s">
        <v>474</v>
      </c>
      <c r="H303" s="179">
        <v>117</v>
      </c>
      <c r="I303" s="180"/>
      <c r="L303" s="175"/>
      <c r="M303" s="181"/>
      <c r="N303" s="182"/>
      <c r="O303" s="182"/>
      <c r="P303" s="182"/>
      <c r="Q303" s="182"/>
      <c r="R303" s="182"/>
      <c r="S303" s="182"/>
      <c r="T303" s="183"/>
      <c r="AT303" s="177" t="s">
        <v>155</v>
      </c>
      <c r="AU303" s="177" t="s">
        <v>85</v>
      </c>
      <c r="AV303" s="13" t="s">
        <v>85</v>
      </c>
      <c r="AW303" s="13" t="s">
        <v>32</v>
      </c>
      <c r="AX303" s="13" t="s">
        <v>83</v>
      </c>
      <c r="AY303" s="177" t="s">
        <v>129</v>
      </c>
    </row>
    <row r="304" spans="1:65" s="2" customFormat="1" ht="21.75" customHeight="1">
      <c r="A304" s="33"/>
      <c r="B304" s="161"/>
      <c r="C304" s="162" t="s">
        <v>475</v>
      </c>
      <c r="D304" s="162" t="s">
        <v>132</v>
      </c>
      <c r="E304" s="163" t="s">
        <v>476</v>
      </c>
      <c r="F304" s="164" t="s">
        <v>477</v>
      </c>
      <c r="G304" s="165" t="s">
        <v>162</v>
      </c>
      <c r="H304" s="166">
        <v>117</v>
      </c>
      <c r="I304" s="167"/>
      <c r="J304" s="168">
        <f>ROUND(I304*H304,2)</f>
        <v>0</v>
      </c>
      <c r="K304" s="164" t="s">
        <v>136</v>
      </c>
      <c r="L304" s="34"/>
      <c r="M304" s="169" t="s">
        <v>1</v>
      </c>
      <c r="N304" s="170" t="s">
        <v>40</v>
      </c>
      <c r="O304" s="59"/>
      <c r="P304" s="171">
        <f>O304*H304</f>
        <v>0</v>
      </c>
      <c r="Q304" s="171">
        <v>0</v>
      </c>
      <c r="R304" s="171">
        <f>Q304*H304</f>
        <v>0</v>
      </c>
      <c r="S304" s="171">
        <v>0</v>
      </c>
      <c r="T304" s="17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3" t="s">
        <v>148</v>
      </c>
      <c r="AT304" s="173" t="s">
        <v>132</v>
      </c>
      <c r="AU304" s="173" t="s">
        <v>85</v>
      </c>
      <c r="AY304" s="18" t="s">
        <v>129</v>
      </c>
      <c r="BE304" s="174">
        <f>IF(N304="základní",J304,0)</f>
        <v>0</v>
      </c>
      <c r="BF304" s="174">
        <f>IF(N304="snížená",J304,0)</f>
        <v>0</v>
      </c>
      <c r="BG304" s="174">
        <f>IF(N304="zákl. přenesená",J304,0)</f>
        <v>0</v>
      </c>
      <c r="BH304" s="174">
        <f>IF(N304="sníž. přenesená",J304,0)</f>
        <v>0</v>
      </c>
      <c r="BI304" s="174">
        <f>IF(N304="nulová",J304,0)</f>
        <v>0</v>
      </c>
      <c r="BJ304" s="18" t="s">
        <v>83</v>
      </c>
      <c r="BK304" s="174">
        <f>ROUND(I304*H304,2)</f>
        <v>0</v>
      </c>
      <c r="BL304" s="18" t="s">
        <v>148</v>
      </c>
      <c r="BM304" s="173" t="s">
        <v>478</v>
      </c>
    </row>
    <row r="305" spans="1:65" s="2" customFormat="1" ht="21.75" customHeight="1">
      <c r="A305" s="33"/>
      <c r="B305" s="161"/>
      <c r="C305" s="212" t="s">
        <v>479</v>
      </c>
      <c r="D305" s="212" t="s">
        <v>411</v>
      </c>
      <c r="E305" s="213" t="s">
        <v>480</v>
      </c>
      <c r="F305" s="214" t="s">
        <v>481</v>
      </c>
      <c r="G305" s="215" t="s">
        <v>162</v>
      </c>
      <c r="H305" s="216">
        <v>102</v>
      </c>
      <c r="I305" s="217"/>
      <c r="J305" s="218">
        <f>ROUND(I305*H305,2)</f>
        <v>0</v>
      </c>
      <c r="K305" s="214" t="s">
        <v>1</v>
      </c>
      <c r="L305" s="219"/>
      <c r="M305" s="220" t="s">
        <v>1</v>
      </c>
      <c r="N305" s="221" t="s">
        <v>40</v>
      </c>
      <c r="O305" s="59"/>
      <c r="P305" s="171">
        <f>O305*H305</f>
        <v>0</v>
      </c>
      <c r="Q305" s="171">
        <v>0</v>
      </c>
      <c r="R305" s="171">
        <f>Q305*H305</f>
        <v>0</v>
      </c>
      <c r="S305" s="171">
        <v>0</v>
      </c>
      <c r="T305" s="17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73" t="s">
        <v>238</v>
      </c>
      <c r="AT305" s="173" t="s">
        <v>411</v>
      </c>
      <c r="AU305" s="173" t="s">
        <v>85</v>
      </c>
      <c r="AY305" s="18" t="s">
        <v>129</v>
      </c>
      <c r="BE305" s="174">
        <f>IF(N305="základní",J305,0)</f>
        <v>0</v>
      </c>
      <c r="BF305" s="174">
        <f>IF(N305="snížená",J305,0)</f>
        <v>0</v>
      </c>
      <c r="BG305" s="174">
        <f>IF(N305="zákl. přenesená",J305,0)</f>
        <v>0</v>
      </c>
      <c r="BH305" s="174">
        <f>IF(N305="sníž. přenesená",J305,0)</f>
        <v>0</v>
      </c>
      <c r="BI305" s="174">
        <f>IF(N305="nulová",J305,0)</f>
        <v>0</v>
      </c>
      <c r="BJ305" s="18" t="s">
        <v>83</v>
      </c>
      <c r="BK305" s="174">
        <f>ROUND(I305*H305,2)</f>
        <v>0</v>
      </c>
      <c r="BL305" s="18" t="s">
        <v>148</v>
      </c>
      <c r="BM305" s="173" t="s">
        <v>482</v>
      </c>
    </row>
    <row r="306" spans="1:65" s="13" customFormat="1" ht="11.25">
      <c r="B306" s="175"/>
      <c r="D306" s="176" t="s">
        <v>155</v>
      </c>
      <c r="E306" s="177" t="s">
        <v>1</v>
      </c>
      <c r="F306" s="178" t="s">
        <v>483</v>
      </c>
      <c r="H306" s="179">
        <v>102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155</v>
      </c>
      <c r="AU306" s="177" t="s">
        <v>85</v>
      </c>
      <c r="AV306" s="13" t="s">
        <v>85</v>
      </c>
      <c r="AW306" s="13" t="s">
        <v>32</v>
      </c>
      <c r="AX306" s="13" t="s">
        <v>83</v>
      </c>
      <c r="AY306" s="177" t="s">
        <v>129</v>
      </c>
    </row>
    <row r="307" spans="1:65" s="2" customFormat="1" ht="16.5" customHeight="1">
      <c r="A307" s="33"/>
      <c r="B307" s="161"/>
      <c r="C307" s="212" t="s">
        <v>484</v>
      </c>
      <c r="D307" s="212" t="s">
        <v>411</v>
      </c>
      <c r="E307" s="213" t="s">
        <v>485</v>
      </c>
      <c r="F307" s="214" t="s">
        <v>486</v>
      </c>
      <c r="G307" s="215" t="s">
        <v>162</v>
      </c>
      <c r="H307" s="216">
        <v>15</v>
      </c>
      <c r="I307" s="217"/>
      <c r="J307" s="218">
        <f>ROUND(I307*H307,2)</f>
        <v>0</v>
      </c>
      <c r="K307" s="214" t="s">
        <v>136</v>
      </c>
      <c r="L307" s="219"/>
      <c r="M307" s="220" t="s">
        <v>1</v>
      </c>
      <c r="N307" s="221" t="s">
        <v>40</v>
      </c>
      <c r="O307" s="59"/>
      <c r="P307" s="171">
        <f>O307*H307</f>
        <v>0</v>
      </c>
      <c r="Q307" s="171">
        <v>1E-3</v>
      </c>
      <c r="R307" s="171">
        <f>Q307*H307</f>
        <v>1.4999999999999999E-2</v>
      </c>
      <c r="S307" s="171">
        <v>0</v>
      </c>
      <c r="T307" s="17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73" t="s">
        <v>238</v>
      </c>
      <c r="AT307" s="173" t="s">
        <v>411</v>
      </c>
      <c r="AU307" s="173" t="s">
        <v>85</v>
      </c>
      <c r="AY307" s="18" t="s">
        <v>129</v>
      </c>
      <c r="BE307" s="174">
        <f>IF(N307="základní",J307,0)</f>
        <v>0</v>
      </c>
      <c r="BF307" s="174">
        <f>IF(N307="snížená",J307,0)</f>
        <v>0</v>
      </c>
      <c r="BG307" s="174">
        <f>IF(N307="zákl. přenesená",J307,0)</f>
        <v>0</v>
      </c>
      <c r="BH307" s="174">
        <f>IF(N307="sníž. přenesená",J307,0)</f>
        <v>0</v>
      </c>
      <c r="BI307" s="174">
        <f>IF(N307="nulová",J307,0)</f>
        <v>0</v>
      </c>
      <c r="BJ307" s="18" t="s">
        <v>83</v>
      </c>
      <c r="BK307" s="174">
        <f>ROUND(I307*H307,2)</f>
        <v>0</v>
      </c>
      <c r="BL307" s="18" t="s">
        <v>148</v>
      </c>
      <c r="BM307" s="173" t="s">
        <v>487</v>
      </c>
    </row>
    <row r="308" spans="1:65" s="13" customFormat="1" ht="11.25">
      <c r="B308" s="175"/>
      <c r="D308" s="176" t="s">
        <v>155</v>
      </c>
      <c r="E308" s="177" t="s">
        <v>1</v>
      </c>
      <c r="F308" s="178" t="s">
        <v>488</v>
      </c>
      <c r="H308" s="179">
        <v>15</v>
      </c>
      <c r="I308" s="180"/>
      <c r="L308" s="175"/>
      <c r="M308" s="181"/>
      <c r="N308" s="182"/>
      <c r="O308" s="182"/>
      <c r="P308" s="182"/>
      <c r="Q308" s="182"/>
      <c r="R308" s="182"/>
      <c r="S308" s="182"/>
      <c r="T308" s="183"/>
      <c r="AT308" s="177" t="s">
        <v>155</v>
      </c>
      <c r="AU308" s="177" t="s">
        <v>85</v>
      </c>
      <c r="AV308" s="13" t="s">
        <v>85</v>
      </c>
      <c r="AW308" s="13" t="s">
        <v>32</v>
      </c>
      <c r="AX308" s="13" t="s">
        <v>83</v>
      </c>
      <c r="AY308" s="177" t="s">
        <v>129</v>
      </c>
    </row>
    <row r="309" spans="1:65" s="2" customFormat="1" ht="21.75" customHeight="1">
      <c r="A309" s="33"/>
      <c r="B309" s="161"/>
      <c r="C309" s="162" t="s">
        <v>489</v>
      </c>
      <c r="D309" s="162" t="s">
        <v>132</v>
      </c>
      <c r="E309" s="163" t="s">
        <v>490</v>
      </c>
      <c r="F309" s="164" t="s">
        <v>491</v>
      </c>
      <c r="G309" s="165" t="s">
        <v>162</v>
      </c>
      <c r="H309" s="166">
        <v>8</v>
      </c>
      <c r="I309" s="167"/>
      <c r="J309" s="168">
        <f>ROUND(I309*H309,2)</f>
        <v>0</v>
      </c>
      <c r="K309" s="164" t="s">
        <v>136</v>
      </c>
      <c r="L309" s="34"/>
      <c r="M309" s="169" t="s">
        <v>1</v>
      </c>
      <c r="N309" s="170" t="s">
        <v>40</v>
      </c>
      <c r="O309" s="59"/>
      <c r="P309" s="171">
        <f>O309*H309</f>
        <v>0</v>
      </c>
      <c r="Q309" s="171">
        <v>0</v>
      </c>
      <c r="R309" s="171">
        <f>Q309*H309</f>
        <v>0</v>
      </c>
      <c r="S309" s="171">
        <v>0</v>
      </c>
      <c r="T309" s="17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73" t="s">
        <v>148</v>
      </c>
      <c r="AT309" s="173" t="s">
        <v>132</v>
      </c>
      <c r="AU309" s="173" t="s">
        <v>85</v>
      </c>
      <c r="AY309" s="18" t="s">
        <v>129</v>
      </c>
      <c r="BE309" s="174">
        <f>IF(N309="základní",J309,0)</f>
        <v>0</v>
      </c>
      <c r="BF309" s="174">
        <f>IF(N309="snížená",J309,0)</f>
        <v>0</v>
      </c>
      <c r="BG309" s="174">
        <f>IF(N309="zákl. přenesená",J309,0)</f>
        <v>0</v>
      </c>
      <c r="BH309" s="174">
        <f>IF(N309="sníž. přenesená",J309,0)</f>
        <v>0</v>
      </c>
      <c r="BI309" s="174">
        <f>IF(N309="nulová",J309,0)</f>
        <v>0</v>
      </c>
      <c r="BJ309" s="18" t="s">
        <v>83</v>
      </c>
      <c r="BK309" s="174">
        <f>ROUND(I309*H309,2)</f>
        <v>0</v>
      </c>
      <c r="BL309" s="18" t="s">
        <v>148</v>
      </c>
      <c r="BM309" s="173" t="s">
        <v>492</v>
      </c>
    </row>
    <row r="310" spans="1:65" s="13" customFormat="1" ht="11.25">
      <c r="B310" s="175"/>
      <c r="D310" s="176" t="s">
        <v>155</v>
      </c>
      <c r="E310" s="177" t="s">
        <v>1</v>
      </c>
      <c r="F310" s="178" t="s">
        <v>493</v>
      </c>
      <c r="H310" s="179">
        <v>8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155</v>
      </c>
      <c r="AU310" s="177" t="s">
        <v>85</v>
      </c>
      <c r="AV310" s="13" t="s">
        <v>85</v>
      </c>
      <c r="AW310" s="13" t="s">
        <v>32</v>
      </c>
      <c r="AX310" s="13" t="s">
        <v>83</v>
      </c>
      <c r="AY310" s="177" t="s">
        <v>129</v>
      </c>
    </row>
    <row r="311" spans="1:65" s="2" customFormat="1" ht="21.75" customHeight="1">
      <c r="A311" s="33"/>
      <c r="B311" s="161"/>
      <c r="C311" s="212" t="s">
        <v>494</v>
      </c>
      <c r="D311" s="212" t="s">
        <v>411</v>
      </c>
      <c r="E311" s="213" t="s">
        <v>495</v>
      </c>
      <c r="F311" s="214" t="s">
        <v>496</v>
      </c>
      <c r="G311" s="215" t="s">
        <v>162</v>
      </c>
      <c r="H311" s="216">
        <v>8</v>
      </c>
      <c r="I311" s="217"/>
      <c r="J311" s="218">
        <f>ROUND(I311*H311,2)</f>
        <v>0</v>
      </c>
      <c r="K311" s="214" t="s">
        <v>1</v>
      </c>
      <c r="L311" s="219"/>
      <c r="M311" s="220" t="s">
        <v>1</v>
      </c>
      <c r="N311" s="221" t="s">
        <v>40</v>
      </c>
      <c r="O311" s="59"/>
      <c r="P311" s="171">
        <f>O311*H311</f>
        <v>0</v>
      </c>
      <c r="Q311" s="171">
        <v>2.3E-3</v>
      </c>
      <c r="R311" s="171">
        <f>Q311*H311</f>
        <v>1.84E-2</v>
      </c>
      <c r="S311" s="171">
        <v>0</v>
      </c>
      <c r="T311" s="17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3" t="s">
        <v>238</v>
      </c>
      <c r="AT311" s="173" t="s">
        <v>411</v>
      </c>
      <c r="AU311" s="173" t="s">
        <v>85</v>
      </c>
      <c r="AY311" s="18" t="s">
        <v>129</v>
      </c>
      <c r="BE311" s="174">
        <f>IF(N311="základní",J311,0)</f>
        <v>0</v>
      </c>
      <c r="BF311" s="174">
        <f>IF(N311="snížená",J311,0)</f>
        <v>0</v>
      </c>
      <c r="BG311" s="174">
        <f>IF(N311="zákl. přenesená",J311,0)</f>
        <v>0</v>
      </c>
      <c r="BH311" s="174">
        <f>IF(N311="sníž. přenesená",J311,0)</f>
        <v>0</v>
      </c>
      <c r="BI311" s="174">
        <f>IF(N311="nulová",J311,0)</f>
        <v>0</v>
      </c>
      <c r="BJ311" s="18" t="s">
        <v>83</v>
      </c>
      <c r="BK311" s="174">
        <f>ROUND(I311*H311,2)</f>
        <v>0</v>
      </c>
      <c r="BL311" s="18" t="s">
        <v>148</v>
      </c>
      <c r="BM311" s="173" t="s">
        <v>497</v>
      </c>
    </row>
    <row r="312" spans="1:65" s="2" customFormat="1" ht="21.75" customHeight="1">
      <c r="A312" s="33"/>
      <c r="B312" s="161"/>
      <c r="C312" s="162" t="s">
        <v>498</v>
      </c>
      <c r="D312" s="162" t="s">
        <v>132</v>
      </c>
      <c r="E312" s="163" t="s">
        <v>499</v>
      </c>
      <c r="F312" s="164" t="s">
        <v>500</v>
      </c>
      <c r="G312" s="165" t="s">
        <v>162</v>
      </c>
      <c r="H312" s="166">
        <v>8</v>
      </c>
      <c r="I312" s="167"/>
      <c r="J312" s="168">
        <f>ROUND(I312*H312,2)</f>
        <v>0</v>
      </c>
      <c r="K312" s="164" t="s">
        <v>136</v>
      </c>
      <c r="L312" s="34"/>
      <c r="M312" s="169" t="s">
        <v>1</v>
      </c>
      <c r="N312" s="170" t="s">
        <v>40</v>
      </c>
      <c r="O312" s="59"/>
      <c r="P312" s="171">
        <f>O312*H312</f>
        <v>0</v>
      </c>
      <c r="Q312" s="171">
        <v>6.0000000000000002E-5</v>
      </c>
      <c r="R312" s="171">
        <f>Q312*H312</f>
        <v>4.8000000000000001E-4</v>
      </c>
      <c r="S312" s="171">
        <v>0</v>
      </c>
      <c r="T312" s="17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73" t="s">
        <v>148</v>
      </c>
      <c r="AT312" s="173" t="s">
        <v>132</v>
      </c>
      <c r="AU312" s="173" t="s">
        <v>85</v>
      </c>
      <c r="AY312" s="18" t="s">
        <v>129</v>
      </c>
      <c r="BE312" s="174">
        <f>IF(N312="základní",J312,0)</f>
        <v>0</v>
      </c>
      <c r="BF312" s="174">
        <f>IF(N312="snížená",J312,0)</f>
        <v>0</v>
      </c>
      <c r="BG312" s="174">
        <f>IF(N312="zákl. přenesená",J312,0)</f>
        <v>0</v>
      </c>
      <c r="BH312" s="174">
        <f>IF(N312="sníž. přenesená",J312,0)</f>
        <v>0</v>
      </c>
      <c r="BI312" s="174">
        <f>IF(N312="nulová",J312,0)</f>
        <v>0</v>
      </c>
      <c r="BJ312" s="18" t="s">
        <v>83</v>
      </c>
      <c r="BK312" s="174">
        <f>ROUND(I312*H312,2)</f>
        <v>0</v>
      </c>
      <c r="BL312" s="18" t="s">
        <v>148</v>
      </c>
      <c r="BM312" s="173" t="s">
        <v>501</v>
      </c>
    </row>
    <row r="313" spans="1:65" s="2" customFormat="1" ht="16.5" customHeight="1">
      <c r="A313" s="33"/>
      <c r="B313" s="161"/>
      <c r="C313" s="212" t="s">
        <v>502</v>
      </c>
      <c r="D313" s="212" t="s">
        <v>411</v>
      </c>
      <c r="E313" s="213" t="s">
        <v>503</v>
      </c>
      <c r="F313" s="214" t="s">
        <v>504</v>
      </c>
      <c r="G313" s="215" t="s">
        <v>162</v>
      </c>
      <c r="H313" s="216">
        <v>24</v>
      </c>
      <c r="I313" s="217"/>
      <c r="J313" s="218">
        <f>ROUND(I313*H313,2)</f>
        <v>0</v>
      </c>
      <c r="K313" s="214" t="s">
        <v>136</v>
      </c>
      <c r="L313" s="219"/>
      <c r="M313" s="220" t="s">
        <v>1</v>
      </c>
      <c r="N313" s="221" t="s">
        <v>40</v>
      </c>
      <c r="O313" s="59"/>
      <c r="P313" s="171">
        <f>O313*H313</f>
        <v>0</v>
      </c>
      <c r="Q313" s="171">
        <v>3.5400000000000002E-3</v>
      </c>
      <c r="R313" s="171">
        <f>Q313*H313</f>
        <v>8.4960000000000008E-2</v>
      </c>
      <c r="S313" s="171">
        <v>0</v>
      </c>
      <c r="T313" s="17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3" t="s">
        <v>238</v>
      </c>
      <c r="AT313" s="173" t="s">
        <v>411</v>
      </c>
      <c r="AU313" s="173" t="s">
        <v>85</v>
      </c>
      <c r="AY313" s="18" t="s">
        <v>129</v>
      </c>
      <c r="BE313" s="174">
        <f>IF(N313="základní",J313,0)</f>
        <v>0</v>
      </c>
      <c r="BF313" s="174">
        <f>IF(N313="snížená",J313,0)</f>
        <v>0</v>
      </c>
      <c r="BG313" s="174">
        <f>IF(N313="zákl. přenesená",J313,0)</f>
        <v>0</v>
      </c>
      <c r="BH313" s="174">
        <f>IF(N313="sníž. přenesená",J313,0)</f>
        <v>0</v>
      </c>
      <c r="BI313" s="174">
        <f>IF(N313="nulová",J313,0)</f>
        <v>0</v>
      </c>
      <c r="BJ313" s="18" t="s">
        <v>83</v>
      </c>
      <c r="BK313" s="174">
        <f>ROUND(I313*H313,2)</f>
        <v>0</v>
      </c>
      <c r="BL313" s="18" t="s">
        <v>148</v>
      </c>
      <c r="BM313" s="173" t="s">
        <v>505</v>
      </c>
    </row>
    <row r="314" spans="1:65" s="13" customFormat="1" ht="11.25">
      <c r="B314" s="175"/>
      <c r="D314" s="176" t="s">
        <v>155</v>
      </c>
      <c r="E314" s="177" t="s">
        <v>1</v>
      </c>
      <c r="F314" s="178" t="s">
        <v>506</v>
      </c>
      <c r="H314" s="179">
        <v>24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155</v>
      </c>
      <c r="AU314" s="177" t="s">
        <v>85</v>
      </c>
      <c r="AV314" s="13" t="s">
        <v>85</v>
      </c>
      <c r="AW314" s="13" t="s">
        <v>32</v>
      </c>
      <c r="AX314" s="13" t="s">
        <v>83</v>
      </c>
      <c r="AY314" s="177" t="s">
        <v>129</v>
      </c>
    </row>
    <row r="315" spans="1:65" s="2" customFormat="1" ht="21.75" customHeight="1">
      <c r="A315" s="33"/>
      <c r="B315" s="161"/>
      <c r="C315" s="162" t="s">
        <v>507</v>
      </c>
      <c r="D315" s="162" t="s">
        <v>132</v>
      </c>
      <c r="E315" s="163" t="s">
        <v>508</v>
      </c>
      <c r="F315" s="164" t="s">
        <v>509</v>
      </c>
      <c r="G315" s="165" t="s">
        <v>162</v>
      </c>
      <c r="H315" s="166">
        <v>8</v>
      </c>
      <c r="I315" s="167"/>
      <c r="J315" s="168">
        <f>ROUND(I315*H315,2)</f>
        <v>0</v>
      </c>
      <c r="K315" s="164" t="s">
        <v>136</v>
      </c>
      <c r="L315" s="34"/>
      <c r="M315" s="169" t="s">
        <v>1</v>
      </c>
      <c r="N315" s="170" t="s">
        <v>40</v>
      </c>
      <c r="O315" s="59"/>
      <c r="P315" s="171">
        <f>O315*H315</f>
        <v>0</v>
      </c>
      <c r="Q315" s="171">
        <v>0</v>
      </c>
      <c r="R315" s="171">
        <f>Q315*H315</f>
        <v>0</v>
      </c>
      <c r="S315" s="171">
        <v>0</v>
      </c>
      <c r="T315" s="17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3" t="s">
        <v>148</v>
      </c>
      <c r="AT315" s="173" t="s">
        <v>132</v>
      </c>
      <c r="AU315" s="173" t="s">
        <v>85</v>
      </c>
      <c r="AY315" s="18" t="s">
        <v>129</v>
      </c>
      <c r="BE315" s="174">
        <f>IF(N315="základní",J315,0)</f>
        <v>0</v>
      </c>
      <c r="BF315" s="174">
        <f>IF(N315="snížená",J315,0)</f>
        <v>0</v>
      </c>
      <c r="BG315" s="174">
        <f>IF(N315="zákl. přenesená",J315,0)</f>
        <v>0</v>
      </c>
      <c r="BH315" s="174">
        <f>IF(N315="sníž. přenesená",J315,0)</f>
        <v>0</v>
      </c>
      <c r="BI315" s="174">
        <f>IF(N315="nulová",J315,0)</f>
        <v>0</v>
      </c>
      <c r="BJ315" s="18" t="s">
        <v>83</v>
      </c>
      <c r="BK315" s="174">
        <f>ROUND(I315*H315,2)</f>
        <v>0</v>
      </c>
      <c r="BL315" s="18" t="s">
        <v>148</v>
      </c>
      <c r="BM315" s="173" t="s">
        <v>510</v>
      </c>
    </row>
    <row r="316" spans="1:65" s="2" customFormat="1" ht="21.75" customHeight="1">
      <c r="A316" s="33"/>
      <c r="B316" s="161"/>
      <c r="C316" s="162" t="s">
        <v>511</v>
      </c>
      <c r="D316" s="162" t="s">
        <v>132</v>
      </c>
      <c r="E316" s="163" t="s">
        <v>512</v>
      </c>
      <c r="F316" s="164" t="s">
        <v>513</v>
      </c>
      <c r="G316" s="165" t="s">
        <v>190</v>
      </c>
      <c r="H316" s="166">
        <v>8</v>
      </c>
      <c r="I316" s="167"/>
      <c r="J316" s="168">
        <f>ROUND(I316*H316,2)</f>
        <v>0</v>
      </c>
      <c r="K316" s="164" t="s">
        <v>136</v>
      </c>
      <c r="L316" s="34"/>
      <c r="M316" s="169" t="s">
        <v>1</v>
      </c>
      <c r="N316" s="170" t="s">
        <v>40</v>
      </c>
      <c r="O316" s="59"/>
      <c r="P316" s="171">
        <f>O316*H316</f>
        <v>0</v>
      </c>
      <c r="Q316" s="171">
        <v>3.6000000000000002E-4</v>
      </c>
      <c r="R316" s="171">
        <f>Q316*H316</f>
        <v>2.8800000000000002E-3</v>
      </c>
      <c r="S316" s="171">
        <v>0</v>
      </c>
      <c r="T316" s="17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73" t="s">
        <v>148</v>
      </c>
      <c r="AT316" s="173" t="s">
        <v>132</v>
      </c>
      <c r="AU316" s="173" t="s">
        <v>85</v>
      </c>
      <c r="AY316" s="18" t="s">
        <v>129</v>
      </c>
      <c r="BE316" s="174">
        <f>IF(N316="základní",J316,0)</f>
        <v>0</v>
      </c>
      <c r="BF316" s="174">
        <f>IF(N316="snížená",J316,0)</f>
        <v>0</v>
      </c>
      <c r="BG316" s="174">
        <f>IF(N316="zákl. přenesená",J316,0)</f>
        <v>0</v>
      </c>
      <c r="BH316" s="174">
        <f>IF(N316="sníž. přenesená",J316,0)</f>
        <v>0</v>
      </c>
      <c r="BI316" s="174">
        <f>IF(N316="nulová",J316,0)</f>
        <v>0</v>
      </c>
      <c r="BJ316" s="18" t="s">
        <v>83</v>
      </c>
      <c r="BK316" s="174">
        <f>ROUND(I316*H316,2)</f>
        <v>0</v>
      </c>
      <c r="BL316" s="18" t="s">
        <v>148</v>
      </c>
      <c r="BM316" s="173" t="s">
        <v>514</v>
      </c>
    </row>
    <row r="317" spans="1:65" s="2" customFormat="1" ht="16.5" customHeight="1">
      <c r="A317" s="33"/>
      <c r="B317" s="161"/>
      <c r="C317" s="212" t="s">
        <v>515</v>
      </c>
      <c r="D317" s="212" t="s">
        <v>411</v>
      </c>
      <c r="E317" s="213" t="s">
        <v>516</v>
      </c>
      <c r="F317" s="214" t="s">
        <v>517</v>
      </c>
      <c r="G317" s="215" t="s">
        <v>190</v>
      </c>
      <c r="H317" s="216">
        <v>24</v>
      </c>
      <c r="I317" s="217"/>
      <c r="J317" s="218">
        <f>ROUND(I317*H317,2)</f>
        <v>0</v>
      </c>
      <c r="K317" s="214" t="s">
        <v>1</v>
      </c>
      <c r="L317" s="219"/>
      <c r="M317" s="220" t="s">
        <v>1</v>
      </c>
      <c r="N317" s="221" t="s">
        <v>40</v>
      </c>
      <c r="O317" s="59"/>
      <c r="P317" s="171">
        <f>O317*H317</f>
        <v>0</v>
      </c>
      <c r="Q317" s="171">
        <v>2.0000000000000001E-4</v>
      </c>
      <c r="R317" s="171">
        <f>Q317*H317</f>
        <v>4.8000000000000004E-3</v>
      </c>
      <c r="S317" s="171">
        <v>0</v>
      </c>
      <c r="T317" s="17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3" t="s">
        <v>238</v>
      </c>
      <c r="AT317" s="173" t="s">
        <v>411</v>
      </c>
      <c r="AU317" s="173" t="s">
        <v>85</v>
      </c>
      <c r="AY317" s="18" t="s">
        <v>129</v>
      </c>
      <c r="BE317" s="174">
        <f>IF(N317="základní",J317,0)</f>
        <v>0</v>
      </c>
      <c r="BF317" s="174">
        <f>IF(N317="snížená",J317,0)</f>
        <v>0</v>
      </c>
      <c r="BG317" s="174">
        <f>IF(N317="zákl. přenesená",J317,0)</f>
        <v>0</v>
      </c>
      <c r="BH317" s="174">
        <f>IF(N317="sníž. přenesená",J317,0)</f>
        <v>0</v>
      </c>
      <c r="BI317" s="174">
        <f>IF(N317="nulová",J317,0)</f>
        <v>0</v>
      </c>
      <c r="BJ317" s="18" t="s">
        <v>83</v>
      </c>
      <c r="BK317" s="174">
        <f>ROUND(I317*H317,2)</f>
        <v>0</v>
      </c>
      <c r="BL317" s="18" t="s">
        <v>148</v>
      </c>
      <c r="BM317" s="173" t="s">
        <v>518</v>
      </c>
    </row>
    <row r="318" spans="1:65" s="13" customFormat="1" ht="11.25">
      <c r="B318" s="175"/>
      <c r="D318" s="176" t="s">
        <v>155</v>
      </c>
      <c r="E318" s="177" t="s">
        <v>1</v>
      </c>
      <c r="F318" s="178" t="s">
        <v>519</v>
      </c>
      <c r="H318" s="179">
        <v>24</v>
      </c>
      <c r="I318" s="180"/>
      <c r="L318" s="175"/>
      <c r="M318" s="181"/>
      <c r="N318" s="182"/>
      <c r="O318" s="182"/>
      <c r="P318" s="182"/>
      <c r="Q318" s="182"/>
      <c r="R318" s="182"/>
      <c r="S318" s="182"/>
      <c r="T318" s="183"/>
      <c r="AT318" s="177" t="s">
        <v>155</v>
      </c>
      <c r="AU318" s="177" t="s">
        <v>85</v>
      </c>
      <c r="AV318" s="13" t="s">
        <v>85</v>
      </c>
      <c r="AW318" s="13" t="s">
        <v>32</v>
      </c>
      <c r="AX318" s="13" t="s">
        <v>83</v>
      </c>
      <c r="AY318" s="177" t="s">
        <v>129</v>
      </c>
    </row>
    <row r="319" spans="1:65" s="2" customFormat="1" ht="16.5" customHeight="1">
      <c r="A319" s="33"/>
      <c r="B319" s="161"/>
      <c r="C319" s="212" t="s">
        <v>520</v>
      </c>
      <c r="D319" s="212" t="s">
        <v>411</v>
      </c>
      <c r="E319" s="213" t="s">
        <v>521</v>
      </c>
      <c r="F319" s="214" t="s">
        <v>522</v>
      </c>
      <c r="G319" s="215" t="s">
        <v>246</v>
      </c>
      <c r="H319" s="216">
        <v>24</v>
      </c>
      <c r="I319" s="217"/>
      <c r="J319" s="218">
        <f>ROUND(I319*H319,2)</f>
        <v>0</v>
      </c>
      <c r="K319" s="214" t="s">
        <v>1</v>
      </c>
      <c r="L319" s="219"/>
      <c r="M319" s="220" t="s">
        <v>1</v>
      </c>
      <c r="N319" s="221" t="s">
        <v>40</v>
      </c>
      <c r="O319" s="59"/>
      <c r="P319" s="171">
        <f>O319*H319</f>
        <v>0</v>
      </c>
      <c r="Q319" s="171">
        <v>0</v>
      </c>
      <c r="R319" s="171">
        <f>Q319*H319</f>
        <v>0</v>
      </c>
      <c r="S319" s="171">
        <v>0</v>
      </c>
      <c r="T319" s="17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3" t="s">
        <v>238</v>
      </c>
      <c r="AT319" s="173" t="s">
        <v>411</v>
      </c>
      <c r="AU319" s="173" t="s">
        <v>85</v>
      </c>
      <c r="AY319" s="18" t="s">
        <v>129</v>
      </c>
      <c r="BE319" s="174">
        <f>IF(N319="základní",J319,0)</f>
        <v>0</v>
      </c>
      <c r="BF319" s="174">
        <f>IF(N319="snížená",J319,0)</f>
        <v>0</v>
      </c>
      <c r="BG319" s="174">
        <f>IF(N319="zákl. přenesená",J319,0)</f>
        <v>0</v>
      </c>
      <c r="BH319" s="174">
        <f>IF(N319="sníž. přenesená",J319,0)</f>
        <v>0</v>
      </c>
      <c r="BI319" s="174">
        <f>IF(N319="nulová",J319,0)</f>
        <v>0</v>
      </c>
      <c r="BJ319" s="18" t="s">
        <v>83</v>
      </c>
      <c r="BK319" s="174">
        <f>ROUND(I319*H319,2)</f>
        <v>0</v>
      </c>
      <c r="BL319" s="18" t="s">
        <v>148</v>
      </c>
      <c r="BM319" s="173" t="s">
        <v>523</v>
      </c>
    </row>
    <row r="320" spans="1:65" s="13" customFormat="1" ht="11.25">
      <c r="B320" s="175"/>
      <c r="D320" s="176" t="s">
        <v>155</v>
      </c>
      <c r="E320" s="177" t="s">
        <v>1</v>
      </c>
      <c r="F320" s="178" t="s">
        <v>506</v>
      </c>
      <c r="H320" s="179">
        <v>24</v>
      </c>
      <c r="I320" s="180"/>
      <c r="L320" s="175"/>
      <c r="M320" s="181"/>
      <c r="N320" s="182"/>
      <c r="O320" s="182"/>
      <c r="P320" s="182"/>
      <c r="Q320" s="182"/>
      <c r="R320" s="182"/>
      <c r="S320" s="182"/>
      <c r="T320" s="183"/>
      <c r="AT320" s="177" t="s">
        <v>155</v>
      </c>
      <c r="AU320" s="177" t="s">
        <v>85</v>
      </c>
      <c r="AV320" s="13" t="s">
        <v>85</v>
      </c>
      <c r="AW320" s="13" t="s">
        <v>32</v>
      </c>
      <c r="AX320" s="13" t="s">
        <v>83</v>
      </c>
      <c r="AY320" s="177" t="s">
        <v>129</v>
      </c>
    </row>
    <row r="321" spans="1:65" s="2" customFormat="1" ht="16.5" customHeight="1">
      <c r="A321" s="33"/>
      <c r="B321" s="161"/>
      <c r="C321" s="212" t="s">
        <v>524</v>
      </c>
      <c r="D321" s="212" t="s">
        <v>411</v>
      </c>
      <c r="E321" s="213" t="s">
        <v>525</v>
      </c>
      <c r="F321" s="214" t="s">
        <v>526</v>
      </c>
      <c r="G321" s="215" t="s">
        <v>455</v>
      </c>
      <c r="H321" s="216">
        <v>6.34</v>
      </c>
      <c r="I321" s="217"/>
      <c r="J321" s="218">
        <f>ROUND(I321*H321,2)</f>
        <v>0</v>
      </c>
      <c r="K321" s="214" t="s">
        <v>1</v>
      </c>
      <c r="L321" s="219"/>
      <c r="M321" s="220" t="s">
        <v>1</v>
      </c>
      <c r="N321" s="221" t="s">
        <v>40</v>
      </c>
      <c r="O321" s="59"/>
      <c r="P321" s="171">
        <f>O321*H321</f>
        <v>0</v>
      </c>
      <c r="Q321" s="171">
        <v>1E-3</v>
      </c>
      <c r="R321" s="171">
        <f>Q321*H321</f>
        <v>6.3400000000000001E-3</v>
      </c>
      <c r="S321" s="171">
        <v>0</v>
      </c>
      <c r="T321" s="17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3" t="s">
        <v>238</v>
      </c>
      <c r="AT321" s="173" t="s">
        <v>411</v>
      </c>
      <c r="AU321" s="173" t="s">
        <v>85</v>
      </c>
      <c r="AY321" s="18" t="s">
        <v>129</v>
      </c>
      <c r="BE321" s="174">
        <f>IF(N321="základní",J321,0)</f>
        <v>0</v>
      </c>
      <c r="BF321" s="174">
        <f>IF(N321="snížená",J321,0)</f>
        <v>0</v>
      </c>
      <c r="BG321" s="174">
        <f>IF(N321="zákl. přenesená",J321,0)</f>
        <v>0</v>
      </c>
      <c r="BH321" s="174">
        <f>IF(N321="sníž. přenesená",J321,0)</f>
        <v>0</v>
      </c>
      <c r="BI321" s="174">
        <f>IF(N321="nulová",J321,0)</f>
        <v>0</v>
      </c>
      <c r="BJ321" s="18" t="s">
        <v>83</v>
      </c>
      <c r="BK321" s="174">
        <f>ROUND(I321*H321,2)</f>
        <v>0</v>
      </c>
      <c r="BL321" s="18" t="s">
        <v>148</v>
      </c>
      <c r="BM321" s="173" t="s">
        <v>527</v>
      </c>
    </row>
    <row r="322" spans="1:65" s="13" customFormat="1" ht="11.25">
      <c r="B322" s="175"/>
      <c r="D322" s="176" t="s">
        <v>155</v>
      </c>
      <c r="E322" s="177" t="s">
        <v>1</v>
      </c>
      <c r="F322" s="178" t="s">
        <v>528</v>
      </c>
      <c r="H322" s="179">
        <v>4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155</v>
      </c>
      <c r="AU322" s="177" t="s">
        <v>85</v>
      </c>
      <c r="AV322" s="13" t="s">
        <v>85</v>
      </c>
      <c r="AW322" s="13" t="s">
        <v>32</v>
      </c>
      <c r="AX322" s="13" t="s">
        <v>75</v>
      </c>
      <c r="AY322" s="177" t="s">
        <v>129</v>
      </c>
    </row>
    <row r="323" spans="1:65" s="13" customFormat="1" ht="11.25">
      <c r="B323" s="175"/>
      <c r="D323" s="176" t="s">
        <v>155</v>
      </c>
      <c r="E323" s="177" t="s">
        <v>1</v>
      </c>
      <c r="F323" s="178" t="s">
        <v>529</v>
      </c>
      <c r="H323" s="179">
        <v>2.34</v>
      </c>
      <c r="I323" s="180"/>
      <c r="L323" s="175"/>
      <c r="M323" s="181"/>
      <c r="N323" s="182"/>
      <c r="O323" s="182"/>
      <c r="P323" s="182"/>
      <c r="Q323" s="182"/>
      <c r="R323" s="182"/>
      <c r="S323" s="182"/>
      <c r="T323" s="183"/>
      <c r="AT323" s="177" t="s">
        <v>155</v>
      </c>
      <c r="AU323" s="177" t="s">
        <v>85</v>
      </c>
      <c r="AV323" s="13" t="s">
        <v>85</v>
      </c>
      <c r="AW323" s="13" t="s">
        <v>32</v>
      </c>
      <c r="AX323" s="13" t="s">
        <v>75</v>
      </c>
      <c r="AY323" s="177" t="s">
        <v>129</v>
      </c>
    </row>
    <row r="324" spans="1:65" s="16" customFormat="1" ht="11.25">
      <c r="B324" s="204"/>
      <c r="D324" s="176" t="s">
        <v>155</v>
      </c>
      <c r="E324" s="205" t="s">
        <v>1</v>
      </c>
      <c r="F324" s="206" t="s">
        <v>205</v>
      </c>
      <c r="H324" s="207">
        <v>6.34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155</v>
      </c>
      <c r="AU324" s="205" t="s">
        <v>85</v>
      </c>
      <c r="AV324" s="16" t="s">
        <v>148</v>
      </c>
      <c r="AW324" s="16" t="s">
        <v>32</v>
      </c>
      <c r="AX324" s="16" t="s">
        <v>83</v>
      </c>
      <c r="AY324" s="205" t="s">
        <v>129</v>
      </c>
    </row>
    <row r="325" spans="1:65" s="2" customFormat="1" ht="21.75" customHeight="1">
      <c r="A325" s="33"/>
      <c r="B325" s="161"/>
      <c r="C325" s="162" t="s">
        <v>530</v>
      </c>
      <c r="D325" s="162" t="s">
        <v>132</v>
      </c>
      <c r="E325" s="163" t="s">
        <v>531</v>
      </c>
      <c r="F325" s="164" t="s">
        <v>532</v>
      </c>
      <c r="G325" s="165" t="s">
        <v>190</v>
      </c>
      <c r="H325" s="166">
        <v>280</v>
      </c>
      <c r="I325" s="167"/>
      <c r="J325" s="168">
        <f>ROUND(I325*H325,2)</f>
        <v>0</v>
      </c>
      <c r="K325" s="164" t="s">
        <v>136</v>
      </c>
      <c r="L325" s="34"/>
      <c r="M325" s="169" t="s">
        <v>1</v>
      </c>
      <c r="N325" s="170" t="s">
        <v>40</v>
      </c>
      <c r="O325" s="59"/>
      <c r="P325" s="171">
        <f>O325*H325</f>
        <v>0</v>
      </c>
      <c r="Q325" s="171">
        <v>0</v>
      </c>
      <c r="R325" s="171">
        <f>Q325*H325</f>
        <v>0</v>
      </c>
      <c r="S325" s="171">
        <v>0</v>
      </c>
      <c r="T325" s="17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73" t="s">
        <v>148</v>
      </c>
      <c r="AT325" s="173" t="s">
        <v>132</v>
      </c>
      <c r="AU325" s="173" t="s">
        <v>85</v>
      </c>
      <c r="AY325" s="18" t="s">
        <v>129</v>
      </c>
      <c r="BE325" s="174">
        <f>IF(N325="základní",J325,0)</f>
        <v>0</v>
      </c>
      <c r="BF325" s="174">
        <f>IF(N325="snížená",J325,0)</f>
        <v>0</v>
      </c>
      <c r="BG325" s="174">
        <f>IF(N325="zákl. přenesená",J325,0)</f>
        <v>0</v>
      </c>
      <c r="BH325" s="174">
        <f>IF(N325="sníž. přenesená",J325,0)</f>
        <v>0</v>
      </c>
      <c r="BI325" s="174">
        <f>IF(N325="nulová",J325,0)</f>
        <v>0</v>
      </c>
      <c r="BJ325" s="18" t="s">
        <v>83</v>
      </c>
      <c r="BK325" s="174">
        <f>ROUND(I325*H325,2)</f>
        <v>0</v>
      </c>
      <c r="BL325" s="18" t="s">
        <v>148</v>
      </c>
      <c r="BM325" s="173" t="s">
        <v>533</v>
      </c>
    </row>
    <row r="326" spans="1:65" s="13" customFormat="1" ht="11.25">
      <c r="B326" s="175"/>
      <c r="D326" s="176" t="s">
        <v>155</v>
      </c>
      <c r="E326" s="177" t="s">
        <v>1</v>
      </c>
      <c r="F326" s="178" t="s">
        <v>534</v>
      </c>
      <c r="H326" s="179">
        <v>280</v>
      </c>
      <c r="I326" s="180"/>
      <c r="L326" s="175"/>
      <c r="M326" s="181"/>
      <c r="N326" s="182"/>
      <c r="O326" s="182"/>
      <c r="P326" s="182"/>
      <c r="Q326" s="182"/>
      <c r="R326" s="182"/>
      <c r="S326" s="182"/>
      <c r="T326" s="183"/>
      <c r="AT326" s="177" t="s">
        <v>155</v>
      </c>
      <c r="AU326" s="177" t="s">
        <v>85</v>
      </c>
      <c r="AV326" s="13" t="s">
        <v>85</v>
      </c>
      <c r="AW326" s="13" t="s">
        <v>32</v>
      </c>
      <c r="AX326" s="13" t="s">
        <v>83</v>
      </c>
      <c r="AY326" s="177" t="s">
        <v>129</v>
      </c>
    </row>
    <row r="327" spans="1:65" s="2" customFormat="1" ht="16.5" customHeight="1">
      <c r="A327" s="33"/>
      <c r="B327" s="161"/>
      <c r="C327" s="162" t="s">
        <v>535</v>
      </c>
      <c r="D327" s="162" t="s">
        <v>132</v>
      </c>
      <c r="E327" s="163" t="s">
        <v>536</v>
      </c>
      <c r="F327" s="164" t="s">
        <v>537</v>
      </c>
      <c r="G327" s="165" t="s">
        <v>190</v>
      </c>
      <c r="H327" s="166">
        <v>73.5</v>
      </c>
      <c r="I327" s="167"/>
      <c r="J327" s="168">
        <f>ROUND(I327*H327,2)</f>
        <v>0</v>
      </c>
      <c r="K327" s="164" t="s">
        <v>136</v>
      </c>
      <c r="L327" s="34"/>
      <c r="M327" s="169" t="s">
        <v>1</v>
      </c>
      <c r="N327" s="170" t="s">
        <v>40</v>
      </c>
      <c r="O327" s="59"/>
      <c r="P327" s="171">
        <f>O327*H327</f>
        <v>0</v>
      </c>
      <c r="Q327" s="171">
        <v>0</v>
      </c>
      <c r="R327" s="171">
        <f>Q327*H327</f>
        <v>0</v>
      </c>
      <c r="S327" s="171">
        <v>0</v>
      </c>
      <c r="T327" s="17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73" t="s">
        <v>148</v>
      </c>
      <c r="AT327" s="173" t="s">
        <v>132</v>
      </c>
      <c r="AU327" s="173" t="s">
        <v>85</v>
      </c>
      <c r="AY327" s="18" t="s">
        <v>129</v>
      </c>
      <c r="BE327" s="174">
        <f>IF(N327="základní",J327,0)</f>
        <v>0</v>
      </c>
      <c r="BF327" s="174">
        <f>IF(N327="snížená",J327,0)</f>
        <v>0</v>
      </c>
      <c r="BG327" s="174">
        <f>IF(N327="zákl. přenesená",J327,0)</f>
        <v>0</v>
      </c>
      <c r="BH327" s="174">
        <f>IF(N327="sníž. přenesená",J327,0)</f>
        <v>0</v>
      </c>
      <c r="BI327" s="174">
        <f>IF(N327="nulová",J327,0)</f>
        <v>0</v>
      </c>
      <c r="BJ327" s="18" t="s">
        <v>83</v>
      </c>
      <c r="BK327" s="174">
        <f>ROUND(I327*H327,2)</f>
        <v>0</v>
      </c>
      <c r="BL327" s="18" t="s">
        <v>148</v>
      </c>
      <c r="BM327" s="173" t="s">
        <v>538</v>
      </c>
    </row>
    <row r="328" spans="1:65" s="13" customFormat="1" ht="11.25">
      <c r="B328" s="175"/>
      <c r="D328" s="176" t="s">
        <v>155</v>
      </c>
      <c r="E328" s="177" t="s">
        <v>1</v>
      </c>
      <c r="F328" s="178" t="s">
        <v>539</v>
      </c>
      <c r="H328" s="179">
        <v>59</v>
      </c>
      <c r="I328" s="180"/>
      <c r="L328" s="175"/>
      <c r="M328" s="181"/>
      <c r="N328" s="182"/>
      <c r="O328" s="182"/>
      <c r="P328" s="182"/>
      <c r="Q328" s="182"/>
      <c r="R328" s="182"/>
      <c r="S328" s="182"/>
      <c r="T328" s="183"/>
      <c r="AT328" s="177" t="s">
        <v>155</v>
      </c>
      <c r="AU328" s="177" t="s">
        <v>85</v>
      </c>
      <c r="AV328" s="13" t="s">
        <v>85</v>
      </c>
      <c r="AW328" s="13" t="s">
        <v>32</v>
      </c>
      <c r="AX328" s="13" t="s">
        <v>75</v>
      </c>
      <c r="AY328" s="177" t="s">
        <v>129</v>
      </c>
    </row>
    <row r="329" spans="1:65" s="13" customFormat="1" ht="22.5">
      <c r="B329" s="175"/>
      <c r="D329" s="176" t="s">
        <v>155</v>
      </c>
      <c r="E329" s="177" t="s">
        <v>1</v>
      </c>
      <c r="F329" s="178" t="s">
        <v>540</v>
      </c>
      <c r="H329" s="179">
        <v>14.5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155</v>
      </c>
      <c r="AU329" s="177" t="s">
        <v>85</v>
      </c>
      <c r="AV329" s="13" t="s">
        <v>85</v>
      </c>
      <c r="AW329" s="13" t="s">
        <v>32</v>
      </c>
      <c r="AX329" s="13" t="s">
        <v>75</v>
      </c>
      <c r="AY329" s="177" t="s">
        <v>129</v>
      </c>
    </row>
    <row r="330" spans="1:65" s="16" customFormat="1" ht="11.25">
      <c r="B330" s="204"/>
      <c r="D330" s="176" t="s">
        <v>155</v>
      </c>
      <c r="E330" s="205" t="s">
        <v>1</v>
      </c>
      <c r="F330" s="206" t="s">
        <v>205</v>
      </c>
      <c r="H330" s="207">
        <v>73.5</v>
      </c>
      <c r="I330" s="208"/>
      <c r="L330" s="204"/>
      <c r="M330" s="209"/>
      <c r="N330" s="210"/>
      <c r="O330" s="210"/>
      <c r="P330" s="210"/>
      <c r="Q330" s="210"/>
      <c r="R330" s="210"/>
      <c r="S330" s="210"/>
      <c r="T330" s="211"/>
      <c r="AT330" s="205" t="s">
        <v>155</v>
      </c>
      <c r="AU330" s="205" t="s">
        <v>85</v>
      </c>
      <c r="AV330" s="16" t="s">
        <v>148</v>
      </c>
      <c r="AW330" s="16" t="s">
        <v>32</v>
      </c>
      <c r="AX330" s="16" t="s">
        <v>83</v>
      </c>
      <c r="AY330" s="205" t="s">
        <v>129</v>
      </c>
    </row>
    <row r="331" spans="1:65" s="2" customFormat="1" ht="21.75" customHeight="1">
      <c r="A331" s="33"/>
      <c r="B331" s="161"/>
      <c r="C331" s="212" t="s">
        <v>541</v>
      </c>
      <c r="D331" s="212" t="s">
        <v>411</v>
      </c>
      <c r="E331" s="213" t="s">
        <v>542</v>
      </c>
      <c r="F331" s="214" t="s">
        <v>543</v>
      </c>
      <c r="G331" s="215" t="s">
        <v>190</v>
      </c>
      <c r="H331" s="216">
        <v>73.5</v>
      </c>
      <c r="I331" s="217"/>
      <c r="J331" s="218">
        <f>ROUND(I331*H331,2)</f>
        <v>0</v>
      </c>
      <c r="K331" s="214" t="s">
        <v>1</v>
      </c>
      <c r="L331" s="219"/>
      <c r="M331" s="220" t="s">
        <v>1</v>
      </c>
      <c r="N331" s="221" t="s">
        <v>40</v>
      </c>
      <c r="O331" s="59"/>
      <c r="P331" s="171">
        <f>O331*H331</f>
        <v>0</v>
      </c>
      <c r="Q331" s="171">
        <v>2.9999999999999997E-4</v>
      </c>
      <c r="R331" s="171">
        <f>Q331*H331</f>
        <v>2.2049999999999997E-2</v>
      </c>
      <c r="S331" s="171">
        <v>0</v>
      </c>
      <c r="T331" s="17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3" t="s">
        <v>238</v>
      </c>
      <c r="AT331" s="173" t="s">
        <v>411</v>
      </c>
      <c r="AU331" s="173" t="s">
        <v>85</v>
      </c>
      <c r="AY331" s="18" t="s">
        <v>129</v>
      </c>
      <c r="BE331" s="174">
        <f>IF(N331="základní",J331,0)</f>
        <v>0</v>
      </c>
      <c r="BF331" s="174">
        <f>IF(N331="snížená",J331,0)</f>
        <v>0</v>
      </c>
      <c r="BG331" s="174">
        <f>IF(N331="zákl. přenesená",J331,0)</f>
        <v>0</v>
      </c>
      <c r="BH331" s="174">
        <f>IF(N331="sníž. přenesená",J331,0)</f>
        <v>0</v>
      </c>
      <c r="BI331" s="174">
        <f>IF(N331="nulová",J331,0)</f>
        <v>0</v>
      </c>
      <c r="BJ331" s="18" t="s">
        <v>83</v>
      </c>
      <c r="BK331" s="174">
        <f>ROUND(I331*H331,2)</f>
        <v>0</v>
      </c>
      <c r="BL331" s="18" t="s">
        <v>148</v>
      </c>
      <c r="BM331" s="173" t="s">
        <v>544</v>
      </c>
    </row>
    <row r="332" spans="1:65" s="2" customFormat="1" ht="21.75" customHeight="1">
      <c r="A332" s="33"/>
      <c r="B332" s="161"/>
      <c r="C332" s="162" t="s">
        <v>545</v>
      </c>
      <c r="D332" s="162" t="s">
        <v>132</v>
      </c>
      <c r="E332" s="163" t="s">
        <v>546</v>
      </c>
      <c r="F332" s="164" t="s">
        <v>547</v>
      </c>
      <c r="G332" s="165" t="s">
        <v>190</v>
      </c>
      <c r="H332" s="166">
        <v>81.5</v>
      </c>
      <c r="I332" s="167"/>
      <c r="J332" s="168">
        <f>ROUND(I332*H332,2)</f>
        <v>0</v>
      </c>
      <c r="K332" s="164" t="s">
        <v>136</v>
      </c>
      <c r="L332" s="34"/>
      <c r="M332" s="169" t="s">
        <v>1</v>
      </c>
      <c r="N332" s="170" t="s">
        <v>40</v>
      </c>
      <c r="O332" s="59"/>
      <c r="P332" s="171">
        <f>O332*H332</f>
        <v>0</v>
      </c>
      <c r="Q332" s="171">
        <v>0</v>
      </c>
      <c r="R332" s="171">
        <f>Q332*H332</f>
        <v>0</v>
      </c>
      <c r="S332" s="171">
        <v>0</v>
      </c>
      <c r="T332" s="17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73" t="s">
        <v>148</v>
      </c>
      <c r="AT332" s="173" t="s">
        <v>132</v>
      </c>
      <c r="AU332" s="173" t="s">
        <v>85</v>
      </c>
      <c r="AY332" s="18" t="s">
        <v>129</v>
      </c>
      <c r="BE332" s="174">
        <f>IF(N332="základní",J332,0)</f>
        <v>0</v>
      </c>
      <c r="BF332" s="174">
        <f>IF(N332="snížená",J332,0)</f>
        <v>0</v>
      </c>
      <c r="BG332" s="174">
        <f>IF(N332="zákl. přenesená",J332,0)</f>
        <v>0</v>
      </c>
      <c r="BH332" s="174">
        <f>IF(N332="sníž. přenesená",J332,0)</f>
        <v>0</v>
      </c>
      <c r="BI332" s="174">
        <f>IF(N332="nulová",J332,0)</f>
        <v>0</v>
      </c>
      <c r="BJ332" s="18" t="s">
        <v>83</v>
      </c>
      <c r="BK332" s="174">
        <f>ROUND(I332*H332,2)</f>
        <v>0</v>
      </c>
      <c r="BL332" s="18" t="s">
        <v>148</v>
      </c>
      <c r="BM332" s="173" t="s">
        <v>548</v>
      </c>
    </row>
    <row r="333" spans="1:65" s="13" customFormat="1" ht="11.25">
      <c r="B333" s="175"/>
      <c r="D333" s="176" t="s">
        <v>155</v>
      </c>
      <c r="E333" s="177" t="s">
        <v>1</v>
      </c>
      <c r="F333" s="178" t="s">
        <v>549</v>
      </c>
      <c r="H333" s="179">
        <v>8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77" t="s">
        <v>155</v>
      </c>
      <c r="AU333" s="177" t="s">
        <v>85</v>
      </c>
      <c r="AV333" s="13" t="s">
        <v>85</v>
      </c>
      <c r="AW333" s="13" t="s">
        <v>32</v>
      </c>
      <c r="AX333" s="13" t="s">
        <v>75</v>
      </c>
      <c r="AY333" s="177" t="s">
        <v>129</v>
      </c>
    </row>
    <row r="334" spans="1:65" s="13" customFormat="1" ht="11.25">
      <c r="B334" s="175"/>
      <c r="D334" s="176" t="s">
        <v>155</v>
      </c>
      <c r="E334" s="177" t="s">
        <v>1</v>
      </c>
      <c r="F334" s="178" t="s">
        <v>550</v>
      </c>
      <c r="H334" s="179">
        <v>73.5</v>
      </c>
      <c r="I334" s="180"/>
      <c r="L334" s="175"/>
      <c r="M334" s="181"/>
      <c r="N334" s="182"/>
      <c r="O334" s="182"/>
      <c r="P334" s="182"/>
      <c r="Q334" s="182"/>
      <c r="R334" s="182"/>
      <c r="S334" s="182"/>
      <c r="T334" s="183"/>
      <c r="AT334" s="177" t="s">
        <v>155</v>
      </c>
      <c r="AU334" s="177" t="s">
        <v>85</v>
      </c>
      <c r="AV334" s="13" t="s">
        <v>85</v>
      </c>
      <c r="AW334" s="13" t="s">
        <v>32</v>
      </c>
      <c r="AX334" s="13" t="s">
        <v>75</v>
      </c>
      <c r="AY334" s="177" t="s">
        <v>129</v>
      </c>
    </row>
    <row r="335" spans="1:65" s="16" customFormat="1" ht="11.25">
      <c r="B335" s="204"/>
      <c r="D335" s="176" t="s">
        <v>155</v>
      </c>
      <c r="E335" s="205" t="s">
        <v>1</v>
      </c>
      <c r="F335" s="206" t="s">
        <v>205</v>
      </c>
      <c r="H335" s="207">
        <v>81.5</v>
      </c>
      <c r="I335" s="208"/>
      <c r="L335" s="204"/>
      <c r="M335" s="209"/>
      <c r="N335" s="210"/>
      <c r="O335" s="210"/>
      <c r="P335" s="210"/>
      <c r="Q335" s="210"/>
      <c r="R335" s="210"/>
      <c r="S335" s="210"/>
      <c r="T335" s="211"/>
      <c r="AT335" s="205" t="s">
        <v>155</v>
      </c>
      <c r="AU335" s="205" t="s">
        <v>85</v>
      </c>
      <c r="AV335" s="16" t="s">
        <v>148</v>
      </c>
      <c r="AW335" s="16" t="s">
        <v>32</v>
      </c>
      <c r="AX335" s="16" t="s">
        <v>83</v>
      </c>
      <c r="AY335" s="205" t="s">
        <v>129</v>
      </c>
    </row>
    <row r="336" spans="1:65" s="2" customFormat="1" ht="16.5" customHeight="1">
      <c r="A336" s="33"/>
      <c r="B336" s="161"/>
      <c r="C336" s="212" t="s">
        <v>551</v>
      </c>
      <c r="D336" s="212" t="s">
        <v>411</v>
      </c>
      <c r="E336" s="213" t="s">
        <v>552</v>
      </c>
      <c r="F336" s="214" t="s">
        <v>553</v>
      </c>
      <c r="G336" s="215" t="s">
        <v>281</v>
      </c>
      <c r="H336" s="216">
        <v>0.75700000000000001</v>
      </c>
      <c r="I336" s="217"/>
      <c r="J336" s="218">
        <f>ROUND(I336*H336,2)</f>
        <v>0</v>
      </c>
      <c r="K336" s="214" t="s">
        <v>136</v>
      </c>
      <c r="L336" s="219"/>
      <c r="M336" s="220" t="s">
        <v>1</v>
      </c>
      <c r="N336" s="221" t="s">
        <v>40</v>
      </c>
      <c r="O336" s="59"/>
      <c r="P336" s="171">
        <f>O336*H336</f>
        <v>0</v>
      </c>
      <c r="Q336" s="171">
        <v>0.2</v>
      </c>
      <c r="R336" s="171">
        <f>Q336*H336</f>
        <v>0.15140000000000001</v>
      </c>
      <c r="S336" s="171">
        <v>0</v>
      </c>
      <c r="T336" s="17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3" t="s">
        <v>238</v>
      </c>
      <c r="AT336" s="173" t="s">
        <v>411</v>
      </c>
      <c r="AU336" s="173" t="s">
        <v>85</v>
      </c>
      <c r="AY336" s="18" t="s">
        <v>129</v>
      </c>
      <c r="BE336" s="174">
        <f>IF(N336="základní",J336,0)</f>
        <v>0</v>
      </c>
      <c r="BF336" s="174">
        <f>IF(N336="snížená",J336,0)</f>
        <v>0</v>
      </c>
      <c r="BG336" s="174">
        <f>IF(N336="zákl. přenesená",J336,0)</f>
        <v>0</v>
      </c>
      <c r="BH336" s="174">
        <f>IF(N336="sníž. přenesená",J336,0)</f>
        <v>0</v>
      </c>
      <c r="BI336" s="174">
        <f>IF(N336="nulová",J336,0)</f>
        <v>0</v>
      </c>
      <c r="BJ336" s="18" t="s">
        <v>83</v>
      </c>
      <c r="BK336" s="174">
        <f>ROUND(I336*H336,2)</f>
        <v>0</v>
      </c>
      <c r="BL336" s="18" t="s">
        <v>148</v>
      </c>
      <c r="BM336" s="173" t="s">
        <v>554</v>
      </c>
    </row>
    <row r="337" spans="1:65" s="13" customFormat="1" ht="11.25">
      <c r="B337" s="175"/>
      <c r="D337" s="176" t="s">
        <v>155</v>
      </c>
      <c r="E337" s="177" t="s">
        <v>1</v>
      </c>
      <c r="F337" s="178" t="s">
        <v>555</v>
      </c>
      <c r="H337" s="179">
        <v>7.35</v>
      </c>
      <c r="I337" s="180"/>
      <c r="L337" s="175"/>
      <c r="M337" s="181"/>
      <c r="N337" s="182"/>
      <c r="O337" s="182"/>
      <c r="P337" s="182"/>
      <c r="Q337" s="182"/>
      <c r="R337" s="182"/>
      <c r="S337" s="182"/>
      <c r="T337" s="183"/>
      <c r="AT337" s="177" t="s">
        <v>155</v>
      </c>
      <c r="AU337" s="177" t="s">
        <v>85</v>
      </c>
      <c r="AV337" s="13" t="s">
        <v>85</v>
      </c>
      <c r="AW337" s="13" t="s">
        <v>32</v>
      </c>
      <c r="AX337" s="13" t="s">
        <v>83</v>
      </c>
      <c r="AY337" s="177" t="s">
        <v>129</v>
      </c>
    </row>
    <row r="338" spans="1:65" s="13" customFormat="1" ht="11.25">
      <c r="B338" s="175"/>
      <c r="D338" s="176" t="s">
        <v>155</v>
      </c>
      <c r="F338" s="178" t="s">
        <v>556</v>
      </c>
      <c r="H338" s="179">
        <v>0.75700000000000001</v>
      </c>
      <c r="I338" s="180"/>
      <c r="L338" s="175"/>
      <c r="M338" s="181"/>
      <c r="N338" s="182"/>
      <c r="O338" s="182"/>
      <c r="P338" s="182"/>
      <c r="Q338" s="182"/>
      <c r="R338" s="182"/>
      <c r="S338" s="182"/>
      <c r="T338" s="183"/>
      <c r="AT338" s="177" t="s">
        <v>155</v>
      </c>
      <c r="AU338" s="177" t="s">
        <v>85</v>
      </c>
      <c r="AV338" s="13" t="s">
        <v>85</v>
      </c>
      <c r="AW338" s="13" t="s">
        <v>3</v>
      </c>
      <c r="AX338" s="13" t="s">
        <v>83</v>
      </c>
      <c r="AY338" s="177" t="s">
        <v>129</v>
      </c>
    </row>
    <row r="339" spans="1:65" s="2" customFormat="1" ht="16.5" customHeight="1">
      <c r="A339" s="33"/>
      <c r="B339" s="161"/>
      <c r="C339" s="162" t="s">
        <v>557</v>
      </c>
      <c r="D339" s="162" t="s">
        <v>132</v>
      </c>
      <c r="E339" s="163" t="s">
        <v>558</v>
      </c>
      <c r="F339" s="164" t="s">
        <v>559</v>
      </c>
      <c r="G339" s="165" t="s">
        <v>190</v>
      </c>
      <c r="H339" s="166">
        <v>152.4</v>
      </c>
      <c r="I339" s="167"/>
      <c r="J339" s="168">
        <f>ROUND(I339*H339,2)</f>
        <v>0</v>
      </c>
      <c r="K339" s="164" t="s">
        <v>136</v>
      </c>
      <c r="L339" s="34"/>
      <c r="M339" s="169" t="s">
        <v>1</v>
      </c>
      <c r="N339" s="170" t="s">
        <v>40</v>
      </c>
      <c r="O339" s="59"/>
      <c r="P339" s="171">
        <f>O339*H339</f>
        <v>0</v>
      </c>
      <c r="Q339" s="171">
        <v>0</v>
      </c>
      <c r="R339" s="171">
        <f>Q339*H339</f>
        <v>0</v>
      </c>
      <c r="S339" s="171">
        <v>0</v>
      </c>
      <c r="T339" s="17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73" t="s">
        <v>148</v>
      </c>
      <c r="AT339" s="173" t="s">
        <v>132</v>
      </c>
      <c r="AU339" s="173" t="s">
        <v>85</v>
      </c>
      <c r="AY339" s="18" t="s">
        <v>129</v>
      </c>
      <c r="BE339" s="174">
        <f>IF(N339="základní",J339,0)</f>
        <v>0</v>
      </c>
      <c r="BF339" s="174">
        <f>IF(N339="snížená",J339,0)</f>
        <v>0</v>
      </c>
      <c r="BG339" s="174">
        <f>IF(N339="zákl. přenesená",J339,0)</f>
        <v>0</v>
      </c>
      <c r="BH339" s="174">
        <f>IF(N339="sníž. přenesená",J339,0)</f>
        <v>0</v>
      </c>
      <c r="BI339" s="174">
        <f>IF(N339="nulová",J339,0)</f>
        <v>0</v>
      </c>
      <c r="BJ339" s="18" t="s">
        <v>83</v>
      </c>
      <c r="BK339" s="174">
        <f>ROUND(I339*H339,2)</f>
        <v>0</v>
      </c>
      <c r="BL339" s="18" t="s">
        <v>148</v>
      </c>
      <c r="BM339" s="173" t="s">
        <v>560</v>
      </c>
    </row>
    <row r="340" spans="1:65" s="13" customFormat="1" ht="11.25">
      <c r="B340" s="175"/>
      <c r="D340" s="176" t="s">
        <v>155</v>
      </c>
      <c r="E340" s="177" t="s">
        <v>1</v>
      </c>
      <c r="F340" s="178" t="s">
        <v>561</v>
      </c>
      <c r="H340" s="179">
        <v>152.4</v>
      </c>
      <c r="I340" s="180"/>
      <c r="L340" s="175"/>
      <c r="M340" s="181"/>
      <c r="N340" s="182"/>
      <c r="O340" s="182"/>
      <c r="P340" s="182"/>
      <c r="Q340" s="182"/>
      <c r="R340" s="182"/>
      <c r="S340" s="182"/>
      <c r="T340" s="183"/>
      <c r="AT340" s="177" t="s">
        <v>155</v>
      </c>
      <c r="AU340" s="177" t="s">
        <v>85</v>
      </c>
      <c r="AV340" s="13" t="s">
        <v>85</v>
      </c>
      <c r="AW340" s="13" t="s">
        <v>32</v>
      </c>
      <c r="AX340" s="13" t="s">
        <v>83</v>
      </c>
      <c r="AY340" s="177" t="s">
        <v>129</v>
      </c>
    </row>
    <row r="341" spans="1:65" s="2" customFormat="1" ht="16.5" customHeight="1">
      <c r="A341" s="33"/>
      <c r="B341" s="161"/>
      <c r="C341" s="162" t="s">
        <v>562</v>
      </c>
      <c r="D341" s="162" t="s">
        <v>132</v>
      </c>
      <c r="E341" s="163" t="s">
        <v>563</v>
      </c>
      <c r="F341" s="164" t="s">
        <v>564</v>
      </c>
      <c r="G341" s="165" t="s">
        <v>281</v>
      </c>
      <c r="H341" s="166">
        <v>15.24</v>
      </c>
      <c r="I341" s="167"/>
      <c r="J341" s="168">
        <f>ROUND(I341*H341,2)</f>
        <v>0</v>
      </c>
      <c r="K341" s="164" t="s">
        <v>136</v>
      </c>
      <c r="L341" s="34"/>
      <c r="M341" s="169" t="s">
        <v>1</v>
      </c>
      <c r="N341" s="170" t="s">
        <v>40</v>
      </c>
      <c r="O341" s="59"/>
      <c r="P341" s="171">
        <f>O341*H341</f>
        <v>0</v>
      </c>
      <c r="Q341" s="171">
        <v>0</v>
      </c>
      <c r="R341" s="171">
        <f>Q341*H341</f>
        <v>0</v>
      </c>
      <c r="S341" s="171">
        <v>0</v>
      </c>
      <c r="T341" s="17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73" t="s">
        <v>148</v>
      </c>
      <c r="AT341" s="173" t="s">
        <v>132</v>
      </c>
      <c r="AU341" s="173" t="s">
        <v>85</v>
      </c>
      <c r="AY341" s="18" t="s">
        <v>129</v>
      </c>
      <c r="BE341" s="174">
        <f>IF(N341="základní",J341,0)</f>
        <v>0</v>
      </c>
      <c r="BF341" s="174">
        <f>IF(N341="snížená",J341,0)</f>
        <v>0</v>
      </c>
      <c r="BG341" s="174">
        <f>IF(N341="zákl. přenesená",J341,0)</f>
        <v>0</v>
      </c>
      <c r="BH341" s="174">
        <f>IF(N341="sníž. přenesená",J341,0)</f>
        <v>0</v>
      </c>
      <c r="BI341" s="174">
        <f>IF(N341="nulová",J341,0)</f>
        <v>0</v>
      </c>
      <c r="BJ341" s="18" t="s">
        <v>83</v>
      </c>
      <c r="BK341" s="174">
        <f>ROUND(I341*H341,2)</f>
        <v>0</v>
      </c>
      <c r="BL341" s="18" t="s">
        <v>148</v>
      </c>
      <c r="BM341" s="173" t="s">
        <v>565</v>
      </c>
    </row>
    <row r="342" spans="1:65" s="13" customFormat="1" ht="11.25">
      <c r="B342" s="175"/>
      <c r="D342" s="176" t="s">
        <v>155</v>
      </c>
      <c r="E342" s="177" t="s">
        <v>1</v>
      </c>
      <c r="F342" s="178" t="s">
        <v>566</v>
      </c>
      <c r="H342" s="179">
        <v>15.24</v>
      </c>
      <c r="I342" s="180"/>
      <c r="L342" s="175"/>
      <c r="M342" s="181"/>
      <c r="N342" s="182"/>
      <c r="O342" s="182"/>
      <c r="P342" s="182"/>
      <c r="Q342" s="182"/>
      <c r="R342" s="182"/>
      <c r="S342" s="182"/>
      <c r="T342" s="183"/>
      <c r="AT342" s="177" t="s">
        <v>155</v>
      </c>
      <c r="AU342" s="177" t="s">
        <v>85</v>
      </c>
      <c r="AV342" s="13" t="s">
        <v>85</v>
      </c>
      <c r="AW342" s="13" t="s">
        <v>32</v>
      </c>
      <c r="AX342" s="13" t="s">
        <v>83</v>
      </c>
      <c r="AY342" s="177" t="s">
        <v>129</v>
      </c>
    </row>
    <row r="343" spans="1:65" s="2" customFormat="1" ht="16.5" customHeight="1">
      <c r="A343" s="33"/>
      <c r="B343" s="161"/>
      <c r="C343" s="162" t="s">
        <v>567</v>
      </c>
      <c r="D343" s="162" t="s">
        <v>132</v>
      </c>
      <c r="E343" s="163" t="s">
        <v>568</v>
      </c>
      <c r="F343" s="164" t="s">
        <v>569</v>
      </c>
      <c r="G343" s="165" t="s">
        <v>281</v>
      </c>
      <c r="H343" s="166">
        <v>1.5</v>
      </c>
      <c r="I343" s="167"/>
      <c r="J343" s="168">
        <f>ROUND(I343*H343,2)</f>
        <v>0</v>
      </c>
      <c r="K343" s="164" t="s">
        <v>136</v>
      </c>
      <c r="L343" s="34"/>
      <c r="M343" s="169" t="s">
        <v>1</v>
      </c>
      <c r="N343" s="170" t="s">
        <v>40</v>
      </c>
      <c r="O343" s="59"/>
      <c r="P343" s="171">
        <f>O343*H343</f>
        <v>0</v>
      </c>
      <c r="Q343" s="171">
        <v>0</v>
      </c>
      <c r="R343" s="171">
        <f>Q343*H343</f>
        <v>0</v>
      </c>
      <c r="S343" s="171">
        <v>0</v>
      </c>
      <c r="T343" s="17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3" t="s">
        <v>148</v>
      </c>
      <c r="AT343" s="173" t="s">
        <v>132</v>
      </c>
      <c r="AU343" s="173" t="s">
        <v>85</v>
      </c>
      <c r="AY343" s="18" t="s">
        <v>129</v>
      </c>
      <c r="BE343" s="174">
        <f>IF(N343="základní",J343,0)</f>
        <v>0</v>
      </c>
      <c r="BF343" s="174">
        <f>IF(N343="snížená",J343,0)</f>
        <v>0</v>
      </c>
      <c r="BG343" s="174">
        <f>IF(N343="zákl. přenesená",J343,0)</f>
        <v>0</v>
      </c>
      <c r="BH343" s="174">
        <f>IF(N343="sníž. přenesená",J343,0)</f>
        <v>0</v>
      </c>
      <c r="BI343" s="174">
        <f>IF(N343="nulová",J343,0)</f>
        <v>0</v>
      </c>
      <c r="BJ343" s="18" t="s">
        <v>83</v>
      </c>
      <c r="BK343" s="174">
        <f>ROUND(I343*H343,2)</f>
        <v>0</v>
      </c>
      <c r="BL343" s="18" t="s">
        <v>148</v>
      </c>
      <c r="BM343" s="173" t="s">
        <v>570</v>
      </c>
    </row>
    <row r="344" spans="1:65" s="13" customFormat="1" ht="11.25">
      <c r="B344" s="175"/>
      <c r="D344" s="176" t="s">
        <v>155</v>
      </c>
      <c r="E344" s="177" t="s">
        <v>1</v>
      </c>
      <c r="F344" s="178" t="s">
        <v>571</v>
      </c>
      <c r="H344" s="179">
        <v>0.8</v>
      </c>
      <c r="I344" s="180"/>
      <c r="L344" s="175"/>
      <c r="M344" s="181"/>
      <c r="N344" s="182"/>
      <c r="O344" s="182"/>
      <c r="P344" s="182"/>
      <c r="Q344" s="182"/>
      <c r="R344" s="182"/>
      <c r="S344" s="182"/>
      <c r="T344" s="183"/>
      <c r="AT344" s="177" t="s">
        <v>155</v>
      </c>
      <c r="AU344" s="177" t="s">
        <v>85</v>
      </c>
      <c r="AV344" s="13" t="s">
        <v>85</v>
      </c>
      <c r="AW344" s="13" t="s">
        <v>32</v>
      </c>
      <c r="AX344" s="13" t="s">
        <v>75</v>
      </c>
      <c r="AY344" s="177" t="s">
        <v>129</v>
      </c>
    </row>
    <row r="345" spans="1:65" s="13" customFormat="1" ht="11.25">
      <c r="B345" s="175"/>
      <c r="D345" s="176" t="s">
        <v>155</v>
      </c>
      <c r="E345" s="177" t="s">
        <v>1</v>
      </c>
      <c r="F345" s="178" t="s">
        <v>572</v>
      </c>
      <c r="H345" s="179">
        <v>0.7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155</v>
      </c>
      <c r="AU345" s="177" t="s">
        <v>85</v>
      </c>
      <c r="AV345" s="13" t="s">
        <v>85</v>
      </c>
      <c r="AW345" s="13" t="s">
        <v>32</v>
      </c>
      <c r="AX345" s="13" t="s">
        <v>75</v>
      </c>
      <c r="AY345" s="177" t="s">
        <v>129</v>
      </c>
    </row>
    <row r="346" spans="1:65" s="16" customFormat="1" ht="11.25">
      <c r="B346" s="204"/>
      <c r="D346" s="176" t="s">
        <v>155</v>
      </c>
      <c r="E346" s="205" t="s">
        <v>1</v>
      </c>
      <c r="F346" s="206" t="s">
        <v>205</v>
      </c>
      <c r="H346" s="207">
        <v>1.5</v>
      </c>
      <c r="I346" s="208"/>
      <c r="L346" s="204"/>
      <c r="M346" s="209"/>
      <c r="N346" s="210"/>
      <c r="O346" s="210"/>
      <c r="P346" s="210"/>
      <c r="Q346" s="210"/>
      <c r="R346" s="210"/>
      <c r="S346" s="210"/>
      <c r="T346" s="211"/>
      <c r="AT346" s="205" t="s">
        <v>155</v>
      </c>
      <c r="AU346" s="205" t="s">
        <v>85</v>
      </c>
      <c r="AV346" s="16" t="s">
        <v>148</v>
      </c>
      <c r="AW346" s="16" t="s">
        <v>32</v>
      </c>
      <c r="AX346" s="16" t="s">
        <v>83</v>
      </c>
      <c r="AY346" s="205" t="s">
        <v>129</v>
      </c>
    </row>
    <row r="347" spans="1:65" s="2" customFormat="1" ht="16.5" customHeight="1">
      <c r="A347" s="33"/>
      <c r="B347" s="161"/>
      <c r="C347" s="162" t="s">
        <v>573</v>
      </c>
      <c r="D347" s="162" t="s">
        <v>132</v>
      </c>
      <c r="E347" s="163" t="s">
        <v>574</v>
      </c>
      <c r="F347" s="164" t="s">
        <v>569</v>
      </c>
      <c r="G347" s="165" t="s">
        <v>281</v>
      </c>
      <c r="H347" s="166">
        <v>15.24</v>
      </c>
      <c r="I347" s="167"/>
      <c r="J347" s="168">
        <f>ROUND(I347*H347,2)</f>
        <v>0</v>
      </c>
      <c r="K347" s="164" t="s">
        <v>1</v>
      </c>
      <c r="L347" s="34"/>
      <c r="M347" s="169" t="s">
        <v>1</v>
      </c>
      <c r="N347" s="170" t="s">
        <v>40</v>
      </c>
      <c r="O347" s="59"/>
      <c r="P347" s="171">
        <f>O347*H347</f>
        <v>0</v>
      </c>
      <c r="Q347" s="171">
        <v>0</v>
      </c>
      <c r="R347" s="171">
        <f>Q347*H347</f>
        <v>0</v>
      </c>
      <c r="S347" s="171">
        <v>0</v>
      </c>
      <c r="T347" s="17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73" t="s">
        <v>148</v>
      </c>
      <c r="AT347" s="173" t="s">
        <v>132</v>
      </c>
      <c r="AU347" s="173" t="s">
        <v>85</v>
      </c>
      <c r="AY347" s="18" t="s">
        <v>129</v>
      </c>
      <c r="BE347" s="174">
        <f>IF(N347="základní",J347,0)</f>
        <v>0</v>
      </c>
      <c r="BF347" s="174">
        <f>IF(N347="snížená",J347,0)</f>
        <v>0</v>
      </c>
      <c r="BG347" s="174">
        <f>IF(N347="zákl. přenesená",J347,0)</f>
        <v>0</v>
      </c>
      <c r="BH347" s="174">
        <f>IF(N347="sníž. přenesená",J347,0)</f>
        <v>0</v>
      </c>
      <c r="BI347" s="174">
        <f>IF(N347="nulová",J347,0)</f>
        <v>0</v>
      </c>
      <c r="BJ347" s="18" t="s">
        <v>83</v>
      </c>
      <c r="BK347" s="174">
        <f>ROUND(I347*H347,2)</f>
        <v>0</v>
      </c>
      <c r="BL347" s="18" t="s">
        <v>148</v>
      </c>
      <c r="BM347" s="173" t="s">
        <v>575</v>
      </c>
    </row>
    <row r="348" spans="1:65" s="13" customFormat="1" ht="11.25">
      <c r="B348" s="175"/>
      <c r="D348" s="176" t="s">
        <v>155</v>
      </c>
      <c r="E348" s="177" t="s">
        <v>1</v>
      </c>
      <c r="F348" s="178" t="s">
        <v>576</v>
      </c>
      <c r="H348" s="179">
        <v>15.24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77" t="s">
        <v>155</v>
      </c>
      <c r="AU348" s="177" t="s">
        <v>85</v>
      </c>
      <c r="AV348" s="13" t="s">
        <v>85</v>
      </c>
      <c r="AW348" s="13" t="s">
        <v>32</v>
      </c>
      <c r="AX348" s="13" t="s">
        <v>83</v>
      </c>
      <c r="AY348" s="177" t="s">
        <v>129</v>
      </c>
    </row>
    <row r="349" spans="1:65" s="2" customFormat="1" ht="21.75" customHeight="1">
      <c r="A349" s="33"/>
      <c r="B349" s="161"/>
      <c r="C349" s="162" t="s">
        <v>577</v>
      </c>
      <c r="D349" s="162" t="s">
        <v>132</v>
      </c>
      <c r="E349" s="163" t="s">
        <v>578</v>
      </c>
      <c r="F349" s="164" t="s">
        <v>579</v>
      </c>
      <c r="G349" s="165" t="s">
        <v>281</v>
      </c>
      <c r="H349" s="166">
        <v>33.58</v>
      </c>
      <c r="I349" s="167"/>
      <c r="J349" s="168">
        <f>ROUND(I349*H349,2)</f>
        <v>0</v>
      </c>
      <c r="K349" s="164" t="s">
        <v>136</v>
      </c>
      <c r="L349" s="34"/>
      <c r="M349" s="169" t="s">
        <v>1</v>
      </c>
      <c r="N349" s="170" t="s">
        <v>40</v>
      </c>
      <c r="O349" s="59"/>
      <c r="P349" s="171">
        <f>O349*H349</f>
        <v>0</v>
      </c>
      <c r="Q349" s="171">
        <v>0</v>
      </c>
      <c r="R349" s="171">
        <f>Q349*H349</f>
        <v>0</v>
      </c>
      <c r="S349" s="171">
        <v>0</v>
      </c>
      <c r="T349" s="17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73" t="s">
        <v>148</v>
      </c>
      <c r="AT349" s="173" t="s">
        <v>132</v>
      </c>
      <c r="AU349" s="173" t="s">
        <v>85</v>
      </c>
      <c r="AY349" s="18" t="s">
        <v>129</v>
      </c>
      <c r="BE349" s="174">
        <f>IF(N349="základní",J349,0)</f>
        <v>0</v>
      </c>
      <c r="BF349" s="174">
        <f>IF(N349="snížená",J349,0)</f>
        <v>0</v>
      </c>
      <c r="BG349" s="174">
        <f>IF(N349="zákl. přenesená",J349,0)</f>
        <v>0</v>
      </c>
      <c r="BH349" s="174">
        <f>IF(N349="sníž. přenesená",J349,0)</f>
        <v>0</v>
      </c>
      <c r="BI349" s="174">
        <f>IF(N349="nulová",J349,0)</f>
        <v>0</v>
      </c>
      <c r="BJ349" s="18" t="s">
        <v>83</v>
      </c>
      <c r="BK349" s="174">
        <f>ROUND(I349*H349,2)</f>
        <v>0</v>
      </c>
      <c r="BL349" s="18" t="s">
        <v>148</v>
      </c>
      <c r="BM349" s="173" t="s">
        <v>580</v>
      </c>
    </row>
    <row r="350" spans="1:65" s="14" customFormat="1" ht="11.25">
      <c r="B350" s="189"/>
      <c r="D350" s="176" t="s">
        <v>155</v>
      </c>
      <c r="E350" s="190" t="s">
        <v>1</v>
      </c>
      <c r="F350" s="191" t="s">
        <v>581</v>
      </c>
      <c r="H350" s="190" t="s">
        <v>1</v>
      </c>
      <c r="I350" s="192"/>
      <c r="L350" s="189"/>
      <c r="M350" s="193"/>
      <c r="N350" s="194"/>
      <c r="O350" s="194"/>
      <c r="P350" s="194"/>
      <c r="Q350" s="194"/>
      <c r="R350" s="194"/>
      <c r="S350" s="194"/>
      <c r="T350" s="195"/>
      <c r="AT350" s="190" t="s">
        <v>155</v>
      </c>
      <c r="AU350" s="190" t="s">
        <v>85</v>
      </c>
      <c r="AV350" s="14" t="s">
        <v>83</v>
      </c>
      <c r="AW350" s="14" t="s">
        <v>32</v>
      </c>
      <c r="AX350" s="14" t="s">
        <v>75</v>
      </c>
      <c r="AY350" s="190" t="s">
        <v>129</v>
      </c>
    </row>
    <row r="351" spans="1:65" s="13" customFormat="1" ht="11.25">
      <c r="B351" s="175"/>
      <c r="D351" s="176" t="s">
        <v>155</v>
      </c>
      <c r="E351" s="177" t="s">
        <v>1</v>
      </c>
      <c r="F351" s="178" t="s">
        <v>582</v>
      </c>
      <c r="H351" s="179">
        <v>33.58</v>
      </c>
      <c r="I351" s="180"/>
      <c r="L351" s="175"/>
      <c r="M351" s="181"/>
      <c r="N351" s="182"/>
      <c r="O351" s="182"/>
      <c r="P351" s="182"/>
      <c r="Q351" s="182"/>
      <c r="R351" s="182"/>
      <c r="S351" s="182"/>
      <c r="T351" s="183"/>
      <c r="AT351" s="177" t="s">
        <v>155</v>
      </c>
      <c r="AU351" s="177" t="s">
        <v>85</v>
      </c>
      <c r="AV351" s="13" t="s">
        <v>85</v>
      </c>
      <c r="AW351" s="13" t="s">
        <v>32</v>
      </c>
      <c r="AX351" s="13" t="s">
        <v>83</v>
      </c>
      <c r="AY351" s="177" t="s">
        <v>129</v>
      </c>
    </row>
    <row r="352" spans="1:65" s="12" customFormat="1" ht="22.9" customHeight="1">
      <c r="B352" s="148"/>
      <c r="D352" s="149" t="s">
        <v>74</v>
      </c>
      <c r="E352" s="159" t="s">
        <v>85</v>
      </c>
      <c r="F352" s="159" t="s">
        <v>583</v>
      </c>
      <c r="I352" s="151"/>
      <c r="J352" s="160">
        <f>BK352</f>
        <v>0</v>
      </c>
      <c r="L352" s="148"/>
      <c r="M352" s="153"/>
      <c r="N352" s="154"/>
      <c r="O352" s="154"/>
      <c r="P352" s="155">
        <f>SUM(P353:P358)</f>
        <v>0</v>
      </c>
      <c r="Q352" s="154"/>
      <c r="R352" s="155">
        <f>SUM(R353:R358)</f>
        <v>0</v>
      </c>
      <c r="S352" s="154"/>
      <c r="T352" s="156">
        <f>SUM(T353:T358)</f>
        <v>0</v>
      </c>
      <c r="AR352" s="149" t="s">
        <v>83</v>
      </c>
      <c r="AT352" s="157" t="s">
        <v>74</v>
      </c>
      <c r="AU352" s="157" t="s">
        <v>83</v>
      </c>
      <c r="AY352" s="149" t="s">
        <v>129</v>
      </c>
      <c r="BK352" s="158">
        <f>SUM(BK353:BK358)</f>
        <v>0</v>
      </c>
    </row>
    <row r="353" spans="1:65" s="2" customFormat="1" ht="16.5" customHeight="1">
      <c r="A353" s="33"/>
      <c r="B353" s="161"/>
      <c r="C353" s="162" t="s">
        <v>584</v>
      </c>
      <c r="D353" s="162" t="s">
        <v>132</v>
      </c>
      <c r="E353" s="163" t="s">
        <v>585</v>
      </c>
      <c r="F353" s="164" t="s">
        <v>586</v>
      </c>
      <c r="G353" s="165" t="s">
        <v>281</v>
      </c>
      <c r="H353" s="166">
        <v>5</v>
      </c>
      <c r="I353" s="167"/>
      <c r="J353" s="168">
        <f>ROUND(I353*H353,2)</f>
        <v>0</v>
      </c>
      <c r="K353" s="164" t="s">
        <v>136</v>
      </c>
      <c r="L353" s="34"/>
      <c r="M353" s="169" t="s">
        <v>1</v>
      </c>
      <c r="N353" s="170" t="s">
        <v>40</v>
      </c>
      <c r="O353" s="59"/>
      <c r="P353" s="171">
        <f>O353*H353</f>
        <v>0</v>
      </c>
      <c r="Q353" s="171">
        <v>0</v>
      </c>
      <c r="R353" s="171">
        <f>Q353*H353</f>
        <v>0</v>
      </c>
      <c r="S353" s="171">
        <v>0</v>
      </c>
      <c r="T353" s="17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73" t="s">
        <v>148</v>
      </c>
      <c r="AT353" s="173" t="s">
        <v>132</v>
      </c>
      <c r="AU353" s="173" t="s">
        <v>85</v>
      </c>
      <c r="AY353" s="18" t="s">
        <v>129</v>
      </c>
      <c r="BE353" s="174">
        <f>IF(N353="základní",J353,0)</f>
        <v>0</v>
      </c>
      <c r="BF353" s="174">
        <f>IF(N353="snížená",J353,0)</f>
        <v>0</v>
      </c>
      <c r="BG353" s="174">
        <f>IF(N353="zákl. přenesená",J353,0)</f>
        <v>0</v>
      </c>
      <c r="BH353" s="174">
        <f>IF(N353="sníž. přenesená",J353,0)</f>
        <v>0</v>
      </c>
      <c r="BI353" s="174">
        <f>IF(N353="nulová",J353,0)</f>
        <v>0</v>
      </c>
      <c r="BJ353" s="18" t="s">
        <v>83</v>
      </c>
      <c r="BK353" s="174">
        <f>ROUND(I353*H353,2)</f>
        <v>0</v>
      </c>
      <c r="BL353" s="18" t="s">
        <v>148</v>
      </c>
      <c r="BM353" s="173" t="s">
        <v>587</v>
      </c>
    </row>
    <row r="354" spans="1:65" s="13" customFormat="1" ht="11.25">
      <c r="B354" s="175"/>
      <c r="D354" s="176" t="s">
        <v>155</v>
      </c>
      <c r="E354" s="177" t="s">
        <v>1</v>
      </c>
      <c r="F354" s="178" t="s">
        <v>588</v>
      </c>
      <c r="H354" s="179">
        <v>5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155</v>
      </c>
      <c r="AU354" s="177" t="s">
        <v>85</v>
      </c>
      <c r="AV354" s="13" t="s">
        <v>85</v>
      </c>
      <c r="AW354" s="13" t="s">
        <v>32</v>
      </c>
      <c r="AX354" s="13" t="s">
        <v>83</v>
      </c>
      <c r="AY354" s="177" t="s">
        <v>129</v>
      </c>
    </row>
    <row r="355" spans="1:65" s="2" customFormat="1" ht="16.5" customHeight="1">
      <c r="A355" s="33"/>
      <c r="B355" s="161"/>
      <c r="C355" s="162" t="s">
        <v>589</v>
      </c>
      <c r="D355" s="162" t="s">
        <v>132</v>
      </c>
      <c r="E355" s="163" t="s">
        <v>590</v>
      </c>
      <c r="F355" s="164" t="s">
        <v>591</v>
      </c>
      <c r="G355" s="165" t="s">
        <v>281</v>
      </c>
      <c r="H355" s="166">
        <v>0.83699999999999997</v>
      </c>
      <c r="I355" s="167"/>
      <c r="J355" s="168">
        <f>ROUND(I355*H355,2)</f>
        <v>0</v>
      </c>
      <c r="K355" s="164" t="s">
        <v>136</v>
      </c>
      <c r="L355" s="34"/>
      <c r="M355" s="169" t="s">
        <v>1</v>
      </c>
      <c r="N355" s="170" t="s">
        <v>40</v>
      </c>
      <c r="O355" s="59"/>
      <c r="P355" s="171">
        <f>O355*H355</f>
        <v>0</v>
      </c>
      <c r="Q355" s="171">
        <v>0</v>
      </c>
      <c r="R355" s="171">
        <f>Q355*H355</f>
        <v>0</v>
      </c>
      <c r="S355" s="171">
        <v>0</v>
      </c>
      <c r="T355" s="17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3" t="s">
        <v>148</v>
      </c>
      <c r="AT355" s="173" t="s">
        <v>132</v>
      </c>
      <c r="AU355" s="173" t="s">
        <v>85</v>
      </c>
      <c r="AY355" s="18" t="s">
        <v>129</v>
      </c>
      <c r="BE355" s="174">
        <f>IF(N355="základní",J355,0)</f>
        <v>0</v>
      </c>
      <c r="BF355" s="174">
        <f>IF(N355="snížená",J355,0)</f>
        <v>0</v>
      </c>
      <c r="BG355" s="174">
        <f>IF(N355="zákl. přenesená",J355,0)</f>
        <v>0</v>
      </c>
      <c r="BH355" s="174">
        <f>IF(N355="sníž. přenesená",J355,0)</f>
        <v>0</v>
      </c>
      <c r="BI355" s="174">
        <f>IF(N355="nulová",J355,0)</f>
        <v>0</v>
      </c>
      <c r="BJ355" s="18" t="s">
        <v>83</v>
      </c>
      <c r="BK355" s="174">
        <f>ROUND(I355*H355,2)</f>
        <v>0</v>
      </c>
      <c r="BL355" s="18" t="s">
        <v>148</v>
      </c>
      <c r="BM355" s="173" t="s">
        <v>592</v>
      </c>
    </row>
    <row r="356" spans="1:65" s="13" customFormat="1" ht="11.25">
      <c r="B356" s="175"/>
      <c r="D356" s="176" t="s">
        <v>155</v>
      </c>
      <c r="E356" s="177" t="s">
        <v>1</v>
      </c>
      <c r="F356" s="178" t="s">
        <v>593</v>
      </c>
      <c r="H356" s="179">
        <v>0.79200000000000004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155</v>
      </c>
      <c r="AU356" s="177" t="s">
        <v>85</v>
      </c>
      <c r="AV356" s="13" t="s">
        <v>85</v>
      </c>
      <c r="AW356" s="13" t="s">
        <v>32</v>
      </c>
      <c r="AX356" s="13" t="s">
        <v>75</v>
      </c>
      <c r="AY356" s="177" t="s">
        <v>129</v>
      </c>
    </row>
    <row r="357" spans="1:65" s="13" customFormat="1" ht="11.25">
      <c r="B357" s="175"/>
      <c r="D357" s="176" t="s">
        <v>155</v>
      </c>
      <c r="E357" s="177" t="s">
        <v>1</v>
      </c>
      <c r="F357" s="178" t="s">
        <v>594</v>
      </c>
      <c r="H357" s="179">
        <v>4.4999999999999998E-2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155</v>
      </c>
      <c r="AU357" s="177" t="s">
        <v>85</v>
      </c>
      <c r="AV357" s="13" t="s">
        <v>85</v>
      </c>
      <c r="AW357" s="13" t="s">
        <v>32</v>
      </c>
      <c r="AX357" s="13" t="s">
        <v>75</v>
      </c>
      <c r="AY357" s="177" t="s">
        <v>129</v>
      </c>
    </row>
    <row r="358" spans="1:65" s="16" customFormat="1" ht="11.25">
      <c r="B358" s="204"/>
      <c r="D358" s="176" t="s">
        <v>155</v>
      </c>
      <c r="E358" s="205" t="s">
        <v>1</v>
      </c>
      <c r="F358" s="206" t="s">
        <v>205</v>
      </c>
      <c r="H358" s="207">
        <v>0.83700000000000008</v>
      </c>
      <c r="I358" s="208"/>
      <c r="L358" s="204"/>
      <c r="M358" s="209"/>
      <c r="N358" s="210"/>
      <c r="O358" s="210"/>
      <c r="P358" s="210"/>
      <c r="Q358" s="210"/>
      <c r="R358" s="210"/>
      <c r="S358" s="210"/>
      <c r="T358" s="211"/>
      <c r="AT358" s="205" t="s">
        <v>155</v>
      </c>
      <c r="AU358" s="205" t="s">
        <v>85</v>
      </c>
      <c r="AV358" s="16" t="s">
        <v>148</v>
      </c>
      <c r="AW358" s="16" t="s">
        <v>32</v>
      </c>
      <c r="AX358" s="16" t="s">
        <v>83</v>
      </c>
      <c r="AY358" s="205" t="s">
        <v>129</v>
      </c>
    </row>
    <row r="359" spans="1:65" s="12" customFormat="1" ht="22.9" customHeight="1">
      <c r="B359" s="148"/>
      <c r="D359" s="149" t="s">
        <v>74</v>
      </c>
      <c r="E359" s="159" t="s">
        <v>148</v>
      </c>
      <c r="F359" s="159" t="s">
        <v>595</v>
      </c>
      <c r="I359" s="151"/>
      <c r="J359" s="160">
        <f>BK359</f>
        <v>0</v>
      </c>
      <c r="L359" s="148"/>
      <c r="M359" s="153"/>
      <c r="N359" s="154"/>
      <c r="O359" s="154"/>
      <c r="P359" s="155">
        <f>SUM(P360:P369)</f>
        <v>0</v>
      </c>
      <c r="Q359" s="154"/>
      <c r="R359" s="155">
        <f>SUM(R360:R369)</f>
        <v>1.3248</v>
      </c>
      <c r="S359" s="154"/>
      <c r="T359" s="156">
        <f>SUM(T360:T369)</f>
        <v>0</v>
      </c>
      <c r="AR359" s="149" t="s">
        <v>83</v>
      </c>
      <c r="AT359" s="157" t="s">
        <v>74</v>
      </c>
      <c r="AU359" s="157" t="s">
        <v>83</v>
      </c>
      <c r="AY359" s="149" t="s">
        <v>129</v>
      </c>
      <c r="BK359" s="158">
        <f>SUM(BK360:BK369)</f>
        <v>0</v>
      </c>
    </row>
    <row r="360" spans="1:65" s="2" customFormat="1" ht="16.5" customHeight="1">
      <c r="A360" s="33"/>
      <c r="B360" s="161"/>
      <c r="C360" s="162" t="s">
        <v>596</v>
      </c>
      <c r="D360" s="162" t="s">
        <v>132</v>
      </c>
      <c r="E360" s="163" t="s">
        <v>597</v>
      </c>
      <c r="F360" s="164" t="s">
        <v>598</v>
      </c>
      <c r="G360" s="165" t="s">
        <v>281</v>
      </c>
      <c r="H360" s="166">
        <v>3.9750000000000001</v>
      </c>
      <c r="I360" s="167"/>
      <c r="J360" s="168">
        <f>ROUND(I360*H360,2)</f>
        <v>0</v>
      </c>
      <c r="K360" s="164" t="s">
        <v>136</v>
      </c>
      <c r="L360" s="34"/>
      <c r="M360" s="169" t="s">
        <v>1</v>
      </c>
      <c r="N360" s="170" t="s">
        <v>40</v>
      </c>
      <c r="O360" s="59"/>
      <c r="P360" s="171">
        <f>O360*H360</f>
        <v>0</v>
      </c>
      <c r="Q360" s="171">
        <v>0</v>
      </c>
      <c r="R360" s="171">
        <f>Q360*H360</f>
        <v>0</v>
      </c>
      <c r="S360" s="171">
        <v>0</v>
      </c>
      <c r="T360" s="17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73" t="s">
        <v>148</v>
      </c>
      <c r="AT360" s="173" t="s">
        <v>132</v>
      </c>
      <c r="AU360" s="173" t="s">
        <v>85</v>
      </c>
      <c r="AY360" s="18" t="s">
        <v>129</v>
      </c>
      <c r="BE360" s="174">
        <f>IF(N360="základní",J360,0)</f>
        <v>0</v>
      </c>
      <c r="BF360" s="174">
        <f>IF(N360="snížená",J360,0)</f>
        <v>0</v>
      </c>
      <c r="BG360" s="174">
        <f>IF(N360="zákl. přenesená",J360,0)</f>
        <v>0</v>
      </c>
      <c r="BH360" s="174">
        <f>IF(N360="sníž. přenesená",J360,0)</f>
        <v>0</v>
      </c>
      <c r="BI360" s="174">
        <f>IF(N360="nulová",J360,0)</f>
        <v>0</v>
      </c>
      <c r="BJ360" s="18" t="s">
        <v>83</v>
      </c>
      <c r="BK360" s="174">
        <f>ROUND(I360*H360,2)</f>
        <v>0</v>
      </c>
      <c r="BL360" s="18" t="s">
        <v>148</v>
      </c>
      <c r="BM360" s="173" t="s">
        <v>599</v>
      </c>
    </row>
    <row r="361" spans="1:65" s="13" customFormat="1" ht="11.25">
      <c r="B361" s="175"/>
      <c r="D361" s="176" t="s">
        <v>155</v>
      </c>
      <c r="E361" s="177" t="s">
        <v>1</v>
      </c>
      <c r="F361" s="178" t="s">
        <v>600</v>
      </c>
      <c r="H361" s="179">
        <v>3.9750000000000001</v>
      </c>
      <c r="I361" s="180"/>
      <c r="L361" s="175"/>
      <c r="M361" s="181"/>
      <c r="N361" s="182"/>
      <c r="O361" s="182"/>
      <c r="P361" s="182"/>
      <c r="Q361" s="182"/>
      <c r="R361" s="182"/>
      <c r="S361" s="182"/>
      <c r="T361" s="183"/>
      <c r="AT361" s="177" t="s">
        <v>155</v>
      </c>
      <c r="AU361" s="177" t="s">
        <v>85</v>
      </c>
      <c r="AV361" s="13" t="s">
        <v>85</v>
      </c>
      <c r="AW361" s="13" t="s">
        <v>32</v>
      </c>
      <c r="AX361" s="13" t="s">
        <v>83</v>
      </c>
      <c r="AY361" s="177" t="s">
        <v>129</v>
      </c>
    </row>
    <row r="362" spans="1:65" s="2" customFormat="1" ht="21.75" customHeight="1">
      <c r="A362" s="33"/>
      <c r="B362" s="161"/>
      <c r="C362" s="162" t="s">
        <v>601</v>
      </c>
      <c r="D362" s="162" t="s">
        <v>132</v>
      </c>
      <c r="E362" s="163" t="s">
        <v>602</v>
      </c>
      <c r="F362" s="164" t="s">
        <v>603</v>
      </c>
      <c r="G362" s="165" t="s">
        <v>281</v>
      </c>
      <c r="H362" s="166">
        <v>2.0249999999999999</v>
      </c>
      <c r="I362" s="167"/>
      <c r="J362" s="168">
        <f>ROUND(I362*H362,2)</f>
        <v>0</v>
      </c>
      <c r="K362" s="164" t="s">
        <v>136</v>
      </c>
      <c r="L362" s="34"/>
      <c r="M362" s="169" t="s">
        <v>1</v>
      </c>
      <c r="N362" s="170" t="s">
        <v>40</v>
      </c>
      <c r="O362" s="59"/>
      <c r="P362" s="171">
        <f>O362*H362</f>
        <v>0</v>
      </c>
      <c r="Q362" s="171">
        <v>0</v>
      </c>
      <c r="R362" s="171">
        <f>Q362*H362</f>
        <v>0</v>
      </c>
      <c r="S362" s="171">
        <v>0</v>
      </c>
      <c r="T362" s="17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73" t="s">
        <v>148</v>
      </c>
      <c r="AT362" s="173" t="s">
        <v>132</v>
      </c>
      <c r="AU362" s="173" t="s">
        <v>85</v>
      </c>
      <c r="AY362" s="18" t="s">
        <v>129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18" t="s">
        <v>83</v>
      </c>
      <c r="BK362" s="174">
        <f>ROUND(I362*H362,2)</f>
        <v>0</v>
      </c>
      <c r="BL362" s="18" t="s">
        <v>148</v>
      </c>
      <c r="BM362" s="173" t="s">
        <v>604</v>
      </c>
    </row>
    <row r="363" spans="1:65" s="13" customFormat="1" ht="11.25">
      <c r="B363" s="175"/>
      <c r="D363" s="176" t="s">
        <v>155</v>
      </c>
      <c r="E363" s="177" t="s">
        <v>1</v>
      </c>
      <c r="F363" s="178" t="s">
        <v>605</v>
      </c>
      <c r="H363" s="179">
        <v>2.0249999999999999</v>
      </c>
      <c r="I363" s="180"/>
      <c r="L363" s="175"/>
      <c r="M363" s="181"/>
      <c r="N363" s="182"/>
      <c r="O363" s="182"/>
      <c r="P363" s="182"/>
      <c r="Q363" s="182"/>
      <c r="R363" s="182"/>
      <c r="S363" s="182"/>
      <c r="T363" s="183"/>
      <c r="AT363" s="177" t="s">
        <v>155</v>
      </c>
      <c r="AU363" s="177" t="s">
        <v>85</v>
      </c>
      <c r="AV363" s="13" t="s">
        <v>85</v>
      </c>
      <c r="AW363" s="13" t="s">
        <v>32</v>
      </c>
      <c r="AX363" s="13" t="s">
        <v>83</v>
      </c>
      <c r="AY363" s="177" t="s">
        <v>129</v>
      </c>
    </row>
    <row r="364" spans="1:65" s="2" customFormat="1" ht="21.75" customHeight="1">
      <c r="A364" s="33"/>
      <c r="B364" s="161"/>
      <c r="C364" s="162" t="s">
        <v>606</v>
      </c>
      <c r="D364" s="162" t="s">
        <v>132</v>
      </c>
      <c r="E364" s="163" t="s">
        <v>607</v>
      </c>
      <c r="F364" s="164" t="s">
        <v>608</v>
      </c>
      <c r="G364" s="165" t="s">
        <v>162</v>
      </c>
      <c r="H364" s="166">
        <v>15</v>
      </c>
      <c r="I364" s="167"/>
      <c r="J364" s="168">
        <f>ROUND(I364*H364,2)</f>
        <v>0</v>
      </c>
      <c r="K364" s="164" t="s">
        <v>136</v>
      </c>
      <c r="L364" s="34"/>
      <c r="M364" s="169" t="s">
        <v>1</v>
      </c>
      <c r="N364" s="170" t="s">
        <v>40</v>
      </c>
      <c r="O364" s="59"/>
      <c r="P364" s="171">
        <f>O364*H364</f>
        <v>0</v>
      </c>
      <c r="Q364" s="171">
        <v>8.8319999999999996E-2</v>
      </c>
      <c r="R364" s="171">
        <f>Q364*H364</f>
        <v>1.3248</v>
      </c>
      <c r="S364" s="171">
        <v>0</v>
      </c>
      <c r="T364" s="17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73" t="s">
        <v>148</v>
      </c>
      <c r="AT364" s="173" t="s">
        <v>132</v>
      </c>
      <c r="AU364" s="173" t="s">
        <v>85</v>
      </c>
      <c r="AY364" s="18" t="s">
        <v>129</v>
      </c>
      <c r="BE364" s="174">
        <f>IF(N364="základní",J364,0)</f>
        <v>0</v>
      </c>
      <c r="BF364" s="174">
        <f>IF(N364="snížená",J364,0)</f>
        <v>0</v>
      </c>
      <c r="BG364" s="174">
        <f>IF(N364="zákl. přenesená",J364,0)</f>
        <v>0</v>
      </c>
      <c r="BH364" s="174">
        <f>IF(N364="sníž. přenesená",J364,0)</f>
        <v>0</v>
      </c>
      <c r="BI364" s="174">
        <f>IF(N364="nulová",J364,0)</f>
        <v>0</v>
      </c>
      <c r="BJ364" s="18" t="s">
        <v>83</v>
      </c>
      <c r="BK364" s="174">
        <f>ROUND(I364*H364,2)</f>
        <v>0</v>
      </c>
      <c r="BL364" s="18" t="s">
        <v>148</v>
      </c>
      <c r="BM364" s="173" t="s">
        <v>609</v>
      </c>
    </row>
    <row r="365" spans="1:65" s="14" customFormat="1" ht="11.25">
      <c r="B365" s="189"/>
      <c r="D365" s="176" t="s">
        <v>155</v>
      </c>
      <c r="E365" s="190" t="s">
        <v>1</v>
      </c>
      <c r="F365" s="191" t="s">
        <v>610</v>
      </c>
      <c r="H365" s="190" t="s">
        <v>1</v>
      </c>
      <c r="I365" s="192"/>
      <c r="L365" s="189"/>
      <c r="M365" s="193"/>
      <c r="N365" s="194"/>
      <c r="O365" s="194"/>
      <c r="P365" s="194"/>
      <c r="Q365" s="194"/>
      <c r="R365" s="194"/>
      <c r="S365" s="194"/>
      <c r="T365" s="195"/>
      <c r="AT365" s="190" t="s">
        <v>155</v>
      </c>
      <c r="AU365" s="190" t="s">
        <v>85</v>
      </c>
      <c r="AV365" s="14" t="s">
        <v>83</v>
      </c>
      <c r="AW365" s="14" t="s">
        <v>32</v>
      </c>
      <c r="AX365" s="14" t="s">
        <v>75</v>
      </c>
      <c r="AY365" s="190" t="s">
        <v>129</v>
      </c>
    </row>
    <row r="366" spans="1:65" s="13" customFormat="1" ht="11.25">
      <c r="B366" s="175"/>
      <c r="D366" s="176" t="s">
        <v>155</v>
      </c>
      <c r="E366" s="177" t="s">
        <v>1</v>
      </c>
      <c r="F366" s="178" t="s">
        <v>611</v>
      </c>
      <c r="H366" s="179">
        <v>4</v>
      </c>
      <c r="I366" s="180"/>
      <c r="L366" s="175"/>
      <c r="M366" s="181"/>
      <c r="N366" s="182"/>
      <c r="O366" s="182"/>
      <c r="P366" s="182"/>
      <c r="Q366" s="182"/>
      <c r="R366" s="182"/>
      <c r="S366" s="182"/>
      <c r="T366" s="183"/>
      <c r="AT366" s="177" t="s">
        <v>155</v>
      </c>
      <c r="AU366" s="177" t="s">
        <v>85</v>
      </c>
      <c r="AV366" s="13" t="s">
        <v>85</v>
      </c>
      <c r="AW366" s="13" t="s">
        <v>32</v>
      </c>
      <c r="AX366" s="13" t="s">
        <v>75</v>
      </c>
      <c r="AY366" s="177" t="s">
        <v>129</v>
      </c>
    </row>
    <row r="367" spans="1:65" s="13" customFormat="1" ht="11.25">
      <c r="B367" s="175"/>
      <c r="D367" s="176" t="s">
        <v>155</v>
      </c>
      <c r="E367" s="177" t="s">
        <v>1</v>
      </c>
      <c r="F367" s="178" t="s">
        <v>612</v>
      </c>
      <c r="H367" s="179">
        <v>8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155</v>
      </c>
      <c r="AU367" s="177" t="s">
        <v>85</v>
      </c>
      <c r="AV367" s="13" t="s">
        <v>85</v>
      </c>
      <c r="AW367" s="13" t="s">
        <v>32</v>
      </c>
      <c r="AX367" s="13" t="s">
        <v>75</v>
      </c>
      <c r="AY367" s="177" t="s">
        <v>129</v>
      </c>
    </row>
    <row r="368" spans="1:65" s="13" customFormat="1" ht="11.25">
      <c r="B368" s="175"/>
      <c r="D368" s="176" t="s">
        <v>155</v>
      </c>
      <c r="E368" s="177" t="s">
        <v>1</v>
      </c>
      <c r="F368" s="178" t="s">
        <v>613</v>
      </c>
      <c r="H368" s="179">
        <v>3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155</v>
      </c>
      <c r="AU368" s="177" t="s">
        <v>85</v>
      </c>
      <c r="AV368" s="13" t="s">
        <v>85</v>
      </c>
      <c r="AW368" s="13" t="s">
        <v>32</v>
      </c>
      <c r="AX368" s="13" t="s">
        <v>75</v>
      </c>
      <c r="AY368" s="177" t="s">
        <v>129</v>
      </c>
    </row>
    <row r="369" spans="1:65" s="16" customFormat="1" ht="11.25">
      <c r="B369" s="204"/>
      <c r="D369" s="176" t="s">
        <v>155</v>
      </c>
      <c r="E369" s="205" t="s">
        <v>1</v>
      </c>
      <c r="F369" s="206" t="s">
        <v>205</v>
      </c>
      <c r="H369" s="207">
        <v>15</v>
      </c>
      <c r="I369" s="208"/>
      <c r="L369" s="204"/>
      <c r="M369" s="209"/>
      <c r="N369" s="210"/>
      <c r="O369" s="210"/>
      <c r="P369" s="210"/>
      <c r="Q369" s="210"/>
      <c r="R369" s="210"/>
      <c r="S369" s="210"/>
      <c r="T369" s="211"/>
      <c r="AT369" s="205" t="s">
        <v>155</v>
      </c>
      <c r="AU369" s="205" t="s">
        <v>85</v>
      </c>
      <c r="AV369" s="16" t="s">
        <v>148</v>
      </c>
      <c r="AW369" s="16" t="s">
        <v>32</v>
      </c>
      <c r="AX369" s="16" t="s">
        <v>83</v>
      </c>
      <c r="AY369" s="205" t="s">
        <v>129</v>
      </c>
    </row>
    <row r="370" spans="1:65" s="12" customFormat="1" ht="22.9" customHeight="1">
      <c r="B370" s="148"/>
      <c r="D370" s="149" t="s">
        <v>74</v>
      </c>
      <c r="E370" s="159" t="s">
        <v>128</v>
      </c>
      <c r="F370" s="159" t="s">
        <v>614</v>
      </c>
      <c r="I370" s="151"/>
      <c r="J370" s="160">
        <f>BK370</f>
        <v>0</v>
      </c>
      <c r="L370" s="148"/>
      <c r="M370" s="153"/>
      <c r="N370" s="154"/>
      <c r="O370" s="154"/>
      <c r="P370" s="155">
        <f>SUM(P371:P414)</f>
        <v>0</v>
      </c>
      <c r="Q370" s="154"/>
      <c r="R370" s="155">
        <f>SUM(R371:R414)</f>
        <v>148.96493599999999</v>
      </c>
      <c r="S370" s="154"/>
      <c r="T370" s="156">
        <f>SUM(T371:T414)</f>
        <v>0</v>
      </c>
      <c r="AR370" s="149" t="s">
        <v>83</v>
      </c>
      <c r="AT370" s="157" t="s">
        <v>74</v>
      </c>
      <c r="AU370" s="157" t="s">
        <v>83</v>
      </c>
      <c r="AY370" s="149" t="s">
        <v>129</v>
      </c>
      <c r="BK370" s="158">
        <f>SUM(BK371:BK414)</f>
        <v>0</v>
      </c>
    </row>
    <row r="371" spans="1:65" s="2" customFormat="1" ht="21.75" customHeight="1">
      <c r="A371" s="33"/>
      <c r="B371" s="161"/>
      <c r="C371" s="162" t="s">
        <v>615</v>
      </c>
      <c r="D371" s="162" t="s">
        <v>132</v>
      </c>
      <c r="E371" s="163" t="s">
        <v>616</v>
      </c>
      <c r="F371" s="164" t="s">
        <v>617</v>
      </c>
      <c r="G371" s="165" t="s">
        <v>190</v>
      </c>
      <c r="H371" s="166">
        <v>590</v>
      </c>
      <c r="I371" s="167"/>
      <c r="J371" s="168">
        <f>ROUND(I371*H371,2)</f>
        <v>0</v>
      </c>
      <c r="K371" s="164" t="s">
        <v>136</v>
      </c>
      <c r="L371" s="34"/>
      <c r="M371" s="169" t="s">
        <v>1</v>
      </c>
      <c r="N371" s="170" t="s">
        <v>40</v>
      </c>
      <c r="O371" s="59"/>
      <c r="P371" s="171">
        <f>O371*H371</f>
        <v>0</v>
      </c>
      <c r="Q371" s="171">
        <v>0</v>
      </c>
      <c r="R371" s="171">
        <f>Q371*H371</f>
        <v>0</v>
      </c>
      <c r="S371" s="171">
        <v>0</v>
      </c>
      <c r="T371" s="17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73" t="s">
        <v>148</v>
      </c>
      <c r="AT371" s="173" t="s">
        <v>132</v>
      </c>
      <c r="AU371" s="173" t="s">
        <v>85</v>
      </c>
      <c r="AY371" s="18" t="s">
        <v>129</v>
      </c>
      <c r="BE371" s="174">
        <f>IF(N371="základní",J371,0)</f>
        <v>0</v>
      </c>
      <c r="BF371" s="174">
        <f>IF(N371="snížená",J371,0)</f>
        <v>0</v>
      </c>
      <c r="BG371" s="174">
        <f>IF(N371="zákl. přenesená",J371,0)</f>
        <v>0</v>
      </c>
      <c r="BH371" s="174">
        <f>IF(N371="sníž. přenesená",J371,0)</f>
        <v>0</v>
      </c>
      <c r="BI371" s="174">
        <f>IF(N371="nulová",J371,0)</f>
        <v>0</v>
      </c>
      <c r="BJ371" s="18" t="s">
        <v>83</v>
      </c>
      <c r="BK371" s="174">
        <f>ROUND(I371*H371,2)</f>
        <v>0</v>
      </c>
      <c r="BL371" s="18" t="s">
        <v>148</v>
      </c>
      <c r="BM371" s="173" t="s">
        <v>618</v>
      </c>
    </row>
    <row r="372" spans="1:65" s="13" customFormat="1" ht="11.25">
      <c r="B372" s="175"/>
      <c r="D372" s="176" t="s">
        <v>155</v>
      </c>
      <c r="E372" s="177" t="s">
        <v>1</v>
      </c>
      <c r="F372" s="178" t="s">
        <v>619</v>
      </c>
      <c r="H372" s="179">
        <v>518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155</v>
      </c>
      <c r="AU372" s="177" t="s">
        <v>85</v>
      </c>
      <c r="AV372" s="13" t="s">
        <v>85</v>
      </c>
      <c r="AW372" s="13" t="s">
        <v>32</v>
      </c>
      <c r="AX372" s="13" t="s">
        <v>75</v>
      </c>
      <c r="AY372" s="177" t="s">
        <v>129</v>
      </c>
    </row>
    <row r="373" spans="1:65" s="13" customFormat="1" ht="11.25">
      <c r="B373" s="175"/>
      <c r="D373" s="176" t="s">
        <v>155</v>
      </c>
      <c r="E373" s="177" t="s">
        <v>1</v>
      </c>
      <c r="F373" s="178" t="s">
        <v>620</v>
      </c>
      <c r="H373" s="179">
        <v>72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155</v>
      </c>
      <c r="AU373" s="177" t="s">
        <v>85</v>
      </c>
      <c r="AV373" s="13" t="s">
        <v>85</v>
      </c>
      <c r="AW373" s="13" t="s">
        <v>32</v>
      </c>
      <c r="AX373" s="13" t="s">
        <v>75</v>
      </c>
      <c r="AY373" s="177" t="s">
        <v>129</v>
      </c>
    </row>
    <row r="374" spans="1:65" s="16" customFormat="1" ht="11.25">
      <c r="B374" s="204"/>
      <c r="D374" s="176" t="s">
        <v>155</v>
      </c>
      <c r="E374" s="205" t="s">
        <v>1</v>
      </c>
      <c r="F374" s="206" t="s">
        <v>205</v>
      </c>
      <c r="H374" s="207">
        <v>590</v>
      </c>
      <c r="I374" s="208"/>
      <c r="L374" s="204"/>
      <c r="M374" s="209"/>
      <c r="N374" s="210"/>
      <c r="O374" s="210"/>
      <c r="P374" s="210"/>
      <c r="Q374" s="210"/>
      <c r="R374" s="210"/>
      <c r="S374" s="210"/>
      <c r="T374" s="211"/>
      <c r="AT374" s="205" t="s">
        <v>155</v>
      </c>
      <c r="AU374" s="205" t="s">
        <v>85</v>
      </c>
      <c r="AV374" s="16" t="s">
        <v>148</v>
      </c>
      <c r="AW374" s="16" t="s">
        <v>32</v>
      </c>
      <c r="AX374" s="16" t="s">
        <v>83</v>
      </c>
      <c r="AY374" s="205" t="s">
        <v>129</v>
      </c>
    </row>
    <row r="375" spans="1:65" s="2" customFormat="1" ht="16.5" customHeight="1">
      <c r="A375" s="33"/>
      <c r="B375" s="161"/>
      <c r="C375" s="162" t="s">
        <v>621</v>
      </c>
      <c r="D375" s="162" t="s">
        <v>132</v>
      </c>
      <c r="E375" s="163" t="s">
        <v>622</v>
      </c>
      <c r="F375" s="164" t="s">
        <v>623</v>
      </c>
      <c r="G375" s="165" t="s">
        <v>190</v>
      </c>
      <c r="H375" s="166">
        <v>209.45</v>
      </c>
      <c r="I375" s="167"/>
      <c r="J375" s="168">
        <f>ROUND(I375*H375,2)</f>
        <v>0</v>
      </c>
      <c r="K375" s="164" t="s">
        <v>136</v>
      </c>
      <c r="L375" s="34"/>
      <c r="M375" s="169" t="s">
        <v>1</v>
      </c>
      <c r="N375" s="170" t="s">
        <v>40</v>
      </c>
      <c r="O375" s="59"/>
      <c r="P375" s="171">
        <f>O375*H375</f>
        <v>0</v>
      </c>
      <c r="Q375" s="171">
        <v>0</v>
      </c>
      <c r="R375" s="171">
        <f>Q375*H375</f>
        <v>0</v>
      </c>
      <c r="S375" s="171">
        <v>0</v>
      </c>
      <c r="T375" s="17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73" t="s">
        <v>148</v>
      </c>
      <c r="AT375" s="173" t="s">
        <v>132</v>
      </c>
      <c r="AU375" s="173" t="s">
        <v>85</v>
      </c>
      <c r="AY375" s="18" t="s">
        <v>129</v>
      </c>
      <c r="BE375" s="174">
        <f>IF(N375="základní",J375,0)</f>
        <v>0</v>
      </c>
      <c r="BF375" s="174">
        <f>IF(N375="snížená",J375,0)</f>
        <v>0</v>
      </c>
      <c r="BG375" s="174">
        <f>IF(N375="zákl. přenesená",J375,0)</f>
        <v>0</v>
      </c>
      <c r="BH375" s="174">
        <f>IF(N375="sníž. přenesená",J375,0)</f>
        <v>0</v>
      </c>
      <c r="BI375" s="174">
        <f>IF(N375="nulová",J375,0)</f>
        <v>0</v>
      </c>
      <c r="BJ375" s="18" t="s">
        <v>83</v>
      </c>
      <c r="BK375" s="174">
        <f>ROUND(I375*H375,2)</f>
        <v>0</v>
      </c>
      <c r="BL375" s="18" t="s">
        <v>148</v>
      </c>
      <c r="BM375" s="173" t="s">
        <v>624</v>
      </c>
    </row>
    <row r="376" spans="1:65" s="13" customFormat="1" ht="22.5">
      <c r="B376" s="175"/>
      <c r="D376" s="176" t="s">
        <v>155</v>
      </c>
      <c r="E376" s="177" t="s">
        <v>1</v>
      </c>
      <c r="F376" s="178" t="s">
        <v>625</v>
      </c>
      <c r="H376" s="179">
        <v>209.45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155</v>
      </c>
      <c r="AU376" s="177" t="s">
        <v>85</v>
      </c>
      <c r="AV376" s="13" t="s">
        <v>85</v>
      </c>
      <c r="AW376" s="13" t="s">
        <v>32</v>
      </c>
      <c r="AX376" s="13" t="s">
        <v>83</v>
      </c>
      <c r="AY376" s="177" t="s">
        <v>129</v>
      </c>
    </row>
    <row r="377" spans="1:65" s="2" customFormat="1" ht="16.5" customHeight="1">
      <c r="A377" s="33"/>
      <c r="B377" s="161"/>
      <c r="C377" s="162" t="s">
        <v>626</v>
      </c>
      <c r="D377" s="162" t="s">
        <v>132</v>
      </c>
      <c r="E377" s="163" t="s">
        <v>627</v>
      </c>
      <c r="F377" s="164" t="s">
        <v>628</v>
      </c>
      <c r="G377" s="165" t="s">
        <v>190</v>
      </c>
      <c r="H377" s="166">
        <v>660.6</v>
      </c>
      <c r="I377" s="167"/>
      <c r="J377" s="168">
        <f>ROUND(I377*H377,2)</f>
        <v>0</v>
      </c>
      <c r="K377" s="164" t="s">
        <v>136</v>
      </c>
      <c r="L377" s="34"/>
      <c r="M377" s="169" t="s">
        <v>1</v>
      </c>
      <c r="N377" s="170" t="s">
        <v>40</v>
      </c>
      <c r="O377" s="59"/>
      <c r="P377" s="171">
        <f>O377*H377</f>
        <v>0</v>
      </c>
      <c r="Q377" s="171">
        <v>0</v>
      </c>
      <c r="R377" s="171">
        <f>Q377*H377</f>
        <v>0</v>
      </c>
      <c r="S377" s="171">
        <v>0</v>
      </c>
      <c r="T377" s="17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73" t="s">
        <v>148</v>
      </c>
      <c r="AT377" s="173" t="s">
        <v>132</v>
      </c>
      <c r="AU377" s="173" t="s">
        <v>85</v>
      </c>
      <c r="AY377" s="18" t="s">
        <v>129</v>
      </c>
      <c r="BE377" s="174">
        <f>IF(N377="základní",J377,0)</f>
        <v>0</v>
      </c>
      <c r="BF377" s="174">
        <f>IF(N377="snížená",J377,0)</f>
        <v>0</v>
      </c>
      <c r="BG377" s="174">
        <f>IF(N377="zákl. přenesená",J377,0)</f>
        <v>0</v>
      </c>
      <c r="BH377" s="174">
        <f>IF(N377="sníž. přenesená",J377,0)</f>
        <v>0</v>
      </c>
      <c r="BI377" s="174">
        <f>IF(N377="nulová",J377,0)</f>
        <v>0</v>
      </c>
      <c r="BJ377" s="18" t="s">
        <v>83</v>
      </c>
      <c r="BK377" s="174">
        <f>ROUND(I377*H377,2)</f>
        <v>0</v>
      </c>
      <c r="BL377" s="18" t="s">
        <v>148</v>
      </c>
      <c r="BM377" s="173" t="s">
        <v>629</v>
      </c>
    </row>
    <row r="378" spans="1:65" s="13" customFormat="1" ht="11.25">
      <c r="B378" s="175"/>
      <c r="D378" s="176" t="s">
        <v>155</v>
      </c>
      <c r="E378" s="177" t="s">
        <v>1</v>
      </c>
      <c r="F378" s="178" t="s">
        <v>630</v>
      </c>
      <c r="H378" s="179">
        <v>516.6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155</v>
      </c>
      <c r="AU378" s="177" t="s">
        <v>85</v>
      </c>
      <c r="AV378" s="13" t="s">
        <v>85</v>
      </c>
      <c r="AW378" s="13" t="s">
        <v>32</v>
      </c>
      <c r="AX378" s="13" t="s">
        <v>75</v>
      </c>
      <c r="AY378" s="177" t="s">
        <v>129</v>
      </c>
    </row>
    <row r="379" spans="1:65" s="13" customFormat="1" ht="11.25">
      <c r="B379" s="175"/>
      <c r="D379" s="176" t="s">
        <v>155</v>
      </c>
      <c r="E379" s="177" t="s">
        <v>1</v>
      </c>
      <c r="F379" s="178" t="s">
        <v>631</v>
      </c>
      <c r="H379" s="179">
        <v>144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155</v>
      </c>
      <c r="AU379" s="177" t="s">
        <v>85</v>
      </c>
      <c r="AV379" s="13" t="s">
        <v>85</v>
      </c>
      <c r="AW379" s="13" t="s">
        <v>32</v>
      </c>
      <c r="AX379" s="13" t="s">
        <v>75</v>
      </c>
      <c r="AY379" s="177" t="s">
        <v>129</v>
      </c>
    </row>
    <row r="380" spans="1:65" s="16" customFormat="1" ht="11.25">
      <c r="B380" s="204"/>
      <c r="D380" s="176" t="s">
        <v>155</v>
      </c>
      <c r="E380" s="205" t="s">
        <v>1</v>
      </c>
      <c r="F380" s="206" t="s">
        <v>205</v>
      </c>
      <c r="H380" s="207">
        <v>660.6</v>
      </c>
      <c r="I380" s="208"/>
      <c r="L380" s="204"/>
      <c r="M380" s="209"/>
      <c r="N380" s="210"/>
      <c r="O380" s="210"/>
      <c r="P380" s="210"/>
      <c r="Q380" s="210"/>
      <c r="R380" s="210"/>
      <c r="S380" s="210"/>
      <c r="T380" s="211"/>
      <c r="AT380" s="205" t="s">
        <v>155</v>
      </c>
      <c r="AU380" s="205" t="s">
        <v>85</v>
      </c>
      <c r="AV380" s="16" t="s">
        <v>148</v>
      </c>
      <c r="AW380" s="16" t="s">
        <v>32</v>
      </c>
      <c r="AX380" s="16" t="s">
        <v>83</v>
      </c>
      <c r="AY380" s="205" t="s">
        <v>129</v>
      </c>
    </row>
    <row r="381" spans="1:65" s="2" customFormat="1" ht="21.75" customHeight="1">
      <c r="A381" s="33"/>
      <c r="B381" s="161"/>
      <c r="C381" s="162" t="s">
        <v>632</v>
      </c>
      <c r="D381" s="162" t="s">
        <v>132</v>
      </c>
      <c r="E381" s="163" t="s">
        <v>633</v>
      </c>
      <c r="F381" s="164" t="s">
        <v>634</v>
      </c>
      <c r="G381" s="165" t="s">
        <v>190</v>
      </c>
      <c r="H381" s="166">
        <v>20</v>
      </c>
      <c r="I381" s="167"/>
      <c r="J381" s="168">
        <f>ROUND(I381*H381,2)</f>
        <v>0</v>
      </c>
      <c r="K381" s="164" t="s">
        <v>136</v>
      </c>
      <c r="L381" s="34"/>
      <c r="M381" s="169" t="s">
        <v>1</v>
      </c>
      <c r="N381" s="170" t="s">
        <v>40</v>
      </c>
      <c r="O381" s="59"/>
      <c r="P381" s="171">
        <f>O381*H381</f>
        <v>0</v>
      </c>
      <c r="Q381" s="171">
        <v>8.3500000000000005E-2</v>
      </c>
      <c r="R381" s="171">
        <f>Q381*H381</f>
        <v>1.6700000000000002</v>
      </c>
      <c r="S381" s="171">
        <v>0</v>
      </c>
      <c r="T381" s="17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73" t="s">
        <v>148</v>
      </c>
      <c r="AT381" s="173" t="s">
        <v>132</v>
      </c>
      <c r="AU381" s="173" t="s">
        <v>85</v>
      </c>
      <c r="AY381" s="18" t="s">
        <v>129</v>
      </c>
      <c r="BE381" s="174">
        <f>IF(N381="základní",J381,0)</f>
        <v>0</v>
      </c>
      <c r="BF381" s="174">
        <f>IF(N381="snížená",J381,0)</f>
        <v>0</v>
      </c>
      <c r="BG381" s="174">
        <f>IF(N381="zákl. přenesená",J381,0)</f>
        <v>0</v>
      </c>
      <c r="BH381" s="174">
        <f>IF(N381="sníž. přenesená",J381,0)</f>
        <v>0</v>
      </c>
      <c r="BI381" s="174">
        <f>IF(N381="nulová",J381,0)</f>
        <v>0</v>
      </c>
      <c r="BJ381" s="18" t="s">
        <v>83</v>
      </c>
      <c r="BK381" s="174">
        <f>ROUND(I381*H381,2)</f>
        <v>0</v>
      </c>
      <c r="BL381" s="18" t="s">
        <v>148</v>
      </c>
      <c r="BM381" s="173" t="s">
        <v>635</v>
      </c>
    </row>
    <row r="382" spans="1:65" s="2" customFormat="1" ht="16.5" customHeight="1">
      <c r="A382" s="33"/>
      <c r="B382" s="161"/>
      <c r="C382" s="212" t="s">
        <v>636</v>
      </c>
      <c r="D382" s="212" t="s">
        <v>411</v>
      </c>
      <c r="E382" s="213" t="s">
        <v>637</v>
      </c>
      <c r="F382" s="214" t="s">
        <v>638</v>
      </c>
      <c r="G382" s="215" t="s">
        <v>162</v>
      </c>
      <c r="H382" s="216">
        <v>8</v>
      </c>
      <c r="I382" s="217"/>
      <c r="J382" s="218">
        <f>ROUND(I382*H382,2)</f>
        <v>0</v>
      </c>
      <c r="K382" s="214" t="s">
        <v>136</v>
      </c>
      <c r="L382" s="219"/>
      <c r="M382" s="220" t="s">
        <v>1</v>
      </c>
      <c r="N382" s="221" t="s">
        <v>40</v>
      </c>
      <c r="O382" s="59"/>
      <c r="P382" s="171">
        <f>O382*H382</f>
        <v>0</v>
      </c>
      <c r="Q382" s="171">
        <v>0.75</v>
      </c>
      <c r="R382" s="171">
        <f>Q382*H382</f>
        <v>6</v>
      </c>
      <c r="S382" s="171">
        <v>0</v>
      </c>
      <c r="T382" s="17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73" t="s">
        <v>238</v>
      </c>
      <c r="AT382" s="173" t="s">
        <v>411</v>
      </c>
      <c r="AU382" s="173" t="s">
        <v>85</v>
      </c>
      <c r="AY382" s="18" t="s">
        <v>129</v>
      </c>
      <c r="BE382" s="174">
        <f>IF(N382="základní",J382,0)</f>
        <v>0</v>
      </c>
      <c r="BF382" s="174">
        <f>IF(N382="snížená",J382,0)</f>
        <v>0</v>
      </c>
      <c r="BG382" s="174">
        <f>IF(N382="zákl. přenesená",J382,0)</f>
        <v>0</v>
      </c>
      <c r="BH382" s="174">
        <f>IF(N382="sníž. přenesená",J382,0)</f>
        <v>0</v>
      </c>
      <c r="BI382" s="174">
        <f>IF(N382="nulová",J382,0)</f>
        <v>0</v>
      </c>
      <c r="BJ382" s="18" t="s">
        <v>83</v>
      </c>
      <c r="BK382" s="174">
        <f>ROUND(I382*H382,2)</f>
        <v>0</v>
      </c>
      <c r="BL382" s="18" t="s">
        <v>148</v>
      </c>
      <c r="BM382" s="173" t="s">
        <v>639</v>
      </c>
    </row>
    <row r="383" spans="1:65" s="13" customFormat="1" ht="11.25">
      <c r="B383" s="175"/>
      <c r="D383" s="176" t="s">
        <v>155</v>
      </c>
      <c r="E383" s="177" t="s">
        <v>1</v>
      </c>
      <c r="F383" s="178" t="s">
        <v>640</v>
      </c>
      <c r="H383" s="179">
        <v>8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155</v>
      </c>
      <c r="AU383" s="177" t="s">
        <v>85</v>
      </c>
      <c r="AV383" s="13" t="s">
        <v>85</v>
      </c>
      <c r="AW383" s="13" t="s">
        <v>32</v>
      </c>
      <c r="AX383" s="13" t="s">
        <v>83</v>
      </c>
      <c r="AY383" s="177" t="s">
        <v>129</v>
      </c>
    </row>
    <row r="384" spans="1:65" s="2" customFormat="1" ht="21.75" customHeight="1">
      <c r="A384" s="33"/>
      <c r="B384" s="161"/>
      <c r="C384" s="162" t="s">
        <v>641</v>
      </c>
      <c r="D384" s="162" t="s">
        <v>132</v>
      </c>
      <c r="E384" s="163" t="s">
        <v>642</v>
      </c>
      <c r="F384" s="164" t="s">
        <v>643</v>
      </c>
      <c r="G384" s="165" t="s">
        <v>190</v>
      </c>
      <c r="H384" s="166">
        <v>595.29999999999995</v>
      </c>
      <c r="I384" s="167"/>
      <c r="J384" s="168">
        <f>ROUND(I384*H384,2)</f>
        <v>0</v>
      </c>
      <c r="K384" s="164" t="s">
        <v>136</v>
      </c>
      <c r="L384" s="34"/>
      <c r="M384" s="169" t="s">
        <v>1</v>
      </c>
      <c r="N384" s="170" t="s">
        <v>40</v>
      </c>
      <c r="O384" s="59"/>
      <c r="P384" s="171">
        <f>O384*H384</f>
        <v>0</v>
      </c>
      <c r="Q384" s="171">
        <v>8.4250000000000005E-2</v>
      </c>
      <c r="R384" s="171">
        <f>Q384*H384</f>
        <v>50.154024999999997</v>
      </c>
      <c r="S384" s="171">
        <v>0</v>
      </c>
      <c r="T384" s="17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73" t="s">
        <v>148</v>
      </c>
      <c r="AT384" s="173" t="s">
        <v>132</v>
      </c>
      <c r="AU384" s="173" t="s">
        <v>85</v>
      </c>
      <c r="AY384" s="18" t="s">
        <v>129</v>
      </c>
      <c r="BE384" s="174">
        <f>IF(N384="základní",J384,0)</f>
        <v>0</v>
      </c>
      <c r="BF384" s="174">
        <f>IF(N384="snížená",J384,0)</f>
        <v>0</v>
      </c>
      <c r="BG384" s="174">
        <f>IF(N384="zákl. přenesená",J384,0)</f>
        <v>0</v>
      </c>
      <c r="BH384" s="174">
        <f>IF(N384="sníž. přenesená",J384,0)</f>
        <v>0</v>
      </c>
      <c r="BI384" s="174">
        <f>IF(N384="nulová",J384,0)</f>
        <v>0</v>
      </c>
      <c r="BJ384" s="18" t="s">
        <v>83</v>
      </c>
      <c r="BK384" s="174">
        <f>ROUND(I384*H384,2)</f>
        <v>0</v>
      </c>
      <c r="BL384" s="18" t="s">
        <v>148</v>
      </c>
      <c r="BM384" s="173" t="s">
        <v>644</v>
      </c>
    </row>
    <row r="385" spans="1:65" s="13" customFormat="1" ht="11.25">
      <c r="B385" s="175"/>
      <c r="D385" s="176" t="s">
        <v>155</v>
      </c>
      <c r="E385" s="177" t="s">
        <v>1</v>
      </c>
      <c r="F385" s="178" t="s">
        <v>645</v>
      </c>
      <c r="H385" s="179">
        <v>258.60000000000002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155</v>
      </c>
      <c r="AU385" s="177" t="s">
        <v>85</v>
      </c>
      <c r="AV385" s="13" t="s">
        <v>85</v>
      </c>
      <c r="AW385" s="13" t="s">
        <v>32</v>
      </c>
      <c r="AX385" s="13" t="s">
        <v>75</v>
      </c>
      <c r="AY385" s="177" t="s">
        <v>129</v>
      </c>
    </row>
    <row r="386" spans="1:65" s="13" customFormat="1" ht="11.25">
      <c r="B386" s="175"/>
      <c r="D386" s="176" t="s">
        <v>155</v>
      </c>
      <c r="E386" s="177" t="s">
        <v>1</v>
      </c>
      <c r="F386" s="178" t="s">
        <v>646</v>
      </c>
      <c r="H386" s="179">
        <v>244.3</v>
      </c>
      <c r="I386" s="180"/>
      <c r="L386" s="175"/>
      <c r="M386" s="181"/>
      <c r="N386" s="182"/>
      <c r="O386" s="182"/>
      <c r="P386" s="182"/>
      <c r="Q386" s="182"/>
      <c r="R386" s="182"/>
      <c r="S386" s="182"/>
      <c r="T386" s="183"/>
      <c r="AT386" s="177" t="s">
        <v>155</v>
      </c>
      <c r="AU386" s="177" t="s">
        <v>85</v>
      </c>
      <c r="AV386" s="13" t="s">
        <v>85</v>
      </c>
      <c r="AW386" s="13" t="s">
        <v>32</v>
      </c>
      <c r="AX386" s="13" t="s">
        <v>75</v>
      </c>
      <c r="AY386" s="177" t="s">
        <v>129</v>
      </c>
    </row>
    <row r="387" spans="1:65" s="13" customFormat="1" ht="11.25">
      <c r="B387" s="175"/>
      <c r="D387" s="176" t="s">
        <v>155</v>
      </c>
      <c r="E387" s="177" t="s">
        <v>1</v>
      </c>
      <c r="F387" s="178" t="s">
        <v>647</v>
      </c>
      <c r="H387" s="179">
        <v>15.1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155</v>
      </c>
      <c r="AU387" s="177" t="s">
        <v>85</v>
      </c>
      <c r="AV387" s="13" t="s">
        <v>85</v>
      </c>
      <c r="AW387" s="13" t="s">
        <v>32</v>
      </c>
      <c r="AX387" s="13" t="s">
        <v>75</v>
      </c>
      <c r="AY387" s="177" t="s">
        <v>129</v>
      </c>
    </row>
    <row r="388" spans="1:65" s="15" customFormat="1" ht="11.25">
      <c r="B388" s="196"/>
      <c r="D388" s="176" t="s">
        <v>155</v>
      </c>
      <c r="E388" s="197" t="s">
        <v>1</v>
      </c>
      <c r="F388" s="198" t="s">
        <v>196</v>
      </c>
      <c r="H388" s="199">
        <v>518</v>
      </c>
      <c r="I388" s="200"/>
      <c r="L388" s="196"/>
      <c r="M388" s="201"/>
      <c r="N388" s="202"/>
      <c r="O388" s="202"/>
      <c r="P388" s="202"/>
      <c r="Q388" s="202"/>
      <c r="R388" s="202"/>
      <c r="S388" s="202"/>
      <c r="T388" s="203"/>
      <c r="AT388" s="197" t="s">
        <v>155</v>
      </c>
      <c r="AU388" s="197" t="s">
        <v>85</v>
      </c>
      <c r="AV388" s="15" t="s">
        <v>142</v>
      </c>
      <c r="AW388" s="15" t="s">
        <v>32</v>
      </c>
      <c r="AX388" s="15" t="s">
        <v>75</v>
      </c>
      <c r="AY388" s="197" t="s">
        <v>129</v>
      </c>
    </row>
    <row r="389" spans="1:65" s="14" customFormat="1" ht="11.25">
      <c r="B389" s="189"/>
      <c r="D389" s="176" t="s">
        <v>155</v>
      </c>
      <c r="E389" s="190" t="s">
        <v>1</v>
      </c>
      <c r="F389" s="191" t="s">
        <v>648</v>
      </c>
      <c r="H389" s="190" t="s">
        <v>1</v>
      </c>
      <c r="I389" s="192"/>
      <c r="L389" s="189"/>
      <c r="M389" s="193"/>
      <c r="N389" s="194"/>
      <c r="O389" s="194"/>
      <c r="P389" s="194"/>
      <c r="Q389" s="194"/>
      <c r="R389" s="194"/>
      <c r="S389" s="194"/>
      <c r="T389" s="195"/>
      <c r="AT389" s="190" t="s">
        <v>155</v>
      </c>
      <c r="AU389" s="190" t="s">
        <v>85</v>
      </c>
      <c r="AV389" s="14" t="s">
        <v>83</v>
      </c>
      <c r="AW389" s="14" t="s">
        <v>32</v>
      </c>
      <c r="AX389" s="14" t="s">
        <v>75</v>
      </c>
      <c r="AY389" s="190" t="s">
        <v>129</v>
      </c>
    </row>
    <row r="390" spans="1:65" s="13" customFormat="1" ht="11.25">
      <c r="B390" s="175"/>
      <c r="D390" s="176" t="s">
        <v>155</v>
      </c>
      <c r="E390" s="177" t="s">
        <v>1</v>
      </c>
      <c r="F390" s="178" t="s">
        <v>649</v>
      </c>
      <c r="H390" s="179">
        <v>17.2</v>
      </c>
      <c r="I390" s="180"/>
      <c r="L390" s="175"/>
      <c r="M390" s="181"/>
      <c r="N390" s="182"/>
      <c r="O390" s="182"/>
      <c r="P390" s="182"/>
      <c r="Q390" s="182"/>
      <c r="R390" s="182"/>
      <c r="S390" s="182"/>
      <c r="T390" s="183"/>
      <c r="AT390" s="177" t="s">
        <v>155</v>
      </c>
      <c r="AU390" s="177" t="s">
        <v>85</v>
      </c>
      <c r="AV390" s="13" t="s">
        <v>85</v>
      </c>
      <c r="AW390" s="13" t="s">
        <v>32</v>
      </c>
      <c r="AX390" s="13" t="s">
        <v>75</v>
      </c>
      <c r="AY390" s="177" t="s">
        <v>129</v>
      </c>
    </row>
    <row r="391" spans="1:65" s="13" customFormat="1" ht="11.25">
      <c r="B391" s="175"/>
      <c r="D391" s="176" t="s">
        <v>155</v>
      </c>
      <c r="E391" s="177" t="s">
        <v>1</v>
      </c>
      <c r="F391" s="178" t="s">
        <v>650</v>
      </c>
      <c r="H391" s="179">
        <v>60.1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155</v>
      </c>
      <c r="AU391" s="177" t="s">
        <v>85</v>
      </c>
      <c r="AV391" s="13" t="s">
        <v>85</v>
      </c>
      <c r="AW391" s="13" t="s">
        <v>32</v>
      </c>
      <c r="AX391" s="13" t="s">
        <v>75</v>
      </c>
      <c r="AY391" s="177" t="s">
        <v>129</v>
      </c>
    </row>
    <row r="392" spans="1:65" s="15" customFormat="1" ht="11.25">
      <c r="B392" s="196"/>
      <c r="D392" s="176" t="s">
        <v>155</v>
      </c>
      <c r="E392" s="197" t="s">
        <v>1</v>
      </c>
      <c r="F392" s="198" t="s">
        <v>196</v>
      </c>
      <c r="H392" s="199">
        <v>77.3</v>
      </c>
      <c r="I392" s="200"/>
      <c r="L392" s="196"/>
      <c r="M392" s="201"/>
      <c r="N392" s="202"/>
      <c r="O392" s="202"/>
      <c r="P392" s="202"/>
      <c r="Q392" s="202"/>
      <c r="R392" s="202"/>
      <c r="S392" s="202"/>
      <c r="T392" s="203"/>
      <c r="AT392" s="197" t="s">
        <v>155</v>
      </c>
      <c r="AU392" s="197" t="s">
        <v>85</v>
      </c>
      <c r="AV392" s="15" t="s">
        <v>142</v>
      </c>
      <c r="AW392" s="15" t="s">
        <v>32</v>
      </c>
      <c r="AX392" s="15" t="s">
        <v>75</v>
      </c>
      <c r="AY392" s="197" t="s">
        <v>129</v>
      </c>
    </row>
    <row r="393" spans="1:65" s="16" customFormat="1" ht="11.25">
      <c r="B393" s="204"/>
      <c r="D393" s="176" t="s">
        <v>155</v>
      </c>
      <c r="E393" s="205" t="s">
        <v>1</v>
      </c>
      <c r="F393" s="206" t="s">
        <v>205</v>
      </c>
      <c r="H393" s="207">
        <v>595.30000000000007</v>
      </c>
      <c r="I393" s="208"/>
      <c r="L393" s="204"/>
      <c r="M393" s="209"/>
      <c r="N393" s="210"/>
      <c r="O393" s="210"/>
      <c r="P393" s="210"/>
      <c r="Q393" s="210"/>
      <c r="R393" s="210"/>
      <c r="S393" s="210"/>
      <c r="T393" s="211"/>
      <c r="AT393" s="205" t="s">
        <v>155</v>
      </c>
      <c r="AU393" s="205" t="s">
        <v>85</v>
      </c>
      <c r="AV393" s="16" t="s">
        <v>148</v>
      </c>
      <c r="AW393" s="16" t="s">
        <v>32</v>
      </c>
      <c r="AX393" s="16" t="s">
        <v>83</v>
      </c>
      <c r="AY393" s="205" t="s">
        <v>129</v>
      </c>
    </row>
    <row r="394" spans="1:65" s="2" customFormat="1" ht="21.75" customHeight="1">
      <c r="A394" s="33"/>
      <c r="B394" s="161"/>
      <c r="C394" s="212" t="s">
        <v>651</v>
      </c>
      <c r="D394" s="212" t="s">
        <v>411</v>
      </c>
      <c r="E394" s="213" t="s">
        <v>652</v>
      </c>
      <c r="F394" s="214" t="s">
        <v>653</v>
      </c>
      <c r="G394" s="215" t="s">
        <v>190</v>
      </c>
      <c r="H394" s="216">
        <v>15.553000000000001</v>
      </c>
      <c r="I394" s="217"/>
      <c r="J394" s="218">
        <f>ROUND(I394*H394,2)</f>
        <v>0</v>
      </c>
      <c r="K394" s="214" t="s">
        <v>136</v>
      </c>
      <c r="L394" s="219"/>
      <c r="M394" s="220" t="s">
        <v>1</v>
      </c>
      <c r="N394" s="221" t="s">
        <v>40</v>
      </c>
      <c r="O394" s="59"/>
      <c r="P394" s="171">
        <f>O394*H394</f>
        <v>0</v>
      </c>
      <c r="Q394" s="171">
        <v>0.13100000000000001</v>
      </c>
      <c r="R394" s="171">
        <f>Q394*H394</f>
        <v>2.0374430000000001</v>
      </c>
      <c r="S394" s="171">
        <v>0</v>
      </c>
      <c r="T394" s="17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73" t="s">
        <v>238</v>
      </c>
      <c r="AT394" s="173" t="s">
        <v>411</v>
      </c>
      <c r="AU394" s="173" t="s">
        <v>85</v>
      </c>
      <c r="AY394" s="18" t="s">
        <v>129</v>
      </c>
      <c r="BE394" s="174">
        <f>IF(N394="základní",J394,0)</f>
        <v>0</v>
      </c>
      <c r="BF394" s="174">
        <f>IF(N394="snížená",J394,0)</f>
        <v>0</v>
      </c>
      <c r="BG394" s="174">
        <f>IF(N394="zákl. přenesená",J394,0)</f>
        <v>0</v>
      </c>
      <c r="BH394" s="174">
        <f>IF(N394="sníž. přenesená",J394,0)</f>
        <v>0</v>
      </c>
      <c r="BI394" s="174">
        <f>IF(N394="nulová",J394,0)</f>
        <v>0</v>
      </c>
      <c r="BJ394" s="18" t="s">
        <v>83</v>
      </c>
      <c r="BK394" s="174">
        <f>ROUND(I394*H394,2)</f>
        <v>0</v>
      </c>
      <c r="BL394" s="18" t="s">
        <v>148</v>
      </c>
      <c r="BM394" s="173" t="s">
        <v>654</v>
      </c>
    </row>
    <row r="395" spans="1:65" s="13" customFormat="1" ht="11.25">
      <c r="B395" s="175"/>
      <c r="D395" s="176" t="s">
        <v>155</v>
      </c>
      <c r="E395" s="177" t="s">
        <v>1</v>
      </c>
      <c r="F395" s="178" t="s">
        <v>655</v>
      </c>
      <c r="H395" s="179">
        <v>15.553000000000001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155</v>
      </c>
      <c r="AU395" s="177" t="s">
        <v>85</v>
      </c>
      <c r="AV395" s="13" t="s">
        <v>85</v>
      </c>
      <c r="AW395" s="13" t="s">
        <v>32</v>
      </c>
      <c r="AX395" s="13" t="s">
        <v>83</v>
      </c>
      <c r="AY395" s="177" t="s">
        <v>129</v>
      </c>
    </row>
    <row r="396" spans="1:65" s="2" customFormat="1" ht="16.5" customHeight="1">
      <c r="A396" s="33"/>
      <c r="B396" s="161"/>
      <c r="C396" s="212" t="s">
        <v>656</v>
      </c>
      <c r="D396" s="212" t="s">
        <v>411</v>
      </c>
      <c r="E396" s="213" t="s">
        <v>657</v>
      </c>
      <c r="F396" s="214" t="s">
        <v>658</v>
      </c>
      <c r="G396" s="215" t="s">
        <v>190</v>
      </c>
      <c r="H396" s="216">
        <v>522.41600000000005</v>
      </c>
      <c r="I396" s="217"/>
      <c r="J396" s="218">
        <f>ROUND(I396*H396,2)</f>
        <v>0</v>
      </c>
      <c r="K396" s="214" t="s">
        <v>136</v>
      </c>
      <c r="L396" s="219"/>
      <c r="M396" s="220" t="s">
        <v>1</v>
      </c>
      <c r="N396" s="221" t="s">
        <v>40</v>
      </c>
      <c r="O396" s="59"/>
      <c r="P396" s="171">
        <f>O396*H396</f>
        <v>0</v>
      </c>
      <c r="Q396" s="171">
        <v>0.13100000000000001</v>
      </c>
      <c r="R396" s="171">
        <f>Q396*H396</f>
        <v>68.436496000000005</v>
      </c>
      <c r="S396" s="171">
        <v>0</v>
      </c>
      <c r="T396" s="17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73" t="s">
        <v>238</v>
      </c>
      <c r="AT396" s="173" t="s">
        <v>411</v>
      </c>
      <c r="AU396" s="173" t="s">
        <v>85</v>
      </c>
      <c r="AY396" s="18" t="s">
        <v>129</v>
      </c>
      <c r="BE396" s="174">
        <f>IF(N396="základní",J396,0)</f>
        <v>0</v>
      </c>
      <c r="BF396" s="174">
        <f>IF(N396="snížená",J396,0)</f>
        <v>0</v>
      </c>
      <c r="BG396" s="174">
        <f>IF(N396="zákl. přenesená",J396,0)</f>
        <v>0</v>
      </c>
      <c r="BH396" s="174">
        <f>IF(N396="sníž. přenesená",J396,0)</f>
        <v>0</v>
      </c>
      <c r="BI396" s="174">
        <f>IF(N396="nulová",J396,0)</f>
        <v>0</v>
      </c>
      <c r="BJ396" s="18" t="s">
        <v>83</v>
      </c>
      <c r="BK396" s="174">
        <f>ROUND(I396*H396,2)</f>
        <v>0</v>
      </c>
      <c r="BL396" s="18" t="s">
        <v>148</v>
      </c>
      <c r="BM396" s="173" t="s">
        <v>659</v>
      </c>
    </row>
    <row r="397" spans="1:65" s="13" customFormat="1" ht="11.25">
      <c r="B397" s="175"/>
      <c r="D397" s="176" t="s">
        <v>155</v>
      </c>
      <c r="E397" s="177" t="s">
        <v>1</v>
      </c>
      <c r="F397" s="178" t="s">
        <v>660</v>
      </c>
      <c r="H397" s="179">
        <v>517.98699999999997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155</v>
      </c>
      <c r="AU397" s="177" t="s">
        <v>85</v>
      </c>
      <c r="AV397" s="13" t="s">
        <v>85</v>
      </c>
      <c r="AW397" s="13" t="s">
        <v>32</v>
      </c>
      <c r="AX397" s="13" t="s">
        <v>75</v>
      </c>
      <c r="AY397" s="177" t="s">
        <v>129</v>
      </c>
    </row>
    <row r="398" spans="1:65" s="13" customFormat="1" ht="11.25">
      <c r="B398" s="175"/>
      <c r="D398" s="176" t="s">
        <v>155</v>
      </c>
      <c r="E398" s="177" t="s">
        <v>1</v>
      </c>
      <c r="F398" s="178" t="s">
        <v>661</v>
      </c>
      <c r="H398" s="179">
        <v>4.4290000000000003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155</v>
      </c>
      <c r="AU398" s="177" t="s">
        <v>85</v>
      </c>
      <c r="AV398" s="13" t="s">
        <v>85</v>
      </c>
      <c r="AW398" s="13" t="s">
        <v>32</v>
      </c>
      <c r="AX398" s="13" t="s">
        <v>75</v>
      </c>
      <c r="AY398" s="177" t="s">
        <v>129</v>
      </c>
    </row>
    <row r="399" spans="1:65" s="14" customFormat="1" ht="22.5">
      <c r="B399" s="189"/>
      <c r="D399" s="176" t="s">
        <v>155</v>
      </c>
      <c r="E399" s="190" t="s">
        <v>1</v>
      </c>
      <c r="F399" s="191" t="s">
        <v>662</v>
      </c>
      <c r="H399" s="190" t="s">
        <v>1</v>
      </c>
      <c r="I399" s="192"/>
      <c r="L399" s="189"/>
      <c r="M399" s="193"/>
      <c r="N399" s="194"/>
      <c r="O399" s="194"/>
      <c r="P399" s="194"/>
      <c r="Q399" s="194"/>
      <c r="R399" s="194"/>
      <c r="S399" s="194"/>
      <c r="T399" s="195"/>
      <c r="AT399" s="190" t="s">
        <v>155</v>
      </c>
      <c r="AU399" s="190" t="s">
        <v>85</v>
      </c>
      <c r="AV399" s="14" t="s">
        <v>83</v>
      </c>
      <c r="AW399" s="14" t="s">
        <v>32</v>
      </c>
      <c r="AX399" s="14" t="s">
        <v>75</v>
      </c>
      <c r="AY399" s="190" t="s">
        <v>129</v>
      </c>
    </row>
    <row r="400" spans="1:65" s="16" customFormat="1" ht="11.25">
      <c r="B400" s="204"/>
      <c r="D400" s="176" t="s">
        <v>155</v>
      </c>
      <c r="E400" s="205" t="s">
        <v>1</v>
      </c>
      <c r="F400" s="206" t="s">
        <v>205</v>
      </c>
      <c r="H400" s="207">
        <v>522.41599999999994</v>
      </c>
      <c r="I400" s="208"/>
      <c r="L400" s="204"/>
      <c r="M400" s="209"/>
      <c r="N400" s="210"/>
      <c r="O400" s="210"/>
      <c r="P400" s="210"/>
      <c r="Q400" s="210"/>
      <c r="R400" s="210"/>
      <c r="S400" s="210"/>
      <c r="T400" s="211"/>
      <c r="AT400" s="205" t="s">
        <v>155</v>
      </c>
      <c r="AU400" s="205" t="s">
        <v>85</v>
      </c>
      <c r="AV400" s="16" t="s">
        <v>148</v>
      </c>
      <c r="AW400" s="16" t="s">
        <v>32</v>
      </c>
      <c r="AX400" s="16" t="s">
        <v>83</v>
      </c>
      <c r="AY400" s="205" t="s">
        <v>129</v>
      </c>
    </row>
    <row r="401" spans="1:65" s="2" customFormat="1" ht="21.75" customHeight="1">
      <c r="A401" s="33"/>
      <c r="B401" s="161"/>
      <c r="C401" s="162" t="s">
        <v>663</v>
      </c>
      <c r="D401" s="162" t="s">
        <v>132</v>
      </c>
      <c r="E401" s="163" t="s">
        <v>664</v>
      </c>
      <c r="F401" s="164" t="s">
        <v>665</v>
      </c>
      <c r="G401" s="165" t="s">
        <v>190</v>
      </c>
      <c r="H401" s="166">
        <v>86.4</v>
      </c>
      <c r="I401" s="167"/>
      <c r="J401" s="168">
        <f>ROUND(I401*H401,2)</f>
        <v>0</v>
      </c>
      <c r="K401" s="164" t="s">
        <v>136</v>
      </c>
      <c r="L401" s="34"/>
      <c r="M401" s="169" t="s">
        <v>1</v>
      </c>
      <c r="N401" s="170" t="s">
        <v>40</v>
      </c>
      <c r="O401" s="59"/>
      <c r="P401" s="171">
        <f>O401*H401</f>
        <v>0</v>
      </c>
      <c r="Q401" s="171">
        <v>8.5650000000000004E-2</v>
      </c>
      <c r="R401" s="171">
        <f>Q401*H401</f>
        <v>7.4001600000000005</v>
      </c>
      <c r="S401" s="171">
        <v>0</v>
      </c>
      <c r="T401" s="17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73" t="s">
        <v>148</v>
      </c>
      <c r="AT401" s="173" t="s">
        <v>132</v>
      </c>
      <c r="AU401" s="173" t="s">
        <v>85</v>
      </c>
      <c r="AY401" s="18" t="s">
        <v>129</v>
      </c>
      <c r="BE401" s="174">
        <f>IF(N401="základní",J401,0)</f>
        <v>0</v>
      </c>
      <c r="BF401" s="174">
        <f>IF(N401="snížená",J401,0)</f>
        <v>0</v>
      </c>
      <c r="BG401" s="174">
        <f>IF(N401="zákl. přenesená",J401,0)</f>
        <v>0</v>
      </c>
      <c r="BH401" s="174">
        <f>IF(N401="sníž. přenesená",J401,0)</f>
        <v>0</v>
      </c>
      <c r="BI401" s="174">
        <f>IF(N401="nulová",J401,0)</f>
        <v>0</v>
      </c>
      <c r="BJ401" s="18" t="s">
        <v>83</v>
      </c>
      <c r="BK401" s="174">
        <f>ROUND(I401*H401,2)</f>
        <v>0</v>
      </c>
      <c r="BL401" s="18" t="s">
        <v>148</v>
      </c>
      <c r="BM401" s="173" t="s">
        <v>666</v>
      </c>
    </row>
    <row r="402" spans="1:65" s="13" customFormat="1" ht="11.25">
      <c r="B402" s="175"/>
      <c r="D402" s="176" t="s">
        <v>155</v>
      </c>
      <c r="E402" s="177" t="s">
        <v>1</v>
      </c>
      <c r="F402" s="178" t="s">
        <v>667</v>
      </c>
      <c r="H402" s="179">
        <v>50.9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155</v>
      </c>
      <c r="AU402" s="177" t="s">
        <v>85</v>
      </c>
      <c r="AV402" s="13" t="s">
        <v>85</v>
      </c>
      <c r="AW402" s="13" t="s">
        <v>32</v>
      </c>
      <c r="AX402" s="13" t="s">
        <v>75</v>
      </c>
      <c r="AY402" s="177" t="s">
        <v>129</v>
      </c>
    </row>
    <row r="403" spans="1:65" s="13" customFormat="1" ht="11.25">
      <c r="B403" s="175"/>
      <c r="D403" s="176" t="s">
        <v>155</v>
      </c>
      <c r="E403" s="177" t="s">
        <v>1</v>
      </c>
      <c r="F403" s="178" t="s">
        <v>668</v>
      </c>
      <c r="H403" s="179">
        <v>7.1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155</v>
      </c>
      <c r="AU403" s="177" t="s">
        <v>85</v>
      </c>
      <c r="AV403" s="13" t="s">
        <v>85</v>
      </c>
      <c r="AW403" s="13" t="s">
        <v>32</v>
      </c>
      <c r="AX403" s="13" t="s">
        <v>75</v>
      </c>
      <c r="AY403" s="177" t="s">
        <v>129</v>
      </c>
    </row>
    <row r="404" spans="1:65" s="13" customFormat="1" ht="11.25">
      <c r="B404" s="175"/>
      <c r="D404" s="176" t="s">
        <v>155</v>
      </c>
      <c r="E404" s="177" t="s">
        <v>1</v>
      </c>
      <c r="F404" s="178" t="s">
        <v>669</v>
      </c>
      <c r="H404" s="179">
        <v>14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155</v>
      </c>
      <c r="AU404" s="177" t="s">
        <v>85</v>
      </c>
      <c r="AV404" s="13" t="s">
        <v>85</v>
      </c>
      <c r="AW404" s="13" t="s">
        <v>32</v>
      </c>
      <c r="AX404" s="13" t="s">
        <v>75</v>
      </c>
      <c r="AY404" s="177" t="s">
        <v>129</v>
      </c>
    </row>
    <row r="405" spans="1:65" s="13" customFormat="1" ht="11.25">
      <c r="B405" s="175"/>
      <c r="D405" s="176" t="s">
        <v>155</v>
      </c>
      <c r="E405" s="177" t="s">
        <v>1</v>
      </c>
      <c r="F405" s="178" t="s">
        <v>670</v>
      </c>
      <c r="H405" s="179">
        <v>6.4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155</v>
      </c>
      <c r="AU405" s="177" t="s">
        <v>85</v>
      </c>
      <c r="AV405" s="13" t="s">
        <v>85</v>
      </c>
      <c r="AW405" s="13" t="s">
        <v>32</v>
      </c>
      <c r="AX405" s="13" t="s">
        <v>75</v>
      </c>
      <c r="AY405" s="177" t="s">
        <v>129</v>
      </c>
    </row>
    <row r="406" spans="1:65" s="15" customFormat="1" ht="11.25">
      <c r="B406" s="196"/>
      <c r="D406" s="176" t="s">
        <v>155</v>
      </c>
      <c r="E406" s="197" t="s">
        <v>1</v>
      </c>
      <c r="F406" s="198" t="s">
        <v>196</v>
      </c>
      <c r="H406" s="199">
        <v>78.400000000000006</v>
      </c>
      <c r="I406" s="200"/>
      <c r="L406" s="196"/>
      <c r="M406" s="201"/>
      <c r="N406" s="202"/>
      <c r="O406" s="202"/>
      <c r="P406" s="202"/>
      <c r="Q406" s="202"/>
      <c r="R406" s="202"/>
      <c r="S406" s="202"/>
      <c r="T406" s="203"/>
      <c r="AT406" s="197" t="s">
        <v>155</v>
      </c>
      <c r="AU406" s="197" t="s">
        <v>85</v>
      </c>
      <c r="AV406" s="15" t="s">
        <v>142</v>
      </c>
      <c r="AW406" s="15" t="s">
        <v>32</v>
      </c>
      <c r="AX406" s="15" t="s">
        <v>75</v>
      </c>
      <c r="AY406" s="197" t="s">
        <v>129</v>
      </c>
    </row>
    <row r="407" spans="1:65" s="13" customFormat="1" ht="22.5">
      <c r="B407" s="175"/>
      <c r="D407" s="176" t="s">
        <v>155</v>
      </c>
      <c r="E407" s="177" t="s">
        <v>1</v>
      </c>
      <c r="F407" s="178" t="s">
        <v>671</v>
      </c>
      <c r="H407" s="179">
        <v>8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155</v>
      </c>
      <c r="AU407" s="177" t="s">
        <v>85</v>
      </c>
      <c r="AV407" s="13" t="s">
        <v>85</v>
      </c>
      <c r="AW407" s="13" t="s">
        <v>32</v>
      </c>
      <c r="AX407" s="13" t="s">
        <v>75</v>
      </c>
      <c r="AY407" s="177" t="s">
        <v>129</v>
      </c>
    </row>
    <row r="408" spans="1:65" s="16" customFormat="1" ht="11.25">
      <c r="B408" s="204"/>
      <c r="D408" s="176" t="s">
        <v>155</v>
      </c>
      <c r="E408" s="205" t="s">
        <v>1</v>
      </c>
      <c r="F408" s="206" t="s">
        <v>205</v>
      </c>
      <c r="H408" s="207">
        <v>86.4</v>
      </c>
      <c r="I408" s="208"/>
      <c r="L408" s="204"/>
      <c r="M408" s="209"/>
      <c r="N408" s="210"/>
      <c r="O408" s="210"/>
      <c r="P408" s="210"/>
      <c r="Q408" s="210"/>
      <c r="R408" s="210"/>
      <c r="S408" s="210"/>
      <c r="T408" s="211"/>
      <c r="AT408" s="205" t="s">
        <v>155</v>
      </c>
      <c r="AU408" s="205" t="s">
        <v>85</v>
      </c>
      <c r="AV408" s="16" t="s">
        <v>148</v>
      </c>
      <c r="AW408" s="16" t="s">
        <v>32</v>
      </c>
      <c r="AX408" s="16" t="s">
        <v>83</v>
      </c>
      <c r="AY408" s="205" t="s">
        <v>129</v>
      </c>
    </row>
    <row r="409" spans="1:65" s="2" customFormat="1" ht="21.75" customHeight="1">
      <c r="A409" s="33"/>
      <c r="B409" s="161"/>
      <c r="C409" s="212" t="s">
        <v>672</v>
      </c>
      <c r="D409" s="212" t="s">
        <v>411</v>
      </c>
      <c r="E409" s="213" t="s">
        <v>673</v>
      </c>
      <c r="F409" s="214" t="s">
        <v>674</v>
      </c>
      <c r="G409" s="215" t="s">
        <v>190</v>
      </c>
      <c r="H409" s="216">
        <v>21.012</v>
      </c>
      <c r="I409" s="217"/>
      <c r="J409" s="218">
        <f>ROUND(I409*H409,2)</f>
        <v>0</v>
      </c>
      <c r="K409" s="214" t="s">
        <v>1</v>
      </c>
      <c r="L409" s="219"/>
      <c r="M409" s="220" t="s">
        <v>1</v>
      </c>
      <c r="N409" s="221" t="s">
        <v>40</v>
      </c>
      <c r="O409" s="59"/>
      <c r="P409" s="171">
        <f>O409*H409</f>
        <v>0</v>
      </c>
      <c r="Q409" s="171">
        <v>0.13100000000000001</v>
      </c>
      <c r="R409" s="171">
        <f>Q409*H409</f>
        <v>2.7525720000000002</v>
      </c>
      <c r="S409" s="171">
        <v>0</v>
      </c>
      <c r="T409" s="17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73" t="s">
        <v>238</v>
      </c>
      <c r="AT409" s="173" t="s">
        <v>411</v>
      </c>
      <c r="AU409" s="173" t="s">
        <v>85</v>
      </c>
      <c r="AY409" s="18" t="s">
        <v>129</v>
      </c>
      <c r="BE409" s="174">
        <f>IF(N409="základní",J409,0)</f>
        <v>0</v>
      </c>
      <c r="BF409" s="174">
        <f>IF(N409="snížená",J409,0)</f>
        <v>0</v>
      </c>
      <c r="BG409" s="174">
        <f>IF(N409="zákl. přenesená",J409,0)</f>
        <v>0</v>
      </c>
      <c r="BH409" s="174">
        <f>IF(N409="sníž. přenesená",J409,0)</f>
        <v>0</v>
      </c>
      <c r="BI409" s="174">
        <f>IF(N409="nulová",J409,0)</f>
        <v>0</v>
      </c>
      <c r="BJ409" s="18" t="s">
        <v>83</v>
      </c>
      <c r="BK409" s="174">
        <f>ROUND(I409*H409,2)</f>
        <v>0</v>
      </c>
      <c r="BL409" s="18" t="s">
        <v>148</v>
      </c>
      <c r="BM409" s="173" t="s">
        <v>675</v>
      </c>
    </row>
    <row r="410" spans="1:65" s="13" customFormat="1" ht="11.25">
      <c r="B410" s="175"/>
      <c r="D410" s="176" t="s">
        <v>155</v>
      </c>
      <c r="E410" s="177" t="s">
        <v>1</v>
      </c>
      <c r="F410" s="178" t="s">
        <v>676</v>
      </c>
      <c r="H410" s="179">
        <v>21.012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155</v>
      </c>
      <c r="AU410" s="177" t="s">
        <v>85</v>
      </c>
      <c r="AV410" s="13" t="s">
        <v>85</v>
      </c>
      <c r="AW410" s="13" t="s">
        <v>32</v>
      </c>
      <c r="AX410" s="13" t="s">
        <v>83</v>
      </c>
      <c r="AY410" s="177" t="s">
        <v>129</v>
      </c>
    </row>
    <row r="411" spans="1:65" s="2" customFormat="1" ht="21.75" customHeight="1">
      <c r="A411" s="33"/>
      <c r="B411" s="161"/>
      <c r="C411" s="212" t="s">
        <v>677</v>
      </c>
      <c r="D411" s="212" t="s">
        <v>411</v>
      </c>
      <c r="E411" s="213" t="s">
        <v>678</v>
      </c>
      <c r="F411" s="214" t="s">
        <v>679</v>
      </c>
      <c r="G411" s="215" t="s">
        <v>190</v>
      </c>
      <c r="H411" s="216">
        <v>52.427</v>
      </c>
      <c r="I411" s="217"/>
      <c r="J411" s="218">
        <f>ROUND(I411*H411,2)</f>
        <v>0</v>
      </c>
      <c r="K411" s="214" t="s">
        <v>136</v>
      </c>
      <c r="L411" s="219"/>
      <c r="M411" s="220" t="s">
        <v>1</v>
      </c>
      <c r="N411" s="221" t="s">
        <v>40</v>
      </c>
      <c r="O411" s="59"/>
      <c r="P411" s="171">
        <f>O411*H411</f>
        <v>0</v>
      </c>
      <c r="Q411" s="171">
        <v>0.17599999999999999</v>
      </c>
      <c r="R411" s="171">
        <f>Q411*H411</f>
        <v>9.2271520000000002</v>
      </c>
      <c r="S411" s="171">
        <v>0</v>
      </c>
      <c r="T411" s="17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73" t="s">
        <v>238</v>
      </c>
      <c r="AT411" s="173" t="s">
        <v>411</v>
      </c>
      <c r="AU411" s="173" t="s">
        <v>85</v>
      </c>
      <c r="AY411" s="18" t="s">
        <v>129</v>
      </c>
      <c r="BE411" s="174">
        <f>IF(N411="základní",J411,0)</f>
        <v>0</v>
      </c>
      <c r="BF411" s="174">
        <f>IF(N411="snížená",J411,0)</f>
        <v>0</v>
      </c>
      <c r="BG411" s="174">
        <f>IF(N411="zákl. přenesená",J411,0)</f>
        <v>0</v>
      </c>
      <c r="BH411" s="174">
        <f>IF(N411="sníž. přenesená",J411,0)</f>
        <v>0</v>
      </c>
      <c r="BI411" s="174">
        <f>IF(N411="nulová",J411,0)</f>
        <v>0</v>
      </c>
      <c r="BJ411" s="18" t="s">
        <v>83</v>
      </c>
      <c r="BK411" s="174">
        <f>ROUND(I411*H411,2)</f>
        <v>0</v>
      </c>
      <c r="BL411" s="18" t="s">
        <v>148</v>
      </c>
      <c r="BM411" s="173" t="s">
        <v>680</v>
      </c>
    </row>
    <row r="412" spans="1:65" s="13" customFormat="1" ht="11.25">
      <c r="B412" s="175"/>
      <c r="D412" s="176" t="s">
        <v>155</v>
      </c>
      <c r="E412" s="177" t="s">
        <v>1</v>
      </c>
      <c r="F412" s="178" t="s">
        <v>681</v>
      </c>
      <c r="H412" s="179">
        <v>52.427</v>
      </c>
      <c r="I412" s="180"/>
      <c r="L412" s="175"/>
      <c r="M412" s="181"/>
      <c r="N412" s="182"/>
      <c r="O412" s="182"/>
      <c r="P412" s="182"/>
      <c r="Q412" s="182"/>
      <c r="R412" s="182"/>
      <c r="S412" s="182"/>
      <c r="T412" s="183"/>
      <c r="AT412" s="177" t="s">
        <v>155</v>
      </c>
      <c r="AU412" s="177" t="s">
        <v>85</v>
      </c>
      <c r="AV412" s="13" t="s">
        <v>85</v>
      </c>
      <c r="AW412" s="13" t="s">
        <v>32</v>
      </c>
      <c r="AX412" s="13" t="s">
        <v>83</v>
      </c>
      <c r="AY412" s="177" t="s">
        <v>129</v>
      </c>
    </row>
    <row r="413" spans="1:65" s="2" customFormat="1" ht="16.5" customHeight="1">
      <c r="A413" s="33"/>
      <c r="B413" s="161"/>
      <c r="C413" s="212" t="s">
        <v>682</v>
      </c>
      <c r="D413" s="212" t="s">
        <v>411</v>
      </c>
      <c r="E413" s="213" t="s">
        <v>683</v>
      </c>
      <c r="F413" s="214" t="s">
        <v>684</v>
      </c>
      <c r="G413" s="215" t="s">
        <v>190</v>
      </c>
      <c r="H413" s="216">
        <v>7.3129999999999997</v>
      </c>
      <c r="I413" s="217"/>
      <c r="J413" s="218">
        <f>ROUND(I413*H413,2)</f>
        <v>0</v>
      </c>
      <c r="K413" s="214" t="s">
        <v>136</v>
      </c>
      <c r="L413" s="219"/>
      <c r="M413" s="220" t="s">
        <v>1</v>
      </c>
      <c r="N413" s="221" t="s">
        <v>40</v>
      </c>
      <c r="O413" s="59"/>
      <c r="P413" s="171">
        <f>O413*H413</f>
        <v>0</v>
      </c>
      <c r="Q413" s="171">
        <v>0.17599999999999999</v>
      </c>
      <c r="R413" s="171">
        <f>Q413*H413</f>
        <v>1.2870879999999998</v>
      </c>
      <c r="S413" s="171">
        <v>0</v>
      </c>
      <c r="T413" s="17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73" t="s">
        <v>238</v>
      </c>
      <c r="AT413" s="173" t="s">
        <v>411</v>
      </c>
      <c r="AU413" s="173" t="s">
        <v>85</v>
      </c>
      <c r="AY413" s="18" t="s">
        <v>129</v>
      </c>
      <c r="BE413" s="174">
        <f>IF(N413="základní",J413,0)</f>
        <v>0</v>
      </c>
      <c r="BF413" s="174">
        <f>IF(N413="snížená",J413,0)</f>
        <v>0</v>
      </c>
      <c r="BG413" s="174">
        <f>IF(N413="zákl. přenesená",J413,0)</f>
        <v>0</v>
      </c>
      <c r="BH413" s="174">
        <f>IF(N413="sníž. přenesená",J413,0)</f>
        <v>0</v>
      </c>
      <c r="BI413" s="174">
        <f>IF(N413="nulová",J413,0)</f>
        <v>0</v>
      </c>
      <c r="BJ413" s="18" t="s">
        <v>83</v>
      </c>
      <c r="BK413" s="174">
        <f>ROUND(I413*H413,2)</f>
        <v>0</v>
      </c>
      <c r="BL413" s="18" t="s">
        <v>148</v>
      </c>
      <c r="BM413" s="173" t="s">
        <v>685</v>
      </c>
    </row>
    <row r="414" spans="1:65" s="13" customFormat="1" ht="11.25">
      <c r="B414" s="175"/>
      <c r="D414" s="176" t="s">
        <v>155</v>
      </c>
      <c r="E414" s="177" t="s">
        <v>1</v>
      </c>
      <c r="F414" s="178" t="s">
        <v>686</v>
      </c>
      <c r="H414" s="179">
        <v>7.3129999999999997</v>
      </c>
      <c r="I414" s="180"/>
      <c r="L414" s="175"/>
      <c r="M414" s="181"/>
      <c r="N414" s="182"/>
      <c r="O414" s="182"/>
      <c r="P414" s="182"/>
      <c r="Q414" s="182"/>
      <c r="R414" s="182"/>
      <c r="S414" s="182"/>
      <c r="T414" s="183"/>
      <c r="AT414" s="177" t="s">
        <v>155</v>
      </c>
      <c r="AU414" s="177" t="s">
        <v>85</v>
      </c>
      <c r="AV414" s="13" t="s">
        <v>85</v>
      </c>
      <c r="AW414" s="13" t="s">
        <v>32</v>
      </c>
      <c r="AX414" s="13" t="s">
        <v>83</v>
      </c>
      <c r="AY414" s="177" t="s">
        <v>129</v>
      </c>
    </row>
    <row r="415" spans="1:65" s="12" customFormat="1" ht="22.9" customHeight="1">
      <c r="B415" s="148"/>
      <c r="D415" s="149" t="s">
        <v>74</v>
      </c>
      <c r="E415" s="159" t="s">
        <v>238</v>
      </c>
      <c r="F415" s="159" t="s">
        <v>687</v>
      </c>
      <c r="I415" s="151"/>
      <c r="J415" s="160">
        <f>BK415</f>
        <v>0</v>
      </c>
      <c r="L415" s="148"/>
      <c r="M415" s="153"/>
      <c r="N415" s="154"/>
      <c r="O415" s="154"/>
      <c r="P415" s="155">
        <f>SUM(P416:P443)</f>
        <v>0</v>
      </c>
      <c r="Q415" s="154"/>
      <c r="R415" s="155">
        <f>SUM(R416:R443)</f>
        <v>15.8787302</v>
      </c>
      <c r="S415" s="154"/>
      <c r="T415" s="156">
        <f>SUM(T416:T443)</f>
        <v>1.8</v>
      </c>
      <c r="AR415" s="149" t="s">
        <v>83</v>
      </c>
      <c r="AT415" s="157" t="s">
        <v>74</v>
      </c>
      <c r="AU415" s="157" t="s">
        <v>83</v>
      </c>
      <c r="AY415" s="149" t="s">
        <v>129</v>
      </c>
      <c r="BK415" s="158">
        <f>SUM(BK416:BK443)</f>
        <v>0</v>
      </c>
    </row>
    <row r="416" spans="1:65" s="2" customFormat="1" ht="21.75" customHeight="1">
      <c r="A416" s="33"/>
      <c r="B416" s="161"/>
      <c r="C416" s="162" t="s">
        <v>688</v>
      </c>
      <c r="D416" s="162" t="s">
        <v>132</v>
      </c>
      <c r="E416" s="163" t="s">
        <v>689</v>
      </c>
      <c r="F416" s="164" t="s">
        <v>690</v>
      </c>
      <c r="G416" s="165" t="s">
        <v>246</v>
      </c>
      <c r="H416" s="166">
        <v>40</v>
      </c>
      <c r="I416" s="167"/>
      <c r="J416" s="168">
        <f>ROUND(I416*H416,2)</f>
        <v>0</v>
      </c>
      <c r="K416" s="164" t="s">
        <v>136</v>
      </c>
      <c r="L416" s="34"/>
      <c r="M416" s="169" t="s">
        <v>1</v>
      </c>
      <c r="N416" s="170" t="s">
        <v>40</v>
      </c>
      <c r="O416" s="59"/>
      <c r="P416" s="171">
        <f>O416*H416</f>
        <v>0</v>
      </c>
      <c r="Q416" s="171">
        <v>1.0000000000000001E-5</v>
      </c>
      <c r="R416" s="171">
        <f>Q416*H416</f>
        <v>4.0000000000000002E-4</v>
      </c>
      <c r="S416" s="171">
        <v>0</v>
      </c>
      <c r="T416" s="17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73" t="s">
        <v>148</v>
      </c>
      <c r="AT416" s="173" t="s">
        <v>132</v>
      </c>
      <c r="AU416" s="173" t="s">
        <v>85</v>
      </c>
      <c r="AY416" s="18" t="s">
        <v>129</v>
      </c>
      <c r="BE416" s="174">
        <f>IF(N416="základní",J416,0)</f>
        <v>0</v>
      </c>
      <c r="BF416" s="174">
        <f>IF(N416="snížená",J416,0)</f>
        <v>0</v>
      </c>
      <c r="BG416" s="174">
        <f>IF(N416="zákl. přenesená",J416,0)</f>
        <v>0</v>
      </c>
      <c r="BH416" s="174">
        <f>IF(N416="sníž. přenesená",J416,0)</f>
        <v>0</v>
      </c>
      <c r="BI416" s="174">
        <f>IF(N416="nulová",J416,0)</f>
        <v>0</v>
      </c>
      <c r="BJ416" s="18" t="s">
        <v>83</v>
      </c>
      <c r="BK416" s="174">
        <f>ROUND(I416*H416,2)</f>
        <v>0</v>
      </c>
      <c r="BL416" s="18" t="s">
        <v>148</v>
      </c>
      <c r="BM416" s="173" t="s">
        <v>691</v>
      </c>
    </row>
    <row r="417" spans="1:65" s="14" customFormat="1" ht="22.5">
      <c r="B417" s="189"/>
      <c r="D417" s="176" t="s">
        <v>155</v>
      </c>
      <c r="E417" s="190" t="s">
        <v>1</v>
      </c>
      <c r="F417" s="191" t="s">
        <v>692</v>
      </c>
      <c r="H417" s="190" t="s">
        <v>1</v>
      </c>
      <c r="I417" s="192"/>
      <c r="L417" s="189"/>
      <c r="M417" s="193"/>
      <c r="N417" s="194"/>
      <c r="O417" s="194"/>
      <c r="P417" s="194"/>
      <c r="Q417" s="194"/>
      <c r="R417" s="194"/>
      <c r="S417" s="194"/>
      <c r="T417" s="195"/>
      <c r="AT417" s="190" t="s">
        <v>155</v>
      </c>
      <c r="AU417" s="190" t="s">
        <v>85</v>
      </c>
      <c r="AV417" s="14" t="s">
        <v>83</v>
      </c>
      <c r="AW417" s="14" t="s">
        <v>32</v>
      </c>
      <c r="AX417" s="14" t="s">
        <v>75</v>
      </c>
      <c r="AY417" s="190" t="s">
        <v>129</v>
      </c>
    </row>
    <row r="418" spans="1:65" s="13" customFormat="1" ht="11.25">
      <c r="B418" s="175"/>
      <c r="D418" s="176" t="s">
        <v>155</v>
      </c>
      <c r="E418" s="177" t="s">
        <v>1</v>
      </c>
      <c r="F418" s="178" t="s">
        <v>693</v>
      </c>
      <c r="H418" s="179">
        <v>40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155</v>
      </c>
      <c r="AU418" s="177" t="s">
        <v>85</v>
      </c>
      <c r="AV418" s="13" t="s">
        <v>85</v>
      </c>
      <c r="AW418" s="13" t="s">
        <v>32</v>
      </c>
      <c r="AX418" s="13" t="s">
        <v>83</v>
      </c>
      <c r="AY418" s="177" t="s">
        <v>129</v>
      </c>
    </row>
    <row r="419" spans="1:65" s="2" customFormat="1" ht="16.5" customHeight="1">
      <c r="A419" s="33"/>
      <c r="B419" s="161"/>
      <c r="C419" s="212" t="s">
        <v>694</v>
      </c>
      <c r="D419" s="212" t="s">
        <v>411</v>
      </c>
      <c r="E419" s="213" t="s">
        <v>695</v>
      </c>
      <c r="F419" s="214" t="s">
        <v>696</v>
      </c>
      <c r="G419" s="215" t="s">
        <v>162</v>
      </c>
      <c r="H419" s="216">
        <v>41.2</v>
      </c>
      <c r="I419" s="217"/>
      <c r="J419" s="218">
        <f>ROUND(I419*H419,2)</f>
        <v>0</v>
      </c>
      <c r="K419" s="214" t="s">
        <v>1</v>
      </c>
      <c r="L419" s="219"/>
      <c r="M419" s="220" t="s">
        <v>1</v>
      </c>
      <c r="N419" s="221" t="s">
        <v>40</v>
      </c>
      <c r="O419" s="59"/>
      <c r="P419" s="171">
        <f>O419*H419</f>
        <v>0</v>
      </c>
      <c r="Q419" s="171">
        <v>8.3899999999999999E-3</v>
      </c>
      <c r="R419" s="171">
        <f>Q419*H419</f>
        <v>0.34566800000000003</v>
      </c>
      <c r="S419" s="171">
        <v>0</v>
      </c>
      <c r="T419" s="17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73" t="s">
        <v>238</v>
      </c>
      <c r="AT419" s="173" t="s">
        <v>411</v>
      </c>
      <c r="AU419" s="173" t="s">
        <v>85</v>
      </c>
      <c r="AY419" s="18" t="s">
        <v>129</v>
      </c>
      <c r="BE419" s="174">
        <f>IF(N419="základní",J419,0)</f>
        <v>0</v>
      </c>
      <c r="BF419" s="174">
        <f>IF(N419="snížená",J419,0)</f>
        <v>0</v>
      </c>
      <c r="BG419" s="174">
        <f>IF(N419="zákl. přenesená",J419,0)</f>
        <v>0</v>
      </c>
      <c r="BH419" s="174">
        <f>IF(N419="sníž. přenesená",J419,0)</f>
        <v>0</v>
      </c>
      <c r="BI419" s="174">
        <f>IF(N419="nulová",J419,0)</f>
        <v>0</v>
      </c>
      <c r="BJ419" s="18" t="s">
        <v>83</v>
      </c>
      <c r="BK419" s="174">
        <f>ROUND(I419*H419,2)</f>
        <v>0</v>
      </c>
      <c r="BL419" s="18" t="s">
        <v>148</v>
      </c>
      <c r="BM419" s="173" t="s">
        <v>697</v>
      </c>
    </row>
    <row r="420" spans="1:65" s="13" customFormat="1" ht="11.25">
      <c r="B420" s="175"/>
      <c r="D420" s="176" t="s">
        <v>155</v>
      </c>
      <c r="E420" s="177" t="s">
        <v>1</v>
      </c>
      <c r="F420" s="178" t="s">
        <v>698</v>
      </c>
      <c r="H420" s="179">
        <v>41.2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155</v>
      </c>
      <c r="AU420" s="177" t="s">
        <v>85</v>
      </c>
      <c r="AV420" s="13" t="s">
        <v>85</v>
      </c>
      <c r="AW420" s="13" t="s">
        <v>32</v>
      </c>
      <c r="AX420" s="13" t="s">
        <v>83</v>
      </c>
      <c r="AY420" s="177" t="s">
        <v>129</v>
      </c>
    </row>
    <row r="421" spans="1:65" s="2" customFormat="1" ht="21.75" customHeight="1">
      <c r="A421" s="33"/>
      <c r="B421" s="161"/>
      <c r="C421" s="162" t="s">
        <v>699</v>
      </c>
      <c r="D421" s="162" t="s">
        <v>132</v>
      </c>
      <c r="E421" s="163" t="s">
        <v>700</v>
      </c>
      <c r="F421" s="164" t="s">
        <v>701</v>
      </c>
      <c r="G421" s="165" t="s">
        <v>246</v>
      </c>
      <c r="H421" s="166">
        <v>34</v>
      </c>
      <c r="I421" s="167"/>
      <c r="J421" s="168">
        <f>ROUND(I421*H421,2)</f>
        <v>0</v>
      </c>
      <c r="K421" s="164" t="s">
        <v>136</v>
      </c>
      <c r="L421" s="34"/>
      <c r="M421" s="169" t="s">
        <v>1</v>
      </c>
      <c r="N421" s="170" t="s">
        <v>40</v>
      </c>
      <c r="O421" s="59"/>
      <c r="P421" s="171">
        <f>O421*H421</f>
        <v>0</v>
      </c>
      <c r="Q421" s="171">
        <v>1.0000000000000001E-5</v>
      </c>
      <c r="R421" s="171">
        <f>Q421*H421</f>
        <v>3.4000000000000002E-4</v>
      </c>
      <c r="S421" s="171">
        <v>0</v>
      </c>
      <c r="T421" s="17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73" t="s">
        <v>148</v>
      </c>
      <c r="AT421" s="173" t="s">
        <v>132</v>
      </c>
      <c r="AU421" s="173" t="s">
        <v>85</v>
      </c>
      <c r="AY421" s="18" t="s">
        <v>129</v>
      </c>
      <c r="BE421" s="174">
        <f>IF(N421="základní",J421,0)</f>
        <v>0</v>
      </c>
      <c r="BF421" s="174">
        <f>IF(N421="snížená",J421,0)</f>
        <v>0</v>
      </c>
      <c r="BG421" s="174">
        <f>IF(N421="zákl. přenesená",J421,0)</f>
        <v>0</v>
      </c>
      <c r="BH421" s="174">
        <f>IF(N421="sníž. přenesená",J421,0)</f>
        <v>0</v>
      </c>
      <c r="BI421" s="174">
        <f>IF(N421="nulová",J421,0)</f>
        <v>0</v>
      </c>
      <c r="BJ421" s="18" t="s">
        <v>83</v>
      </c>
      <c r="BK421" s="174">
        <f>ROUND(I421*H421,2)</f>
        <v>0</v>
      </c>
      <c r="BL421" s="18" t="s">
        <v>148</v>
      </c>
      <c r="BM421" s="173" t="s">
        <v>702</v>
      </c>
    </row>
    <row r="422" spans="1:65" s="13" customFormat="1" ht="11.25">
      <c r="B422" s="175"/>
      <c r="D422" s="176" t="s">
        <v>155</v>
      </c>
      <c r="E422" s="177" t="s">
        <v>1</v>
      </c>
      <c r="F422" s="178" t="s">
        <v>703</v>
      </c>
      <c r="H422" s="179">
        <v>6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155</v>
      </c>
      <c r="AU422" s="177" t="s">
        <v>85</v>
      </c>
      <c r="AV422" s="13" t="s">
        <v>85</v>
      </c>
      <c r="AW422" s="13" t="s">
        <v>32</v>
      </c>
      <c r="AX422" s="13" t="s">
        <v>75</v>
      </c>
      <c r="AY422" s="177" t="s">
        <v>129</v>
      </c>
    </row>
    <row r="423" spans="1:65" s="13" customFormat="1" ht="11.25">
      <c r="B423" s="175"/>
      <c r="D423" s="176" t="s">
        <v>155</v>
      </c>
      <c r="E423" s="177" t="s">
        <v>1</v>
      </c>
      <c r="F423" s="178" t="s">
        <v>704</v>
      </c>
      <c r="H423" s="179">
        <v>28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155</v>
      </c>
      <c r="AU423" s="177" t="s">
        <v>85</v>
      </c>
      <c r="AV423" s="13" t="s">
        <v>85</v>
      </c>
      <c r="AW423" s="13" t="s">
        <v>32</v>
      </c>
      <c r="AX423" s="13" t="s">
        <v>75</v>
      </c>
      <c r="AY423" s="177" t="s">
        <v>129</v>
      </c>
    </row>
    <row r="424" spans="1:65" s="16" customFormat="1" ht="11.25">
      <c r="B424" s="204"/>
      <c r="D424" s="176" t="s">
        <v>155</v>
      </c>
      <c r="E424" s="205" t="s">
        <v>1</v>
      </c>
      <c r="F424" s="206" t="s">
        <v>205</v>
      </c>
      <c r="H424" s="207">
        <v>34</v>
      </c>
      <c r="I424" s="208"/>
      <c r="L424" s="204"/>
      <c r="M424" s="209"/>
      <c r="N424" s="210"/>
      <c r="O424" s="210"/>
      <c r="P424" s="210"/>
      <c r="Q424" s="210"/>
      <c r="R424" s="210"/>
      <c r="S424" s="210"/>
      <c r="T424" s="211"/>
      <c r="AT424" s="205" t="s">
        <v>155</v>
      </c>
      <c r="AU424" s="205" t="s">
        <v>85</v>
      </c>
      <c r="AV424" s="16" t="s">
        <v>148</v>
      </c>
      <c r="AW424" s="16" t="s">
        <v>32</v>
      </c>
      <c r="AX424" s="16" t="s">
        <v>83</v>
      </c>
      <c r="AY424" s="205" t="s">
        <v>129</v>
      </c>
    </row>
    <row r="425" spans="1:65" s="2" customFormat="1" ht="16.5" customHeight="1">
      <c r="A425" s="33"/>
      <c r="B425" s="161"/>
      <c r="C425" s="212" t="s">
        <v>705</v>
      </c>
      <c r="D425" s="212" t="s">
        <v>411</v>
      </c>
      <c r="E425" s="213" t="s">
        <v>706</v>
      </c>
      <c r="F425" s="214" t="s">
        <v>707</v>
      </c>
      <c r="G425" s="215" t="s">
        <v>246</v>
      </c>
      <c r="H425" s="216">
        <v>35.020000000000003</v>
      </c>
      <c r="I425" s="217"/>
      <c r="J425" s="218">
        <f>ROUND(I425*H425,2)</f>
        <v>0</v>
      </c>
      <c r="K425" s="214" t="s">
        <v>136</v>
      </c>
      <c r="L425" s="219"/>
      <c r="M425" s="220" t="s">
        <v>1</v>
      </c>
      <c r="N425" s="221" t="s">
        <v>40</v>
      </c>
      <c r="O425" s="59"/>
      <c r="P425" s="171">
        <f>O425*H425</f>
        <v>0</v>
      </c>
      <c r="Q425" s="171">
        <v>3.6099999999999999E-3</v>
      </c>
      <c r="R425" s="171">
        <f>Q425*H425</f>
        <v>0.12642220000000001</v>
      </c>
      <c r="S425" s="171">
        <v>0</v>
      </c>
      <c r="T425" s="17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73" t="s">
        <v>238</v>
      </c>
      <c r="AT425" s="173" t="s">
        <v>411</v>
      </c>
      <c r="AU425" s="173" t="s">
        <v>85</v>
      </c>
      <c r="AY425" s="18" t="s">
        <v>129</v>
      </c>
      <c r="BE425" s="174">
        <f>IF(N425="základní",J425,0)</f>
        <v>0</v>
      </c>
      <c r="BF425" s="174">
        <f>IF(N425="snížená",J425,0)</f>
        <v>0</v>
      </c>
      <c r="BG425" s="174">
        <f>IF(N425="zákl. přenesená",J425,0)</f>
        <v>0</v>
      </c>
      <c r="BH425" s="174">
        <f>IF(N425="sníž. přenesená",J425,0)</f>
        <v>0</v>
      </c>
      <c r="BI425" s="174">
        <f>IF(N425="nulová",J425,0)</f>
        <v>0</v>
      </c>
      <c r="BJ425" s="18" t="s">
        <v>83</v>
      </c>
      <c r="BK425" s="174">
        <f>ROUND(I425*H425,2)</f>
        <v>0</v>
      </c>
      <c r="BL425" s="18" t="s">
        <v>148</v>
      </c>
      <c r="BM425" s="173" t="s">
        <v>708</v>
      </c>
    </row>
    <row r="426" spans="1:65" s="13" customFormat="1" ht="11.25">
      <c r="B426" s="175"/>
      <c r="D426" s="176" t="s">
        <v>155</v>
      </c>
      <c r="E426" s="177" t="s">
        <v>1</v>
      </c>
      <c r="F426" s="178" t="s">
        <v>709</v>
      </c>
      <c r="H426" s="179">
        <v>35.020000000000003</v>
      </c>
      <c r="I426" s="180"/>
      <c r="L426" s="175"/>
      <c r="M426" s="181"/>
      <c r="N426" s="182"/>
      <c r="O426" s="182"/>
      <c r="P426" s="182"/>
      <c r="Q426" s="182"/>
      <c r="R426" s="182"/>
      <c r="S426" s="182"/>
      <c r="T426" s="183"/>
      <c r="AT426" s="177" t="s">
        <v>155</v>
      </c>
      <c r="AU426" s="177" t="s">
        <v>85</v>
      </c>
      <c r="AV426" s="13" t="s">
        <v>85</v>
      </c>
      <c r="AW426" s="13" t="s">
        <v>32</v>
      </c>
      <c r="AX426" s="13" t="s">
        <v>83</v>
      </c>
      <c r="AY426" s="177" t="s">
        <v>129</v>
      </c>
    </row>
    <row r="427" spans="1:65" s="2" customFormat="1" ht="21.75" customHeight="1">
      <c r="A427" s="33"/>
      <c r="B427" s="161"/>
      <c r="C427" s="162" t="s">
        <v>710</v>
      </c>
      <c r="D427" s="162" t="s">
        <v>132</v>
      </c>
      <c r="E427" s="163" t="s">
        <v>711</v>
      </c>
      <c r="F427" s="164" t="s">
        <v>712</v>
      </c>
      <c r="G427" s="165" t="s">
        <v>162</v>
      </c>
      <c r="H427" s="166">
        <v>4</v>
      </c>
      <c r="I427" s="167"/>
      <c r="J427" s="168">
        <f>ROUND(I427*H427,2)</f>
        <v>0</v>
      </c>
      <c r="K427" s="164" t="s">
        <v>136</v>
      </c>
      <c r="L427" s="34"/>
      <c r="M427" s="169" t="s">
        <v>1</v>
      </c>
      <c r="N427" s="170" t="s">
        <v>40</v>
      </c>
      <c r="O427" s="59"/>
      <c r="P427" s="171">
        <f>O427*H427</f>
        <v>0</v>
      </c>
      <c r="Q427" s="171">
        <v>0</v>
      </c>
      <c r="R427" s="171">
        <f>Q427*H427</f>
        <v>0</v>
      </c>
      <c r="S427" s="171">
        <v>0</v>
      </c>
      <c r="T427" s="17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73" t="s">
        <v>148</v>
      </c>
      <c r="AT427" s="173" t="s">
        <v>132</v>
      </c>
      <c r="AU427" s="173" t="s">
        <v>85</v>
      </c>
      <c r="AY427" s="18" t="s">
        <v>129</v>
      </c>
      <c r="BE427" s="174">
        <f>IF(N427="základní",J427,0)</f>
        <v>0</v>
      </c>
      <c r="BF427" s="174">
        <f>IF(N427="snížená",J427,0)</f>
        <v>0</v>
      </c>
      <c r="BG427" s="174">
        <f>IF(N427="zákl. přenesená",J427,0)</f>
        <v>0</v>
      </c>
      <c r="BH427" s="174">
        <f>IF(N427="sníž. přenesená",J427,0)</f>
        <v>0</v>
      </c>
      <c r="BI427" s="174">
        <f>IF(N427="nulová",J427,0)</f>
        <v>0</v>
      </c>
      <c r="BJ427" s="18" t="s">
        <v>83</v>
      </c>
      <c r="BK427" s="174">
        <f>ROUND(I427*H427,2)</f>
        <v>0</v>
      </c>
      <c r="BL427" s="18" t="s">
        <v>148</v>
      </c>
      <c r="BM427" s="173" t="s">
        <v>713</v>
      </c>
    </row>
    <row r="428" spans="1:65" s="2" customFormat="1" ht="21.75" customHeight="1">
      <c r="A428" s="33"/>
      <c r="B428" s="161"/>
      <c r="C428" s="212" t="s">
        <v>714</v>
      </c>
      <c r="D428" s="212" t="s">
        <v>411</v>
      </c>
      <c r="E428" s="213" t="s">
        <v>715</v>
      </c>
      <c r="F428" s="214" t="s">
        <v>716</v>
      </c>
      <c r="G428" s="215" t="s">
        <v>162</v>
      </c>
      <c r="H428" s="216">
        <v>4</v>
      </c>
      <c r="I428" s="217"/>
      <c r="J428" s="218">
        <f>ROUND(I428*H428,2)</f>
        <v>0</v>
      </c>
      <c r="K428" s="214" t="s">
        <v>136</v>
      </c>
      <c r="L428" s="219"/>
      <c r="M428" s="220" t="s">
        <v>1</v>
      </c>
      <c r="N428" s="221" t="s">
        <v>40</v>
      </c>
      <c r="O428" s="59"/>
      <c r="P428" s="171">
        <f>O428*H428</f>
        <v>0</v>
      </c>
      <c r="Q428" s="171">
        <v>1.5E-3</v>
      </c>
      <c r="R428" s="171">
        <f>Q428*H428</f>
        <v>6.0000000000000001E-3</v>
      </c>
      <c r="S428" s="171">
        <v>0</v>
      </c>
      <c r="T428" s="172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73" t="s">
        <v>238</v>
      </c>
      <c r="AT428" s="173" t="s">
        <v>411</v>
      </c>
      <c r="AU428" s="173" t="s">
        <v>85</v>
      </c>
      <c r="AY428" s="18" t="s">
        <v>129</v>
      </c>
      <c r="BE428" s="174">
        <f>IF(N428="základní",J428,0)</f>
        <v>0</v>
      </c>
      <c r="BF428" s="174">
        <f>IF(N428="snížená",J428,0)</f>
        <v>0</v>
      </c>
      <c r="BG428" s="174">
        <f>IF(N428="zákl. přenesená",J428,0)</f>
        <v>0</v>
      </c>
      <c r="BH428" s="174">
        <f>IF(N428="sníž. přenesená",J428,0)</f>
        <v>0</v>
      </c>
      <c r="BI428" s="174">
        <f>IF(N428="nulová",J428,0)</f>
        <v>0</v>
      </c>
      <c r="BJ428" s="18" t="s">
        <v>83</v>
      </c>
      <c r="BK428" s="174">
        <f>ROUND(I428*H428,2)</f>
        <v>0</v>
      </c>
      <c r="BL428" s="18" t="s">
        <v>148</v>
      </c>
      <c r="BM428" s="173" t="s">
        <v>717</v>
      </c>
    </row>
    <row r="429" spans="1:65" s="2" customFormat="1" ht="16.5" customHeight="1">
      <c r="A429" s="33"/>
      <c r="B429" s="161"/>
      <c r="C429" s="162" t="s">
        <v>718</v>
      </c>
      <c r="D429" s="162" t="s">
        <v>132</v>
      </c>
      <c r="E429" s="163" t="s">
        <v>719</v>
      </c>
      <c r="F429" s="164" t="s">
        <v>720</v>
      </c>
      <c r="G429" s="165" t="s">
        <v>162</v>
      </c>
      <c r="H429" s="166">
        <v>7</v>
      </c>
      <c r="I429" s="167"/>
      <c r="J429" s="168">
        <f>ROUND(I429*H429,2)</f>
        <v>0</v>
      </c>
      <c r="K429" s="164" t="s">
        <v>136</v>
      </c>
      <c r="L429" s="34"/>
      <c r="M429" s="169" t="s">
        <v>1</v>
      </c>
      <c r="N429" s="170" t="s">
        <v>40</v>
      </c>
      <c r="O429" s="59"/>
      <c r="P429" s="171">
        <f>O429*H429</f>
        <v>0</v>
      </c>
      <c r="Q429" s="171">
        <v>0</v>
      </c>
      <c r="R429" s="171">
        <f>Q429*H429</f>
        <v>0</v>
      </c>
      <c r="S429" s="171">
        <v>0</v>
      </c>
      <c r="T429" s="17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73" t="s">
        <v>148</v>
      </c>
      <c r="AT429" s="173" t="s">
        <v>132</v>
      </c>
      <c r="AU429" s="173" t="s">
        <v>85</v>
      </c>
      <c r="AY429" s="18" t="s">
        <v>129</v>
      </c>
      <c r="BE429" s="174">
        <f>IF(N429="základní",J429,0)</f>
        <v>0</v>
      </c>
      <c r="BF429" s="174">
        <f>IF(N429="snížená",J429,0)</f>
        <v>0</v>
      </c>
      <c r="BG429" s="174">
        <f>IF(N429="zákl. přenesená",J429,0)</f>
        <v>0</v>
      </c>
      <c r="BH429" s="174">
        <f>IF(N429="sníž. přenesená",J429,0)</f>
        <v>0</v>
      </c>
      <c r="BI429" s="174">
        <f>IF(N429="nulová",J429,0)</f>
        <v>0</v>
      </c>
      <c r="BJ429" s="18" t="s">
        <v>83</v>
      </c>
      <c r="BK429" s="174">
        <f>ROUND(I429*H429,2)</f>
        <v>0</v>
      </c>
      <c r="BL429" s="18" t="s">
        <v>148</v>
      </c>
      <c r="BM429" s="173" t="s">
        <v>721</v>
      </c>
    </row>
    <row r="430" spans="1:65" s="13" customFormat="1" ht="11.25">
      <c r="B430" s="175"/>
      <c r="D430" s="176" t="s">
        <v>155</v>
      </c>
      <c r="E430" s="177" t="s">
        <v>1</v>
      </c>
      <c r="F430" s="178" t="s">
        <v>722</v>
      </c>
      <c r="H430" s="179">
        <v>7</v>
      </c>
      <c r="I430" s="180"/>
      <c r="L430" s="175"/>
      <c r="M430" s="181"/>
      <c r="N430" s="182"/>
      <c r="O430" s="182"/>
      <c r="P430" s="182"/>
      <c r="Q430" s="182"/>
      <c r="R430" s="182"/>
      <c r="S430" s="182"/>
      <c r="T430" s="183"/>
      <c r="AT430" s="177" t="s">
        <v>155</v>
      </c>
      <c r="AU430" s="177" t="s">
        <v>85</v>
      </c>
      <c r="AV430" s="13" t="s">
        <v>85</v>
      </c>
      <c r="AW430" s="13" t="s">
        <v>32</v>
      </c>
      <c r="AX430" s="13" t="s">
        <v>83</v>
      </c>
      <c r="AY430" s="177" t="s">
        <v>129</v>
      </c>
    </row>
    <row r="431" spans="1:65" s="2" customFormat="1" ht="16.5" customHeight="1">
      <c r="A431" s="33"/>
      <c r="B431" s="161"/>
      <c r="C431" s="212" t="s">
        <v>723</v>
      </c>
      <c r="D431" s="212" t="s">
        <v>411</v>
      </c>
      <c r="E431" s="213" t="s">
        <v>724</v>
      </c>
      <c r="F431" s="214" t="s">
        <v>725</v>
      </c>
      <c r="G431" s="215" t="s">
        <v>162</v>
      </c>
      <c r="H431" s="216">
        <v>7</v>
      </c>
      <c r="I431" s="217"/>
      <c r="J431" s="218">
        <f>ROUND(I431*H431,2)</f>
        <v>0</v>
      </c>
      <c r="K431" s="214" t="s">
        <v>136</v>
      </c>
      <c r="L431" s="219"/>
      <c r="M431" s="220" t="s">
        <v>1</v>
      </c>
      <c r="N431" s="221" t="s">
        <v>40</v>
      </c>
      <c r="O431" s="59"/>
      <c r="P431" s="171">
        <f>O431*H431</f>
        <v>0</v>
      </c>
      <c r="Q431" s="171">
        <v>8.9999999999999998E-4</v>
      </c>
      <c r="R431" s="171">
        <f>Q431*H431</f>
        <v>6.3E-3</v>
      </c>
      <c r="S431" s="171">
        <v>0</v>
      </c>
      <c r="T431" s="17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73" t="s">
        <v>238</v>
      </c>
      <c r="AT431" s="173" t="s">
        <v>411</v>
      </c>
      <c r="AU431" s="173" t="s">
        <v>85</v>
      </c>
      <c r="AY431" s="18" t="s">
        <v>129</v>
      </c>
      <c r="BE431" s="174">
        <f>IF(N431="základní",J431,0)</f>
        <v>0</v>
      </c>
      <c r="BF431" s="174">
        <f>IF(N431="snížená",J431,0)</f>
        <v>0</v>
      </c>
      <c r="BG431" s="174">
        <f>IF(N431="zákl. přenesená",J431,0)</f>
        <v>0</v>
      </c>
      <c r="BH431" s="174">
        <f>IF(N431="sníž. přenesená",J431,0)</f>
        <v>0</v>
      </c>
      <c r="BI431" s="174">
        <f>IF(N431="nulová",J431,0)</f>
        <v>0</v>
      </c>
      <c r="BJ431" s="18" t="s">
        <v>83</v>
      </c>
      <c r="BK431" s="174">
        <f>ROUND(I431*H431,2)</f>
        <v>0</v>
      </c>
      <c r="BL431" s="18" t="s">
        <v>148</v>
      </c>
      <c r="BM431" s="173" t="s">
        <v>726</v>
      </c>
    </row>
    <row r="432" spans="1:65" s="2" customFormat="1" ht="21.75" customHeight="1">
      <c r="A432" s="33"/>
      <c r="B432" s="161"/>
      <c r="C432" s="162" t="s">
        <v>727</v>
      </c>
      <c r="D432" s="162" t="s">
        <v>132</v>
      </c>
      <c r="E432" s="163" t="s">
        <v>728</v>
      </c>
      <c r="F432" s="164" t="s">
        <v>729</v>
      </c>
      <c r="G432" s="165" t="s">
        <v>162</v>
      </c>
      <c r="H432" s="166">
        <v>6</v>
      </c>
      <c r="I432" s="167"/>
      <c r="J432" s="168">
        <f>ROUND(I432*H432,2)</f>
        <v>0</v>
      </c>
      <c r="K432" s="164" t="s">
        <v>136</v>
      </c>
      <c r="L432" s="34"/>
      <c r="M432" s="169" t="s">
        <v>1</v>
      </c>
      <c r="N432" s="170" t="s">
        <v>40</v>
      </c>
      <c r="O432" s="59"/>
      <c r="P432" s="171">
        <f>O432*H432</f>
        <v>0</v>
      </c>
      <c r="Q432" s="171">
        <v>0.34089999999999998</v>
      </c>
      <c r="R432" s="171">
        <f>Q432*H432</f>
        <v>2.0453999999999999</v>
      </c>
      <c r="S432" s="171">
        <v>0</v>
      </c>
      <c r="T432" s="17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73" t="s">
        <v>148</v>
      </c>
      <c r="AT432" s="173" t="s">
        <v>132</v>
      </c>
      <c r="AU432" s="173" t="s">
        <v>85</v>
      </c>
      <c r="AY432" s="18" t="s">
        <v>129</v>
      </c>
      <c r="BE432" s="174">
        <f>IF(N432="základní",J432,0)</f>
        <v>0</v>
      </c>
      <c r="BF432" s="174">
        <f>IF(N432="snížená",J432,0)</f>
        <v>0</v>
      </c>
      <c r="BG432" s="174">
        <f>IF(N432="zákl. přenesená",J432,0)</f>
        <v>0</v>
      </c>
      <c r="BH432" s="174">
        <f>IF(N432="sníž. přenesená",J432,0)</f>
        <v>0</v>
      </c>
      <c r="BI432" s="174">
        <f>IF(N432="nulová",J432,0)</f>
        <v>0</v>
      </c>
      <c r="BJ432" s="18" t="s">
        <v>83</v>
      </c>
      <c r="BK432" s="174">
        <f>ROUND(I432*H432,2)</f>
        <v>0</v>
      </c>
      <c r="BL432" s="18" t="s">
        <v>148</v>
      </c>
      <c r="BM432" s="173" t="s">
        <v>730</v>
      </c>
    </row>
    <row r="433" spans="1:65" s="2" customFormat="1" ht="16.5" customHeight="1">
      <c r="A433" s="33"/>
      <c r="B433" s="161"/>
      <c r="C433" s="212" t="s">
        <v>731</v>
      </c>
      <c r="D433" s="212" t="s">
        <v>411</v>
      </c>
      <c r="E433" s="213" t="s">
        <v>732</v>
      </c>
      <c r="F433" s="214" t="s">
        <v>733</v>
      </c>
      <c r="G433" s="215" t="s">
        <v>162</v>
      </c>
      <c r="H433" s="216">
        <v>6</v>
      </c>
      <c r="I433" s="217"/>
      <c r="J433" s="218">
        <f>ROUND(I433*H433,2)</f>
        <v>0</v>
      </c>
      <c r="K433" s="214" t="s">
        <v>136</v>
      </c>
      <c r="L433" s="219"/>
      <c r="M433" s="220" t="s">
        <v>1</v>
      </c>
      <c r="N433" s="221" t="s">
        <v>40</v>
      </c>
      <c r="O433" s="59"/>
      <c r="P433" s="171">
        <f>O433*H433</f>
        <v>0</v>
      </c>
      <c r="Q433" s="171">
        <v>4.7000000000000002E-3</v>
      </c>
      <c r="R433" s="171">
        <f>Q433*H433</f>
        <v>2.8200000000000003E-2</v>
      </c>
      <c r="S433" s="171">
        <v>0</v>
      </c>
      <c r="T433" s="172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73" t="s">
        <v>238</v>
      </c>
      <c r="AT433" s="173" t="s">
        <v>411</v>
      </c>
      <c r="AU433" s="173" t="s">
        <v>85</v>
      </c>
      <c r="AY433" s="18" t="s">
        <v>129</v>
      </c>
      <c r="BE433" s="174">
        <f>IF(N433="základní",J433,0)</f>
        <v>0</v>
      </c>
      <c r="BF433" s="174">
        <f>IF(N433="snížená",J433,0)</f>
        <v>0</v>
      </c>
      <c r="BG433" s="174">
        <f>IF(N433="zákl. přenesená",J433,0)</f>
        <v>0</v>
      </c>
      <c r="BH433" s="174">
        <f>IF(N433="sníž. přenesená",J433,0)</f>
        <v>0</v>
      </c>
      <c r="BI433" s="174">
        <f>IF(N433="nulová",J433,0)</f>
        <v>0</v>
      </c>
      <c r="BJ433" s="18" t="s">
        <v>83</v>
      </c>
      <c r="BK433" s="174">
        <f>ROUND(I433*H433,2)</f>
        <v>0</v>
      </c>
      <c r="BL433" s="18" t="s">
        <v>148</v>
      </c>
      <c r="BM433" s="173" t="s">
        <v>734</v>
      </c>
    </row>
    <row r="434" spans="1:65" s="2" customFormat="1" ht="21.75" customHeight="1">
      <c r="A434" s="33"/>
      <c r="B434" s="161"/>
      <c r="C434" s="162" t="s">
        <v>735</v>
      </c>
      <c r="D434" s="162" t="s">
        <v>132</v>
      </c>
      <c r="E434" s="163" t="s">
        <v>736</v>
      </c>
      <c r="F434" s="164" t="s">
        <v>737</v>
      </c>
      <c r="G434" s="165" t="s">
        <v>162</v>
      </c>
      <c r="H434" s="166">
        <v>4</v>
      </c>
      <c r="I434" s="167"/>
      <c r="J434" s="168">
        <f>ROUND(I434*H434,2)</f>
        <v>0</v>
      </c>
      <c r="K434" s="164" t="s">
        <v>136</v>
      </c>
      <c r="L434" s="34"/>
      <c r="M434" s="169" t="s">
        <v>1</v>
      </c>
      <c r="N434" s="170" t="s">
        <v>40</v>
      </c>
      <c r="O434" s="59"/>
      <c r="P434" s="171">
        <f>O434*H434</f>
        <v>0</v>
      </c>
      <c r="Q434" s="171">
        <v>0.67850999999999995</v>
      </c>
      <c r="R434" s="171">
        <f>Q434*H434</f>
        <v>2.7140399999999998</v>
      </c>
      <c r="S434" s="171">
        <v>0.45</v>
      </c>
      <c r="T434" s="172">
        <f>S434*H434</f>
        <v>1.8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73" t="s">
        <v>148</v>
      </c>
      <c r="AT434" s="173" t="s">
        <v>132</v>
      </c>
      <c r="AU434" s="173" t="s">
        <v>85</v>
      </c>
      <c r="AY434" s="18" t="s">
        <v>129</v>
      </c>
      <c r="BE434" s="174">
        <f>IF(N434="základní",J434,0)</f>
        <v>0</v>
      </c>
      <c r="BF434" s="174">
        <f>IF(N434="snížená",J434,0)</f>
        <v>0</v>
      </c>
      <c r="BG434" s="174">
        <f>IF(N434="zákl. přenesená",J434,0)</f>
        <v>0</v>
      </c>
      <c r="BH434" s="174">
        <f>IF(N434="sníž. přenesená",J434,0)</f>
        <v>0</v>
      </c>
      <c r="BI434" s="174">
        <f>IF(N434="nulová",J434,0)</f>
        <v>0</v>
      </c>
      <c r="BJ434" s="18" t="s">
        <v>83</v>
      </c>
      <c r="BK434" s="174">
        <f>ROUND(I434*H434,2)</f>
        <v>0</v>
      </c>
      <c r="BL434" s="18" t="s">
        <v>148</v>
      </c>
      <c r="BM434" s="173" t="s">
        <v>738</v>
      </c>
    </row>
    <row r="435" spans="1:65" s="13" customFormat="1" ht="22.5">
      <c r="B435" s="175"/>
      <c r="D435" s="176" t="s">
        <v>155</v>
      </c>
      <c r="E435" s="177" t="s">
        <v>1</v>
      </c>
      <c r="F435" s="178" t="s">
        <v>739</v>
      </c>
      <c r="H435" s="179">
        <v>4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155</v>
      </c>
      <c r="AU435" s="177" t="s">
        <v>85</v>
      </c>
      <c r="AV435" s="13" t="s">
        <v>85</v>
      </c>
      <c r="AW435" s="13" t="s">
        <v>32</v>
      </c>
      <c r="AX435" s="13" t="s">
        <v>83</v>
      </c>
      <c r="AY435" s="177" t="s">
        <v>129</v>
      </c>
    </row>
    <row r="436" spans="1:65" s="2" customFormat="1" ht="21.75" customHeight="1">
      <c r="A436" s="33"/>
      <c r="B436" s="161"/>
      <c r="C436" s="162" t="s">
        <v>740</v>
      </c>
      <c r="D436" s="162" t="s">
        <v>132</v>
      </c>
      <c r="E436" s="163" t="s">
        <v>741</v>
      </c>
      <c r="F436" s="164" t="s">
        <v>742</v>
      </c>
      <c r="G436" s="165" t="s">
        <v>162</v>
      </c>
      <c r="H436" s="166">
        <v>6</v>
      </c>
      <c r="I436" s="167"/>
      <c r="J436" s="168">
        <f>ROUND(I436*H436,2)</f>
        <v>0</v>
      </c>
      <c r="K436" s="164" t="s">
        <v>136</v>
      </c>
      <c r="L436" s="34"/>
      <c r="M436" s="169" t="s">
        <v>1</v>
      </c>
      <c r="N436" s="170" t="s">
        <v>40</v>
      </c>
      <c r="O436" s="59"/>
      <c r="P436" s="171">
        <f>O436*H436</f>
        <v>0</v>
      </c>
      <c r="Q436" s="171">
        <v>0.21734000000000001</v>
      </c>
      <c r="R436" s="171">
        <f>Q436*H436</f>
        <v>1.3040400000000001</v>
      </c>
      <c r="S436" s="171">
        <v>0</v>
      </c>
      <c r="T436" s="17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73" t="s">
        <v>148</v>
      </c>
      <c r="AT436" s="173" t="s">
        <v>132</v>
      </c>
      <c r="AU436" s="173" t="s">
        <v>85</v>
      </c>
      <c r="AY436" s="18" t="s">
        <v>129</v>
      </c>
      <c r="BE436" s="174">
        <f>IF(N436="základní",J436,0)</f>
        <v>0</v>
      </c>
      <c r="BF436" s="174">
        <f>IF(N436="snížená",J436,0)</f>
        <v>0</v>
      </c>
      <c r="BG436" s="174">
        <f>IF(N436="zákl. přenesená",J436,0)</f>
        <v>0</v>
      </c>
      <c r="BH436" s="174">
        <f>IF(N436="sníž. přenesená",J436,0)</f>
        <v>0</v>
      </c>
      <c r="BI436" s="174">
        <f>IF(N436="nulová",J436,0)</f>
        <v>0</v>
      </c>
      <c r="BJ436" s="18" t="s">
        <v>83</v>
      </c>
      <c r="BK436" s="174">
        <f>ROUND(I436*H436,2)</f>
        <v>0</v>
      </c>
      <c r="BL436" s="18" t="s">
        <v>148</v>
      </c>
      <c r="BM436" s="173" t="s">
        <v>743</v>
      </c>
    </row>
    <row r="437" spans="1:65" s="2" customFormat="1" ht="16.5" customHeight="1">
      <c r="A437" s="33"/>
      <c r="B437" s="161"/>
      <c r="C437" s="212" t="s">
        <v>744</v>
      </c>
      <c r="D437" s="212" t="s">
        <v>411</v>
      </c>
      <c r="E437" s="213" t="s">
        <v>745</v>
      </c>
      <c r="F437" s="214" t="s">
        <v>746</v>
      </c>
      <c r="G437" s="215" t="s">
        <v>162</v>
      </c>
      <c r="H437" s="216">
        <v>6</v>
      </c>
      <c r="I437" s="217"/>
      <c r="J437" s="218">
        <f>ROUND(I437*H437,2)</f>
        <v>0</v>
      </c>
      <c r="K437" s="214" t="s">
        <v>136</v>
      </c>
      <c r="L437" s="219"/>
      <c r="M437" s="220" t="s">
        <v>1</v>
      </c>
      <c r="N437" s="221" t="s">
        <v>40</v>
      </c>
      <c r="O437" s="59"/>
      <c r="P437" s="171">
        <f>O437*H437</f>
        <v>0</v>
      </c>
      <c r="Q437" s="171">
        <v>5.0599999999999999E-2</v>
      </c>
      <c r="R437" s="171">
        <f>Q437*H437</f>
        <v>0.30359999999999998</v>
      </c>
      <c r="S437" s="171">
        <v>0</v>
      </c>
      <c r="T437" s="17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73" t="s">
        <v>238</v>
      </c>
      <c r="AT437" s="173" t="s">
        <v>411</v>
      </c>
      <c r="AU437" s="173" t="s">
        <v>85</v>
      </c>
      <c r="AY437" s="18" t="s">
        <v>129</v>
      </c>
      <c r="BE437" s="174">
        <f>IF(N437="základní",J437,0)</f>
        <v>0</v>
      </c>
      <c r="BF437" s="174">
        <f>IF(N437="snížená",J437,0)</f>
        <v>0</v>
      </c>
      <c r="BG437" s="174">
        <f>IF(N437="zákl. přenesená",J437,0)</f>
        <v>0</v>
      </c>
      <c r="BH437" s="174">
        <f>IF(N437="sníž. přenesená",J437,0)</f>
        <v>0</v>
      </c>
      <c r="BI437" s="174">
        <f>IF(N437="nulová",J437,0)</f>
        <v>0</v>
      </c>
      <c r="BJ437" s="18" t="s">
        <v>83</v>
      </c>
      <c r="BK437" s="174">
        <f>ROUND(I437*H437,2)</f>
        <v>0</v>
      </c>
      <c r="BL437" s="18" t="s">
        <v>148</v>
      </c>
      <c r="BM437" s="173" t="s">
        <v>747</v>
      </c>
    </row>
    <row r="438" spans="1:65" s="2" customFormat="1" ht="21.75" customHeight="1">
      <c r="A438" s="33"/>
      <c r="B438" s="161"/>
      <c r="C438" s="162" t="s">
        <v>748</v>
      </c>
      <c r="D438" s="162" t="s">
        <v>132</v>
      </c>
      <c r="E438" s="163" t="s">
        <v>749</v>
      </c>
      <c r="F438" s="164" t="s">
        <v>750</v>
      </c>
      <c r="G438" s="165" t="s">
        <v>162</v>
      </c>
      <c r="H438" s="166">
        <v>5</v>
      </c>
      <c r="I438" s="167"/>
      <c r="J438" s="168">
        <f>ROUND(I438*H438,2)</f>
        <v>0</v>
      </c>
      <c r="K438" s="164" t="s">
        <v>136</v>
      </c>
      <c r="L438" s="34"/>
      <c r="M438" s="169" t="s">
        <v>1</v>
      </c>
      <c r="N438" s="170" t="s">
        <v>40</v>
      </c>
      <c r="O438" s="59"/>
      <c r="P438" s="171">
        <f>O438*H438</f>
        <v>0</v>
      </c>
      <c r="Q438" s="171">
        <v>0.42368</v>
      </c>
      <c r="R438" s="171">
        <f>Q438*H438</f>
        <v>2.1183999999999998</v>
      </c>
      <c r="S438" s="171">
        <v>0</v>
      </c>
      <c r="T438" s="17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73" t="s">
        <v>148</v>
      </c>
      <c r="AT438" s="173" t="s">
        <v>132</v>
      </c>
      <c r="AU438" s="173" t="s">
        <v>85</v>
      </c>
      <c r="AY438" s="18" t="s">
        <v>129</v>
      </c>
      <c r="BE438" s="174">
        <f>IF(N438="základní",J438,0)</f>
        <v>0</v>
      </c>
      <c r="BF438" s="174">
        <f>IF(N438="snížená",J438,0)</f>
        <v>0</v>
      </c>
      <c r="BG438" s="174">
        <f>IF(N438="zákl. přenesená",J438,0)</f>
        <v>0</v>
      </c>
      <c r="BH438" s="174">
        <f>IF(N438="sníž. přenesená",J438,0)</f>
        <v>0</v>
      </c>
      <c r="BI438" s="174">
        <f>IF(N438="nulová",J438,0)</f>
        <v>0</v>
      </c>
      <c r="BJ438" s="18" t="s">
        <v>83</v>
      </c>
      <c r="BK438" s="174">
        <f>ROUND(I438*H438,2)</f>
        <v>0</v>
      </c>
      <c r="BL438" s="18" t="s">
        <v>148</v>
      </c>
      <c r="BM438" s="173" t="s">
        <v>751</v>
      </c>
    </row>
    <row r="439" spans="1:65" s="13" customFormat="1" ht="11.25">
      <c r="B439" s="175"/>
      <c r="D439" s="176" t="s">
        <v>155</v>
      </c>
      <c r="E439" s="177" t="s">
        <v>1</v>
      </c>
      <c r="F439" s="178" t="s">
        <v>752</v>
      </c>
      <c r="H439" s="179">
        <v>5</v>
      </c>
      <c r="I439" s="180"/>
      <c r="L439" s="175"/>
      <c r="M439" s="181"/>
      <c r="N439" s="182"/>
      <c r="O439" s="182"/>
      <c r="P439" s="182"/>
      <c r="Q439" s="182"/>
      <c r="R439" s="182"/>
      <c r="S439" s="182"/>
      <c r="T439" s="183"/>
      <c r="AT439" s="177" t="s">
        <v>155</v>
      </c>
      <c r="AU439" s="177" t="s">
        <v>85</v>
      </c>
      <c r="AV439" s="13" t="s">
        <v>85</v>
      </c>
      <c r="AW439" s="13" t="s">
        <v>32</v>
      </c>
      <c r="AX439" s="13" t="s">
        <v>83</v>
      </c>
      <c r="AY439" s="177" t="s">
        <v>129</v>
      </c>
    </row>
    <row r="440" spans="1:65" s="2" customFormat="1" ht="21.75" customHeight="1">
      <c r="A440" s="33"/>
      <c r="B440" s="161"/>
      <c r="C440" s="162" t="s">
        <v>753</v>
      </c>
      <c r="D440" s="162" t="s">
        <v>132</v>
      </c>
      <c r="E440" s="163" t="s">
        <v>754</v>
      </c>
      <c r="F440" s="164" t="s">
        <v>755</v>
      </c>
      <c r="G440" s="165" t="s">
        <v>162</v>
      </c>
      <c r="H440" s="166">
        <v>6</v>
      </c>
      <c r="I440" s="167"/>
      <c r="J440" s="168">
        <f>ROUND(I440*H440,2)</f>
        <v>0</v>
      </c>
      <c r="K440" s="164" t="s">
        <v>136</v>
      </c>
      <c r="L440" s="34"/>
      <c r="M440" s="169" t="s">
        <v>1</v>
      </c>
      <c r="N440" s="170" t="s">
        <v>40</v>
      </c>
      <c r="O440" s="59"/>
      <c r="P440" s="171">
        <f>O440*H440</f>
        <v>0</v>
      </c>
      <c r="Q440" s="171">
        <v>0.42080000000000001</v>
      </c>
      <c r="R440" s="171">
        <f>Q440*H440</f>
        <v>2.5247999999999999</v>
      </c>
      <c r="S440" s="171">
        <v>0</v>
      </c>
      <c r="T440" s="17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73" t="s">
        <v>148</v>
      </c>
      <c r="AT440" s="173" t="s">
        <v>132</v>
      </c>
      <c r="AU440" s="173" t="s">
        <v>85</v>
      </c>
      <c r="AY440" s="18" t="s">
        <v>129</v>
      </c>
      <c r="BE440" s="174">
        <f>IF(N440="základní",J440,0)</f>
        <v>0</v>
      </c>
      <c r="BF440" s="174">
        <f>IF(N440="snížená",J440,0)</f>
        <v>0</v>
      </c>
      <c r="BG440" s="174">
        <f>IF(N440="zákl. přenesená",J440,0)</f>
        <v>0</v>
      </c>
      <c r="BH440" s="174">
        <f>IF(N440="sníž. přenesená",J440,0)</f>
        <v>0</v>
      </c>
      <c r="BI440" s="174">
        <f>IF(N440="nulová",J440,0)</f>
        <v>0</v>
      </c>
      <c r="BJ440" s="18" t="s">
        <v>83</v>
      </c>
      <c r="BK440" s="174">
        <f>ROUND(I440*H440,2)</f>
        <v>0</v>
      </c>
      <c r="BL440" s="18" t="s">
        <v>148</v>
      </c>
      <c r="BM440" s="173" t="s">
        <v>756</v>
      </c>
    </row>
    <row r="441" spans="1:65" s="13" customFormat="1" ht="11.25">
      <c r="B441" s="175"/>
      <c r="D441" s="176" t="s">
        <v>155</v>
      </c>
      <c r="E441" s="177" t="s">
        <v>1</v>
      </c>
      <c r="F441" s="178" t="s">
        <v>757</v>
      </c>
      <c r="H441" s="179">
        <v>6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155</v>
      </c>
      <c r="AU441" s="177" t="s">
        <v>85</v>
      </c>
      <c r="AV441" s="13" t="s">
        <v>85</v>
      </c>
      <c r="AW441" s="13" t="s">
        <v>32</v>
      </c>
      <c r="AX441" s="13" t="s">
        <v>83</v>
      </c>
      <c r="AY441" s="177" t="s">
        <v>129</v>
      </c>
    </row>
    <row r="442" spans="1:65" s="2" customFormat="1" ht="21.75" customHeight="1">
      <c r="A442" s="33"/>
      <c r="B442" s="161"/>
      <c r="C442" s="162" t="s">
        <v>758</v>
      </c>
      <c r="D442" s="162" t="s">
        <v>132</v>
      </c>
      <c r="E442" s="163" t="s">
        <v>759</v>
      </c>
      <c r="F442" s="164" t="s">
        <v>760</v>
      </c>
      <c r="G442" s="165" t="s">
        <v>162</v>
      </c>
      <c r="H442" s="166">
        <v>14</v>
      </c>
      <c r="I442" s="167"/>
      <c r="J442" s="168">
        <f>ROUND(I442*H442,2)</f>
        <v>0</v>
      </c>
      <c r="K442" s="164" t="s">
        <v>136</v>
      </c>
      <c r="L442" s="34"/>
      <c r="M442" s="169" t="s">
        <v>1</v>
      </c>
      <c r="N442" s="170" t="s">
        <v>40</v>
      </c>
      <c r="O442" s="59"/>
      <c r="P442" s="171">
        <f>O442*H442</f>
        <v>0</v>
      </c>
      <c r="Q442" s="171">
        <v>0.31108000000000002</v>
      </c>
      <c r="R442" s="171">
        <f>Q442*H442</f>
        <v>4.3551200000000003</v>
      </c>
      <c r="S442" s="171">
        <v>0</v>
      </c>
      <c r="T442" s="172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73" t="s">
        <v>148</v>
      </c>
      <c r="AT442" s="173" t="s">
        <v>132</v>
      </c>
      <c r="AU442" s="173" t="s">
        <v>85</v>
      </c>
      <c r="AY442" s="18" t="s">
        <v>129</v>
      </c>
      <c r="BE442" s="174">
        <f>IF(N442="základní",J442,0)</f>
        <v>0</v>
      </c>
      <c r="BF442" s="174">
        <f>IF(N442="snížená",J442,0)</f>
        <v>0</v>
      </c>
      <c r="BG442" s="174">
        <f>IF(N442="zákl. přenesená",J442,0)</f>
        <v>0</v>
      </c>
      <c r="BH442" s="174">
        <f>IF(N442="sníž. přenesená",J442,0)</f>
        <v>0</v>
      </c>
      <c r="BI442" s="174">
        <f>IF(N442="nulová",J442,0)</f>
        <v>0</v>
      </c>
      <c r="BJ442" s="18" t="s">
        <v>83</v>
      </c>
      <c r="BK442" s="174">
        <f>ROUND(I442*H442,2)</f>
        <v>0</v>
      </c>
      <c r="BL442" s="18" t="s">
        <v>148</v>
      </c>
      <c r="BM442" s="173" t="s">
        <v>761</v>
      </c>
    </row>
    <row r="443" spans="1:65" s="13" customFormat="1" ht="11.25">
      <c r="B443" s="175"/>
      <c r="D443" s="176" t="s">
        <v>155</v>
      </c>
      <c r="E443" s="177" t="s">
        <v>1</v>
      </c>
      <c r="F443" s="178" t="s">
        <v>762</v>
      </c>
      <c r="H443" s="179">
        <v>14</v>
      </c>
      <c r="I443" s="180"/>
      <c r="L443" s="175"/>
      <c r="M443" s="181"/>
      <c r="N443" s="182"/>
      <c r="O443" s="182"/>
      <c r="P443" s="182"/>
      <c r="Q443" s="182"/>
      <c r="R443" s="182"/>
      <c r="S443" s="182"/>
      <c r="T443" s="183"/>
      <c r="AT443" s="177" t="s">
        <v>155</v>
      </c>
      <c r="AU443" s="177" t="s">
        <v>85</v>
      </c>
      <c r="AV443" s="13" t="s">
        <v>85</v>
      </c>
      <c r="AW443" s="13" t="s">
        <v>32</v>
      </c>
      <c r="AX443" s="13" t="s">
        <v>83</v>
      </c>
      <c r="AY443" s="177" t="s">
        <v>129</v>
      </c>
    </row>
    <row r="444" spans="1:65" s="12" customFormat="1" ht="22.9" customHeight="1">
      <c r="B444" s="148"/>
      <c r="D444" s="149" t="s">
        <v>74</v>
      </c>
      <c r="E444" s="159" t="s">
        <v>243</v>
      </c>
      <c r="F444" s="159" t="s">
        <v>763</v>
      </c>
      <c r="I444" s="151"/>
      <c r="J444" s="160">
        <f>BK444</f>
        <v>0</v>
      </c>
      <c r="L444" s="148"/>
      <c r="M444" s="153"/>
      <c r="N444" s="154"/>
      <c r="O444" s="154"/>
      <c r="P444" s="155">
        <f>SUM(P445:P507)</f>
        <v>0</v>
      </c>
      <c r="Q444" s="154"/>
      <c r="R444" s="155">
        <f>SUM(R445:R507)</f>
        <v>252.38600373999998</v>
      </c>
      <c r="S444" s="154"/>
      <c r="T444" s="156">
        <f>SUM(T445:T507)</f>
        <v>1.0660000000000001</v>
      </c>
      <c r="AR444" s="149" t="s">
        <v>83</v>
      </c>
      <c r="AT444" s="157" t="s">
        <v>74</v>
      </c>
      <c r="AU444" s="157" t="s">
        <v>83</v>
      </c>
      <c r="AY444" s="149" t="s">
        <v>129</v>
      </c>
      <c r="BK444" s="158">
        <f>SUM(BK445:BK507)</f>
        <v>0</v>
      </c>
    </row>
    <row r="445" spans="1:65" s="2" customFormat="1" ht="16.5" customHeight="1">
      <c r="A445" s="33"/>
      <c r="B445" s="161"/>
      <c r="C445" s="162" t="s">
        <v>764</v>
      </c>
      <c r="D445" s="162" t="s">
        <v>132</v>
      </c>
      <c r="E445" s="163" t="s">
        <v>765</v>
      </c>
      <c r="F445" s="164" t="s">
        <v>766</v>
      </c>
      <c r="G445" s="165" t="s">
        <v>246</v>
      </c>
      <c r="H445" s="166">
        <v>600</v>
      </c>
      <c r="I445" s="167"/>
      <c r="J445" s="168">
        <f>ROUND(I445*H445,2)</f>
        <v>0</v>
      </c>
      <c r="K445" s="164" t="s">
        <v>1</v>
      </c>
      <c r="L445" s="34"/>
      <c r="M445" s="169" t="s">
        <v>1</v>
      </c>
      <c r="N445" s="170" t="s">
        <v>40</v>
      </c>
      <c r="O445" s="59"/>
      <c r="P445" s="171">
        <f>O445*H445</f>
        <v>0</v>
      </c>
      <c r="Q445" s="171">
        <v>0</v>
      </c>
      <c r="R445" s="171">
        <f>Q445*H445</f>
        <v>0</v>
      </c>
      <c r="S445" s="171">
        <v>0</v>
      </c>
      <c r="T445" s="172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73" t="s">
        <v>148</v>
      </c>
      <c r="AT445" s="173" t="s">
        <v>132</v>
      </c>
      <c r="AU445" s="173" t="s">
        <v>85</v>
      </c>
      <c r="AY445" s="18" t="s">
        <v>129</v>
      </c>
      <c r="BE445" s="174">
        <f>IF(N445="základní",J445,0)</f>
        <v>0</v>
      </c>
      <c r="BF445" s="174">
        <f>IF(N445="snížená",J445,0)</f>
        <v>0</v>
      </c>
      <c r="BG445" s="174">
        <f>IF(N445="zákl. přenesená",J445,0)</f>
        <v>0</v>
      </c>
      <c r="BH445" s="174">
        <f>IF(N445="sníž. přenesená",J445,0)</f>
        <v>0</v>
      </c>
      <c r="BI445" s="174">
        <f>IF(N445="nulová",J445,0)</f>
        <v>0</v>
      </c>
      <c r="BJ445" s="18" t="s">
        <v>83</v>
      </c>
      <c r="BK445" s="174">
        <f>ROUND(I445*H445,2)</f>
        <v>0</v>
      </c>
      <c r="BL445" s="18" t="s">
        <v>148</v>
      </c>
      <c r="BM445" s="173" t="s">
        <v>767</v>
      </c>
    </row>
    <row r="446" spans="1:65" s="13" customFormat="1" ht="11.25">
      <c r="B446" s="175"/>
      <c r="D446" s="176" t="s">
        <v>155</v>
      </c>
      <c r="E446" s="177" t="s">
        <v>1</v>
      </c>
      <c r="F446" s="178" t="s">
        <v>768</v>
      </c>
      <c r="H446" s="179">
        <v>600</v>
      </c>
      <c r="I446" s="180"/>
      <c r="L446" s="175"/>
      <c r="M446" s="181"/>
      <c r="N446" s="182"/>
      <c r="O446" s="182"/>
      <c r="P446" s="182"/>
      <c r="Q446" s="182"/>
      <c r="R446" s="182"/>
      <c r="S446" s="182"/>
      <c r="T446" s="183"/>
      <c r="AT446" s="177" t="s">
        <v>155</v>
      </c>
      <c r="AU446" s="177" t="s">
        <v>85</v>
      </c>
      <c r="AV446" s="13" t="s">
        <v>85</v>
      </c>
      <c r="AW446" s="13" t="s">
        <v>32</v>
      </c>
      <c r="AX446" s="13" t="s">
        <v>83</v>
      </c>
      <c r="AY446" s="177" t="s">
        <v>129</v>
      </c>
    </row>
    <row r="447" spans="1:65" s="2" customFormat="1" ht="21.75" customHeight="1">
      <c r="A447" s="33"/>
      <c r="B447" s="161"/>
      <c r="C447" s="162" t="s">
        <v>769</v>
      </c>
      <c r="D447" s="162" t="s">
        <v>132</v>
      </c>
      <c r="E447" s="163" t="s">
        <v>770</v>
      </c>
      <c r="F447" s="164" t="s">
        <v>771</v>
      </c>
      <c r="G447" s="165" t="s">
        <v>162</v>
      </c>
      <c r="H447" s="166">
        <v>15</v>
      </c>
      <c r="I447" s="167"/>
      <c r="J447" s="168">
        <f>ROUND(I447*H447,2)</f>
        <v>0</v>
      </c>
      <c r="K447" s="164" t="s">
        <v>136</v>
      </c>
      <c r="L447" s="34"/>
      <c r="M447" s="169" t="s">
        <v>1</v>
      </c>
      <c r="N447" s="170" t="s">
        <v>40</v>
      </c>
      <c r="O447" s="59"/>
      <c r="P447" s="171">
        <f>O447*H447</f>
        <v>0</v>
      </c>
      <c r="Q447" s="171">
        <v>6.9999999999999999E-4</v>
      </c>
      <c r="R447" s="171">
        <f>Q447*H447</f>
        <v>1.0500000000000001E-2</v>
      </c>
      <c r="S447" s="171">
        <v>0</v>
      </c>
      <c r="T447" s="172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73" t="s">
        <v>148</v>
      </c>
      <c r="AT447" s="173" t="s">
        <v>132</v>
      </c>
      <c r="AU447" s="173" t="s">
        <v>85</v>
      </c>
      <c r="AY447" s="18" t="s">
        <v>129</v>
      </c>
      <c r="BE447" s="174">
        <f>IF(N447="základní",J447,0)</f>
        <v>0</v>
      </c>
      <c r="BF447" s="174">
        <f>IF(N447="snížená",J447,0)</f>
        <v>0</v>
      </c>
      <c r="BG447" s="174">
        <f>IF(N447="zákl. přenesená",J447,0)</f>
        <v>0</v>
      </c>
      <c r="BH447" s="174">
        <f>IF(N447="sníž. přenesená",J447,0)</f>
        <v>0</v>
      </c>
      <c r="BI447" s="174">
        <f>IF(N447="nulová",J447,0)</f>
        <v>0</v>
      </c>
      <c r="BJ447" s="18" t="s">
        <v>83</v>
      </c>
      <c r="BK447" s="174">
        <f>ROUND(I447*H447,2)</f>
        <v>0</v>
      </c>
      <c r="BL447" s="18" t="s">
        <v>148</v>
      </c>
      <c r="BM447" s="173" t="s">
        <v>772</v>
      </c>
    </row>
    <row r="448" spans="1:65" s="13" customFormat="1" ht="22.5">
      <c r="B448" s="175"/>
      <c r="D448" s="176" t="s">
        <v>155</v>
      </c>
      <c r="E448" s="177" t="s">
        <v>1</v>
      </c>
      <c r="F448" s="178" t="s">
        <v>773</v>
      </c>
      <c r="H448" s="179">
        <v>15</v>
      </c>
      <c r="I448" s="180"/>
      <c r="L448" s="175"/>
      <c r="M448" s="181"/>
      <c r="N448" s="182"/>
      <c r="O448" s="182"/>
      <c r="P448" s="182"/>
      <c r="Q448" s="182"/>
      <c r="R448" s="182"/>
      <c r="S448" s="182"/>
      <c r="T448" s="183"/>
      <c r="AT448" s="177" t="s">
        <v>155</v>
      </c>
      <c r="AU448" s="177" t="s">
        <v>85</v>
      </c>
      <c r="AV448" s="13" t="s">
        <v>85</v>
      </c>
      <c r="AW448" s="13" t="s">
        <v>32</v>
      </c>
      <c r="AX448" s="13" t="s">
        <v>83</v>
      </c>
      <c r="AY448" s="177" t="s">
        <v>129</v>
      </c>
    </row>
    <row r="449" spans="1:65" s="2" customFormat="1" ht="21.75" customHeight="1">
      <c r="A449" s="33"/>
      <c r="B449" s="161"/>
      <c r="C449" s="212" t="s">
        <v>774</v>
      </c>
      <c r="D449" s="212" t="s">
        <v>411</v>
      </c>
      <c r="E449" s="213" t="s">
        <v>775</v>
      </c>
      <c r="F449" s="214" t="s">
        <v>776</v>
      </c>
      <c r="G449" s="215" t="s">
        <v>162</v>
      </c>
      <c r="H449" s="216">
        <v>5</v>
      </c>
      <c r="I449" s="217"/>
      <c r="J449" s="218">
        <f>ROUND(I449*H449,2)</f>
        <v>0</v>
      </c>
      <c r="K449" s="214" t="s">
        <v>136</v>
      </c>
      <c r="L449" s="219"/>
      <c r="M449" s="220" t="s">
        <v>1</v>
      </c>
      <c r="N449" s="221" t="s">
        <v>40</v>
      </c>
      <c r="O449" s="59"/>
      <c r="P449" s="171">
        <f>O449*H449</f>
        <v>0</v>
      </c>
      <c r="Q449" s="171">
        <v>1.2999999999999999E-3</v>
      </c>
      <c r="R449" s="171">
        <f>Q449*H449</f>
        <v>6.4999999999999997E-3</v>
      </c>
      <c r="S449" s="171">
        <v>0</v>
      </c>
      <c r="T449" s="17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73" t="s">
        <v>238</v>
      </c>
      <c r="AT449" s="173" t="s">
        <v>411</v>
      </c>
      <c r="AU449" s="173" t="s">
        <v>85</v>
      </c>
      <c r="AY449" s="18" t="s">
        <v>129</v>
      </c>
      <c r="BE449" s="174">
        <f>IF(N449="základní",J449,0)</f>
        <v>0</v>
      </c>
      <c r="BF449" s="174">
        <f>IF(N449="snížená",J449,0)</f>
        <v>0</v>
      </c>
      <c r="BG449" s="174">
        <f>IF(N449="zákl. přenesená",J449,0)</f>
        <v>0</v>
      </c>
      <c r="BH449" s="174">
        <f>IF(N449="sníž. přenesená",J449,0)</f>
        <v>0</v>
      </c>
      <c r="BI449" s="174">
        <f>IF(N449="nulová",J449,0)</f>
        <v>0</v>
      </c>
      <c r="BJ449" s="18" t="s">
        <v>83</v>
      </c>
      <c r="BK449" s="174">
        <f>ROUND(I449*H449,2)</f>
        <v>0</v>
      </c>
      <c r="BL449" s="18" t="s">
        <v>148</v>
      </c>
      <c r="BM449" s="173" t="s">
        <v>777</v>
      </c>
    </row>
    <row r="450" spans="1:65" s="13" customFormat="1" ht="11.25">
      <c r="B450" s="175"/>
      <c r="D450" s="176" t="s">
        <v>155</v>
      </c>
      <c r="E450" s="177" t="s">
        <v>1</v>
      </c>
      <c r="F450" s="178" t="s">
        <v>778</v>
      </c>
      <c r="H450" s="179">
        <v>5</v>
      </c>
      <c r="I450" s="180"/>
      <c r="L450" s="175"/>
      <c r="M450" s="181"/>
      <c r="N450" s="182"/>
      <c r="O450" s="182"/>
      <c r="P450" s="182"/>
      <c r="Q450" s="182"/>
      <c r="R450" s="182"/>
      <c r="S450" s="182"/>
      <c r="T450" s="183"/>
      <c r="AT450" s="177" t="s">
        <v>155</v>
      </c>
      <c r="AU450" s="177" t="s">
        <v>85</v>
      </c>
      <c r="AV450" s="13" t="s">
        <v>85</v>
      </c>
      <c r="AW450" s="13" t="s">
        <v>32</v>
      </c>
      <c r="AX450" s="13" t="s">
        <v>83</v>
      </c>
      <c r="AY450" s="177" t="s">
        <v>129</v>
      </c>
    </row>
    <row r="451" spans="1:65" s="2" customFormat="1" ht="21.75" customHeight="1">
      <c r="A451" s="33"/>
      <c r="B451" s="161"/>
      <c r="C451" s="212" t="s">
        <v>779</v>
      </c>
      <c r="D451" s="212" t="s">
        <v>411</v>
      </c>
      <c r="E451" s="213" t="s">
        <v>780</v>
      </c>
      <c r="F451" s="214" t="s">
        <v>781</v>
      </c>
      <c r="G451" s="215" t="s">
        <v>162</v>
      </c>
      <c r="H451" s="216">
        <v>4</v>
      </c>
      <c r="I451" s="217"/>
      <c r="J451" s="218">
        <f>ROUND(I451*H451,2)</f>
        <v>0</v>
      </c>
      <c r="K451" s="214" t="s">
        <v>136</v>
      </c>
      <c r="L451" s="219"/>
      <c r="M451" s="220" t="s">
        <v>1</v>
      </c>
      <c r="N451" s="221" t="s">
        <v>40</v>
      </c>
      <c r="O451" s="59"/>
      <c r="P451" s="171">
        <f>O451*H451</f>
        <v>0</v>
      </c>
      <c r="Q451" s="171">
        <v>2.5999999999999999E-3</v>
      </c>
      <c r="R451" s="171">
        <f>Q451*H451</f>
        <v>1.04E-2</v>
      </c>
      <c r="S451" s="171">
        <v>0</v>
      </c>
      <c r="T451" s="172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73" t="s">
        <v>238</v>
      </c>
      <c r="AT451" s="173" t="s">
        <v>411</v>
      </c>
      <c r="AU451" s="173" t="s">
        <v>85</v>
      </c>
      <c r="AY451" s="18" t="s">
        <v>129</v>
      </c>
      <c r="BE451" s="174">
        <f>IF(N451="základní",J451,0)</f>
        <v>0</v>
      </c>
      <c r="BF451" s="174">
        <f>IF(N451="snížená",J451,0)</f>
        <v>0</v>
      </c>
      <c r="BG451" s="174">
        <f>IF(N451="zákl. přenesená",J451,0)</f>
        <v>0</v>
      </c>
      <c r="BH451" s="174">
        <f>IF(N451="sníž. přenesená",J451,0)</f>
        <v>0</v>
      </c>
      <c r="BI451" s="174">
        <f>IF(N451="nulová",J451,0)</f>
        <v>0</v>
      </c>
      <c r="BJ451" s="18" t="s">
        <v>83</v>
      </c>
      <c r="BK451" s="174">
        <f>ROUND(I451*H451,2)</f>
        <v>0</v>
      </c>
      <c r="BL451" s="18" t="s">
        <v>148</v>
      </c>
      <c r="BM451" s="173" t="s">
        <v>782</v>
      </c>
    </row>
    <row r="452" spans="1:65" s="13" customFormat="1" ht="11.25">
      <c r="B452" s="175"/>
      <c r="D452" s="176" t="s">
        <v>155</v>
      </c>
      <c r="E452" s="177" t="s">
        <v>1</v>
      </c>
      <c r="F452" s="178" t="s">
        <v>783</v>
      </c>
      <c r="H452" s="179">
        <v>4</v>
      </c>
      <c r="I452" s="180"/>
      <c r="L452" s="175"/>
      <c r="M452" s="181"/>
      <c r="N452" s="182"/>
      <c r="O452" s="182"/>
      <c r="P452" s="182"/>
      <c r="Q452" s="182"/>
      <c r="R452" s="182"/>
      <c r="S452" s="182"/>
      <c r="T452" s="183"/>
      <c r="AT452" s="177" t="s">
        <v>155</v>
      </c>
      <c r="AU452" s="177" t="s">
        <v>85</v>
      </c>
      <c r="AV452" s="13" t="s">
        <v>85</v>
      </c>
      <c r="AW452" s="13" t="s">
        <v>32</v>
      </c>
      <c r="AX452" s="13" t="s">
        <v>83</v>
      </c>
      <c r="AY452" s="177" t="s">
        <v>129</v>
      </c>
    </row>
    <row r="453" spans="1:65" s="2" customFormat="1" ht="21.75" customHeight="1">
      <c r="A453" s="33"/>
      <c r="B453" s="161"/>
      <c r="C453" s="162" t="s">
        <v>784</v>
      </c>
      <c r="D453" s="162" t="s">
        <v>132</v>
      </c>
      <c r="E453" s="163" t="s">
        <v>785</v>
      </c>
      <c r="F453" s="164" t="s">
        <v>786</v>
      </c>
      <c r="G453" s="165" t="s">
        <v>162</v>
      </c>
      <c r="H453" s="166">
        <v>13</v>
      </c>
      <c r="I453" s="167"/>
      <c r="J453" s="168">
        <f>ROUND(I453*H453,2)</f>
        <v>0</v>
      </c>
      <c r="K453" s="164" t="s">
        <v>136</v>
      </c>
      <c r="L453" s="34"/>
      <c r="M453" s="169" t="s">
        <v>1</v>
      </c>
      <c r="N453" s="170" t="s">
        <v>40</v>
      </c>
      <c r="O453" s="59"/>
      <c r="P453" s="171">
        <f>O453*H453</f>
        <v>0</v>
      </c>
      <c r="Q453" s="171">
        <v>0.11241</v>
      </c>
      <c r="R453" s="171">
        <f>Q453*H453</f>
        <v>1.46133</v>
      </c>
      <c r="S453" s="171">
        <v>0</v>
      </c>
      <c r="T453" s="172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73" t="s">
        <v>148</v>
      </c>
      <c r="AT453" s="173" t="s">
        <v>132</v>
      </c>
      <c r="AU453" s="173" t="s">
        <v>85</v>
      </c>
      <c r="AY453" s="18" t="s">
        <v>129</v>
      </c>
      <c r="BE453" s="174">
        <f>IF(N453="základní",J453,0)</f>
        <v>0</v>
      </c>
      <c r="BF453" s="174">
        <f>IF(N453="snížená",J453,0)</f>
        <v>0</v>
      </c>
      <c r="BG453" s="174">
        <f>IF(N453="zákl. přenesená",J453,0)</f>
        <v>0</v>
      </c>
      <c r="BH453" s="174">
        <f>IF(N453="sníž. přenesená",J453,0)</f>
        <v>0</v>
      </c>
      <c r="BI453" s="174">
        <f>IF(N453="nulová",J453,0)</f>
        <v>0</v>
      </c>
      <c r="BJ453" s="18" t="s">
        <v>83</v>
      </c>
      <c r="BK453" s="174">
        <f>ROUND(I453*H453,2)</f>
        <v>0</v>
      </c>
      <c r="BL453" s="18" t="s">
        <v>148</v>
      </c>
      <c r="BM453" s="173" t="s">
        <v>787</v>
      </c>
    </row>
    <row r="454" spans="1:65" s="2" customFormat="1" ht="16.5" customHeight="1">
      <c r="A454" s="33"/>
      <c r="B454" s="161"/>
      <c r="C454" s="212" t="s">
        <v>788</v>
      </c>
      <c r="D454" s="212" t="s">
        <v>411</v>
      </c>
      <c r="E454" s="213" t="s">
        <v>789</v>
      </c>
      <c r="F454" s="214" t="s">
        <v>790</v>
      </c>
      <c r="G454" s="215" t="s">
        <v>162</v>
      </c>
      <c r="H454" s="216">
        <v>7</v>
      </c>
      <c r="I454" s="217"/>
      <c r="J454" s="218">
        <f>ROUND(I454*H454,2)</f>
        <v>0</v>
      </c>
      <c r="K454" s="214" t="s">
        <v>136</v>
      </c>
      <c r="L454" s="219"/>
      <c r="M454" s="220" t="s">
        <v>1</v>
      </c>
      <c r="N454" s="221" t="s">
        <v>40</v>
      </c>
      <c r="O454" s="59"/>
      <c r="P454" s="171">
        <f>O454*H454</f>
        <v>0</v>
      </c>
      <c r="Q454" s="171">
        <v>2.5000000000000001E-3</v>
      </c>
      <c r="R454" s="171">
        <f>Q454*H454</f>
        <v>1.7500000000000002E-2</v>
      </c>
      <c r="S454" s="171">
        <v>0</v>
      </c>
      <c r="T454" s="17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3" t="s">
        <v>238</v>
      </c>
      <c r="AT454" s="173" t="s">
        <v>411</v>
      </c>
      <c r="AU454" s="173" t="s">
        <v>85</v>
      </c>
      <c r="AY454" s="18" t="s">
        <v>129</v>
      </c>
      <c r="BE454" s="174">
        <f>IF(N454="základní",J454,0)</f>
        <v>0</v>
      </c>
      <c r="BF454" s="174">
        <f>IF(N454="snížená",J454,0)</f>
        <v>0</v>
      </c>
      <c r="BG454" s="174">
        <f>IF(N454="zákl. přenesená",J454,0)</f>
        <v>0</v>
      </c>
      <c r="BH454" s="174">
        <f>IF(N454="sníž. přenesená",J454,0)</f>
        <v>0</v>
      </c>
      <c r="BI454" s="174">
        <f>IF(N454="nulová",J454,0)</f>
        <v>0</v>
      </c>
      <c r="BJ454" s="18" t="s">
        <v>83</v>
      </c>
      <c r="BK454" s="174">
        <f>ROUND(I454*H454,2)</f>
        <v>0</v>
      </c>
      <c r="BL454" s="18" t="s">
        <v>148</v>
      </c>
      <c r="BM454" s="173" t="s">
        <v>791</v>
      </c>
    </row>
    <row r="455" spans="1:65" s="2" customFormat="1" ht="16.5" customHeight="1">
      <c r="A455" s="33"/>
      <c r="B455" s="161"/>
      <c r="C455" s="212" t="s">
        <v>792</v>
      </c>
      <c r="D455" s="212" t="s">
        <v>411</v>
      </c>
      <c r="E455" s="213" t="s">
        <v>793</v>
      </c>
      <c r="F455" s="214" t="s">
        <v>794</v>
      </c>
      <c r="G455" s="215" t="s">
        <v>162</v>
      </c>
      <c r="H455" s="216">
        <v>18</v>
      </c>
      <c r="I455" s="217"/>
      <c r="J455" s="218">
        <f>ROUND(I455*H455,2)</f>
        <v>0</v>
      </c>
      <c r="K455" s="214" t="s">
        <v>136</v>
      </c>
      <c r="L455" s="219"/>
      <c r="M455" s="220" t="s">
        <v>1</v>
      </c>
      <c r="N455" s="221" t="s">
        <v>40</v>
      </c>
      <c r="O455" s="59"/>
      <c r="P455" s="171">
        <f>O455*H455</f>
        <v>0</v>
      </c>
      <c r="Q455" s="171">
        <v>3.5E-4</v>
      </c>
      <c r="R455" s="171">
        <f>Q455*H455</f>
        <v>6.3E-3</v>
      </c>
      <c r="S455" s="171">
        <v>0</v>
      </c>
      <c r="T455" s="172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73" t="s">
        <v>238</v>
      </c>
      <c r="AT455" s="173" t="s">
        <v>411</v>
      </c>
      <c r="AU455" s="173" t="s">
        <v>85</v>
      </c>
      <c r="AY455" s="18" t="s">
        <v>129</v>
      </c>
      <c r="BE455" s="174">
        <f>IF(N455="základní",J455,0)</f>
        <v>0</v>
      </c>
      <c r="BF455" s="174">
        <f>IF(N455="snížená",J455,0)</f>
        <v>0</v>
      </c>
      <c r="BG455" s="174">
        <f>IF(N455="zákl. přenesená",J455,0)</f>
        <v>0</v>
      </c>
      <c r="BH455" s="174">
        <f>IF(N455="sníž. přenesená",J455,0)</f>
        <v>0</v>
      </c>
      <c r="BI455" s="174">
        <f>IF(N455="nulová",J455,0)</f>
        <v>0</v>
      </c>
      <c r="BJ455" s="18" t="s">
        <v>83</v>
      </c>
      <c r="BK455" s="174">
        <f>ROUND(I455*H455,2)</f>
        <v>0</v>
      </c>
      <c r="BL455" s="18" t="s">
        <v>148</v>
      </c>
      <c r="BM455" s="173" t="s">
        <v>795</v>
      </c>
    </row>
    <row r="456" spans="1:65" s="13" customFormat="1" ht="11.25">
      <c r="B456" s="175"/>
      <c r="D456" s="176" t="s">
        <v>155</v>
      </c>
      <c r="E456" s="177" t="s">
        <v>1</v>
      </c>
      <c r="F456" s="178" t="s">
        <v>796</v>
      </c>
      <c r="H456" s="179">
        <v>18</v>
      </c>
      <c r="I456" s="180"/>
      <c r="L456" s="175"/>
      <c r="M456" s="181"/>
      <c r="N456" s="182"/>
      <c r="O456" s="182"/>
      <c r="P456" s="182"/>
      <c r="Q456" s="182"/>
      <c r="R456" s="182"/>
      <c r="S456" s="182"/>
      <c r="T456" s="183"/>
      <c r="AT456" s="177" t="s">
        <v>155</v>
      </c>
      <c r="AU456" s="177" t="s">
        <v>85</v>
      </c>
      <c r="AV456" s="13" t="s">
        <v>85</v>
      </c>
      <c r="AW456" s="13" t="s">
        <v>32</v>
      </c>
      <c r="AX456" s="13" t="s">
        <v>83</v>
      </c>
      <c r="AY456" s="177" t="s">
        <v>129</v>
      </c>
    </row>
    <row r="457" spans="1:65" s="2" customFormat="1" ht="16.5" customHeight="1">
      <c r="A457" s="33"/>
      <c r="B457" s="161"/>
      <c r="C457" s="212" t="s">
        <v>797</v>
      </c>
      <c r="D457" s="212" t="s">
        <v>411</v>
      </c>
      <c r="E457" s="213" t="s">
        <v>798</v>
      </c>
      <c r="F457" s="214" t="s">
        <v>799</v>
      </c>
      <c r="G457" s="215" t="s">
        <v>162</v>
      </c>
      <c r="H457" s="216">
        <v>7</v>
      </c>
      <c r="I457" s="217"/>
      <c r="J457" s="218">
        <f>ROUND(I457*H457,2)</f>
        <v>0</v>
      </c>
      <c r="K457" s="214" t="s">
        <v>136</v>
      </c>
      <c r="L457" s="219"/>
      <c r="M457" s="220" t="s">
        <v>1</v>
      </c>
      <c r="N457" s="221" t="s">
        <v>40</v>
      </c>
      <c r="O457" s="59"/>
      <c r="P457" s="171">
        <f>O457*H457</f>
        <v>0</v>
      </c>
      <c r="Q457" s="171">
        <v>1E-4</v>
      </c>
      <c r="R457" s="171">
        <f>Q457*H457</f>
        <v>6.9999999999999999E-4</v>
      </c>
      <c r="S457" s="171">
        <v>0</v>
      </c>
      <c r="T457" s="17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73" t="s">
        <v>238</v>
      </c>
      <c r="AT457" s="173" t="s">
        <v>411</v>
      </c>
      <c r="AU457" s="173" t="s">
        <v>85</v>
      </c>
      <c r="AY457" s="18" t="s">
        <v>129</v>
      </c>
      <c r="BE457" s="174">
        <f>IF(N457="základní",J457,0)</f>
        <v>0</v>
      </c>
      <c r="BF457" s="174">
        <f>IF(N457="snížená",J457,0)</f>
        <v>0</v>
      </c>
      <c r="BG457" s="174">
        <f>IF(N457="zákl. přenesená",J457,0)</f>
        <v>0</v>
      </c>
      <c r="BH457" s="174">
        <f>IF(N457="sníž. přenesená",J457,0)</f>
        <v>0</v>
      </c>
      <c r="BI457" s="174">
        <f>IF(N457="nulová",J457,0)</f>
        <v>0</v>
      </c>
      <c r="BJ457" s="18" t="s">
        <v>83</v>
      </c>
      <c r="BK457" s="174">
        <f>ROUND(I457*H457,2)</f>
        <v>0</v>
      </c>
      <c r="BL457" s="18" t="s">
        <v>148</v>
      </c>
      <c r="BM457" s="173" t="s">
        <v>800</v>
      </c>
    </row>
    <row r="458" spans="1:65" s="2" customFormat="1" ht="16.5" customHeight="1">
      <c r="A458" s="33"/>
      <c r="B458" s="161"/>
      <c r="C458" s="212" t="s">
        <v>801</v>
      </c>
      <c r="D458" s="212" t="s">
        <v>411</v>
      </c>
      <c r="E458" s="213" t="s">
        <v>802</v>
      </c>
      <c r="F458" s="214" t="s">
        <v>803</v>
      </c>
      <c r="G458" s="215" t="s">
        <v>162</v>
      </c>
      <c r="H458" s="216">
        <v>7</v>
      </c>
      <c r="I458" s="217"/>
      <c r="J458" s="218">
        <f>ROUND(I458*H458,2)</f>
        <v>0</v>
      </c>
      <c r="K458" s="214" t="s">
        <v>136</v>
      </c>
      <c r="L458" s="219"/>
      <c r="M458" s="220" t="s">
        <v>1</v>
      </c>
      <c r="N458" s="221" t="s">
        <v>40</v>
      </c>
      <c r="O458" s="59"/>
      <c r="P458" s="171">
        <f>O458*H458</f>
        <v>0</v>
      </c>
      <c r="Q458" s="171">
        <v>3.0000000000000001E-3</v>
      </c>
      <c r="R458" s="171">
        <f>Q458*H458</f>
        <v>2.1000000000000001E-2</v>
      </c>
      <c r="S458" s="171">
        <v>0</v>
      </c>
      <c r="T458" s="172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73" t="s">
        <v>238</v>
      </c>
      <c r="AT458" s="173" t="s">
        <v>411</v>
      </c>
      <c r="AU458" s="173" t="s">
        <v>85</v>
      </c>
      <c r="AY458" s="18" t="s">
        <v>129</v>
      </c>
      <c r="BE458" s="174">
        <f>IF(N458="základní",J458,0)</f>
        <v>0</v>
      </c>
      <c r="BF458" s="174">
        <f>IF(N458="snížená",J458,0)</f>
        <v>0</v>
      </c>
      <c r="BG458" s="174">
        <f>IF(N458="zákl. přenesená",J458,0)</f>
        <v>0</v>
      </c>
      <c r="BH458" s="174">
        <f>IF(N458="sníž. přenesená",J458,0)</f>
        <v>0</v>
      </c>
      <c r="BI458" s="174">
        <f>IF(N458="nulová",J458,0)</f>
        <v>0</v>
      </c>
      <c r="BJ458" s="18" t="s">
        <v>83</v>
      </c>
      <c r="BK458" s="174">
        <f>ROUND(I458*H458,2)</f>
        <v>0</v>
      </c>
      <c r="BL458" s="18" t="s">
        <v>148</v>
      </c>
      <c r="BM458" s="173" t="s">
        <v>804</v>
      </c>
    </row>
    <row r="459" spans="1:65" s="2" customFormat="1" ht="16.5" customHeight="1">
      <c r="A459" s="33"/>
      <c r="B459" s="161"/>
      <c r="C459" s="212" t="s">
        <v>805</v>
      </c>
      <c r="D459" s="212" t="s">
        <v>411</v>
      </c>
      <c r="E459" s="213" t="s">
        <v>806</v>
      </c>
      <c r="F459" s="214" t="s">
        <v>807</v>
      </c>
      <c r="G459" s="215" t="s">
        <v>162</v>
      </c>
      <c r="H459" s="216">
        <v>6</v>
      </c>
      <c r="I459" s="217"/>
      <c r="J459" s="218">
        <f>ROUND(I459*H459,2)</f>
        <v>0</v>
      </c>
      <c r="K459" s="214" t="s">
        <v>136</v>
      </c>
      <c r="L459" s="219"/>
      <c r="M459" s="220" t="s">
        <v>1</v>
      </c>
      <c r="N459" s="221" t="s">
        <v>40</v>
      </c>
      <c r="O459" s="59"/>
      <c r="P459" s="171">
        <f>O459*H459</f>
        <v>0</v>
      </c>
      <c r="Q459" s="171">
        <v>2.0999999999999999E-3</v>
      </c>
      <c r="R459" s="171">
        <f>Q459*H459</f>
        <v>1.26E-2</v>
      </c>
      <c r="S459" s="171">
        <v>0</v>
      </c>
      <c r="T459" s="17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73" t="s">
        <v>238</v>
      </c>
      <c r="AT459" s="173" t="s">
        <v>411</v>
      </c>
      <c r="AU459" s="173" t="s">
        <v>85</v>
      </c>
      <c r="AY459" s="18" t="s">
        <v>129</v>
      </c>
      <c r="BE459" s="174">
        <f>IF(N459="základní",J459,0)</f>
        <v>0</v>
      </c>
      <c r="BF459" s="174">
        <f>IF(N459="snížená",J459,0)</f>
        <v>0</v>
      </c>
      <c r="BG459" s="174">
        <f>IF(N459="zákl. přenesená",J459,0)</f>
        <v>0</v>
      </c>
      <c r="BH459" s="174">
        <f>IF(N459="sníž. přenesená",J459,0)</f>
        <v>0</v>
      </c>
      <c r="BI459" s="174">
        <f>IF(N459="nulová",J459,0)</f>
        <v>0</v>
      </c>
      <c r="BJ459" s="18" t="s">
        <v>83</v>
      </c>
      <c r="BK459" s="174">
        <f>ROUND(I459*H459,2)</f>
        <v>0</v>
      </c>
      <c r="BL459" s="18" t="s">
        <v>148</v>
      </c>
      <c r="BM459" s="173" t="s">
        <v>808</v>
      </c>
    </row>
    <row r="460" spans="1:65" s="2" customFormat="1" ht="21.75" customHeight="1">
      <c r="A460" s="33"/>
      <c r="B460" s="161"/>
      <c r="C460" s="162" t="s">
        <v>809</v>
      </c>
      <c r="D460" s="162" t="s">
        <v>132</v>
      </c>
      <c r="E460" s="163" t="s">
        <v>810</v>
      </c>
      <c r="F460" s="164" t="s">
        <v>811</v>
      </c>
      <c r="G460" s="165" t="s">
        <v>246</v>
      </c>
      <c r="H460" s="166">
        <v>423</v>
      </c>
      <c r="I460" s="167"/>
      <c r="J460" s="168">
        <f>ROUND(I460*H460,2)</f>
        <v>0</v>
      </c>
      <c r="K460" s="164" t="s">
        <v>136</v>
      </c>
      <c r="L460" s="34"/>
      <c r="M460" s="169" t="s">
        <v>1</v>
      </c>
      <c r="N460" s="170" t="s">
        <v>40</v>
      </c>
      <c r="O460" s="59"/>
      <c r="P460" s="171">
        <f>O460*H460</f>
        <v>0</v>
      </c>
      <c r="Q460" s="171">
        <v>8.0879999999999994E-2</v>
      </c>
      <c r="R460" s="171">
        <f>Q460*H460</f>
        <v>34.212239999999994</v>
      </c>
      <c r="S460" s="171">
        <v>0</v>
      </c>
      <c r="T460" s="17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73" t="s">
        <v>148</v>
      </c>
      <c r="AT460" s="173" t="s">
        <v>132</v>
      </c>
      <c r="AU460" s="173" t="s">
        <v>85</v>
      </c>
      <c r="AY460" s="18" t="s">
        <v>129</v>
      </c>
      <c r="BE460" s="174">
        <f>IF(N460="základní",J460,0)</f>
        <v>0</v>
      </c>
      <c r="BF460" s="174">
        <f>IF(N460="snížená",J460,0)</f>
        <v>0</v>
      </c>
      <c r="BG460" s="174">
        <f>IF(N460="zákl. přenesená",J460,0)</f>
        <v>0</v>
      </c>
      <c r="BH460" s="174">
        <f>IF(N460="sníž. přenesená",J460,0)</f>
        <v>0</v>
      </c>
      <c r="BI460" s="174">
        <f>IF(N460="nulová",J460,0)</f>
        <v>0</v>
      </c>
      <c r="BJ460" s="18" t="s">
        <v>83</v>
      </c>
      <c r="BK460" s="174">
        <f>ROUND(I460*H460,2)</f>
        <v>0</v>
      </c>
      <c r="BL460" s="18" t="s">
        <v>148</v>
      </c>
      <c r="BM460" s="173" t="s">
        <v>812</v>
      </c>
    </row>
    <row r="461" spans="1:65" s="13" customFormat="1" ht="11.25">
      <c r="B461" s="175"/>
      <c r="D461" s="176" t="s">
        <v>155</v>
      </c>
      <c r="E461" s="177" t="s">
        <v>1</v>
      </c>
      <c r="F461" s="178" t="s">
        <v>813</v>
      </c>
      <c r="H461" s="179">
        <v>213</v>
      </c>
      <c r="I461" s="180"/>
      <c r="L461" s="175"/>
      <c r="M461" s="181"/>
      <c r="N461" s="182"/>
      <c r="O461" s="182"/>
      <c r="P461" s="182"/>
      <c r="Q461" s="182"/>
      <c r="R461" s="182"/>
      <c r="S461" s="182"/>
      <c r="T461" s="183"/>
      <c r="AT461" s="177" t="s">
        <v>155</v>
      </c>
      <c r="AU461" s="177" t="s">
        <v>85</v>
      </c>
      <c r="AV461" s="13" t="s">
        <v>85</v>
      </c>
      <c r="AW461" s="13" t="s">
        <v>32</v>
      </c>
      <c r="AX461" s="13" t="s">
        <v>75</v>
      </c>
      <c r="AY461" s="177" t="s">
        <v>129</v>
      </c>
    </row>
    <row r="462" spans="1:65" s="13" customFormat="1" ht="11.25">
      <c r="B462" s="175"/>
      <c r="D462" s="176" t="s">
        <v>155</v>
      </c>
      <c r="E462" s="177" t="s">
        <v>1</v>
      </c>
      <c r="F462" s="178" t="s">
        <v>814</v>
      </c>
      <c r="H462" s="179">
        <v>210</v>
      </c>
      <c r="I462" s="180"/>
      <c r="L462" s="175"/>
      <c r="M462" s="181"/>
      <c r="N462" s="182"/>
      <c r="O462" s="182"/>
      <c r="P462" s="182"/>
      <c r="Q462" s="182"/>
      <c r="R462" s="182"/>
      <c r="S462" s="182"/>
      <c r="T462" s="183"/>
      <c r="AT462" s="177" t="s">
        <v>155</v>
      </c>
      <c r="AU462" s="177" t="s">
        <v>85</v>
      </c>
      <c r="AV462" s="13" t="s">
        <v>85</v>
      </c>
      <c r="AW462" s="13" t="s">
        <v>32</v>
      </c>
      <c r="AX462" s="13" t="s">
        <v>75</v>
      </c>
      <c r="AY462" s="177" t="s">
        <v>129</v>
      </c>
    </row>
    <row r="463" spans="1:65" s="16" customFormat="1" ht="11.25">
      <c r="B463" s="204"/>
      <c r="D463" s="176" t="s">
        <v>155</v>
      </c>
      <c r="E463" s="205" t="s">
        <v>1</v>
      </c>
      <c r="F463" s="206" t="s">
        <v>205</v>
      </c>
      <c r="H463" s="207">
        <v>423</v>
      </c>
      <c r="I463" s="208"/>
      <c r="L463" s="204"/>
      <c r="M463" s="209"/>
      <c r="N463" s="210"/>
      <c r="O463" s="210"/>
      <c r="P463" s="210"/>
      <c r="Q463" s="210"/>
      <c r="R463" s="210"/>
      <c r="S463" s="210"/>
      <c r="T463" s="211"/>
      <c r="AT463" s="205" t="s">
        <v>155</v>
      </c>
      <c r="AU463" s="205" t="s">
        <v>85</v>
      </c>
      <c r="AV463" s="16" t="s">
        <v>148</v>
      </c>
      <c r="AW463" s="16" t="s">
        <v>32</v>
      </c>
      <c r="AX463" s="16" t="s">
        <v>83</v>
      </c>
      <c r="AY463" s="205" t="s">
        <v>129</v>
      </c>
    </row>
    <row r="464" spans="1:65" s="2" customFormat="1" ht="21.75" customHeight="1">
      <c r="A464" s="33"/>
      <c r="B464" s="161"/>
      <c r="C464" s="212" t="s">
        <v>815</v>
      </c>
      <c r="D464" s="212" t="s">
        <v>411</v>
      </c>
      <c r="E464" s="213" t="s">
        <v>816</v>
      </c>
      <c r="F464" s="214" t="s">
        <v>817</v>
      </c>
      <c r="G464" s="215" t="s">
        <v>162</v>
      </c>
      <c r="H464" s="216">
        <v>871.38</v>
      </c>
      <c r="I464" s="217"/>
      <c r="J464" s="218">
        <f>ROUND(I464*H464,2)</f>
        <v>0</v>
      </c>
      <c r="K464" s="214" t="s">
        <v>136</v>
      </c>
      <c r="L464" s="219"/>
      <c r="M464" s="220" t="s">
        <v>1</v>
      </c>
      <c r="N464" s="221" t="s">
        <v>40</v>
      </c>
      <c r="O464" s="59"/>
      <c r="P464" s="171">
        <f>O464*H464</f>
        <v>0</v>
      </c>
      <c r="Q464" s="171">
        <v>2.8000000000000001E-2</v>
      </c>
      <c r="R464" s="171">
        <f>Q464*H464</f>
        <v>24.39864</v>
      </c>
      <c r="S464" s="171">
        <v>0</v>
      </c>
      <c r="T464" s="172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73" t="s">
        <v>238</v>
      </c>
      <c r="AT464" s="173" t="s">
        <v>411</v>
      </c>
      <c r="AU464" s="173" t="s">
        <v>85</v>
      </c>
      <c r="AY464" s="18" t="s">
        <v>129</v>
      </c>
      <c r="BE464" s="174">
        <f>IF(N464="základní",J464,0)</f>
        <v>0</v>
      </c>
      <c r="BF464" s="174">
        <f>IF(N464="snížená",J464,0)</f>
        <v>0</v>
      </c>
      <c r="BG464" s="174">
        <f>IF(N464="zákl. přenesená",J464,0)</f>
        <v>0</v>
      </c>
      <c r="BH464" s="174">
        <f>IF(N464="sníž. přenesená",J464,0)</f>
        <v>0</v>
      </c>
      <c r="BI464" s="174">
        <f>IF(N464="nulová",J464,0)</f>
        <v>0</v>
      </c>
      <c r="BJ464" s="18" t="s">
        <v>83</v>
      </c>
      <c r="BK464" s="174">
        <f>ROUND(I464*H464,2)</f>
        <v>0</v>
      </c>
      <c r="BL464" s="18" t="s">
        <v>148</v>
      </c>
      <c r="BM464" s="173" t="s">
        <v>818</v>
      </c>
    </row>
    <row r="465" spans="1:65" s="13" customFormat="1" ht="11.25">
      <c r="B465" s="175"/>
      <c r="D465" s="176" t="s">
        <v>155</v>
      </c>
      <c r="E465" s="177" t="s">
        <v>1</v>
      </c>
      <c r="F465" s="178" t="s">
        <v>819</v>
      </c>
      <c r="H465" s="179">
        <v>871.38</v>
      </c>
      <c r="I465" s="180"/>
      <c r="L465" s="175"/>
      <c r="M465" s="181"/>
      <c r="N465" s="182"/>
      <c r="O465" s="182"/>
      <c r="P465" s="182"/>
      <c r="Q465" s="182"/>
      <c r="R465" s="182"/>
      <c r="S465" s="182"/>
      <c r="T465" s="183"/>
      <c r="AT465" s="177" t="s">
        <v>155</v>
      </c>
      <c r="AU465" s="177" t="s">
        <v>85</v>
      </c>
      <c r="AV465" s="13" t="s">
        <v>85</v>
      </c>
      <c r="AW465" s="13" t="s">
        <v>32</v>
      </c>
      <c r="AX465" s="13" t="s">
        <v>83</v>
      </c>
      <c r="AY465" s="177" t="s">
        <v>129</v>
      </c>
    </row>
    <row r="466" spans="1:65" s="2" customFormat="1" ht="21.75" customHeight="1">
      <c r="A466" s="33"/>
      <c r="B466" s="161"/>
      <c r="C466" s="162" t="s">
        <v>820</v>
      </c>
      <c r="D466" s="162" t="s">
        <v>132</v>
      </c>
      <c r="E466" s="163" t="s">
        <v>821</v>
      </c>
      <c r="F466" s="164" t="s">
        <v>822</v>
      </c>
      <c r="G466" s="165" t="s">
        <v>246</v>
      </c>
      <c r="H466" s="166">
        <v>423</v>
      </c>
      <c r="I466" s="167"/>
      <c r="J466" s="168">
        <f>ROUND(I466*H466,2)</f>
        <v>0</v>
      </c>
      <c r="K466" s="164" t="s">
        <v>136</v>
      </c>
      <c r="L466" s="34"/>
      <c r="M466" s="169" t="s">
        <v>1</v>
      </c>
      <c r="N466" s="170" t="s">
        <v>40</v>
      </c>
      <c r="O466" s="59"/>
      <c r="P466" s="171">
        <f>O466*H466</f>
        <v>0</v>
      </c>
      <c r="Q466" s="171">
        <v>0.15540000000000001</v>
      </c>
      <c r="R466" s="171">
        <f>Q466*H466</f>
        <v>65.734200000000001</v>
      </c>
      <c r="S466" s="171">
        <v>0</v>
      </c>
      <c r="T466" s="172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73" t="s">
        <v>148</v>
      </c>
      <c r="AT466" s="173" t="s">
        <v>132</v>
      </c>
      <c r="AU466" s="173" t="s">
        <v>85</v>
      </c>
      <c r="AY466" s="18" t="s">
        <v>129</v>
      </c>
      <c r="BE466" s="174">
        <f>IF(N466="základní",J466,0)</f>
        <v>0</v>
      </c>
      <c r="BF466" s="174">
        <f>IF(N466="snížená",J466,0)</f>
        <v>0</v>
      </c>
      <c r="BG466" s="174">
        <f>IF(N466="zákl. přenesená",J466,0)</f>
        <v>0</v>
      </c>
      <c r="BH466" s="174">
        <f>IF(N466="sníž. přenesená",J466,0)</f>
        <v>0</v>
      </c>
      <c r="BI466" s="174">
        <f>IF(N466="nulová",J466,0)</f>
        <v>0</v>
      </c>
      <c r="BJ466" s="18" t="s">
        <v>83</v>
      </c>
      <c r="BK466" s="174">
        <f>ROUND(I466*H466,2)</f>
        <v>0</v>
      </c>
      <c r="BL466" s="18" t="s">
        <v>148</v>
      </c>
      <c r="BM466" s="173" t="s">
        <v>823</v>
      </c>
    </row>
    <row r="467" spans="1:65" s="13" customFormat="1" ht="11.25">
      <c r="B467" s="175"/>
      <c r="D467" s="176" t="s">
        <v>155</v>
      </c>
      <c r="E467" s="177" t="s">
        <v>1</v>
      </c>
      <c r="F467" s="178" t="s">
        <v>824</v>
      </c>
      <c r="H467" s="179">
        <v>423</v>
      </c>
      <c r="I467" s="180"/>
      <c r="L467" s="175"/>
      <c r="M467" s="181"/>
      <c r="N467" s="182"/>
      <c r="O467" s="182"/>
      <c r="P467" s="182"/>
      <c r="Q467" s="182"/>
      <c r="R467" s="182"/>
      <c r="S467" s="182"/>
      <c r="T467" s="183"/>
      <c r="AT467" s="177" t="s">
        <v>155</v>
      </c>
      <c r="AU467" s="177" t="s">
        <v>85</v>
      </c>
      <c r="AV467" s="13" t="s">
        <v>85</v>
      </c>
      <c r="AW467" s="13" t="s">
        <v>32</v>
      </c>
      <c r="AX467" s="13" t="s">
        <v>83</v>
      </c>
      <c r="AY467" s="177" t="s">
        <v>129</v>
      </c>
    </row>
    <row r="468" spans="1:65" s="2" customFormat="1" ht="21.75" customHeight="1">
      <c r="A468" s="33"/>
      <c r="B468" s="161"/>
      <c r="C468" s="212" t="s">
        <v>825</v>
      </c>
      <c r="D468" s="212" t="s">
        <v>411</v>
      </c>
      <c r="E468" s="213" t="s">
        <v>826</v>
      </c>
      <c r="F468" s="214" t="s">
        <v>827</v>
      </c>
      <c r="G468" s="215" t="s">
        <v>246</v>
      </c>
      <c r="H468" s="216">
        <v>31.93</v>
      </c>
      <c r="I468" s="217"/>
      <c r="J468" s="218">
        <f>ROUND(I468*H468,2)</f>
        <v>0</v>
      </c>
      <c r="K468" s="214" t="s">
        <v>136</v>
      </c>
      <c r="L468" s="219"/>
      <c r="M468" s="220" t="s">
        <v>1</v>
      </c>
      <c r="N468" s="221" t="s">
        <v>40</v>
      </c>
      <c r="O468" s="59"/>
      <c r="P468" s="171">
        <f>O468*H468</f>
        <v>0</v>
      </c>
      <c r="Q468" s="171">
        <v>6.4000000000000001E-2</v>
      </c>
      <c r="R468" s="171">
        <f>Q468*H468</f>
        <v>2.04352</v>
      </c>
      <c r="S468" s="171">
        <v>0</v>
      </c>
      <c r="T468" s="17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73" t="s">
        <v>238</v>
      </c>
      <c r="AT468" s="173" t="s">
        <v>411</v>
      </c>
      <c r="AU468" s="173" t="s">
        <v>85</v>
      </c>
      <c r="AY468" s="18" t="s">
        <v>129</v>
      </c>
      <c r="BE468" s="174">
        <f>IF(N468="základní",J468,0)</f>
        <v>0</v>
      </c>
      <c r="BF468" s="174">
        <f>IF(N468="snížená",J468,0)</f>
        <v>0</v>
      </c>
      <c r="BG468" s="174">
        <f>IF(N468="zákl. přenesená",J468,0)</f>
        <v>0</v>
      </c>
      <c r="BH468" s="174">
        <f>IF(N468="sníž. přenesená",J468,0)</f>
        <v>0</v>
      </c>
      <c r="BI468" s="174">
        <f>IF(N468="nulová",J468,0)</f>
        <v>0</v>
      </c>
      <c r="BJ468" s="18" t="s">
        <v>83</v>
      </c>
      <c r="BK468" s="174">
        <f>ROUND(I468*H468,2)</f>
        <v>0</v>
      </c>
      <c r="BL468" s="18" t="s">
        <v>148</v>
      </c>
      <c r="BM468" s="173" t="s">
        <v>828</v>
      </c>
    </row>
    <row r="469" spans="1:65" s="13" customFormat="1" ht="11.25">
      <c r="B469" s="175"/>
      <c r="D469" s="176" t="s">
        <v>155</v>
      </c>
      <c r="E469" s="177" t="s">
        <v>1</v>
      </c>
      <c r="F469" s="178" t="s">
        <v>829</v>
      </c>
      <c r="H469" s="179">
        <v>17</v>
      </c>
      <c r="I469" s="180"/>
      <c r="L469" s="175"/>
      <c r="M469" s="181"/>
      <c r="N469" s="182"/>
      <c r="O469" s="182"/>
      <c r="P469" s="182"/>
      <c r="Q469" s="182"/>
      <c r="R469" s="182"/>
      <c r="S469" s="182"/>
      <c r="T469" s="183"/>
      <c r="AT469" s="177" t="s">
        <v>155</v>
      </c>
      <c r="AU469" s="177" t="s">
        <v>85</v>
      </c>
      <c r="AV469" s="13" t="s">
        <v>85</v>
      </c>
      <c r="AW469" s="13" t="s">
        <v>32</v>
      </c>
      <c r="AX469" s="13" t="s">
        <v>75</v>
      </c>
      <c r="AY469" s="177" t="s">
        <v>129</v>
      </c>
    </row>
    <row r="470" spans="1:65" s="13" customFormat="1" ht="11.25">
      <c r="B470" s="175"/>
      <c r="D470" s="176" t="s">
        <v>155</v>
      </c>
      <c r="E470" s="177" t="s">
        <v>1</v>
      </c>
      <c r="F470" s="178" t="s">
        <v>830</v>
      </c>
      <c r="H470" s="179">
        <v>14</v>
      </c>
      <c r="I470" s="180"/>
      <c r="L470" s="175"/>
      <c r="M470" s="181"/>
      <c r="N470" s="182"/>
      <c r="O470" s="182"/>
      <c r="P470" s="182"/>
      <c r="Q470" s="182"/>
      <c r="R470" s="182"/>
      <c r="S470" s="182"/>
      <c r="T470" s="183"/>
      <c r="AT470" s="177" t="s">
        <v>155</v>
      </c>
      <c r="AU470" s="177" t="s">
        <v>85</v>
      </c>
      <c r="AV470" s="13" t="s">
        <v>85</v>
      </c>
      <c r="AW470" s="13" t="s">
        <v>32</v>
      </c>
      <c r="AX470" s="13" t="s">
        <v>75</v>
      </c>
      <c r="AY470" s="177" t="s">
        <v>129</v>
      </c>
    </row>
    <row r="471" spans="1:65" s="15" customFormat="1" ht="11.25">
      <c r="B471" s="196"/>
      <c r="D471" s="176" t="s">
        <v>155</v>
      </c>
      <c r="E471" s="197" t="s">
        <v>1</v>
      </c>
      <c r="F471" s="198" t="s">
        <v>196</v>
      </c>
      <c r="H471" s="199">
        <v>31</v>
      </c>
      <c r="I471" s="200"/>
      <c r="L471" s="196"/>
      <c r="M471" s="201"/>
      <c r="N471" s="202"/>
      <c r="O471" s="202"/>
      <c r="P471" s="202"/>
      <c r="Q471" s="202"/>
      <c r="R471" s="202"/>
      <c r="S471" s="202"/>
      <c r="T471" s="203"/>
      <c r="AT471" s="197" t="s">
        <v>155</v>
      </c>
      <c r="AU471" s="197" t="s">
        <v>85</v>
      </c>
      <c r="AV471" s="15" t="s">
        <v>142</v>
      </c>
      <c r="AW471" s="15" t="s">
        <v>32</v>
      </c>
      <c r="AX471" s="15" t="s">
        <v>75</v>
      </c>
      <c r="AY471" s="197" t="s">
        <v>129</v>
      </c>
    </row>
    <row r="472" spans="1:65" s="13" customFormat="1" ht="11.25">
      <c r="B472" s="175"/>
      <c r="D472" s="176" t="s">
        <v>155</v>
      </c>
      <c r="E472" s="177" t="s">
        <v>1</v>
      </c>
      <c r="F472" s="178" t="s">
        <v>831</v>
      </c>
      <c r="H472" s="179">
        <v>31.93</v>
      </c>
      <c r="I472" s="180"/>
      <c r="L472" s="175"/>
      <c r="M472" s="181"/>
      <c r="N472" s="182"/>
      <c r="O472" s="182"/>
      <c r="P472" s="182"/>
      <c r="Q472" s="182"/>
      <c r="R472" s="182"/>
      <c r="S472" s="182"/>
      <c r="T472" s="183"/>
      <c r="AT472" s="177" t="s">
        <v>155</v>
      </c>
      <c r="AU472" s="177" t="s">
        <v>85</v>
      </c>
      <c r="AV472" s="13" t="s">
        <v>85</v>
      </c>
      <c r="AW472" s="13" t="s">
        <v>32</v>
      </c>
      <c r="AX472" s="13" t="s">
        <v>83</v>
      </c>
      <c r="AY472" s="177" t="s">
        <v>129</v>
      </c>
    </row>
    <row r="473" spans="1:65" s="2" customFormat="1" ht="21.75" customHeight="1">
      <c r="A473" s="33"/>
      <c r="B473" s="161"/>
      <c r="C473" s="212" t="s">
        <v>832</v>
      </c>
      <c r="D473" s="212" t="s">
        <v>411</v>
      </c>
      <c r="E473" s="213" t="s">
        <v>833</v>
      </c>
      <c r="F473" s="214" t="s">
        <v>834</v>
      </c>
      <c r="G473" s="215" t="s">
        <v>246</v>
      </c>
      <c r="H473" s="216">
        <v>81.113</v>
      </c>
      <c r="I473" s="217"/>
      <c r="J473" s="218">
        <f>ROUND(I473*H473,2)</f>
        <v>0</v>
      </c>
      <c r="K473" s="214" t="s">
        <v>136</v>
      </c>
      <c r="L473" s="219"/>
      <c r="M473" s="220" t="s">
        <v>1</v>
      </c>
      <c r="N473" s="221" t="s">
        <v>40</v>
      </c>
      <c r="O473" s="59"/>
      <c r="P473" s="171">
        <f>O473*H473</f>
        <v>0</v>
      </c>
      <c r="Q473" s="171">
        <v>4.8300000000000003E-2</v>
      </c>
      <c r="R473" s="171">
        <f>Q473*H473</f>
        <v>3.9177579000000002</v>
      </c>
      <c r="S473" s="171">
        <v>0</v>
      </c>
      <c r="T473" s="17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73" t="s">
        <v>238</v>
      </c>
      <c r="AT473" s="173" t="s">
        <v>411</v>
      </c>
      <c r="AU473" s="173" t="s">
        <v>85</v>
      </c>
      <c r="AY473" s="18" t="s">
        <v>129</v>
      </c>
      <c r="BE473" s="174">
        <f>IF(N473="základní",J473,0)</f>
        <v>0</v>
      </c>
      <c r="BF473" s="174">
        <f>IF(N473="snížená",J473,0)</f>
        <v>0</v>
      </c>
      <c r="BG473" s="174">
        <f>IF(N473="zákl. přenesená",J473,0)</f>
        <v>0</v>
      </c>
      <c r="BH473" s="174">
        <f>IF(N473="sníž. přenesená",J473,0)</f>
        <v>0</v>
      </c>
      <c r="BI473" s="174">
        <f>IF(N473="nulová",J473,0)</f>
        <v>0</v>
      </c>
      <c r="BJ473" s="18" t="s">
        <v>83</v>
      </c>
      <c r="BK473" s="174">
        <f>ROUND(I473*H473,2)</f>
        <v>0</v>
      </c>
      <c r="BL473" s="18" t="s">
        <v>148</v>
      </c>
      <c r="BM473" s="173" t="s">
        <v>835</v>
      </c>
    </row>
    <row r="474" spans="1:65" s="13" customFormat="1" ht="11.25">
      <c r="B474" s="175"/>
      <c r="D474" s="176" t="s">
        <v>155</v>
      </c>
      <c r="E474" s="177" t="s">
        <v>1</v>
      </c>
      <c r="F474" s="178" t="s">
        <v>836</v>
      </c>
      <c r="H474" s="179">
        <v>46.65</v>
      </c>
      <c r="I474" s="180"/>
      <c r="L474" s="175"/>
      <c r="M474" s="181"/>
      <c r="N474" s="182"/>
      <c r="O474" s="182"/>
      <c r="P474" s="182"/>
      <c r="Q474" s="182"/>
      <c r="R474" s="182"/>
      <c r="S474" s="182"/>
      <c r="T474" s="183"/>
      <c r="AT474" s="177" t="s">
        <v>155</v>
      </c>
      <c r="AU474" s="177" t="s">
        <v>85</v>
      </c>
      <c r="AV474" s="13" t="s">
        <v>85</v>
      </c>
      <c r="AW474" s="13" t="s">
        <v>32</v>
      </c>
      <c r="AX474" s="13" t="s">
        <v>75</v>
      </c>
      <c r="AY474" s="177" t="s">
        <v>129</v>
      </c>
    </row>
    <row r="475" spans="1:65" s="13" customFormat="1" ht="11.25">
      <c r="B475" s="175"/>
      <c r="D475" s="176" t="s">
        <v>155</v>
      </c>
      <c r="E475" s="177" t="s">
        <v>1</v>
      </c>
      <c r="F475" s="178" t="s">
        <v>837</v>
      </c>
      <c r="H475" s="179">
        <v>32.1</v>
      </c>
      <c r="I475" s="180"/>
      <c r="L475" s="175"/>
      <c r="M475" s="181"/>
      <c r="N475" s="182"/>
      <c r="O475" s="182"/>
      <c r="P475" s="182"/>
      <c r="Q475" s="182"/>
      <c r="R475" s="182"/>
      <c r="S475" s="182"/>
      <c r="T475" s="183"/>
      <c r="AT475" s="177" t="s">
        <v>155</v>
      </c>
      <c r="AU475" s="177" t="s">
        <v>85</v>
      </c>
      <c r="AV475" s="13" t="s">
        <v>85</v>
      </c>
      <c r="AW475" s="13" t="s">
        <v>32</v>
      </c>
      <c r="AX475" s="13" t="s">
        <v>75</v>
      </c>
      <c r="AY475" s="177" t="s">
        <v>129</v>
      </c>
    </row>
    <row r="476" spans="1:65" s="15" customFormat="1" ht="11.25">
      <c r="B476" s="196"/>
      <c r="D476" s="176" t="s">
        <v>155</v>
      </c>
      <c r="E476" s="197" t="s">
        <v>1</v>
      </c>
      <c r="F476" s="198" t="s">
        <v>196</v>
      </c>
      <c r="H476" s="199">
        <v>78.75</v>
      </c>
      <c r="I476" s="200"/>
      <c r="L476" s="196"/>
      <c r="M476" s="201"/>
      <c r="N476" s="202"/>
      <c r="O476" s="202"/>
      <c r="P476" s="202"/>
      <c r="Q476" s="202"/>
      <c r="R476" s="202"/>
      <c r="S476" s="202"/>
      <c r="T476" s="203"/>
      <c r="AT476" s="197" t="s">
        <v>155</v>
      </c>
      <c r="AU476" s="197" t="s">
        <v>85</v>
      </c>
      <c r="AV476" s="15" t="s">
        <v>142</v>
      </c>
      <c r="AW476" s="15" t="s">
        <v>32</v>
      </c>
      <c r="AX476" s="15" t="s">
        <v>75</v>
      </c>
      <c r="AY476" s="197" t="s">
        <v>129</v>
      </c>
    </row>
    <row r="477" spans="1:65" s="13" customFormat="1" ht="11.25">
      <c r="B477" s="175"/>
      <c r="D477" s="176" t="s">
        <v>155</v>
      </c>
      <c r="E477" s="177" t="s">
        <v>1</v>
      </c>
      <c r="F477" s="178" t="s">
        <v>838</v>
      </c>
      <c r="H477" s="179">
        <v>81.113</v>
      </c>
      <c r="I477" s="180"/>
      <c r="L477" s="175"/>
      <c r="M477" s="181"/>
      <c r="N477" s="182"/>
      <c r="O477" s="182"/>
      <c r="P477" s="182"/>
      <c r="Q477" s="182"/>
      <c r="R477" s="182"/>
      <c r="S477" s="182"/>
      <c r="T477" s="183"/>
      <c r="AT477" s="177" t="s">
        <v>155</v>
      </c>
      <c r="AU477" s="177" t="s">
        <v>85</v>
      </c>
      <c r="AV477" s="13" t="s">
        <v>85</v>
      </c>
      <c r="AW477" s="13" t="s">
        <v>32</v>
      </c>
      <c r="AX477" s="13" t="s">
        <v>83</v>
      </c>
      <c r="AY477" s="177" t="s">
        <v>129</v>
      </c>
    </row>
    <row r="478" spans="1:65" s="2" customFormat="1" ht="16.5" customHeight="1">
      <c r="A478" s="33"/>
      <c r="B478" s="161"/>
      <c r="C478" s="212" t="s">
        <v>839</v>
      </c>
      <c r="D478" s="212" t="s">
        <v>411</v>
      </c>
      <c r="E478" s="213" t="s">
        <v>840</v>
      </c>
      <c r="F478" s="214" t="s">
        <v>841</v>
      </c>
      <c r="G478" s="215" t="s">
        <v>246</v>
      </c>
      <c r="H478" s="216">
        <v>322.64800000000002</v>
      </c>
      <c r="I478" s="217"/>
      <c r="J478" s="218">
        <f>ROUND(I478*H478,2)</f>
        <v>0</v>
      </c>
      <c r="K478" s="214" t="s">
        <v>136</v>
      </c>
      <c r="L478" s="219"/>
      <c r="M478" s="220" t="s">
        <v>1</v>
      </c>
      <c r="N478" s="221" t="s">
        <v>40</v>
      </c>
      <c r="O478" s="59"/>
      <c r="P478" s="171">
        <f>O478*H478</f>
        <v>0</v>
      </c>
      <c r="Q478" s="171">
        <v>8.1000000000000003E-2</v>
      </c>
      <c r="R478" s="171">
        <f>Q478*H478</f>
        <v>26.134488000000001</v>
      </c>
      <c r="S478" s="171">
        <v>0</v>
      </c>
      <c r="T478" s="172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73" t="s">
        <v>238</v>
      </c>
      <c r="AT478" s="173" t="s">
        <v>411</v>
      </c>
      <c r="AU478" s="173" t="s">
        <v>85</v>
      </c>
      <c r="AY478" s="18" t="s">
        <v>129</v>
      </c>
      <c r="BE478" s="174">
        <f>IF(N478="základní",J478,0)</f>
        <v>0</v>
      </c>
      <c r="BF478" s="174">
        <f>IF(N478="snížená",J478,0)</f>
        <v>0</v>
      </c>
      <c r="BG478" s="174">
        <f>IF(N478="zákl. přenesená",J478,0)</f>
        <v>0</v>
      </c>
      <c r="BH478" s="174">
        <f>IF(N478="sníž. přenesená",J478,0)</f>
        <v>0</v>
      </c>
      <c r="BI478" s="174">
        <f>IF(N478="nulová",J478,0)</f>
        <v>0</v>
      </c>
      <c r="BJ478" s="18" t="s">
        <v>83</v>
      </c>
      <c r="BK478" s="174">
        <f>ROUND(I478*H478,2)</f>
        <v>0</v>
      </c>
      <c r="BL478" s="18" t="s">
        <v>148</v>
      </c>
      <c r="BM478" s="173" t="s">
        <v>842</v>
      </c>
    </row>
    <row r="479" spans="1:65" s="13" customFormat="1" ht="11.25">
      <c r="B479" s="175"/>
      <c r="D479" s="176" t="s">
        <v>155</v>
      </c>
      <c r="E479" s="177" t="s">
        <v>1</v>
      </c>
      <c r="F479" s="178" t="s">
        <v>843</v>
      </c>
      <c r="H479" s="179">
        <v>313.25</v>
      </c>
      <c r="I479" s="180"/>
      <c r="L479" s="175"/>
      <c r="M479" s="181"/>
      <c r="N479" s="182"/>
      <c r="O479" s="182"/>
      <c r="P479" s="182"/>
      <c r="Q479" s="182"/>
      <c r="R479" s="182"/>
      <c r="S479" s="182"/>
      <c r="T479" s="183"/>
      <c r="AT479" s="177" t="s">
        <v>155</v>
      </c>
      <c r="AU479" s="177" t="s">
        <v>85</v>
      </c>
      <c r="AV479" s="13" t="s">
        <v>85</v>
      </c>
      <c r="AW479" s="13" t="s">
        <v>32</v>
      </c>
      <c r="AX479" s="13" t="s">
        <v>75</v>
      </c>
      <c r="AY479" s="177" t="s">
        <v>129</v>
      </c>
    </row>
    <row r="480" spans="1:65" s="15" customFormat="1" ht="11.25">
      <c r="B480" s="196"/>
      <c r="D480" s="176" t="s">
        <v>155</v>
      </c>
      <c r="E480" s="197" t="s">
        <v>1</v>
      </c>
      <c r="F480" s="198" t="s">
        <v>196</v>
      </c>
      <c r="H480" s="199">
        <v>313.25</v>
      </c>
      <c r="I480" s="200"/>
      <c r="L480" s="196"/>
      <c r="M480" s="201"/>
      <c r="N480" s="202"/>
      <c r="O480" s="202"/>
      <c r="P480" s="202"/>
      <c r="Q480" s="202"/>
      <c r="R480" s="202"/>
      <c r="S480" s="202"/>
      <c r="T480" s="203"/>
      <c r="AT480" s="197" t="s">
        <v>155</v>
      </c>
      <c r="AU480" s="197" t="s">
        <v>85</v>
      </c>
      <c r="AV480" s="15" t="s">
        <v>142</v>
      </c>
      <c r="AW480" s="15" t="s">
        <v>32</v>
      </c>
      <c r="AX480" s="15" t="s">
        <v>75</v>
      </c>
      <c r="AY480" s="197" t="s">
        <v>129</v>
      </c>
    </row>
    <row r="481" spans="1:65" s="13" customFormat="1" ht="11.25">
      <c r="B481" s="175"/>
      <c r="D481" s="176" t="s">
        <v>155</v>
      </c>
      <c r="E481" s="177" t="s">
        <v>1</v>
      </c>
      <c r="F481" s="178" t="s">
        <v>844</v>
      </c>
      <c r="H481" s="179">
        <v>322.64800000000002</v>
      </c>
      <c r="I481" s="180"/>
      <c r="L481" s="175"/>
      <c r="M481" s="181"/>
      <c r="N481" s="182"/>
      <c r="O481" s="182"/>
      <c r="P481" s="182"/>
      <c r="Q481" s="182"/>
      <c r="R481" s="182"/>
      <c r="S481" s="182"/>
      <c r="T481" s="183"/>
      <c r="AT481" s="177" t="s">
        <v>155</v>
      </c>
      <c r="AU481" s="177" t="s">
        <v>85</v>
      </c>
      <c r="AV481" s="13" t="s">
        <v>85</v>
      </c>
      <c r="AW481" s="13" t="s">
        <v>32</v>
      </c>
      <c r="AX481" s="13" t="s">
        <v>83</v>
      </c>
      <c r="AY481" s="177" t="s">
        <v>129</v>
      </c>
    </row>
    <row r="482" spans="1:65" s="2" customFormat="1" ht="21.75" customHeight="1">
      <c r="A482" s="33"/>
      <c r="B482" s="161"/>
      <c r="C482" s="162" t="s">
        <v>845</v>
      </c>
      <c r="D482" s="162" t="s">
        <v>132</v>
      </c>
      <c r="E482" s="163" t="s">
        <v>846</v>
      </c>
      <c r="F482" s="164" t="s">
        <v>847</v>
      </c>
      <c r="G482" s="165" t="s">
        <v>246</v>
      </c>
      <c r="H482" s="166">
        <v>332.4</v>
      </c>
      <c r="I482" s="167"/>
      <c r="J482" s="168">
        <f>ROUND(I482*H482,2)</f>
        <v>0</v>
      </c>
      <c r="K482" s="164" t="s">
        <v>136</v>
      </c>
      <c r="L482" s="34"/>
      <c r="M482" s="169" t="s">
        <v>1</v>
      </c>
      <c r="N482" s="170" t="s">
        <v>40</v>
      </c>
      <c r="O482" s="59"/>
      <c r="P482" s="171">
        <f>O482*H482</f>
        <v>0</v>
      </c>
      <c r="Q482" s="171">
        <v>0.1295</v>
      </c>
      <c r="R482" s="171">
        <f>Q482*H482</f>
        <v>43.0458</v>
      </c>
      <c r="S482" s="171">
        <v>0</v>
      </c>
      <c r="T482" s="172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73" t="s">
        <v>148</v>
      </c>
      <c r="AT482" s="173" t="s">
        <v>132</v>
      </c>
      <c r="AU482" s="173" t="s">
        <v>85</v>
      </c>
      <c r="AY482" s="18" t="s">
        <v>129</v>
      </c>
      <c r="BE482" s="174">
        <f>IF(N482="základní",J482,0)</f>
        <v>0</v>
      </c>
      <c r="BF482" s="174">
        <f>IF(N482="snížená",J482,0)</f>
        <v>0</v>
      </c>
      <c r="BG482" s="174">
        <f>IF(N482="zákl. přenesená",J482,0)</f>
        <v>0</v>
      </c>
      <c r="BH482" s="174">
        <f>IF(N482="sníž. přenesená",J482,0)</f>
        <v>0</v>
      </c>
      <c r="BI482" s="174">
        <f>IF(N482="nulová",J482,0)</f>
        <v>0</v>
      </c>
      <c r="BJ482" s="18" t="s">
        <v>83</v>
      </c>
      <c r="BK482" s="174">
        <f>ROUND(I482*H482,2)</f>
        <v>0</v>
      </c>
      <c r="BL482" s="18" t="s">
        <v>148</v>
      </c>
      <c r="BM482" s="173" t="s">
        <v>848</v>
      </c>
    </row>
    <row r="483" spans="1:65" s="13" customFormat="1" ht="11.25">
      <c r="B483" s="175"/>
      <c r="D483" s="176" t="s">
        <v>155</v>
      </c>
      <c r="E483" s="177" t="s">
        <v>1</v>
      </c>
      <c r="F483" s="178" t="s">
        <v>849</v>
      </c>
      <c r="H483" s="179">
        <v>114.1</v>
      </c>
      <c r="I483" s="180"/>
      <c r="L483" s="175"/>
      <c r="M483" s="181"/>
      <c r="N483" s="182"/>
      <c r="O483" s="182"/>
      <c r="P483" s="182"/>
      <c r="Q483" s="182"/>
      <c r="R483" s="182"/>
      <c r="S483" s="182"/>
      <c r="T483" s="183"/>
      <c r="AT483" s="177" t="s">
        <v>155</v>
      </c>
      <c r="AU483" s="177" t="s">
        <v>85</v>
      </c>
      <c r="AV483" s="13" t="s">
        <v>85</v>
      </c>
      <c r="AW483" s="13" t="s">
        <v>32</v>
      </c>
      <c r="AX483" s="13" t="s">
        <v>75</v>
      </c>
      <c r="AY483" s="177" t="s">
        <v>129</v>
      </c>
    </row>
    <row r="484" spans="1:65" s="13" customFormat="1" ht="11.25">
      <c r="B484" s="175"/>
      <c r="D484" s="176" t="s">
        <v>155</v>
      </c>
      <c r="E484" s="177" t="s">
        <v>1</v>
      </c>
      <c r="F484" s="178" t="s">
        <v>850</v>
      </c>
      <c r="H484" s="179">
        <v>218.3</v>
      </c>
      <c r="I484" s="180"/>
      <c r="L484" s="175"/>
      <c r="M484" s="181"/>
      <c r="N484" s="182"/>
      <c r="O484" s="182"/>
      <c r="P484" s="182"/>
      <c r="Q484" s="182"/>
      <c r="R484" s="182"/>
      <c r="S484" s="182"/>
      <c r="T484" s="183"/>
      <c r="AT484" s="177" t="s">
        <v>155</v>
      </c>
      <c r="AU484" s="177" t="s">
        <v>85</v>
      </c>
      <c r="AV484" s="13" t="s">
        <v>85</v>
      </c>
      <c r="AW484" s="13" t="s">
        <v>32</v>
      </c>
      <c r="AX484" s="13" t="s">
        <v>75</v>
      </c>
      <c r="AY484" s="177" t="s">
        <v>129</v>
      </c>
    </row>
    <row r="485" spans="1:65" s="16" customFormat="1" ht="11.25">
      <c r="B485" s="204"/>
      <c r="D485" s="176" t="s">
        <v>155</v>
      </c>
      <c r="E485" s="205" t="s">
        <v>1</v>
      </c>
      <c r="F485" s="206" t="s">
        <v>205</v>
      </c>
      <c r="H485" s="207">
        <v>332.4</v>
      </c>
      <c r="I485" s="208"/>
      <c r="L485" s="204"/>
      <c r="M485" s="209"/>
      <c r="N485" s="210"/>
      <c r="O485" s="210"/>
      <c r="P485" s="210"/>
      <c r="Q485" s="210"/>
      <c r="R485" s="210"/>
      <c r="S485" s="210"/>
      <c r="T485" s="211"/>
      <c r="AT485" s="205" t="s">
        <v>155</v>
      </c>
      <c r="AU485" s="205" t="s">
        <v>85</v>
      </c>
      <c r="AV485" s="16" t="s">
        <v>148</v>
      </c>
      <c r="AW485" s="16" t="s">
        <v>32</v>
      </c>
      <c r="AX485" s="16" t="s">
        <v>83</v>
      </c>
      <c r="AY485" s="205" t="s">
        <v>129</v>
      </c>
    </row>
    <row r="486" spans="1:65" s="2" customFormat="1" ht="16.5" customHeight="1">
      <c r="A486" s="33"/>
      <c r="B486" s="161"/>
      <c r="C486" s="212" t="s">
        <v>851</v>
      </c>
      <c r="D486" s="212" t="s">
        <v>411</v>
      </c>
      <c r="E486" s="213" t="s">
        <v>852</v>
      </c>
      <c r="F486" s="214" t="s">
        <v>853</v>
      </c>
      <c r="G486" s="215" t="s">
        <v>246</v>
      </c>
      <c r="H486" s="216">
        <v>342.37200000000001</v>
      </c>
      <c r="I486" s="217"/>
      <c r="J486" s="218">
        <f>ROUND(I486*H486,2)</f>
        <v>0</v>
      </c>
      <c r="K486" s="214" t="s">
        <v>136</v>
      </c>
      <c r="L486" s="219"/>
      <c r="M486" s="220" t="s">
        <v>1</v>
      </c>
      <c r="N486" s="221" t="s">
        <v>40</v>
      </c>
      <c r="O486" s="59"/>
      <c r="P486" s="171">
        <f>O486*H486</f>
        <v>0</v>
      </c>
      <c r="Q486" s="171">
        <v>3.3500000000000002E-2</v>
      </c>
      <c r="R486" s="171">
        <f>Q486*H486</f>
        <v>11.469462000000002</v>
      </c>
      <c r="S486" s="171">
        <v>0</v>
      </c>
      <c r="T486" s="17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73" t="s">
        <v>238</v>
      </c>
      <c r="AT486" s="173" t="s">
        <v>411</v>
      </c>
      <c r="AU486" s="173" t="s">
        <v>85</v>
      </c>
      <c r="AY486" s="18" t="s">
        <v>129</v>
      </c>
      <c r="BE486" s="174">
        <f>IF(N486="základní",J486,0)</f>
        <v>0</v>
      </c>
      <c r="BF486" s="174">
        <f>IF(N486="snížená",J486,0)</f>
        <v>0</v>
      </c>
      <c r="BG486" s="174">
        <f>IF(N486="zákl. přenesená",J486,0)</f>
        <v>0</v>
      </c>
      <c r="BH486" s="174">
        <f>IF(N486="sníž. přenesená",J486,0)</f>
        <v>0</v>
      </c>
      <c r="BI486" s="174">
        <f>IF(N486="nulová",J486,0)</f>
        <v>0</v>
      </c>
      <c r="BJ486" s="18" t="s">
        <v>83</v>
      </c>
      <c r="BK486" s="174">
        <f>ROUND(I486*H486,2)</f>
        <v>0</v>
      </c>
      <c r="BL486" s="18" t="s">
        <v>148</v>
      </c>
      <c r="BM486" s="173" t="s">
        <v>854</v>
      </c>
    </row>
    <row r="487" spans="1:65" s="13" customFormat="1" ht="11.25">
      <c r="B487" s="175"/>
      <c r="D487" s="176" t="s">
        <v>155</v>
      </c>
      <c r="E487" s="177" t="s">
        <v>1</v>
      </c>
      <c r="F487" s="178" t="s">
        <v>855</v>
      </c>
      <c r="H487" s="179">
        <v>342.37200000000001</v>
      </c>
      <c r="I487" s="180"/>
      <c r="L487" s="175"/>
      <c r="M487" s="181"/>
      <c r="N487" s="182"/>
      <c r="O487" s="182"/>
      <c r="P487" s="182"/>
      <c r="Q487" s="182"/>
      <c r="R487" s="182"/>
      <c r="S487" s="182"/>
      <c r="T487" s="183"/>
      <c r="AT487" s="177" t="s">
        <v>155</v>
      </c>
      <c r="AU487" s="177" t="s">
        <v>85</v>
      </c>
      <c r="AV487" s="13" t="s">
        <v>85</v>
      </c>
      <c r="AW487" s="13" t="s">
        <v>32</v>
      </c>
      <c r="AX487" s="13" t="s">
        <v>83</v>
      </c>
      <c r="AY487" s="177" t="s">
        <v>129</v>
      </c>
    </row>
    <row r="488" spans="1:65" s="2" customFormat="1" ht="21.75" customHeight="1">
      <c r="A488" s="33"/>
      <c r="B488" s="161"/>
      <c r="C488" s="162" t="s">
        <v>856</v>
      </c>
      <c r="D488" s="162" t="s">
        <v>132</v>
      </c>
      <c r="E488" s="163" t="s">
        <v>857</v>
      </c>
      <c r="F488" s="164" t="s">
        <v>858</v>
      </c>
      <c r="G488" s="165" t="s">
        <v>281</v>
      </c>
      <c r="H488" s="166">
        <v>17.675999999999998</v>
      </c>
      <c r="I488" s="167"/>
      <c r="J488" s="168">
        <f>ROUND(I488*H488,2)</f>
        <v>0</v>
      </c>
      <c r="K488" s="164" t="s">
        <v>136</v>
      </c>
      <c r="L488" s="34"/>
      <c r="M488" s="169" t="s">
        <v>1</v>
      </c>
      <c r="N488" s="170" t="s">
        <v>40</v>
      </c>
      <c r="O488" s="59"/>
      <c r="P488" s="171">
        <f>O488*H488</f>
        <v>0</v>
      </c>
      <c r="Q488" s="171">
        <v>2.2563399999999998</v>
      </c>
      <c r="R488" s="171">
        <f>Q488*H488</f>
        <v>39.883065839999993</v>
      </c>
      <c r="S488" s="171">
        <v>0</v>
      </c>
      <c r="T488" s="17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73" t="s">
        <v>148</v>
      </c>
      <c r="AT488" s="173" t="s">
        <v>132</v>
      </c>
      <c r="AU488" s="173" t="s">
        <v>85</v>
      </c>
      <c r="AY488" s="18" t="s">
        <v>129</v>
      </c>
      <c r="BE488" s="174">
        <f>IF(N488="základní",J488,0)</f>
        <v>0</v>
      </c>
      <c r="BF488" s="174">
        <f>IF(N488="snížená",J488,0)</f>
        <v>0</v>
      </c>
      <c r="BG488" s="174">
        <f>IF(N488="zákl. přenesená",J488,0)</f>
        <v>0</v>
      </c>
      <c r="BH488" s="174">
        <f>IF(N488="sníž. přenesená",J488,0)</f>
        <v>0</v>
      </c>
      <c r="BI488" s="174">
        <f>IF(N488="nulová",J488,0)</f>
        <v>0</v>
      </c>
      <c r="BJ488" s="18" t="s">
        <v>83</v>
      </c>
      <c r="BK488" s="174">
        <f>ROUND(I488*H488,2)</f>
        <v>0</v>
      </c>
      <c r="BL488" s="18" t="s">
        <v>148</v>
      </c>
      <c r="BM488" s="173" t="s">
        <v>859</v>
      </c>
    </row>
    <row r="489" spans="1:65" s="13" customFormat="1" ht="11.25">
      <c r="B489" s="175"/>
      <c r="D489" s="176" t="s">
        <v>155</v>
      </c>
      <c r="E489" s="177" t="s">
        <v>1</v>
      </c>
      <c r="F489" s="178" t="s">
        <v>860</v>
      </c>
      <c r="H489" s="179">
        <v>12.69</v>
      </c>
      <c r="I489" s="180"/>
      <c r="L489" s="175"/>
      <c r="M489" s="181"/>
      <c r="N489" s="182"/>
      <c r="O489" s="182"/>
      <c r="P489" s="182"/>
      <c r="Q489" s="182"/>
      <c r="R489" s="182"/>
      <c r="S489" s="182"/>
      <c r="T489" s="183"/>
      <c r="AT489" s="177" t="s">
        <v>155</v>
      </c>
      <c r="AU489" s="177" t="s">
        <v>85</v>
      </c>
      <c r="AV489" s="13" t="s">
        <v>85</v>
      </c>
      <c r="AW489" s="13" t="s">
        <v>32</v>
      </c>
      <c r="AX489" s="13" t="s">
        <v>75</v>
      </c>
      <c r="AY489" s="177" t="s">
        <v>129</v>
      </c>
    </row>
    <row r="490" spans="1:65" s="13" customFormat="1" ht="11.25">
      <c r="B490" s="175"/>
      <c r="D490" s="176" t="s">
        <v>155</v>
      </c>
      <c r="E490" s="177" t="s">
        <v>1</v>
      </c>
      <c r="F490" s="178" t="s">
        <v>861</v>
      </c>
      <c r="H490" s="179">
        <v>4.9859999999999998</v>
      </c>
      <c r="I490" s="180"/>
      <c r="L490" s="175"/>
      <c r="M490" s="181"/>
      <c r="N490" s="182"/>
      <c r="O490" s="182"/>
      <c r="P490" s="182"/>
      <c r="Q490" s="182"/>
      <c r="R490" s="182"/>
      <c r="S490" s="182"/>
      <c r="T490" s="183"/>
      <c r="AT490" s="177" t="s">
        <v>155</v>
      </c>
      <c r="AU490" s="177" t="s">
        <v>85</v>
      </c>
      <c r="AV490" s="13" t="s">
        <v>85</v>
      </c>
      <c r="AW490" s="13" t="s">
        <v>32</v>
      </c>
      <c r="AX490" s="13" t="s">
        <v>75</v>
      </c>
      <c r="AY490" s="177" t="s">
        <v>129</v>
      </c>
    </row>
    <row r="491" spans="1:65" s="16" customFormat="1" ht="11.25">
      <c r="B491" s="204"/>
      <c r="D491" s="176" t="s">
        <v>155</v>
      </c>
      <c r="E491" s="205" t="s">
        <v>1</v>
      </c>
      <c r="F491" s="206" t="s">
        <v>205</v>
      </c>
      <c r="H491" s="207">
        <v>17.675999999999998</v>
      </c>
      <c r="I491" s="208"/>
      <c r="L491" s="204"/>
      <c r="M491" s="209"/>
      <c r="N491" s="210"/>
      <c r="O491" s="210"/>
      <c r="P491" s="210"/>
      <c r="Q491" s="210"/>
      <c r="R491" s="210"/>
      <c r="S491" s="210"/>
      <c r="T491" s="211"/>
      <c r="AT491" s="205" t="s">
        <v>155</v>
      </c>
      <c r="AU491" s="205" t="s">
        <v>85</v>
      </c>
      <c r="AV491" s="16" t="s">
        <v>148</v>
      </c>
      <c r="AW491" s="16" t="s">
        <v>32</v>
      </c>
      <c r="AX491" s="16" t="s">
        <v>83</v>
      </c>
      <c r="AY491" s="205" t="s">
        <v>129</v>
      </c>
    </row>
    <row r="492" spans="1:65" s="2" customFormat="1" ht="21.75" customHeight="1">
      <c r="A492" s="33"/>
      <c r="B492" s="161"/>
      <c r="C492" s="162" t="s">
        <v>862</v>
      </c>
      <c r="D492" s="162" t="s">
        <v>132</v>
      </c>
      <c r="E492" s="163" t="s">
        <v>863</v>
      </c>
      <c r="F492" s="164" t="s">
        <v>864</v>
      </c>
      <c r="G492" s="165" t="s">
        <v>162</v>
      </c>
      <c r="H492" s="166">
        <v>13</v>
      </c>
      <c r="I492" s="167"/>
      <c r="J492" s="168">
        <f>ROUND(I492*H492,2)</f>
        <v>0</v>
      </c>
      <c r="K492" s="164" t="s">
        <v>136</v>
      </c>
      <c r="L492" s="34"/>
      <c r="M492" s="169" t="s">
        <v>1</v>
      </c>
      <c r="N492" s="170" t="s">
        <v>40</v>
      </c>
      <c r="O492" s="59"/>
      <c r="P492" s="171">
        <f>O492*H492</f>
        <v>0</v>
      </c>
      <c r="Q492" s="171">
        <v>0</v>
      </c>
      <c r="R492" s="171">
        <f>Q492*H492</f>
        <v>0</v>
      </c>
      <c r="S492" s="171">
        <v>8.2000000000000003E-2</v>
      </c>
      <c r="T492" s="172">
        <f>S492*H492</f>
        <v>1.0660000000000001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73" t="s">
        <v>148</v>
      </c>
      <c r="AT492" s="173" t="s">
        <v>132</v>
      </c>
      <c r="AU492" s="173" t="s">
        <v>85</v>
      </c>
      <c r="AY492" s="18" t="s">
        <v>129</v>
      </c>
      <c r="BE492" s="174">
        <f>IF(N492="základní",J492,0)</f>
        <v>0</v>
      </c>
      <c r="BF492" s="174">
        <f>IF(N492="snížená",J492,0)</f>
        <v>0</v>
      </c>
      <c r="BG492" s="174">
        <f>IF(N492="zákl. přenesená",J492,0)</f>
        <v>0</v>
      </c>
      <c r="BH492" s="174">
        <f>IF(N492="sníž. přenesená",J492,0)</f>
        <v>0</v>
      </c>
      <c r="BI492" s="174">
        <f>IF(N492="nulová",J492,0)</f>
        <v>0</v>
      </c>
      <c r="BJ492" s="18" t="s">
        <v>83</v>
      </c>
      <c r="BK492" s="174">
        <f>ROUND(I492*H492,2)</f>
        <v>0</v>
      </c>
      <c r="BL492" s="18" t="s">
        <v>148</v>
      </c>
      <c r="BM492" s="173" t="s">
        <v>865</v>
      </c>
    </row>
    <row r="493" spans="1:65" s="13" customFormat="1" ht="22.5">
      <c r="B493" s="175"/>
      <c r="D493" s="176" t="s">
        <v>155</v>
      </c>
      <c r="E493" s="177" t="s">
        <v>1</v>
      </c>
      <c r="F493" s="178" t="s">
        <v>866</v>
      </c>
      <c r="H493" s="179">
        <v>13</v>
      </c>
      <c r="I493" s="180"/>
      <c r="L493" s="175"/>
      <c r="M493" s="181"/>
      <c r="N493" s="182"/>
      <c r="O493" s="182"/>
      <c r="P493" s="182"/>
      <c r="Q493" s="182"/>
      <c r="R493" s="182"/>
      <c r="S493" s="182"/>
      <c r="T493" s="183"/>
      <c r="AT493" s="177" t="s">
        <v>155</v>
      </c>
      <c r="AU493" s="177" t="s">
        <v>85</v>
      </c>
      <c r="AV493" s="13" t="s">
        <v>85</v>
      </c>
      <c r="AW493" s="13" t="s">
        <v>32</v>
      </c>
      <c r="AX493" s="13" t="s">
        <v>83</v>
      </c>
      <c r="AY493" s="177" t="s">
        <v>129</v>
      </c>
    </row>
    <row r="494" spans="1:65" s="2" customFormat="1" ht="21.75" customHeight="1">
      <c r="A494" s="33"/>
      <c r="B494" s="161"/>
      <c r="C494" s="162" t="s">
        <v>867</v>
      </c>
      <c r="D494" s="162" t="s">
        <v>132</v>
      </c>
      <c r="E494" s="163" t="s">
        <v>868</v>
      </c>
      <c r="F494" s="164" t="s">
        <v>869</v>
      </c>
      <c r="G494" s="165" t="s">
        <v>246</v>
      </c>
      <c r="H494" s="166">
        <v>81.5</v>
      </c>
      <c r="I494" s="167"/>
      <c r="J494" s="168">
        <f>ROUND(I494*H494,2)</f>
        <v>0</v>
      </c>
      <c r="K494" s="164" t="s">
        <v>136</v>
      </c>
      <c r="L494" s="34"/>
      <c r="M494" s="169" t="s">
        <v>1</v>
      </c>
      <c r="N494" s="170" t="s">
        <v>40</v>
      </c>
      <c r="O494" s="59"/>
      <c r="P494" s="171">
        <f>O494*H494</f>
        <v>0</v>
      </c>
      <c r="Q494" s="171">
        <v>0</v>
      </c>
      <c r="R494" s="171">
        <f>Q494*H494</f>
        <v>0</v>
      </c>
      <c r="S494" s="171">
        <v>0</v>
      </c>
      <c r="T494" s="17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73" t="s">
        <v>148</v>
      </c>
      <c r="AT494" s="173" t="s">
        <v>132</v>
      </c>
      <c r="AU494" s="173" t="s">
        <v>85</v>
      </c>
      <c r="AY494" s="18" t="s">
        <v>129</v>
      </c>
      <c r="BE494" s="174">
        <f>IF(N494="základní",J494,0)</f>
        <v>0</v>
      </c>
      <c r="BF494" s="174">
        <f>IF(N494="snížená",J494,0)</f>
        <v>0</v>
      </c>
      <c r="BG494" s="174">
        <f>IF(N494="zákl. přenesená",J494,0)</f>
        <v>0</v>
      </c>
      <c r="BH494" s="174">
        <f>IF(N494="sníž. přenesená",J494,0)</f>
        <v>0</v>
      </c>
      <c r="BI494" s="174">
        <f>IF(N494="nulová",J494,0)</f>
        <v>0</v>
      </c>
      <c r="BJ494" s="18" t="s">
        <v>83</v>
      </c>
      <c r="BK494" s="174">
        <f>ROUND(I494*H494,2)</f>
        <v>0</v>
      </c>
      <c r="BL494" s="18" t="s">
        <v>148</v>
      </c>
      <c r="BM494" s="173" t="s">
        <v>870</v>
      </c>
    </row>
    <row r="495" spans="1:65" s="13" customFormat="1" ht="11.25">
      <c r="B495" s="175"/>
      <c r="D495" s="176" t="s">
        <v>155</v>
      </c>
      <c r="E495" s="177" t="s">
        <v>1</v>
      </c>
      <c r="F495" s="178" t="s">
        <v>871</v>
      </c>
      <c r="H495" s="179">
        <v>81.5</v>
      </c>
      <c r="I495" s="180"/>
      <c r="L495" s="175"/>
      <c r="M495" s="181"/>
      <c r="N495" s="182"/>
      <c r="O495" s="182"/>
      <c r="P495" s="182"/>
      <c r="Q495" s="182"/>
      <c r="R495" s="182"/>
      <c r="S495" s="182"/>
      <c r="T495" s="183"/>
      <c r="AT495" s="177" t="s">
        <v>155</v>
      </c>
      <c r="AU495" s="177" t="s">
        <v>85</v>
      </c>
      <c r="AV495" s="13" t="s">
        <v>85</v>
      </c>
      <c r="AW495" s="13" t="s">
        <v>32</v>
      </c>
      <c r="AX495" s="13" t="s">
        <v>83</v>
      </c>
      <c r="AY495" s="177" t="s">
        <v>129</v>
      </c>
    </row>
    <row r="496" spans="1:65" s="2" customFormat="1" ht="21.75" customHeight="1">
      <c r="A496" s="33"/>
      <c r="B496" s="161"/>
      <c r="C496" s="162" t="s">
        <v>872</v>
      </c>
      <c r="D496" s="162" t="s">
        <v>132</v>
      </c>
      <c r="E496" s="163" t="s">
        <v>873</v>
      </c>
      <c r="F496" s="164" t="s">
        <v>874</v>
      </c>
      <c r="G496" s="165" t="s">
        <v>190</v>
      </c>
      <c r="H496" s="166">
        <v>444.1</v>
      </c>
      <c r="I496" s="167"/>
      <c r="J496" s="168">
        <f>ROUND(I496*H496,2)</f>
        <v>0</v>
      </c>
      <c r="K496" s="164" t="s">
        <v>136</v>
      </c>
      <c r="L496" s="34"/>
      <c r="M496" s="169" t="s">
        <v>1</v>
      </c>
      <c r="N496" s="170" t="s">
        <v>40</v>
      </c>
      <c r="O496" s="59"/>
      <c r="P496" s="171">
        <f>O496*H496</f>
        <v>0</v>
      </c>
      <c r="Q496" s="171">
        <v>0</v>
      </c>
      <c r="R496" s="171">
        <f>Q496*H496</f>
        <v>0</v>
      </c>
      <c r="S496" s="171">
        <v>0</v>
      </c>
      <c r="T496" s="172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73" t="s">
        <v>148</v>
      </c>
      <c r="AT496" s="173" t="s">
        <v>132</v>
      </c>
      <c r="AU496" s="173" t="s">
        <v>85</v>
      </c>
      <c r="AY496" s="18" t="s">
        <v>129</v>
      </c>
      <c r="BE496" s="174">
        <f>IF(N496="základní",J496,0)</f>
        <v>0</v>
      </c>
      <c r="BF496" s="174">
        <f>IF(N496="snížená",J496,0)</f>
        <v>0</v>
      </c>
      <c r="BG496" s="174">
        <f>IF(N496="zákl. přenesená",J496,0)</f>
        <v>0</v>
      </c>
      <c r="BH496" s="174">
        <f>IF(N496="sníž. přenesená",J496,0)</f>
        <v>0</v>
      </c>
      <c r="BI496" s="174">
        <f>IF(N496="nulová",J496,0)</f>
        <v>0</v>
      </c>
      <c r="BJ496" s="18" t="s">
        <v>83</v>
      </c>
      <c r="BK496" s="174">
        <f>ROUND(I496*H496,2)</f>
        <v>0</v>
      </c>
      <c r="BL496" s="18" t="s">
        <v>148</v>
      </c>
      <c r="BM496" s="173" t="s">
        <v>875</v>
      </c>
    </row>
    <row r="497" spans="1:65" s="13" customFormat="1" ht="11.25">
      <c r="B497" s="175"/>
      <c r="D497" s="176" t="s">
        <v>155</v>
      </c>
      <c r="E497" s="177" t="s">
        <v>1</v>
      </c>
      <c r="F497" s="178" t="s">
        <v>876</v>
      </c>
      <c r="H497" s="179">
        <v>444.1</v>
      </c>
      <c r="I497" s="180"/>
      <c r="L497" s="175"/>
      <c r="M497" s="181"/>
      <c r="N497" s="182"/>
      <c r="O497" s="182"/>
      <c r="P497" s="182"/>
      <c r="Q497" s="182"/>
      <c r="R497" s="182"/>
      <c r="S497" s="182"/>
      <c r="T497" s="183"/>
      <c r="AT497" s="177" t="s">
        <v>155</v>
      </c>
      <c r="AU497" s="177" t="s">
        <v>85</v>
      </c>
      <c r="AV497" s="13" t="s">
        <v>85</v>
      </c>
      <c r="AW497" s="13" t="s">
        <v>32</v>
      </c>
      <c r="AX497" s="13" t="s">
        <v>83</v>
      </c>
      <c r="AY497" s="177" t="s">
        <v>129</v>
      </c>
    </row>
    <row r="498" spans="1:65" s="2" customFormat="1" ht="21.75" customHeight="1">
      <c r="A498" s="33"/>
      <c r="B498" s="161"/>
      <c r="C498" s="162" t="s">
        <v>877</v>
      </c>
      <c r="D498" s="162" t="s">
        <v>132</v>
      </c>
      <c r="E498" s="163" t="s">
        <v>878</v>
      </c>
      <c r="F498" s="164" t="s">
        <v>879</v>
      </c>
      <c r="G498" s="165" t="s">
        <v>190</v>
      </c>
      <c r="H498" s="166">
        <v>233</v>
      </c>
      <c r="I498" s="167"/>
      <c r="J498" s="168">
        <f>ROUND(I498*H498,2)</f>
        <v>0</v>
      </c>
      <c r="K498" s="164" t="s">
        <v>136</v>
      </c>
      <c r="L498" s="34"/>
      <c r="M498" s="169" t="s">
        <v>1</v>
      </c>
      <c r="N498" s="170" t="s">
        <v>40</v>
      </c>
      <c r="O498" s="59"/>
      <c r="P498" s="171">
        <f>O498*H498</f>
        <v>0</v>
      </c>
      <c r="Q498" s="171">
        <v>0</v>
      </c>
      <c r="R498" s="171">
        <f>Q498*H498</f>
        <v>0</v>
      </c>
      <c r="S498" s="171">
        <v>0</v>
      </c>
      <c r="T498" s="172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73" t="s">
        <v>148</v>
      </c>
      <c r="AT498" s="173" t="s">
        <v>132</v>
      </c>
      <c r="AU498" s="173" t="s">
        <v>85</v>
      </c>
      <c r="AY498" s="18" t="s">
        <v>129</v>
      </c>
      <c r="BE498" s="174">
        <f>IF(N498="základní",J498,0)</f>
        <v>0</v>
      </c>
      <c r="BF498" s="174">
        <f>IF(N498="snížená",J498,0)</f>
        <v>0</v>
      </c>
      <c r="BG498" s="174">
        <f>IF(N498="zákl. přenesená",J498,0)</f>
        <v>0</v>
      </c>
      <c r="BH498" s="174">
        <f>IF(N498="sníž. přenesená",J498,0)</f>
        <v>0</v>
      </c>
      <c r="BI498" s="174">
        <f>IF(N498="nulová",J498,0)</f>
        <v>0</v>
      </c>
      <c r="BJ498" s="18" t="s">
        <v>83</v>
      </c>
      <c r="BK498" s="174">
        <f>ROUND(I498*H498,2)</f>
        <v>0</v>
      </c>
      <c r="BL498" s="18" t="s">
        <v>148</v>
      </c>
      <c r="BM498" s="173" t="s">
        <v>880</v>
      </c>
    </row>
    <row r="499" spans="1:65" s="2" customFormat="1" ht="21.75" customHeight="1">
      <c r="A499" s="33"/>
      <c r="B499" s="161"/>
      <c r="C499" s="162" t="s">
        <v>881</v>
      </c>
      <c r="D499" s="162" t="s">
        <v>132</v>
      </c>
      <c r="E499" s="163" t="s">
        <v>882</v>
      </c>
      <c r="F499" s="164" t="s">
        <v>883</v>
      </c>
      <c r="G499" s="165" t="s">
        <v>190</v>
      </c>
      <c r="H499" s="166">
        <v>6</v>
      </c>
      <c r="I499" s="167"/>
      <c r="J499" s="168">
        <f>ROUND(I499*H499,2)</f>
        <v>0</v>
      </c>
      <c r="K499" s="164" t="s">
        <v>136</v>
      </c>
      <c r="L499" s="34"/>
      <c r="M499" s="169" t="s">
        <v>1</v>
      </c>
      <c r="N499" s="170" t="s">
        <v>40</v>
      </c>
      <c r="O499" s="59"/>
      <c r="P499" s="171">
        <f>O499*H499</f>
        <v>0</v>
      </c>
      <c r="Q499" s="171">
        <v>0</v>
      </c>
      <c r="R499" s="171">
        <f>Q499*H499</f>
        <v>0</v>
      </c>
      <c r="S499" s="171">
        <v>0</v>
      </c>
      <c r="T499" s="172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73" t="s">
        <v>148</v>
      </c>
      <c r="AT499" s="173" t="s">
        <v>132</v>
      </c>
      <c r="AU499" s="173" t="s">
        <v>85</v>
      </c>
      <c r="AY499" s="18" t="s">
        <v>129</v>
      </c>
      <c r="BE499" s="174">
        <f>IF(N499="základní",J499,0)</f>
        <v>0</v>
      </c>
      <c r="BF499" s="174">
        <f>IF(N499="snížená",J499,0)</f>
        <v>0</v>
      </c>
      <c r="BG499" s="174">
        <f>IF(N499="zákl. přenesená",J499,0)</f>
        <v>0</v>
      </c>
      <c r="BH499" s="174">
        <f>IF(N499="sníž. přenesená",J499,0)</f>
        <v>0</v>
      </c>
      <c r="BI499" s="174">
        <f>IF(N499="nulová",J499,0)</f>
        <v>0</v>
      </c>
      <c r="BJ499" s="18" t="s">
        <v>83</v>
      </c>
      <c r="BK499" s="174">
        <f>ROUND(I499*H499,2)</f>
        <v>0</v>
      </c>
      <c r="BL499" s="18" t="s">
        <v>148</v>
      </c>
      <c r="BM499" s="173" t="s">
        <v>884</v>
      </c>
    </row>
    <row r="500" spans="1:65" s="2" customFormat="1" ht="21.75" customHeight="1">
      <c r="A500" s="33"/>
      <c r="B500" s="161"/>
      <c r="C500" s="212" t="s">
        <v>885</v>
      </c>
      <c r="D500" s="212" t="s">
        <v>411</v>
      </c>
      <c r="E500" s="213" t="s">
        <v>886</v>
      </c>
      <c r="F500" s="214" t="s">
        <v>887</v>
      </c>
      <c r="G500" s="215" t="s">
        <v>162</v>
      </c>
      <c r="H500" s="216">
        <v>44.499000000000002</v>
      </c>
      <c r="I500" s="217"/>
      <c r="J500" s="218">
        <f>ROUND(I500*H500,2)</f>
        <v>0</v>
      </c>
      <c r="K500" s="214" t="s">
        <v>1</v>
      </c>
      <c r="L500" s="219"/>
      <c r="M500" s="220" t="s">
        <v>1</v>
      </c>
      <c r="N500" s="221" t="s">
        <v>40</v>
      </c>
      <c r="O500" s="59"/>
      <c r="P500" s="171">
        <f>O500*H500</f>
        <v>0</v>
      </c>
      <c r="Q500" s="171">
        <v>0</v>
      </c>
      <c r="R500" s="171">
        <f>Q500*H500</f>
        <v>0</v>
      </c>
      <c r="S500" s="171">
        <v>0</v>
      </c>
      <c r="T500" s="172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73" t="s">
        <v>238</v>
      </c>
      <c r="AT500" s="173" t="s">
        <v>411</v>
      </c>
      <c r="AU500" s="173" t="s">
        <v>85</v>
      </c>
      <c r="AY500" s="18" t="s">
        <v>129</v>
      </c>
      <c r="BE500" s="174">
        <f>IF(N500="základní",J500,0)</f>
        <v>0</v>
      </c>
      <c r="BF500" s="174">
        <f>IF(N500="snížená",J500,0)</f>
        <v>0</v>
      </c>
      <c r="BG500" s="174">
        <f>IF(N500="zákl. přenesená",J500,0)</f>
        <v>0</v>
      </c>
      <c r="BH500" s="174">
        <f>IF(N500="sníž. přenesená",J500,0)</f>
        <v>0</v>
      </c>
      <c r="BI500" s="174">
        <f>IF(N500="nulová",J500,0)</f>
        <v>0</v>
      </c>
      <c r="BJ500" s="18" t="s">
        <v>83</v>
      </c>
      <c r="BK500" s="174">
        <f>ROUND(I500*H500,2)</f>
        <v>0</v>
      </c>
      <c r="BL500" s="18" t="s">
        <v>148</v>
      </c>
      <c r="BM500" s="173" t="s">
        <v>888</v>
      </c>
    </row>
    <row r="501" spans="1:65" s="13" customFormat="1" ht="11.25">
      <c r="B501" s="175"/>
      <c r="D501" s="176" t="s">
        <v>155</v>
      </c>
      <c r="E501" s="177" t="s">
        <v>1</v>
      </c>
      <c r="F501" s="178" t="s">
        <v>889</v>
      </c>
      <c r="H501" s="179">
        <v>30.84</v>
      </c>
      <c r="I501" s="180"/>
      <c r="L501" s="175"/>
      <c r="M501" s="181"/>
      <c r="N501" s="182"/>
      <c r="O501" s="182"/>
      <c r="P501" s="182"/>
      <c r="Q501" s="182"/>
      <c r="R501" s="182"/>
      <c r="S501" s="182"/>
      <c r="T501" s="183"/>
      <c r="AT501" s="177" t="s">
        <v>155</v>
      </c>
      <c r="AU501" s="177" t="s">
        <v>85</v>
      </c>
      <c r="AV501" s="13" t="s">
        <v>85</v>
      </c>
      <c r="AW501" s="13" t="s">
        <v>32</v>
      </c>
      <c r="AX501" s="13" t="s">
        <v>75</v>
      </c>
      <c r="AY501" s="177" t="s">
        <v>129</v>
      </c>
    </row>
    <row r="502" spans="1:65" s="13" customFormat="1" ht="22.5">
      <c r="B502" s="175"/>
      <c r="D502" s="176" t="s">
        <v>155</v>
      </c>
      <c r="E502" s="177" t="s">
        <v>1</v>
      </c>
      <c r="F502" s="178" t="s">
        <v>890</v>
      </c>
      <c r="H502" s="179">
        <v>12.711</v>
      </c>
      <c r="I502" s="180"/>
      <c r="L502" s="175"/>
      <c r="M502" s="181"/>
      <c r="N502" s="182"/>
      <c r="O502" s="182"/>
      <c r="P502" s="182"/>
      <c r="Q502" s="182"/>
      <c r="R502" s="182"/>
      <c r="S502" s="182"/>
      <c r="T502" s="183"/>
      <c r="AT502" s="177" t="s">
        <v>155</v>
      </c>
      <c r="AU502" s="177" t="s">
        <v>85</v>
      </c>
      <c r="AV502" s="13" t="s">
        <v>85</v>
      </c>
      <c r="AW502" s="13" t="s">
        <v>32</v>
      </c>
      <c r="AX502" s="13" t="s">
        <v>75</v>
      </c>
      <c r="AY502" s="177" t="s">
        <v>129</v>
      </c>
    </row>
    <row r="503" spans="1:65" s="15" customFormat="1" ht="11.25">
      <c r="B503" s="196"/>
      <c r="D503" s="176" t="s">
        <v>155</v>
      </c>
      <c r="E503" s="197" t="s">
        <v>1</v>
      </c>
      <c r="F503" s="198" t="s">
        <v>196</v>
      </c>
      <c r="H503" s="199">
        <v>43.551000000000002</v>
      </c>
      <c r="I503" s="200"/>
      <c r="L503" s="196"/>
      <c r="M503" s="201"/>
      <c r="N503" s="202"/>
      <c r="O503" s="202"/>
      <c r="P503" s="202"/>
      <c r="Q503" s="202"/>
      <c r="R503" s="202"/>
      <c r="S503" s="202"/>
      <c r="T503" s="203"/>
      <c r="AT503" s="197" t="s">
        <v>155</v>
      </c>
      <c r="AU503" s="197" t="s">
        <v>85</v>
      </c>
      <c r="AV503" s="15" t="s">
        <v>142</v>
      </c>
      <c r="AW503" s="15" t="s">
        <v>32</v>
      </c>
      <c r="AX503" s="15" t="s">
        <v>75</v>
      </c>
      <c r="AY503" s="197" t="s">
        <v>129</v>
      </c>
    </row>
    <row r="504" spans="1:65" s="14" customFormat="1" ht="11.25">
      <c r="B504" s="189"/>
      <c r="D504" s="176" t="s">
        <v>155</v>
      </c>
      <c r="E504" s="190" t="s">
        <v>1</v>
      </c>
      <c r="F504" s="191" t="s">
        <v>891</v>
      </c>
      <c r="H504" s="190" t="s">
        <v>1</v>
      </c>
      <c r="I504" s="192"/>
      <c r="L504" s="189"/>
      <c r="M504" s="193"/>
      <c r="N504" s="194"/>
      <c r="O504" s="194"/>
      <c r="P504" s="194"/>
      <c r="Q504" s="194"/>
      <c r="R504" s="194"/>
      <c r="S504" s="194"/>
      <c r="T504" s="195"/>
      <c r="AT504" s="190" t="s">
        <v>155</v>
      </c>
      <c r="AU504" s="190" t="s">
        <v>85</v>
      </c>
      <c r="AV504" s="14" t="s">
        <v>83</v>
      </c>
      <c r="AW504" s="14" t="s">
        <v>32</v>
      </c>
      <c r="AX504" s="14" t="s">
        <v>75</v>
      </c>
      <c r="AY504" s="190" t="s">
        <v>129</v>
      </c>
    </row>
    <row r="505" spans="1:65" s="13" customFormat="1" ht="11.25">
      <c r="B505" s="175"/>
      <c r="D505" s="176" t="s">
        <v>155</v>
      </c>
      <c r="E505" s="177" t="s">
        <v>1</v>
      </c>
      <c r="F505" s="178" t="s">
        <v>892</v>
      </c>
      <c r="H505" s="179">
        <v>0.94799999999999995</v>
      </c>
      <c r="I505" s="180"/>
      <c r="L505" s="175"/>
      <c r="M505" s="181"/>
      <c r="N505" s="182"/>
      <c r="O505" s="182"/>
      <c r="P505" s="182"/>
      <c r="Q505" s="182"/>
      <c r="R505" s="182"/>
      <c r="S505" s="182"/>
      <c r="T505" s="183"/>
      <c r="AT505" s="177" t="s">
        <v>155</v>
      </c>
      <c r="AU505" s="177" t="s">
        <v>85</v>
      </c>
      <c r="AV505" s="13" t="s">
        <v>85</v>
      </c>
      <c r="AW505" s="13" t="s">
        <v>32</v>
      </c>
      <c r="AX505" s="13" t="s">
        <v>75</v>
      </c>
      <c r="AY505" s="177" t="s">
        <v>129</v>
      </c>
    </row>
    <row r="506" spans="1:65" s="15" customFormat="1" ht="11.25">
      <c r="B506" s="196"/>
      <c r="D506" s="176" t="s">
        <v>155</v>
      </c>
      <c r="E506" s="197" t="s">
        <v>1</v>
      </c>
      <c r="F506" s="198" t="s">
        <v>196</v>
      </c>
      <c r="H506" s="199">
        <v>0.94799999999999995</v>
      </c>
      <c r="I506" s="200"/>
      <c r="L506" s="196"/>
      <c r="M506" s="201"/>
      <c r="N506" s="202"/>
      <c r="O506" s="202"/>
      <c r="P506" s="202"/>
      <c r="Q506" s="202"/>
      <c r="R506" s="202"/>
      <c r="S506" s="202"/>
      <c r="T506" s="203"/>
      <c r="AT506" s="197" t="s">
        <v>155</v>
      </c>
      <c r="AU506" s="197" t="s">
        <v>85</v>
      </c>
      <c r="AV506" s="15" t="s">
        <v>142</v>
      </c>
      <c r="AW506" s="15" t="s">
        <v>32</v>
      </c>
      <c r="AX506" s="15" t="s">
        <v>75</v>
      </c>
      <c r="AY506" s="197" t="s">
        <v>129</v>
      </c>
    </row>
    <row r="507" spans="1:65" s="16" customFormat="1" ht="11.25">
      <c r="B507" s="204"/>
      <c r="D507" s="176" t="s">
        <v>155</v>
      </c>
      <c r="E507" s="205" t="s">
        <v>1</v>
      </c>
      <c r="F507" s="206" t="s">
        <v>205</v>
      </c>
      <c r="H507" s="207">
        <v>44.499000000000002</v>
      </c>
      <c r="I507" s="208"/>
      <c r="L507" s="204"/>
      <c r="M507" s="209"/>
      <c r="N507" s="210"/>
      <c r="O507" s="210"/>
      <c r="P507" s="210"/>
      <c r="Q507" s="210"/>
      <c r="R507" s="210"/>
      <c r="S507" s="210"/>
      <c r="T507" s="211"/>
      <c r="AT507" s="205" t="s">
        <v>155</v>
      </c>
      <c r="AU507" s="205" t="s">
        <v>85</v>
      </c>
      <c r="AV507" s="16" t="s">
        <v>148</v>
      </c>
      <c r="AW507" s="16" t="s">
        <v>32</v>
      </c>
      <c r="AX507" s="16" t="s">
        <v>83</v>
      </c>
      <c r="AY507" s="205" t="s">
        <v>129</v>
      </c>
    </row>
    <row r="508" spans="1:65" s="12" customFormat="1" ht="22.9" customHeight="1">
      <c r="B508" s="148"/>
      <c r="D508" s="149" t="s">
        <v>74</v>
      </c>
      <c r="E508" s="159" t="s">
        <v>893</v>
      </c>
      <c r="F508" s="159" t="s">
        <v>894</v>
      </c>
      <c r="I508" s="151"/>
      <c r="J508" s="160">
        <f>BK508</f>
        <v>0</v>
      </c>
      <c r="L508" s="148"/>
      <c r="M508" s="153"/>
      <c r="N508" s="154"/>
      <c r="O508" s="154"/>
      <c r="P508" s="155">
        <f>SUM(P509:P560)</f>
        <v>0</v>
      </c>
      <c r="Q508" s="154"/>
      <c r="R508" s="155">
        <f>SUM(R509:R560)</f>
        <v>0</v>
      </c>
      <c r="S508" s="154"/>
      <c r="T508" s="156">
        <f>SUM(T509:T560)</f>
        <v>0</v>
      </c>
      <c r="AR508" s="149" t="s">
        <v>83</v>
      </c>
      <c r="AT508" s="157" t="s">
        <v>74</v>
      </c>
      <c r="AU508" s="157" t="s">
        <v>83</v>
      </c>
      <c r="AY508" s="149" t="s">
        <v>129</v>
      </c>
      <c r="BK508" s="158">
        <f>SUM(BK509:BK560)</f>
        <v>0</v>
      </c>
    </row>
    <row r="509" spans="1:65" s="2" customFormat="1" ht="21.75" customHeight="1">
      <c r="A509" s="33"/>
      <c r="B509" s="161"/>
      <c r="C509" s="162" t="s">
        <v>895</v>
      </c>
      <c r="D509" s="162" t="s">
        <v>132</v>
      </c>
      <c r="E509" s="163" t="s">
        <v>896</v>
      </c>
      <c r="F509" s="164" t="s">
        <v>897</v>
      </c>
      <c r="G509" s="165" t="s">
        <v>392</v>
      </c>
      <c r="H509" s="166">
        <v>268.89</v>
      </c>
      <c r="I509" s="167"/>
      <c r="J509" s="168">
        <f>ROUND(I509*H509,2)</f>
        <v>0</v>
      </c>
      <c r="K509" s="164" t="s">
        <v>136</v>
      </c>
      <c r="L509" s="34"/>
      <c r="M509" s="169" t="s">
        <v>1</v>
      </c>
      <c r="N509" s="170" t="s">
        <v>40</v>
      </c>
      <c r="O509" s="59"/>
      <c r="P509" s="171">
        <f>O509*H509</f>
        <v>0</v>
      </c>
      <c r="Q509" s="171">
        <v>0</v>
      </c>
      <c r="R509" s="171">
        <f>Q509*H509</f>
        <v>0</v>
      </c>
      <c r="S509" s="171">
        <v>0</v>
      </c>
      <c r="T509" s="172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73" t="s">
        <v>148</v>
      </c>
      <c r="AT509" s="173" t="s">
        <v>132</v>
      </c>
      <c r="AU509" s="173" t="s">
        <v>85</v>
      </c>
      <c r="AY509" s="18" t="s">
        <v>129</v>
      </c>
      <c r="BE509" s="174">
        <f>IF(N509="základní",J509,0)</f>
        <v>0</v>
      </c>
      <c r="BF509" s="174">
        <f>IF(N509="snížená",J509,0)</f>
        <v>0</v>
      </c>
      <c r="BG509" s="174">
        <f>IF(N509="zákl. přenesená",J509,0)</f>
        <v>0</v>
      </c>
      <c r="BH509" s="174">
        <f>IF(N509="sníž. přenesená",J509,0)</f>
        <v>0</v>
      </c>
      <c r="BI509" s="174">
        <f>IF(N509="nulová",J509,0)</f>
        <v>0</v>
      </c>
      <c r="BJ509" s="18" t="s">
        <v>83</v>
      </c>
      <c r="BK509" s="174">
        <f>ROUND(I509*H509,2)</f>
        <v>0</v>
      </c>
      <c r="BL509" s="18" t="s">
        <v>148</v>
      </c>
      <c r="BM509" s="173" t="s">
        <v>898</v>
      </c>
    </row>
    <row r="510" spans="1:65" s="13" customFormat="1" ht="11.25">
      <c r="B510" s="175"/>
      <c r="D510" s="176" t="s">
        <v>155</v>
      </c>
      <c r="E510" s="177" t="s">
        <v>1</v>
      </c>
      <c r="F510" s="178" t="s">
        <v>899</v>
      </c>
      <c r="H510" s="179">
        <v>1.92</v>
      </c>
      <c r="I510" s="180"/>
      <c r="L510" s="175"/>
      <c r="M510" s="181"/>
      <c r="N510" s="182"/>
      <c r="O510" s="182"/>
      <c r="P510" s="182"/>
      <c r="Q510" s="182"/>
      <c r="R510" s="182"/>
      <c r="S510" s="182"/>
      <c r="T510" s="183"/>
      <c r="AT510" s="177" t="s">
        <v>155</v>
      </c>
      <c r="AU510" s="177" t="s">
        <v>85</v>
      </c>
      <c r="AV510" s="13" t="s">
        <v>85</v>
      </c>
      <c r="AW510" s="13" t="s">
        <v>32</v>
      </c>
      <c r="AX510" s="13" t="s">
        <v>75</v>
      </c>
      <c r="AY510" s="177" t="s">
        <v>129</v>
      </c>
    </row>
    <row r="511" spans="1:65" s="13" customFormat="1" ht="11.25">
      <c r="B511" s="175"/>
      <c r="D511" s="176" t="s">
        <v>155</v>
      </c>
      <c r="E511" s="177" t="s">
        <v>1</v>
      </c>
      <c r="F511" s="178" t="s">
        <v>900</v>
      </c>
      <c r="H511" s="179">
        <v>61.26</v>
      </c>
      <c r="I511" s="180"/>
      <c r="L511" s="175"/>
      <c r="M511" s="181"/>
      <c r="N511" s="182"/>
      <c r="O511" s="182"/>
      <c r="P511" s="182"/>
      <c r="Q511" s="182"/>
      <c r="R511" s="182"/>
      <c r="S511" s="182"/>
      <c r="T511" s="183"/>
      <c r="AT511" s="177" t="s">
        <v>155</v>
      </c>
      <c r="AU511" s="177" t="s">
        <v>85</v>
      </c>
      <c r="AV511" s="13" t="s">
        <v>85</v>
      </c>
      <c r="AW511" s="13" t="s">
        <v>32</v>
      </c>
      <c r="AX511" s="13" t="s">
        <v>75</v>
      </c>
      <c r="AY511" s="177" t="s">
        <v>129</v>
      </c>
    </row>
    <row r="512" spans="1:65" s="13" customFormat="1" ht="11.25">
      <c r="B512" s="175"/>
      <c r="D512" s="176" t="s">
        <v>155</v>
      </c>
      <c r="E512" s="177" t="s">
        <v>1</v>
      </c>
      <c r="F512" s="178" t="s">
        <v>901</v>
      </c>
      <c r="H512" s="179">
        <v>199.38</v>
      </c>
      <c r="I512" s="180"/>
      <c r="L512" s="175"/>
      <c r="M512" s="181"/>
      <c r="N512" s="182"/>
      <c r="O512" s="182"/>
      <c r="P512" s="182"/>
      <c r="Q512" s="182"/>
      <c r="R512" s="182"/>
      <c r="S512" s="182"/>
      <c r="T512" s="183"/>
      <c r="AT512" s="177" t="s">
        <v>155</v>
      </c>
      <c r="AU512" s="177" t="s">
        <v>85</v>
      </c>
      <c r="AV512" s="13" t="s">
        <v>85</v>
      </c>
      <c r="AW512" s="13" t="s">
        <v>32</v>
      </c>
      <c r="AX512" s="13" t="s">
        <v>75</v>
      </c>
      <c r="AY512" s="177" t="s">
        <v>129</v>
      </c>
    </row>
    <row r="513" spans="1:65" s="15" customFormat="1" ht="11.25">
      <c r="B513" s="196"/>
      <c r="D513" s="176" t="s">
        <v>155</v>
      </c>
      <c r="E513" s="197" t="s">
        <v>1</v>
      </c>
      <c r="F513" s="198" t="s">
        <v>196</v>
      </c>
      <c r="H513" s="199">
        <v>262.56</v>
      </c>
      <c r="I513" s="200"/>
      <c r="L513" s="196"/>
      <c r="M513" s="201"/>
      <c r="N513" s="202"/>
      <c r="O513" s="202"/>
      <c r="P513" s="202"/>
      <c r="Q513" s="202"/>
      <c r="R513" s="202"/>
      <c r="S513" s="202"/>
      <c r="T513" s="203"/>
      <c r="AT513" s="197" t="s">
        <v>155</v>
      </c>
      <c r="AU513" s="197" t="s">
        <v>85</v>
      </c>
      <c r="AV513" s="15" t="s">
        <v>142</v>
      </c>
      <c r="AW513" s="15" t="s">
        <v>32</v>
      </c>
      <c r="AX513" s="15" t="s">
        <v>75</v>
      </c>
      <c r="AY513" s="197" t="s">
        <v>129</v>
      </c>
    </row>
    <row r="514" spans="1:65" s="13" customFormat="1" ht="11.25">
      <c r="B514" s="175"/>
      <c r="D514" s="176" t="s">
        <v>155</v>
      </c>
      <c r="E514" s="177" t="s">
        <v>1</v>
      </c>
      <c r="F514" s="178" t="s">
        <v>902</v>
      </c>
      <c r="H514" s="179">
        <v>6.33</v>
      </c>
      <c r="I514" s="180"/>
      <c r="L514" s="175"/>
      <c r="M514" s="181"/>
      <c r="N514" s="182"/>
      <c r="O514" s="182"/>
      <c r="P514" s="182"/>
      <c r="Q514" s="182"/>
      <c r="R514" s="182"/>
      <c r="S514" s="182"/>
      <c r="T514" s="183"/>
      <c r="AT514" s="177" t="s">
        <v>155</v>
      </c>
      <c r="AU514" s="177" t="s">
        <v>85</v>
      </c>
      <c r="AV514" s="13" t="s">
        <v>85</v>
      </c>
      <c r="AW514" s="13" t="s">
        <v>32</v>
      </c>
      <c r="AX514" s="13" t="s">
        <v>75</v>
      </c>
      <c r="AY514" s="177" t="s">
        <v>129</v>
      </c>
    </row>
    <row r="515" spans="1:65" s="15" customFormat="1" ht="11.25">
      <c r="B515" s="196"/>
      <c r="D515" s="176" t="s">
        <v>155</v>
      </c>
      <c r="E515" s="197" t="s">
        <v>1</v>
      </c>
      <c r="F515" s="198" t="s">
        <v>196</v>
      </c>
      <c r="H515" s="199">
        <v>6.33</v>
      </c>
      <c r="I515" s="200"/>
      <c r="L515" s="196"/>
      <c r="M515" s="201"/>
      <c r="N515" s="202"/>
      <c r="O515" s="202"/>
      <c r="P515" s="202"/>
      <c r="Q515" s="202"/>
      <c r="R515" s="202"/>
      <c r="S515" s="202"/>
      <c r="T515" s="203"/>
      <c r="AT515" s="197" t="s">
        <v>155</v>
      </c>
      <c r="AU515" s="197" t="s">
        <v>85</v>
      </c>
      <c r="AV515" s="15" t="s">
        <v>142</v>
      </c>
      <c r="AW515" s="15" t="s">
        <v>32</v>
      </c>
      <c r="AX515" s="15" t="s">
        <v>75</v>
      </c>
      <c r="AY515" s="197" t="s">
        <v>129</v>
      </c>
    </row>
    <row r="516" spans="1:65" s="16" customFormat="1" ht="11.25">
      <c r="B516" s="204"/>
      <c r="D516" s="176" t="s">
        <v>155</v>
      </c>
      <c r="E516" s="205" t="s">
        <v>1</v>
      </c>
      <c r="F516" s="206" t="s">
        <v>205</v>
      </c>
      <c r="H516" s="207">
        <v>268.89</v>
      </c>
      <c r="I516" s="208"/>
      <c r="L516" s="204"/>
      <c r="M516" s="209"/>
      <c r="N516" s="210"/>
      <c r="O516" s="210"/>
      <c r="P516" s="210"/>
      <c r="Q516" s="210"/>
      <c r="R516" s="210"/>
      <c r="S516" s="210"/>
      <c r="T516" s="211"/>
      <c r="AT516" s="205" t="s">
        <v>155</v>
      </c>
      <c r="AU516" s="205" t="s">
        <v>85</v>
      </c>
      <c r="AV516" s="16" t="s">
        <v>148</v>
      </c>
      <c r="AW516" s="16" t="s">
        <v>32</v>
      </c>
      <c r="AX516" s="16" t="s">
        <v>83</v>
      </c>
      <c r="AY516" s="205" t="s">
        <v>129</v>
      </c>
    </row>
    <row r="517" spans="1:65" s="2" customFormat="1" ht="16.5" customHeight="1">
      <c r="A517" s="33"/>
      <c r="B517" s="161"/>
      <c r="C517" s="162" t="s">
        <v>903</v>
      </c>
      <c r="D517" s="162" t="s">
        <v>132</v>
      </c>
      <c r="E517" s="163" t="s">
        <v>904</v>
      </c>
      <c r="F517" s="164" t="s">
        <v>905</v>
      </c>
      <c r="G517" s="165" t="s">
        <v>392</v>
      </c>
      <c r="H517" s="166">
        <v>3470.61</v>
      </c>
      <c r="I517" s="167"/>
      <c r="J517" s="168">
        <f>ROUND(I517*H517,2)</f>
        <v>0</v>
      </c>
      <c r="K517" s="164" t="s">
        <v>136</v>
      </c>
      <c r="L517" s="34"/>
      <c r="M517" s="169" t="s">
        <v>1</v>
      </c>
      <c r="N517" s="170" t="s">
        <v>40</v>
      </c>
      <c r="O517" s="59"/>
      <c r="P517" s="171">
        <f>O517*H517</f>
        <v>0</v>
      </c>
      <c r="Q517" s="171">
        <v>0</v>
      </c>
      <c r="R517" s="171">
        <f>Q517*H517</f>
        <v>0</v>
      </c>
      <c r="S517" s="171">
        <v>0</v>
      </c>
      <c r="T517" s="172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73" t="s">
        <v>148</v>
      </c>
      <c r="AT517" s="173" t="s">
        <v>132</v>
      </c>
      <c r="AU517" s="173" t="s">
        <v>85</v>
      </c>
      <c r="AY517" s="18" t="s">
        <v>129</v>
      </c>
      <c r="BE517" s="174">
        <f>IF(N517="základní",J517,0)</f>
        <v>0</v>
      </c>
      <c r="BF517" s="174">
        <f>IF(N517="snížená",J517,0)</f>
        <v>0</v>
      </c>
      <c r="BG517" s="174">
        <f>IF(N517="zákl. přenesená",J517,0)</f>
        <v>0</v>
      </c>
      <c r="BH517" s="174">
        <f>IF(N517="sníž. přenesená",J517,0)</f>
        <v>0</v>
      </c>
      <c r="BI517" s="174">
        <f>IF(N517="nulová",J517,0)</f>
        <v>0</v>
      </c>
      <c r="BJ517" s="18" t="s">
        <v>83</v>
      </c>
      <c r="BK517" s="174">
        <f>ROUND(I517*H517,2)</f>
        <v>0</v>
      </c>
      <c r="BL517" s="18" t="s">
        <v>148</v>
      </c>
      <c r="BM517" s="173" t="s">
        <v>906</v>
      </c>
    </row>
    <row r="518" spans="1:65" s="14" customFormat="1" ht="11.25">
      <c r="B518" s="189"/>
      <c r="D518" s="176" t="s">
        <v>155</v>
      </c>
      <c r="E518" s="190" t="s">
        <v>1</v>
      </c>
      <c r="F518" s="191" t="s">
        <v>907</v>
      </c>
      <c r="H518" s="190" t="s">
        <v>1</v>
      </c>
      <c r="I518" s="192"/>
      <c r="L518" s="189"/>
      <c r="M518" s="193"/>
      <c r="N518" s="194"/>
      <c r="O518" s="194"/>
      <c r="P518" s="194"/>
      <c r="Q518" s="194"/>
      <c r="R518" s="194"/>
      <c r="S518" s="194"/>
      <c r="T518" s="195"/>
      <c r="AT518" s="190" t="s">
        <v>155</v>
      </c>
      <c r="AU518" s="190" t="s">
        <v>85</v>
      </c>
      <c r="AV518" s="14" t="s">
        <v>83</v>
      </c>
      <c r="AW518" s="14" t="s">
        <v>32</v>
      </c>
      <c r="AX518" s="14" t="s">
        <v>75</v>
      </c>
      <c r="AY518" s="190" t="s">
        <v>129</v>
      </c>
    </row>
    <row r="519" spans="1:65" s="13" customFormat="1" ht="11.25">
      <c r="B519" s="175"/>
      <c r="D519" s="176" t="s">
        <v>155</v>
      </c>
      <c r="E519" s="177" t="s">
        <v>1</v>
      </c>
      <c r="F519" s="178" t="s">
        <v>908</v>
      </c>
      <c r="H519" s="179">
        <v>3470.61</v>
      </c>
      <c r="I519" s="180"/>
      <c r="L519" s="175"/>
      <c r="M519" s="181"/>
      <c r="N519" s="182"/>
      <c r="O519" s="182"/>
      <c r="P519" s="182"/>
      <c r="Q519" s="182"/>
      <c r="R519" s="182"/>
      <c r="S519" s="182"/>
      <c r="T519" s="183"/>
      <c r="AT519" s="177" t="s">
        <v>155</v>
      </c>
      <c r="AU519" s="177" t="s">
        <v>85</v>
      </c>
      <c r="AV519" s="13" t="s">
        <v>85</v>
      </c>
      <c r="AW519" s="13" t="s">
        <v>32</v>
      </c>
      <c r="AX519" s="13" t="s">
        <v>83</v>
      </c>
      <c r="AY519" s="177" t="s">
        <v>129</v>
      </c>
    </row>
    <row r="520" spans="1:65" s="2" customFormat="1" ht="16.5" customHeight="1">
      <c r="A520" s="33"/>
      <c r="B520" s="161"/>
      <c r="C520" s="162" t="s">
        <v>909</v>
      </c>
      <c r="D520" s="162" t="s">
        <v>132</v>
      </c>
      <c r="E520" s="163" t="s">
        <v>904</v>
      </c>
      <c r="F520" s="164" t="s">
        <v>905</v>
      </c>
      <c r="G520" s="165" t="s">
        <v>392</v>
      </c>
      <c r="H520" s="166">
        <v>1.92</v>
      </c>
      <c r="I520" s="167"/>
      <c r="J520" s="168">
        <f>ROUND(I520*H520,2)</f>
        <v>0</v>
      </c>
      <c r="K520" s="164" t="s">
        <v>136</v>
      </c>
      <c r="L520" s="34"/>
      <c r="M520" s="169" t="s">
        <v>1</v>
      </c>
      <c r="N520" s="170" t="s">
        <v>40</v>
      </c>
      <c r="O520" s="59"/>
      <c r="P520" s="171">
        <f>O520*H520</f>
        <v>0</v>
      </c>
      <c r="Q520" s="171">
        <v>0</v>
      </c>
      <c r="R520" s="171">
        <f>Q520*H520</f>
        <v>0</v>
      </c>
      <c r="S520" s="171">
        <v>0</v>
      </c>
      <c r="T520" s="172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73" t="s">
        <v>148</v>
      </c>
      <c r="AT520" s="173" t="s">
        <v>132</v>
      </c>
      <c r="AU520" s="173" t="s">
        <v>85</v>
      </c>
      <c r="AY520" s="18" t="s">
        <v>129</v>
      </c>
      <c r="BE520" s="174">
        <f>IF(N520="základní",J520,0)</f>
        <v>0</v>
      </c>
      <c r="BF520" s="174">
        <f>IF(N520="snížená",J520,0)</f>
        <v>0</v>
      </c>
      <c r="BG520" s="174">
        <f>IF(N520="zákl. přenesená",J520,0)</f>
        <v>0</v>
      </c>
      <c r="BH520" s="174">
        <f>IF(N520="sníž. přenesená",J520,0)</f>
        <v>0</v>
      </c>
      <c r="BI520" s="174">
        <f>IF(N520="nulová",J520,0)</f>
        <v>0</v>
      </c>
      <c r="BJ520" s="18" t="s">
        <v>83</v>
      </c>
      <c r="BK520" s="174">
        <f>ROUND(I520*H520,2)</f>
        <v>0</v>
      </c>
      <c r="BL520" s="18" t="s">
        <v>148</v>
      </c>
      <c r="BM520" s="173" t="s">
        <v>910</v>
      </c>
    </row>
    <row r="521" spans="1:65" s="14" customFormat="1" ht="11.25">
      <c r="B521" s="189"/>
      <c r="D521" s="176" t="s">
        <v>155</v>
      </c>
      <c r="E521" s="190" t="s">
        <v>1</v>
      </c>
      <c r="F521" s="191" t="s">
        <v>911</v>
      </c>
      <c r="H521" s="190" t="s">
        <v>1</v>
      </c>
      <c r="I521" s="192"/>
      <c r="L521" s="189"/>
      <c r="M521" s="193"/>
      <c r="N521" s="194"/>
      <c r="O521" s="194"/>
      <c r="P521" s="194"/>
      <c r="Q521" s="194"/>
      <c r="R521" s="194"/>
      <c r="S521" s="194"/>
      <c r="T521" s="195"/>
      <c r="AT521" s="190" t="s">
        <v>155</v>
      </c>
      <c r="AU521" s="190" t="s">
        <v>85</v>
      </c>
      <c r="AV521" s="14" t="s">
        <v>83</v>
      </c>
      <c r="AW521" s="14" t="s">
        <v>32</v>
      </c>
      <c r="AX521" s="14" t="s">
        <v>75</v>
      </c>
      <c r="AY521" s="190" t="s">
        <v>129</v>
      </c>
    </row>
    <row r="522" spans="1:65" s="13" customFormat="1" ht="11.25">
      <c r="B522" s="175"/>
      <c r="D522" s="176" t="s">
        <v>155</v>
      </c>
      <c r="E522" s="177" t="s">
        <v>1</v>
      </c>
      <c r="F522" s="178" t="s">
        <v>912</v>
      </c>
      <c r="H522" s="179">
        <v>1.92</v>
      </c>
      <c r="I522" s="180"/>
      <c r="L522" s="175"/>
      <c r="M522" s="181"/>
      <c r="N522" s="182"/>
      <c r="O522" s="182"/>
      <c r="P522" s="182"/>
      <c r="Q522" s="182"/>
      <c r="R522" s="182"/>
      <c r="S522" s="182"/>
      <c r="T522" s="183"/>
      <c r="AT522" s="177" t="s">
        <v>155</v>
      </c>
      <c r="AU522" s="177" t="s">
        <v>85</v>
      </c>
      <c r="AV522" s="13" t="s">
        <v>85</v>
      </c>
      <c r="AW522" s="13" t="s">
        <v>32</v>
      </c>
      <c r="AX522" s="13" t="s">
        <v>75</v>
      </c>
      <c r="AY522" s="177" t="s">
        <v>129</v>
      </c>
    </row>
    <row r="523" spans="1:65" s="16" customFormat="1" ht="11.25">
      <c r="B523" s="204"/>
      <c r="D523" s="176" t="s">
        <v>155</v>
      </c>
      <c r="E523" s="205" t="s">
        <v>1</v>
      </c>
      <c r="F523" s="206" t="s">
        <v>205</v>
      </c>
      <c r="H523" s="207">
        <v>1.92</v>
      </c>
      <c r="I523" s="208"/>
      <c r="L523" s="204"/>
      <c r="M523" s="209"/>
      <c r="N523" s="210"/>
      <c r="O523" s="210"/>
      <c r="P523" s="210"/>
      <c r="Q523" s="210"/>
      <c r="R523" s="210"/>
      <c r="S523" s="210"/>
      <c r="T523" s="211"/>
      <c r="AT523" s="205" t="s">
        <v>155</v>
      </c>
      <c r="AU523" s="205" t="s">
        <v>85</v>
      </c>
      <c r="AV523" s="16" t="s">
        <v>148</v>
      </c>
      <c r="AW523" s="16" t="s">
        <v>32</v>
      </c>
      <c r="AX523" s="16" t="s">
        <v>83</v>
      </c>
      <c r="AY523" s="205" t="s">
        <v>129</v>
      </c>
    </row>
    <row r="524" spans="1:65" s="2" customFormat="1" ht="21.75" customHeight="1">
      <c r="A524" s="33"/>
      <c r="B524" s="161"/>
      <c r="C524" s="162" t="s">
        <v>913</v>
      </c>
      <c r="D524" s="162" t="s">
        <v>132</v>
      </c>
      <c r="E524" s="163" t="s">
        <v>914</v>
      </c>
      <c r="F524" s="164" t="s">
        <v>915</v>
      </c>
      <c r="G524" s="165" t="s">
        <v>392</v>
      </c>
      <c r="H524" s="166">
        <v>385.65</v>
      </c>
      <c r="I524" s="167"/>
      <c r="J524" s="168">
        <f>ROUND(I524*H524,2)</f>
        <v>0</v>
      </c>
      <c r="K524" s="164" t="s">
        <v>136</v>
      </c>
      <c r="L524" s="34"/>
      <c r="M524" s="169" t="s">
        <v>1</v>
      </c>
      <c r="N524" s="170" t="s">
        <v>40</v>
      </c>
      <c r="O524" s="59"/>
      <c r="P524" s="171">
        <f>O524*H524</f>
        <v>0</v>
      </c>
      <c r="Q524" s="171">
        <v>0</v>
      </c>
      <c r="R524" s="171">
        <f>Q524*H524</f>
        <v>0</v>
      </c>
      <c r="S524" s="171">
        <v>0</v>
      </c>
      <c r="T524" s="172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73" t="s">
        <v>148</v>
      </c>
      <c r="AT524" s="173" t="s">
        <v>132</v>
      </c>
      <c r="AU524" s="173" t="s">
        <v>85</v>
      </c>
      <c r="AY524" s="18" t="s">
        <v>129</v>
      </c>
      <c r="BE524" s="174">
        <f>IF(N524="základní",J524,0)</f>
        <v>0</v>
      </c>
      <c r="BF524" s="174">
        <f>IF(N524="snížená",J524,0)</f>
        <v>0</v>
      </c>
      <c r="BG524" s="174">
        <f>IF(N524="zákl. přenesená",J524,0)</f>
        <v>0</v>
      </c>
      <c r="BH524" s="174">
        <f>IF(N524="sníž. přenesená",J524,0)</f>
        <v>0</v>
      </c>
      <c r="BI524" s="174">
        <f>IF(N524="nulová",J524,0)</f>
        <v>0</v>
      </c>
      <c r="BJ524" s="18" t="s">
        <v>83</v>
      </c>
      <c r="BK524" s="174">
        <f>ROUND(I524*H524,2)</f>
        <v>0</v>
      </c>
      <c r="BL524" s="18" t="s">
        <v>148</v>
      </c>
      <c r="BM524" s="173" t="s">
        <v>916</v>
      </c>
    </row>
    <row r="525" spans="1:65" s="13" customFormat="1" ht="11.25">
      <c r="B525" s="175"/>
      <c r="D525" s="176" t="s">
        <v>155</v>
      </c>
      <c r="E525" s="177" t="s">
        <v>1</v>
      </c>
      <c r="F525" s="178" t="s">
        <v>917</v>
      </c>
      <c r="H525" s="179">
        <v>113.25</v>
      </c>
      <c r="I525" s="180"/>
      <c r="L525" s="175"/>
      <c r="M525" s="181"/>
      <c r="N525" s="182"/>
      <c r="O525" s="182"/>
      <c r="P525" s="182"/>
      <c r="Q525" s="182"/>
      <c r="R525" s="182"/>
      <c r="S525" s="182"/>
      <c r="T525" s="183"/>
      <c r="AT525" s="177" t="s">
        <v>155</v>
      </c>
      <c r="AU525" s="177" t="s">
        <v>85</v>
      </c>
      <c r="AV525" s="13" t="s">
        <v>85</v>
      </c>
      <c r="AW525" s="13" t="s">
        <v>32</v>
      </c>
      <c r="AX525" s="13" t="s">
        <v>75</v>
      </c>
      <c r="AY525" s="177" t="s">
        <v>129</v>
      </c>
    </row>
    <row r="526" spans="1:65" s="13" customFormat="1" ht="11.25">
      <c r="B526" s="175"/>
      <c r="D526" s="176" t="s">
        <v>155</v>
      </c>
      <c r="E526" s="177" t="s">
        <v>1</v>
      </c>
      <c r="F526" s="178" t="s">
        <v>918</v>
      </c>
      <c r="H526" s="179">
        <v>40</v>
      </c>
      <c r="I526" s="180"/>
      <c r="L526" s="175"/>
      <c r="M526" s="181"/>
      <c r="N526" s="182"/>
      <c r="O526" s="182"/>
      <c r="P526" s="182"/>
      <c r="Q526" s="182"/>
      <c r="R526" s="182"/>
      <c r="S526" s="182"/>
      <c r="T526" s="183"/>
      <c r="AT526" s="177" t="s">
        <v>155</v>
      </c>
      <c r="AU526" s="177" t="s">
        <v>85</v>
      </c>
      <c r="AV526" s="13" t="s">
        <v>85</v>
      </c>
      <c r="AW526" s="13" t="s">
        <v>32</v>
      </c>
      <c r="AX526" s="13" t="s">
        <v>75</v>
      </c>
      <c r="AY526" s="177" t="s">
        <v>129</v>
      </c>
    </row>
    <row r="527" spans="1:65" s="13" customFormat="1" ht="11.25">
      <c r="B527" s="175"/>
      <c r="D527" s="176" t="s">
        <v>155</v>
      </c>
      <c r="E527" s="177" t="s">
        <v>1</v>
      </c>
      <c r="F527" s="178" t="s">
        <v>919</v>
      </c>
      <c r="H527" s="179">
        <v>23.64</v>
      </c>
      <c r="I527" s="180"/>
      <c r="L527" s="175"/>
      <c r="M527" s="181"/>
      <c r="N527" s="182"/>
      <c r="O527" s="182"/>
      <c r="P527" s="182"/>
      <c r="Q527" s="182"/>
      <c r="R527" s="182"/>
      <c r="S527" s="182"/>
      <c r="T527" s="183"/>
      <c r="AT527" s="177" t="s">
        <v>155</v>
      </c>
      <c r="AU527" s="177" t="s">
        <v>85</v>
      </c>
      <c r="AV527" s="13" t="s">
        <v>85</v>
      </c>
      <c r="AW527" s="13" t="s">
        <v>32</v>
      </c>
      <c r="AX527" s="13" t="s">
        <v>75</v>
      </c>
      <c r="AY527" s="177" t="s">
        <v>129</v>
      </c>
    </row>
    <row r="528" spans="1:65" s="13" customFormat="1" ht="11.25">
      <c r="B528" s="175"/>
      <c r="D528" s="176" t="s">
        <v>155</v>
      </c>
      <c r="E528" s="177" t="s">
        <v>1</v>
      </c>
      <c r="F528" s="178" t="s">
        <v>920</v>
      </c>
      <c r="H528" s="179">
        <v>119.77</v>
      </c>
      <c r="I528" s="180"/>
      <c r="L528" s="175"/>
      <c r="M528" s="181"/>
      <c r="N528" s="182"/>
      <c r="O528" s="182"/>
      <c r="P528" s="182"/>
      <c r="Q528" s="182"/>
      <c r="R528" s="182"/>
      <c r="S528" s="182"/>
      <c r="T528" s="183"/>
      <c r="AT528" s="177" t="s">
        <v>155</v>
      </c>
      <c r="AU528" s="177" t="s">
        <v>85</v>
      </c>
      <c r="AV528" s="13" t="s">
        <v>85</v>
      </c>
      <c r="AW528" s="13" t="s">
        <v>32</v>
      </c>
      <c r="AX528" s="13" t="s">
        <v>75</v>
      </c>
      <c r="AY528" s="177" t="s">
        <v>129</v>
      </c>
    </row>
    <row r="529" spans="1:65" s="13" customFormat="1" ht="11.25">
      <c r="B529" s="175"/>
      <c r="D529" s="176" t="s">
        <v>155</v>
      </c>
      <c r="E529" s="177" t="s">
        <v>1</v>
      </c>
      <c r="F529" s="178" t="s">
        <v>921</v>
      </c>
      <c r="H529" s="179">
        <v>71.44</v>
      </c>
      <c r="I529" s="180"/>
      <c r="L529" s="175"/>
      <c r="M529" s="181"/>
      <c r="N529" s="182"/>
      <c r="O529" s="182"/>
      <c r="P529" s="182"/>
      <c r="Q529" s="182"/>
      <c r="R529" s="182"/>
      <c r="S529" s="182"/>
      <c r="T529" s="183"/>
      <c r="AT529" s="177" t="s">
        <v>155</v>
      </c>
      <c r="AU529" s="177" t="s">
        <v>85</v>
      </c>
      <c r="AV529" s="13" t="s">
        <v>85</v>
      </c>
      <c r="AW529" s="13" t="s">
        <v>32</v>
      </c>
      <c r="AX529" s="13" t="s">
        <v>75</v>
      </c>
      <c r="AY529" s="177" t="s">
        <v>129</v>
      </c>
    </row>
    <row r="530" spans="1:65" s="13" customFormat="1" ht="11.25">
      <c r="B530" s="175"/>
      <c r="D530" s="176" t="s">
        <v>155</v>
      </c>
      <c r="E530" s="177" t="s">
        <v>1</v>
      </c>
      <c r="F530" s="178" t="s">
        <v>922</v>
      </c>
      <c r="H530" s="179">
        <v>14.68</v>
      </c>
      <c r="I530" s="180"/>
      <c r="L530" s="175"/>
      <c r="M530" s="181"/>
      <c r="N530" s="182"/>
      <c r="O530" s="182"/>
      <c r="P530" s="182"/>
      <c r="Q530" s="182"/>
      <c r="R530" s="182"/>
      <c r="S530" s="182"/>
      <c r="T530" s="183"/>
      <c r="AT530" s="177" t="s">
        <v>155</v>
      </c>
      <c r="AU530" s="177" t="s">
        <v>85</v>
      </c>
      <c r="AV530" s="13" t="s">
        <v>85</v>
      </c>
      <c r="AW530" s="13" t="s">
        <v>32</v>
      </c>
      <c r="AX530" s="13" t="s">
        <v>75</v>
      </c>
      <c r="AY530" s="177" t="s">
        <v>129</v>
      </c>
    </row>
    <row r="531" spans="1:65" s="13" customFormat="1" ht="11.25">
      <c r="B531" s="175"/>
      <c r="D531" s="176" t="s">
        <v>155</v>
      </c>
      <c r="E531" s="177" t="s">
        <v>1</v>
      </c>
      <c r="F531" s="178" t="s">
        <v>923</v>
      </c>
      <c r="H531" s="179">
        <v>1.8</v>
      </c>
      <c r="I531" s="180"/>
      <c r="L531" s="175"/>
      <c r="M531" s="181"/>
      <c r="N531" s="182"/>
      <c r="O531" s="182"/>
      <c r="P531" s="182"/>
      <c r="Q531" s="182"/>
      <c r="R531" s="182"/>
      <c r="S531" s="182"/>
      <c r="T531" s="183"/>
      <c r="AT531" s="177" t="s">
        <v>155</v>
      </c>
      <c r="AU531" s="177" t="s">
        <v>85</v>
      </c>
      <c r="AV531" s="13" t="s">
        <v>85</v>
      </c>
      <c r="AW531" s="13" t="s">
        <v>32</v>
      </c>
      <c r="AX531" s="13" t="s">
        <v>75</v>
      </c>
      <c r="AY531" s="177" t="s">
        <v>129</v>
      </c>
    </row>
    <row r="532" spans="1:65" s="13" customFormat="1" ht="11.25">
      <c r="B532" s="175"/>
      <c r="D532" s="176" t="s">
        <v>155</v>
      </c>
      <c r="E532" s="177" t="s">
        <v>1</v>
      </c>
      <c r="F532" s="178" t="s">
        <v>924</v>
      </c>
      <c r="H532" s="179">
        <v>1.07</v>
      </c>
      <c r="I532" s="180"/>
      <c r="L532" s="175"/>
      <c r="M532" s="181"/>
      <c r="N532" s="182"/>
      <c r="O532" s="182"/>
      <c r="P532" s="182"/>
      <c r="Q532" s="182"/>
      <c r="R532" s="182"/>
      <c r="S532" s="182"/>
      <c r="T532" s="183"/>
      <c r="AT532" s="177" t="s">
        <v>155</v>
      </c>
      <c r="AU532" s="177" t="s">
        <v>85</v>
      </c>
      <c r="AV532" s="13" t="s">
        <v>85</v>
      </c>
      <c r="AW532" s="13" t="s">
        <v>32</v>
      </c>
      <c r="AX532" s="13" t="s">
        <v>75</v>
      </c>
      <c r="AY532" s="177" t="s">
        <v>129</v>
      </c>
    </row>
    <row r="533" spans="1:65" s="16" customFormat="1" ht="11.25">
      <c r="B533" s="204"/>
      <c r="D533" s="176" t="s">
        <v>155</v>
      </c>
      <c r="E533" s="205" t="s">
        <v>1</v>
      </c>
      <c r="F533" s="206" t="s">
        <v>205</v>
      </c>
      <c r="H533" s="207">
        <v>385.65</v>
      </c>
      <c r="I533" s="208"/>
      <c r="L533" s="204"/>
      <c r="M533" s="209"/>
      <c r="N533" s="210"/>
      <c r="O533" s="210"/>
      <c r="P533" s="210"/>
      <c r="Q533" s="210"/>
      <c r="R533" s="210"/>
      <c r="S533" s="210"/>
      <c r="T533" s="211"/>
      <c r="AT533" s="205" t="s">
        <v>155</v>
      </c>
      <c r="AU533" s="205" t="s">
        <v>85</v>
      </c>
      <c r="AV533" s="16" t="s">
        <v>148</v>
      </c>
      <c r="AW533" s="16" t="s">
        <v>32</v>
      </c>
      <c r="AX533" s="16" t="s">
        <v>83</v>
      </c>
      <c r="AY533" s="205" t="s">
        <v>129</v>
      </c>
    </row>
    <row r="534" spans="1:65" s="2" customFormat="1" ht="21.75" customHeight="1">
      <c r="A534" s="33"/>
      <c r="B534" s="161"/>
      <c r="C534" s="162" t="s">
        <v>925</v>
      </c>
      <c r="D534" s="162" t="s">
        <v>132</v>
      </c>
      <c r="E534" s="163" t="s">
        <v>926</v>
      </c>
      <c r="F534" s="164" t="s">
        <v>927</v>
      </c>
      <c r="G534" s="165" t="s">
        <v>392</v>
      </c>
      <c r="H534" s="166">
        <v>2713.88</v>
      </c>
      <c r="I534" s="167"/>
      <c r="J534" s="168">
        <f>ROUND(I534*H534,2)</f>
        <v>0</v>
      </c>
      <c r="K534" s="164" t="s">
        <v>136</v>
      </c>
      <c r="L534" s="34"/>
      <c r="M534" s="169" t="s">
        <v>1</v>
      </c>
      <c r="N534" s="170" t="s">
        <v>40</v>
      </c>
      <c r="O534" s="59"/>
      <c r="P534" s="171">
        <f>O534*H534</f>
        <v>0</v>
      </c>
      <c r="Q534" s="171">
        <v>0</v>
      </c>
      <c r="R534" s="171">
        <f>Q534*H534</f>
        <v>0</v>
      </c>
      <c r="S534" s="171">
        <v>0</v>
      </c>
      <c r="T534" s="172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73" t="s">
        <v>148</v>
      </c>
      <c r="AT534" s="173" t="s">
        <v>132</v>
      </c>
      <c r="AU534" s="173" t="s">
        <v>85</v>
      </c>
      <c r="AY534" s="18" t="s">
        <v>129</v>
      </c>
      <c r="BE534" s="174">
        <f>IF(N534="základní",J534,0)</f>
        <v>0</v>
      </c>
      <c r="BF534" s="174">
        <f>IF(N534="snížená",J534,0)</f>
        <v>0</v>
      </c>
      <c r="BG534" s="174">
        <f>IF(N534="zákl. přenesená",J534,0)</f>
        <v>0</v>
      </c>
      <c r="BH534" s="174">
        <f>IF(N534="sníž. přenesená",J534,0)</f>
        <v>0</v>
      </c>
      <c r="BI534" s="174">
        <f>IF(N534="nulová",J534,0)</f>
        <v>0</v>
      </c>
      <c r="BJ534" s="18" t="s">
        <v>83</v>
      </c>
      <c r="BK534" s="174">
        <f>ROUND(I534*H534,2)</f>
        <v>0</v>
      </c>
      <c r="BL534" s="18" t="s">
        <v>148</v>
      </c>
      <c r="BM534" s="173" t="s">
        <v>928</v>
      </c>
    </row>
    <row r="535" spans="1:65" s="14" customFormat="1" ht="22.5">
      <c r="B535" s="189"/>
      <c r="D535" s="176" t="s">
        <v>155</v>
      </c>
      <c r="E535" s="190" t="s">
        <v>1</v>
      </c>
      <c r="F535" s="191" t="s">
        <v>929</v>
      </c>
      <c r="H535" s="190" t="s">
        <v>1</v>
      </c>
      <c r="I535" s="192"/>
      <c r="L535" s="189"/>
      <c r="M535" s="193"/>
      <c r="N535" s="194"/>
      <c r="O535" s="194"/>
      <c r="P535" s="194"/>
      <c r="Q535" s="194"/>
      <c r="R535" s="194"/>
      <c r="S535" s="194"/>
      <c r="T535" s="195"/>
      <c r="AT535" s="190" t="s">
        <v>155</v>
      </c>
      <c r="AU535" s="190" t="s">
        <v>85</v>
      </c>
      <c r="AV535" s="14" t="s">
        <v>83</v>
      </c>
      <c r="AW535" s="14" t="s">
        <v>32</v>
      </c>
      <c r="AX535" s="14" t="s">
        <v>75</v>
      </c>
      <c r="AY535" s="190" t="s">
        <v>129</v>
      </c>
    </row>
    <row r="536" spans="1:65" s="13" customFormat="1" ht="11.25">
      <c r="B536" s="175"/>
      <c r="D536" s="176" t="s">
        <v>155</v>
      </c>
      <c r="E536" s="177" t="s">
        <v>1</v>
      </c>
      <c r="F536" s="178" t="s">
        <v>930</v>
      </c>
      <c r="H536" s="179">
        <v>2.87</v>
      </c>
      <c r="I536" s="180"/>
      <c r="L536" s="175"/>
      <c r="M536" s="181"/>
      <c r="N536" s="182"/>
      <c r="O536" s="182"/>
      <c r="P536" s="182"/>
      <c r="Q536" s="182"/>
      <c r="R536" s="182"/>
      <c r="S536" s="182"/>
      <c r="T536" s="183"/>
      <c r="AT536" s="177" t="s">
        <v>155</v>
      </c>
      <c r="AU536" s="177" t="s">
        <v>85</v>
      </c>
      <c r="AV536" s="13" t="s">
        <v>85</v>
      </c>
      <c r="AW536" s="13" t="s">
        <v>32</v>
      </c>
      <c r="AX536" s="13" t="s">
        <v>75</v>
      </c>
      <c r="AY536" s="177" t="s">
        <v>129</v>
      </c>
    </row>
    <row r="537" spans="1:65" s="13" customFormat="1" ht="11.25">
      <c r="B537" s="175"/>
      <c r="D537" s="176" t="s">
        <v>155</v>
      </c>
      <c r="E537" s="177" t="s">
        <v>1</v>
      </c>
      <c r="F537" s="178" t="s">
        <v>931</v>
      </c>
      <c r="H537" s="179">
        <v>71.44</v>
      </c>
      <c r="I537" s="180"/>
      <c r="L537" s="175"/>
      <c r="M537" s="181"/>
      <c r="N537" s="182"/>
      <c r="O537" s="182"/>
      <c r="P537" s="182"/>
      <c r="Q537" s="182"/>
      <c r="R537" s="182"/>
      <c r="S537" s="182"/>
      <c r="T537" s="183"/>
      <c r="AT537" s="177" t="s">
        <v>155</v>
      </c>
      <c r="AU537" s="177" t="s">
        <v>85</v>
      </c>
      <c r="AV537" s="13" t="s">
        <v>85</v>
      </c>
      <c r="AW537" s="13" t="s">
        <v>32</v>
      </c>
      <c r="AX537" s="13" t="s">
        <v>75</v>
      </c>
      <c r="AY537" s="177" t="s">
        <v>129</v>
      </c>
    </row>
    <row r="538" spans="1:65" s="13" customFormat="1" ht="11.25">
      <c r="B538" s="175"/>
      <c r="D538" s="176" t="s">
        <v>155</v>
      </c>
      <c r="E538" s="177" t="s">
        <v>1</v>
      </c>
      <c r="F538" s="178" t="s">
        <v>920</v>
      </c>
      <c r="H538" s="179">
        <v>119.77</v>
      </c>
      <c r="I538" s="180"/>
      <c r="L538" s="175"/>
      <c r="M538" s="181"/>
      <c r="N538" s="182"/>
      <c r="O538" s="182"/>
      <c r="P538" s="182"/>
      <c r="Q538" s="182"/>
      <c r="R538" s="182"/>
      <c r="S538" s="182"/>
      <c r="T538" s="183"/>
      <c r="AT538" s="177" t="s">
        <v>155</v>
      </c>
      <c r="AU538" s="177" t="s">
        <v>85</v>
      </c>
      <c r="AV538" s="13" t="s">
        <v>85</v>
      </c>
      <c r="AW538" s="13" t="s">
        <v>32</v>
      </c>
      <c r="AX538" s="13" t="s">
        <v>75</v>
      </c>
      <c r="AY538" s="177" t="s">
        <v>129</v>
      </c>
    </row>
    <row r="539" spans="1:65" s="13" customFormat="1" ht="11.25">
      <c r="B539" s="175"/>
      <c r="D539" s="176" t="s">
        <v>155</v>
      </c>
      <c r="E539" s="177" t="s">
        <v>1</v>
      </c>
      <c r="F539" s="178" t="s">
        <v>932</v>
      </c>
      <c r="H539" s="179">
        <v>14.68</v>
      </c>
      <c r="I539" s="180"/>
      <c r="L539" s="175"/>
      <c r="M539" s="181"/>
      <c r="N539" s="182"/>
      <c r="O539" s="182"/>
      <c r="P539" s="182"/>
      <c r="Q539" s="182"/>
      <c r="R539" s="182"/>
      <c r="S539" s="182"/>
      <c r="T539" s="183"/>
      <c r="AT539" s="177" t="s">
        <v>155</v>
      </c>
      <c r="AU539" s="177" t="s">
        <v>85</v>
      </c>
      <c r="AV539" s="13" t="s">
        <v>85</v>
      </c>
      <c r="AW539" s="13" t="s">
        <v>32</v>
      </c>
      <c r="AX539" s="13" t="s">
        <v>75</v>
      </c>
      <c r="AY539" s="177" t="s">
        <v>129</v>
      </c>
    </row>
    <row r="540" spans="1:65" s="15" customFormat="1" ht="11.25">
      <c r="B540" s="196"/>
      <c r="D540" s="176" t="s">
        <v>155</v>
      </c>
      <c r="E540" s="197" t="s">
        <v>1</v>
      </c>
      <c r="F540" s="198" t="s">
        <v>196</v>
      </c>
      <c r="H540" s="199">
        <v>208.76</v>
      </c>
      <c r="I540" s="200"/>
      <c r="L540" s="196"/>
      <c r="M540" s="201"/>
      <c r="N540" s="202"/>
      <c r="O540" s="202"/>
      <c r="P540" s="202"/>
      <c r="Q540" s="202"/>
      <c r="R540" s="202"/>
      <c r="S540" s="202"/>
      <c r="T540" s="203"/>
      <c r="AT540" s="197" t="s">
        <v>155</v>
      </c>
      <c r="AU540" s="197" t="s">
        <v>85</v>
      </c>
      <c r="AV540" s="15" t="s">
        <v>142</v>
      </c>
      <c r="AW540" s="15" t="s">
        <v>32</v>
      </c>
      <c r="AX540" s="15" t="s">
        <v>75</v>
      </c>
      <c r="AY540" s="197" t="s">
        <v>129</v>
      </c>
    </row>
    <row r="541" spans="1:65" s="13" customFormat="1" ht="11.25">
      <c r="B541" s="175"/>
      <c r="D541" s="176" t="s">
        <v>155</v>
      </c>
      <c r="E541" s="177" t="s">
        <v>1</v>
      </c>
      <c r="F541" s="178" t="s">
        <v>933</v>
      </c>
      <c r="H541" s="179">
        <v>2713.88</v>
      </c>
      <c r="I541" s="180"/>
      <c r="L541" s="175"/>
      <c r="M541" s="181"/>
      <c r="N541" s="182"/>
      <c r="O541" s="182"/>
      <c r="P541" s="182"/>
      <c r="Q541" s="182"/>
      <c r="R541" s="182"/>
      <c r="S541" s="182"/>
      <c r="T541" s="183"/>
      <c r="AT541" s="177" t="s">
        <v>155</v>
      </c>
      <c r="AU541" s="177" t="s">
        <v>85</v>
      </c>
      <c r="AV541" s="13" t="s">
        <v>85</v>
      </c>
      <c r="AW541" s="13" t="s">
        <v>32</v>
      </c>
      <c r="AX541" s="13" t="s">
        <v>83</v>
      </c>
      <c r="AY541" s="177" t="s">
        <v>129</v>
      </c>
    </row>
    <row r="542" spans="1:65" s="2" customFormat="1" ht="21.75" customHeight="1">
      <c r="A542" s="33"/>
      <c r="B542" s="161"/>
      <c r="C542" s="162" t="s">
        <v>934</v>
      </c>
      <c r="D542" s="162" t="s">
        <v>132</v>
      </c>
      <c r="E542" s="163" t="s">
        <v>926</v>
      </c>
      <c r="F542" s="164" t="s">
        <v>927</v>
      </c>
      <c r="G542" s="165" t="s">
        <v>392</v>
      </c>
      <c r="H542" s="166">
        <v>176.89</v>
      </c>
      <c r="I542" s="167"/>
      <c r="J542" s="168">
        <f>ROUND(I542*H542,2)</f>
        <v>0</v>
      </c>
      <c r="K542" s="164" t="s">
        <v>136</v>
      </c>
      <c r="L542" s="34"/>
      <c r="M542" s="169" t="s">
        <v>1</v>
      </c>
      <c r="N542" s="170" t="s">
        <v>40</v>
      </c>
      <c r="O542" s="59"/>
      <c r="P542" s="171">
        <f>O542*H542</f>
        <v>0</v>
      </c>
      <c r="Q542" s="171">
        <v>0</v>
      </c>
      <c r="R542" s="171">
        <f>Q542*H542</f>
        <v>0</v>
      </c>
      <c r="S542" s="171">
        <v>0</v>
      </c>
      <c r="T542" s="172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73" t="s">
        <v>148</v>
      </c>
      <c r="AT542" s="173" t="s">
        <v>132</v>
      </c>
      <c r="AU542" s="173" t="s">
        <v>85</v>
      </c>
      <c r="AY542" s="18" t="s">
        <v>129</v>
      </c>
      <c r="BE542" s="174">
        <f>IF(N542="základní",J542,0)</f>
        <v>0</v>
      </c>
      <c r="BF542" s="174">
        <f>IF(N542="snížená",J542,0)</f>
        <v>0</v>
      </c>
      <c r="BG542" s="174">
        <f>IF(N542="zákl. přenesená",J542,0)</f>
        <v>0</v>
      </c>
      <c r="BH542" s="174">
        <f>IF(N542="sníž. přenesená",J542,0)</f>
        <v>0</v>
      </c>
      <c r="BI542" s="174">
        <f>IF(N542="nulová",J542,0)</f>
        <v>0</v>
      </c>
      <c r="BJ542" s="18" t="s">
        <v>83</v>
      </c>
      <c r="BK542" s="174">
        <f>ROUND(I542*H542,2)</f>
        <v>0</v>
      </c>
      <c r="BL542" s="18" t="s">
        <v>148</v>
      </c>
      <c r="BM542" s="173" t="s">
        <v>935</v>
      </c>
    </row>
    <row r="543" spans="1:65" s="14" customFormat="1" ht="11.25">
      <c r="B543" s="189"/>
      <c r="D543" s="176" t="s">
        <v>155</v>
      </c>
      <c r="E543" s="190" t="s">
        <v>1</v>
      </c>
      <c r="F543" s="191" t="s">
        <v>911</v>
      </c>
      <c r="H543" s="190" t="s">
        <v>1</v>
      </c>
      <c r="I543" s="192"/>
      <c r="L543" s="189"/>
      <c r="M543" s="193"/>
      <c r="N543" s="194"/>
      <c r="O543" s="194"/>
      <c r="P543" s="194"/>
      <c r="Q543" s="194"/>
      <c r="R543" s="194"/>
      <c r="S543" s="194"/>
      <c r="T543" s="195"/>
      <c r="AT543" s="190" t="s">
        <v>155</v>
      </c>
      <c r="AU543" s="190" t="s">
        <v>85</v>
      </c>
      <c r="AV543" s="14" t="s">
        <v>83</v>
      </c>
      <c r="AW543" s="14" t="s">
        <v>32</v>
      </c>
      <c r="AX543" s="14" t="s">
        <v>75</v>
      </c>
      <c r="AY543" s="190" t="s">
        <v>129</v>
      </c>
    </row>
    <row r="544" spans="1:65" s="14" customFormat="1" ht="22.5">
      <c r="B544" s="189"/>
      <c r="D544" s="176" t="s">
        <v>155</v>
      </c>
      <c r="E544" s="190" t="s">
        <v>1</v>
      </c>
      <c r="F544" s="191" t="s">
        <v>936</v>
      </c>
      <c r="H544" s="190" t="s">
        <v>1</v>
      </c>
      <c r="I544" s="192"/>
      <c r="L544" s="189"/>
      <c r="M544" s="193"/>
      <c r="N544" s="194"/>
      <c r="O544" s="194"/>
      <c r="P544" s="194"/>
      <c r="Q544" s="194"/>
      <c r="R544" s="194"/>
      <c r="S544" s="194"/>
      <c r="T544" s="195"/>
      <c r="AT544" s="190" t="s">
        <v>155</v>
      </c>
      <c r="AU544" s="190" t="s">
        <v>85</v>
      </c>
      <c r="AV544" s="14" t="s">
        <v>83</v>
      </c>
      <c r="AW544" s="14" t="s">
        <v>32</v>
      </c>
      <c r="AX544" s="14" t="s">
        <v>75</v>
      </c>
      <c r="AY544" s="190" t="s">
        <v>129</v>
      </c>
    </row>
    <row r="545" spans="1:65" s="13" customFormat="1" ht="11.25">
      <c r="B545" s="175"/>
      <c r="D545" s="176" t="s">
        <v>155</v>
      </c>
      <c r="E545" s="177" t="s">
        <v>1</v>
      </c>
      <c r="F545" s="178" t="s">
        <v>937</v>
      </c>
      <c r="H545" s="179">
        <v>176.89</v>
      </c>
      <c r="I545" s="180"/>
      <c r="L545" s="175"/>
      <c r="M545" s="181"/>
      <c r="N545" s="182"/>
      <c r="O545" s="182"/>
      <c r="P545" s="182"/>
      <c r="Q545" s="182"/>
      <c r="R545" s="182"/>
      <c r="S545" s="182"/>
      <c r="T545" s="183"/>
      <c r="AT545" s="177" t="s">
        <v>155</v>
      </c>
      <c r="AU545" s="177" t="s">
        <v>85</v>
      </c>
      <c r="AV545" s="13" t="s">
        <v>85</v>
      </c>
      <c r="AW545" s="13" t="s">
        <v>32</v>
      </c>
      <c r="AX545" s="13" t="s">
        <v>83</v>
      </c>
      <c r="AY545" s="177" t="s">
        <v>129</v>
      </c>
    </row>
    <row r="546" spans="1:65" s="2" customFormat="1" ht="21.75" customHeight="1">
      <c r="A546" s="33"/>
      <c r="B546" s="161"/>
      <c r="C546" s="162" t="s">
        <v>938</v>
      </c>
      <c r="D546" s="162" t="s">
        <v>132</v>
      </c>
      <c r="E546" s="163" t="s">
        <v>939</v>
      </c>
      <c r="F546" s="164" t="s">
        <v>940</v>
      </c>
      <c r="G546" s="165" t="s">
        <v>392</v>
      </c>
      <c r="H546" s="166">
        <v>466.96</v>
      </c>
      <c r="I546" s="167"/>
      <c r="J546" s="168">
        <f>ROUND(I546*H546,2)</f>
        <v>0</v>
      </c>
      <c r="K546" s="164" t="s">
        <v>136</v>
      </c>
      <c r="L546" s="34"/>
      <c r="M546" s="169" t="s">
        <v>1</v>
      </c>
      <c r="N546" s="170" t="s">
        <v>40</v>
      </c>
      <c r="O546" s="59"/>
      <c r="P546" s="171">
        <f>O546*H546</f>
        <v>0</v>
      </c>
      <c r="Q546" s="171">
        <v>0</v>
      </c>
      <c r="R546" s="171">
        <f>Q546*H546</f>
        <v>0</v>
      </c>
      <c r="S546" s="171">
        <v>0</v>
      </c>
      <c r="T546" s="172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73" t="s">
        <v>148</v>
      </c>
      <c r="AT546" s="173" t="s">
        <v>132</v>
      </c>
      <c r="AU546" s="173" t="s">
        <v>85</v>
      </c>
      <c r="AY546" s="18" t="s">
        <v>129</v>
      </c>
      <c r="BE546" s="174">
        <f>IF(N546="základní",J546,0)</f>
        <v>0</v>
      </c>
      <c r="BF546" s="174">
        <f>IF(N546="snížená",J546,0)</f>
        <v>0</v>
      </c>
      <c r="BG546" s="174">
        <f>IF(N546="zákl. přenesená",J546,0)</f>
        <v>0</v>
      </c>
      <c r="BH546" s="174">
        <f>IF(N546="sníž. přenesená",J546,0)</f>
        <v>0</v>
      </c>
      <c r="BI546" s="174">
        <f>IF(N546="nulová",J546,0)</f>
        <v>0</v>
      </c>
      <c r="BJ546" s="18" t="s">
        <v>83</v>
      </c>
      <c r="BK546" s="174">
        <f>ROUND(I546*H546,2)</f>
        <v>0</v>
      </c>
      <c r="BL546" s="18" t="s">
        <v>148</v>
      </c>
      <c r="BM546" s="173" t="s">
        <v>941</v>
      </c>
    </row>
    <row r="547" spans="1:65" s="13" customFormat="1" ht="11.25">
      <c r="B547" s="175"/>
      <c r="D547" s="176" t="s">
        <v>155</v>
      </c>
      <c r="E547" s="177" t="s">
        <v>1</v>
      </c>
      <c r="F547" s="178" t="s">
        <v>942</v>
      </c>
      <c r="H547" s="179">
        <v>466.96</v>
      </c>
      <c r="I547" s="180"/>
      <c r="L547" s="175"/>
      <c r="M547" s="181"/>
      <c r="N547" s="182"/>
      <c r="O547" s="182"/>
      <c r="P547" s="182"/>
      <c r="Q547" s="182"/>
      <c r="R547" s="182"/>
      <c r="S547" s="182"/>
      <c r="T547" s="183"/>
      <c r="AT547" s="177" t="s">
        <v>155</v>
      </c>
      <c r="AU547" s="177" t="s">
        <v>85</v>
      </c>
      <c r="AV547" s="13" t="s">
        <v>85</v>
      </c>
      <c r="AW547" s="13" t="s">
        <v>32</v>
      </c>
      <c r="AX547" s="13" t="s">
        <v>83</v>
      </c>
      <c r="AY547" s="177" t="s">
        <v>129</v>
      </c>
    </row>
    <row r="548" spans="1:65" s="2" customFormat="1" ht="21.75" customHeight="1">
      <c r="A548" s="33"/>
      <c r="B548" s="161"/>
      <c r="C548" s="162" t="s">
        <v>943</v>
      </c>
      <c r="D548" s="162" t="s">
        <v>132</v>
      </c>
      <c r="E548" s="163" t="s">
        <v>944</v>
      </c>
      <c r="F548" s="164" t="s">
        <v>945</v>
      </c>
      <c r="G548" s="165" t="s">
        <v>392</v>
      </c>
      <c r="H548" s="166">
        <v>385.65</v>
      </c>
      <c r="I548" s="167"/>
      <c r="J548" s="168">
        <f>ROUND(I548*H548,2)</f>
        <v>0</v>
      </c>
      <c r="K548" s="164" t="s">
        <v>136</v>
      </c>
      <c r="L548" s="34"/>
      <c r="M548" s="169" t="s">
        <v>1</v>
      </c>
      <c r="N548" s="170" t="s">
        <v>40</v>
      </c>
      <c r="O548" s="59"/>
      <c r="P548" s="171">
        <f>O548*H548</f>
        <v>0</v>
      </c>
      <c r="Q548" s="171">
        <v>0</v>
      </c>
      <c r="R548" s="171">
        <f>Q548*H548</f>
        <v>0</v>
      </c>
      <c r="S548" s="171">
        <v>0</v>
      </c>
      <c r="T548" s="172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73" t="s">
        <v>148</v>
      </c>
      <c r="AT548" s="173" t="s">
        <v>132</v>
      </c>
      <c r="AU548" s="173" t="s">
        <v>85</v>
      </c>
      <c r="AY548" s="18" t="s">
        <v>129</v>
      </c>
      <c r="BE548" s="174">
        <f>IF(N548="základní",J548,0)</f>
        <v>0</v>
      </c>
      <c r="BF548" s="174">
        <f>IF(N548="snížená",J548,0)</f>
        <v>0</v>
      </c>
      <c r="BG548" s="174">
        <f>IF(N548="zákl. přenesená",J548,0)</f>
        <v>0</v>
      </c>
      <c r="BH548" s="174">
        <f>IF(N548="sníž. přenesená",J548,0)</f>
        <v>0</v>
      </c>
      <c r="BI548" s="174">
        <f>IF(N548="nulová",J548,0)</f>
        <v>0</v>
      </c>
      <c r="BJ548" s="18" t="s">
        <v>83</v>
      </c>
      <c r="BK548" s="174">
        <f>ROUND(I548*H548,2)</f>
        <v>0</v>
      </c>
      <c r="BL548" s="18" t="s">
        <v>148</v>
      </c>
      <c r="BM548" s="173" t="s">
        <v>946</v>
      </c>
    </row>
    <row r="549" spans="1:65" s="13" customFormat="1" ht="11.25">
      <c r="B549" s="175"/>
      <c r="D549" s="176" t="s">
        <v>155</v>
      </c>
      <c r="E549" s="177" t="s">
        <v>1</v>
      </c>
      <c r="F549" s="178" t="s">
        <v>947</v>
      </c>
      <c r="H549" s="179">
        <v>385.65</v>
      </c>
      <c r="I549" s="180"/>
      <c r="L549" s="175"/>
      <c r="M549" s="181"/>
      <c r="N549" s="182"/>
      <c r="O549" s="182"/>
      <c r="P549" s="182"/>
      <c r="Q549" s="182"/>
      <c r="R549" s="182"/>
      <c r="S549" s="182"/>
      <c r="T549" s="183"/>
      <c r="AT549" s="177" t="s">
        <v>155</v>
      </c>
      <c r="AU549" s="177" t="s">
        <v>85</v>
      </c>
      <c r="AV549" s="13" t="s">
        <v>85</v>
      </c>
      <c r="AW549" s="13" t="s">
        <v>32</v>
      </c>
      <c r="AX549" s="13" t="s">
        <v>83</v>
      </c>
      <c r="AY549" s="177" t="s">
        <v>129</v>
      </c>
    </row>
    <row r="550" spans="1:65" s="2" customFormat="1" ht="21.75" customHeight="1">
      <c r="A550" s="33"/>
      <c r="B550" s="161"/>
      <c r="C550" s="162" t="s">
        <v>948</v>
      </c>
      <c r="D550" s="162" t="s">
        <v>132</v>
      </c>
      <c r="E550" s="163" t="s">
        <v>949</v>
      </c>
      <c r="F550" s="164" t="s">
        <v>950</v>
      </c>
      <c r="G550" s="165" t="s">
        <v>392</v>
      </c>
      <c r="H550" s="166">
        <v>150.25</v>
      </c>
      <c r="I550" s="167"/>
      <c r="J550" s="168">
        <f>ROUND(I550*H550,2)</f>
        <v>0</v>
      </c>
      <c r="K550" s="164" t="s">
        <v>136</v>
      </c>
      <c r="L550" s="34"/>
      <c r="M550" s="169" t="s">
        <v>1</v>
      </c>
      <c r="N550" s="170" t="s">
        <v>40</v>
      </c>
      <c r="O550" s="59"/>
      <c r="P550" s="171">
        <f>O550*H550</f>
        <v>0</v>
      </c>
      <c r="Q550" s="171">
        <v>0</v>
      </c>
      <c r="R550" s="171">
        <f>Q550*H550</f>
        <v>0</v>
      </c>
      <c r="S550" s="171">
        <v>0</v>
      </c>
      <c r="T550" s="172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73" t="s">
        <v>148</v>
      </c>
      <c r="AT550" s="173" t="s">
        <v>132</v>
      </c>
      <c r="AU550" s="173" t="s">
        <v>85</v>
      </c>
      <c r="AY550" s="18" t="s">
        <v>129</v>
      </c>
      <c r="BE550" s="174">
        <f>IF(N550="základní",J550,0)</f>
        <v>0</v>
      </c>
      <c r="BF550" s="174">
        <f>IF(N550="snížená",J550,0)</f>
        <v>0</v>
      </c>
      <c r="BG550" s="174">
        <f>IF(N550="zákl. přenesená",J550,0)</f>
        <v>0</v>
      </c>
      <c r="BH550" s="174">
        <f>IF(N550="sníž. přenesená",J550,0)</f>
        <v>0</v>
      </c>
      <c r="BI550" s="174">
        <f>IF(N550="nulová",J550,0)</f>
        <v>0</v>
      </c>
      <c r="BJ550" s="18" t="s">
        <v>83</v>
      </c>
      <c r="BK550" s="174">
        <f>ROUND(I550*H550,2)</f>
        <v>0</v>
      </c>
      <c r="BL550" s="18" t="s">
        <v>148</v>
      </c>
      <c r="BM550" s="173" t="s">
        <v>951</v>
      </c>
    </row>
    <row r="551" spans="1:65" s="13" customFormat="1" ht="11.25">
      <c r="B551" s="175"/>
      <c r="D551" s="176" t="s">
        <v>155</v>
      </c>
      <c r="E551" s="177" t="s">
        <v>1</v>
      </c>
      <c r="F551" s="178" t="s">
        <v>952</v>
      </c>
      <c r="H551" s="179">
        <v>61.26</v>
      </c>
      <c r="I551" s="180"/>
      <c r="L551" s="175"/>
      <c r="M551" s="181"/>
      <c r="N551" s="182"/>
      <c r="O551" s="182"/>
      <c r="P551" s="182"/>
      <c r="Q551" s="182"/>
      <c r="R551" s="182"/>
      <c r="S551" s="182"/>
      <c r="T551" s="183"/>
      <c r="AT551" s="177" t="s">
        <v>155</v>
      </c>
      <c r="AU551" s="177" t="s">
        <v>85</v>
      </c>
      <c r="AV551" s="13" t="s">
        <v>85</v>
      </c>
      <c r="AW551" s="13" t="s">
        <v>32</v>
      </c>
      <c r="AX551" s="13" t="s">
        <v>75</v>
      </c>
      <c r="AY551" s="177" t="s">
        <v>129</v>
      </c>
    </row>
    <row r="552" spans="1:65" s="13" customFormat="1" ht="11.25">
      <c r="B552" s="175"/>
      <c r="D552" s="176" t="s">
        <v>155</v>
      </c>
      <c r="E552" s="177" t="s">
        <v>1</v>
      </c>
      <c r="F552" s="178" t="s">
        <v>953</v>
      </c>
      <c r="H552" s="179">
        <v>71.44</v>
      </c>
      <c r="I552" s="180"/>
      <c r="L552" s="175"/>
      <c r="M552" s="181"/>
      <c r="N552" s="182"/>
      <c r="O552" s="182"/>
      <c r="P552" s="182"/>
      <c r="Q552" s="182"/>
      <c r="R552" s="182"/>
      <c r="S552" s="182"/>
      <c r="T552" s="183"/>
      <c r="AT552" s="177" t="s">
        <v>155</v>
      </c>
      <c r="AU552" s="177" t="s">
        <v>85</v>
      </c>
      <c r="AV552" s="13" t="s">
        <v>85</v>
      </c>
      <c r="AW552" s="13" t="s">
        <v>32</v>
      </c>
      <c r="AX552" s="13" t="s">
        <v>75</v>
      </c>
      <c r="AY552" s="177" t="s">
        <v>129</v>
      </c>
    </row>
    <row r="553" spans="1:65" s="13" customFormat="1" ht="11.25">
      <c r="B553" s="175"/>
      <c r="D553" s="176" t="s">
        <v>155</v>
      </c>
      <c r="E553" s="177" t="s">
        <v>1</v>
      </c>
      <c r="F553" s="178" t="s">
        <v>932</v>
      </c>
      <c r="H553" s="179">
        <v>14.68</v>
      </c>
      <c r="I553" s="180"/>
      <c r="L553" s="175"/>
      <c r="M553" s="181"/>
      <c r="N553" s="182"/>
      <c r="O553" s="182"/>
      <c r="P553" s="182"/>
      <c r="Q553" s="182"/>
      <c r="R553" s="182"/>
      <c r="S553" s="182"/>
      <c r="T553" s="183"/>
      <c r="AT553" s="177" t="s">
        <v>155</v>
      </c>
      <c r="AU553" s="177" t="s">
        <v>85</v>
      </c>
      <c r="AV553" s="13" t="s">
        <v>85</v>
      </c>
      <c r="AW553" s="13" t="s">
        <v>32</v>
      </c>
      <c r="AX553" s="13" t="s">
        <v>75</v>
      </c>
      <c r="AY553" s="177" t="s">
        <v>129</v>
      </c>
    </row>
    <row r="554" spans="1:65" s="13" customFormat="1" ht="11.25">
      <c r="B554" s="175"/>
      <c r="D554" s="176" t="s">
        <v>155</v>
      </c>
      <c r="E554" s="177" t="s">
        <v>1</v>
      </c>
      <c r="F554" s="178" t="s">
        <v>923</v>
      </c>
      <c r="H554" s="179">
        <v>1.8</v>
      </c>
      <c r="I554" s="180"/>
      <c r="L554" s="175"/>
      <c r="M554" s="181"/>
      <c r="N554" s="182"/>
      <c r="O554" s="182"/>
      <c r="P554" s="182"/>
      <c r="Q554" s="182"/>
      <c r="R554" s="182"/>
      <c r="S554" s="182"/>
      <c r="T554" s="183"/>
      <c r="AT554" s="177" t="s">
        <v>155</v>
      </c>
      <c r="AU554" s="177" t="s">
        <v>85</v>
      </c>
      <c r="AV554" s="13" t="s">
        <v>85</v>
      </c>
      <c r="AW554" s="13" t="s">
        <v>32</v>
      </c>
      <c r="AX554" s="13" t="s">
        <v>75</v>
      </c>
      <c r="AY554" s="177" t="s">
        <v>129</v>
      </c>
    </row>
    <row r="555" spans="1:65" s="13" customFormat="1" ht="11.25">
      <c r="B555" s="175"/>
      <c r="D555" s="176" t="s">
        <v>155</v>
      </c>
      <c r="E555" s="177" t="s">
        <v>1</v>
      </c>
      <c r="F555" s="178" t="s">
        <v>924</v>
      </c>
      <c r="H555" s="179">
        <v>1.07</v>
      </c>
      <c r="I555" s="180"/>
      <c r="L555" s="175"/>
      <c r="M555" s="181"/>
      <c r="N555" s="182"/>
      <c r="O555" s="182"/>
      <c r="P555" s="182"/>
      <c r="Q555" s="182"/>
      <c r="R555" s="182"/>
      <c r="S555" s="182"/>
      <c r="T555" s="183"/>
      <c r="AT555" s="177" t="s">
        <v>155</v>
      </c>
      <c r="AU555" s="177" t="s">
        <v>85</v>
      </c>
      <c r="AV555" s="13" t="s">
        <v>85</v>
      </c>
      <c r="AW555" s="13" t="s">
        <v>32</v>
      </c>
      <c r="AX555" s="13" t="s">
        <v>75</v>
      </c>
      <c r="AY555" s="177" t="s">
        <v>129</v>
      </c>
    </row>
    <row r="556" spans="1:65" s="16" customFormat="1" ht="11.25">
      <c r="B556" s="204"/>
      <c r="D556" s="176" t="s">
        <v>155</v>
      </c>
      <c r="E556" s="205" t="s">
        <v>1</v>
      </c>
      <c r="F556" s="206" t="s">
        <v>205</v>
      </c>
      <c r="H556" s="207">
        <v>150.25</v>
      </c>
      <c r="I556" s="208"/>
      <c r="L556" s="204"/>
      <c r="M556" s="209"/>
      <c r="N556" s="210"/>
      <c r="O556" s="210"/>
      <c r="P556" s="210"/>
      <c r="Q556" s="210"/>
      <c r="R556" s="210"/>
      <c r="S556" s="210"/>
      <c r="T556" s="211"/>
      <c r="AT556" s="205" t="s">
        <v>155</v>
      </c>
      <c r="AU556" s="205" t="s">
        <v>85</v>
      </c>
      <c r="AV556" s="16" t="s">
        <v>148</v>
      </c>
      <c r="AW556" s="16" t="s">
        <v>32</v>
      </c>
      <c r="AX556" s="16" t="s">
        <v>83</v>
      </c>
      <c r="AY556" s="205" t="s">
        <v>129</v>
      </c>
    </row>
    <row r="557" spans="1:65" s="2" customFormat="1" ht="21.75" customHeight="1">
      <c r="A557" s="33"/>
      <c r="B557" s="161"/>
      <c r="C557" s="162" t="s">
        <v>954</v>
      </c>
      <c r="D557" s="162" t="s">
        <v>132</v>
      </c>
      <c r="E557" s="163" t="s">
        <v>955</v>
      </c>
      <c r="F557" s="164" t="s">
        <v>956</v>
      </c>
      <c r="G557" s="165" t="s">
        <v>392</v>
      </c>
      <c r="H557" s="166">
        <v>6.33</v>
      </c>
      <c r="I557" s="167"/>
      <c r="J557" s="168">
        <f>ROUND(I557*H557,2)</f>
        <v>0</v>
      </c>
      <c r="K557" s="164" t="s">
        <v>136</v>
      </c>
      <c r="L557" s="34"/>
      <c r="M557" s="169" t="s">
        <v>1</v>
      </c>
      <c r="N557" s="170" t="s">
        <v>40</v>
      </c>
      <c r="O557" s="59"/>
      <c r="P557" s="171">
        <f>O557*H557</f>
        <v>0</v>
      </c>
      <c r="Q557" s="171">
        <v>0</v>
      </c>
      <c r="R557" s="171">
        <f>Q557*H557</f>
        <v>0</v>
      </c>
      <c r="S557" s="171">
        <v>0</v>
      </c>
      <c r="T557" s="172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73" t="s">
        <v>148</v>
      </c>
      <c r="AT557" s="173" t="s">
        <v>132</v>
      </c>
      <c r="AU557" s="173" t="s">
        <v>85</v>
      </c>
      <c r="AY557" s="18" t="s">
        <v>129</v>
      </c>
      <c r="BE557" s="174">
        <f>IF(N557="základní",J557,0)</f>
        <v>0</v>
      </c>
      <c r="BF557" s="174">
        <f>IF(N557="snížená",J557,0)</f>
        <v>0</v>
      </c>
      <c r="BG557" s="174">
        <f>IF(N557="zákl. přenesená",J557,0)</f>
        <v>0</v>
      </c>
      <c r="BH557" s="174">
        <f>IF(N557="sníž. přenesená",J557,0)</f>
        <v>0</v>
      </c>
      <c r="BI557" s="174">
        <f>IF(N557="nulová",J557,0)</f>
        <v>0</v>
      </c>
      <c r="BJ557" s="18" t="s">
        <v>83</v>
      </c>
      <c r="BK557" s="174">
        <f>ROUND(I557*H557,2)</f>
        <v>0</v>
      </c>
      <c r="BL557" s="18" t="s">
        <v>148</v>
      </c>
      <c r="BM557" s="173" t="s">
        <v>957</v>
      </c>
    </row>
    <row r="558" spans="1:65" s="13" customFormat="1" ht="11.25">
      <c r="B558" s="175"/>
      <c r="D558" s="176" t="s">
        <v>155</v>
      </c>
      <c r="E558" s="177" t="s">
        <v>1</v>
      </c>
      <c r="F558" s="178" t="s">
        <v>958</v>
      </c>
      <c r="H558" s="179">
        <v>6.33</v>
      </c>
      <c r="I558" s="180"/>
      <c r="L558" s="175"/>
      <c r="M558" s="181"/>
      <c r="N558" s="182"/>
      <c r="O558" s="182"/>
      <c r="P558" s="182"/>
      <c r="Q558" s="182"/>
      <c r="R558" s="182"/>
      <c r="S558" s="182"/>
      <c r="T558" s="183"/>
      <c r="AT558" s="177" t="s">
        <v>155</v>
      </c>
      <c r="AU558" s="177" t="s">
        <v>85</v>
      </c>
      <c r="AV558" s="13" t="s">
        <v>85</v>
      </c>
      <c r="AW558" s="13" t="s">
        <v>32</v>
      </c>
      <c r="AX558" s="13" t="s">
        <v>83</v>
      </c>
      <c r="AY558" s="177" t="s">
        <v>129</v>
      </c>
    </row>
    <row r="559" spans="1:65" s="2" customFormat="1" ht="21.75" customHeight="1">
      <c r="A559" s="33"/>
      <c r="B559" s="161"/>
      <c r="C559" s="162" t="s">
        <v>959</v>
      </c>
      <c r="D559" s="162" t="s">
        <v>132</v>
      </c>
      <c r="E559" s="163" t="s">
        <v>960</v>
      </c>
      <c r="F559" s="164" t="s">
        <v>961</v>
      </c>
      <c r="G559" s="165" t="s">
        <v>392</v>
      </c>
      <c r="H559" s="166">
        <v>199.38</v>
      </c>
      <c r="I559" s="167"/>
      <c r="J559" s="168">
        <f>ROUND(I559*H559,2)</f>
        <v>0</v>
      </c>
      <c r="K559" s="164" t="s">
        <v>136</v>
      </c>
      <c r="L559" s="34"/>
      <c r="M559" s="169" t="s">
        <v>1</v>
      </c>
      <c r="N559" s="170" t="s">
        <v>40</v>
      </c>
      <c r="O559" s="59"/>
      <c r="P559" s="171">
        <f>O559*H559</f>
        <v>0</v>
      </c>
      <c r="Q559" s="171">
        <v>0</v>
      </c>
      <c r="R559" s="171">
        <f>Q559*H559</f>
        <v>0</v>
      </c>
      <c r="S559" s="171">
        <v>0</v>
      </c>
      <c r="T559" s="172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73" t="s">
        <v>148</v>
      </c>
      <c r="AT559" s="173" t="s">
        <v>132</v>
      </c>
      <c r="AU559" s="173" t="s">
        <v>85</v>
      </c>
      <c r="AY559" s="18" t="s">
        <v>129</v>
      </c>
      <c r="BE559" s="174">
        <f>IF(N559="základní",J559,0)</f>
        <v>0</v>
      </c>
      <c r="BF559" s="174">
        <f>IF(N559="snížená",J559,0)</f>
        <v>0</v>
      </c>
      <c r="BG559" s="174">
        <f>IF(N559="zákl. přenesená",J559,0)</f>
        <v>0</v>
      </c>
      <c r="BH559" s="174">
        <f>IF(N559="sníž. přenesená",J559,0)</f>
        <v>0</v>
      </c>
      <c r="BI559" s="174">
        <f>IF(N559="nulová",J559,0)</f>
        <v>0</v>
      </c>
      <c r="BJ559" s="18" t="s">
        <v>83</v>
      </c>
      <c r="BK559" s="174">
        <f>ROUND(I559*H559,2)</f>
        <v>0</v>
      </c>
      <c r="BL559" s="18" t="s">
        <v>148</v>
      </c>
      <c r="BM559" s="173" t="s">
        <v>962</v>
      </c>
    </row>
    <row r="560" spans="1:65" s="13" customFormat="1" ht="11.25">
      <c r="B560" s="175"/>
      <c r="D560" s="176" t="s">
        <v>155</v>
      </c>
      <c r="E560" s="177" t="s">
        <v>1</v>
      </c>
      <c r="F560" s="178" t="s">
        <v>901</v>
      </c>
      <c r="H560" s="179">
        <v>199.38</v>
      </c>
      <c r="I560" s="180"/>
      <c r="L560" s="175"/>
      <c r="M560" s="181"/>
      <c r="N560" s="182"/>
      <c r="O560" s="182"/>
      <c r="P560" s="182"/>
      <c r="Q560" s="182"/>
      <c r="R560" s="182"/>
      <c r="S560" s="182"/>
      <c r="T560" s="183"/>
      <c r="AT560" s="177" t="s">
        <v>155</v>
      </c>
      <c r="AU560" s="177" t="s">
        <v>85</v>
      </c>
      <c r="AV560" s="13" t="s">
        <v>85</v>
      </c>
      <c r="AW560" s="13" t="s">
        <v>32</v>
      </c>
      <c r="AX560" s="13" t="s">
        <v>83</v>
      </c>
      <c r="AY560" s="177" t="s">
        <v>129</v>
      </c>
    </row>
    <row r="561" spans="1:65" s="12" customFormat="1" ht="22.9" customHeight="1">
      <c r="B561" s="148"/>
      <c r="D561" s="149" t="s">
        <v>74</v>
      </c>
      <c r="E561" s="159" t="s">
        <v>963</v>
      </c>
      <c r="F561" s="159" t="s">
        <v>964</v>
      </c>
      <c r="I561" s="151"/>
      <c r="J561" s="160">
        <f>BK561</f>
        <v>0</v>
      </c>
      <c r="L561" s="148"/>
      <c r="M561" s="153"/>
      <c r="N561" s="154"/>
      <c r="O561" s="154"/>
      <c r="P561" s="155">
        <f>P562</f>
        <v>0</v>
      </c>
      <c r="Q561" s="154"/>
      <c r="R561" s="155">
        <f>R562</f>
        <v>0</v>
      </c>
      <c r="S561" s="154"/>
      <c r="T561" s="156">
        <f>T562</f>
        <v>0</v>
      </c>
      <c r="AR561" s="149" t="s">
        <v>83</v>
      </c>
      <c r="AT561" s="157" t="s">
        <v>74</v>
      </c>
      <c r="AU561" s="157" t="s">
        <v>83</v>
      </c>
      <c r="AY561" s="149" t="s">
        <v>129</v>
      </c>
      <c r="BK561" s="158">
        <f>BK562</f>
        <v>0</v>
      </c>
    </row>
    <row r="562" spans="1:65" s="2" customFormat="1" ht="21.75" customHeight="1">
      <c r="A562" s="33"/>
      <c r="B562" s="161"/>
      <c r="C562" s="162" t="s">
        <v>965</v>
      </c>
      <c r="D562" s="162" t="s">
        <v>132</v>
      </c>
      <c r="E562" s="163" t="s">
        <v>966</v>
      </c>
      <c r="F562" s="164" t="s">
        <v>967</v>
      </c>
      <c r="G562" s="165" t="s">
        <v>392</v>
      </c>
      <c r="H562" s="166">
        <v>459.44499999999999</v>
      </c>
      <c r="I562" s="167"/>
      <c r="J562" s="168">
        <f>ROUND(I562*H562,2)</f>
        <v>0</v>
      </c>
      <c r="K562" s="164" t="s">
        <v>136</v>
      </c>
      <c r="L562" s="34"/>
      <c r="M562" s="169" t="s">
        <v>1</v>
      </c>
      <c r="N562" s="170" t="s">
        <v>40</v>
      </c>
      <c r="O562" s="59"/>
      <c r="P562" s="171">
        <f>O562*H562</f>
        <v>0</v>
      </c>
      <c r="Q562" s="171">
        <v>0</v>
      </c>
      <c r="R562" s="171">
        <f>Q562*H562</f>
        <v>0</v>
      </c>
      <c r="S562" s="171">
        <v>0</v>
      </c>
      <c r="T562" s="172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73" t="s">
        <v>148</v>
      </c>
      <c r="AT562" s="173" t="s">
        <v>132</v>
      </c>
      <c r="AU562" s="173" t="s">
        <v>85</v>
      </c>
      <c r="AY562" s="18" t="s">
        <v>129</v>
      </c>
      <c r="BE562" s="174">
        <f>IF(N562="základní",J562,0)</f>
        <v>0</v>
      </c>
      <c r="BF562" s="174">
        <f>IF(N562="snížená",J562,0)</f>
        <v>0</v>
      </c>
      <c r="BG562" s="174">
        <f>IF(N562="zákl. přenesená",J562,0)</f>
        <v>0</v>
      </c>
      <c r="BH562" s="174">
        <f>IF(N562="sníž. přenesená",J562,0)</f>
        <v>0</v>
      </c>
      <c r="BI562" s="174">
        <f>IF(N562="nulová",J562,0)</f>
        <v>0</v>
      </c>
      <c r="BJ562" s="18" t="s">
        <v>83</v>
      </c>
      <c r="BK562" s="174">
        <f>ROUND(I562*H562,2)</f>
        <v>0</v>
      </c>
      <c r="BL562" s="18" t="s">
        <v>148</v>
      </c>
      <c r="BM562" s="173" t="s">
        <v>968</v>
      </c>
    </row>
    <row r="563" spans="1:65" s="12" customFormat="1" ht="25.9" customHeight="1">
      <c r="B563" s="148"/>
      <c r="D563" s="149" t="s">
        <v>74</v>
      </c>
      <c r="E563" s="150" t="s">
        <v>969</v>
      </c>
      <c r="F563" s="150" t="s">
        <v>970</v>
      </c>
      <c r="I563" s="151"/>
      <c r="J563" s="152">
        <f>BK563</f>
        <v>0</v>
      </c>
      <c r="L563" s="148"/>
      <c r="M563" s="153"/>
      <c r="N563" s="154"/>
      <c r="O563" s="154"/>
      <c r="P563" s="155">
        <f>P564</f>
        <v>0</v>
      </c>
      <c r="Q563" s="154"/>
      <c r="R563" s="155">
        <f>R564</f>
        <v>1.83E-3</v>
      </c>
      <c r="S563" s="154"/>
      <c r="T563" s="156">
        <f>T564</f>
        <v>0</v>
      </c>
      <c r="AR563" s="149" t="s">
        <v>85</v>
      </c>
      <c r="AT563" s="157" t="s">
        <v>74</v>
      </c>
      <c r="AU563" s="157" t="s">
        <v>75</v>
      </c>
      <c r="AY563" s="149" t="s">
        <v>129</v>
      </c>
      <c r="BK563" s="158">
        <f>BK564</f>
        <v>0</v>
      </c>
    </row>
    <row r="564" spans="1:65" s="12" customFormat="1" ht="22.9" customHeight="1">
      <c r="B564" s="148"/>
      <c r="D564" s="149" t="s">
        <v>74</v>
      </c>
      <c r="E564" s="159" t="s">
        <v>971</v>
      </c>
      <c r="F564" s="159" t="s">
        <v>972</v>
      </c>
      <c r="I564" s="151"/>
      <c r="J564" s="160">
        <f>BK564</f>
        <v>0</v>
      </c>
      <c r="L564" s="148"/>
      <c r="M564" s="153"/>
      <c r="N564" s="154"/>
      <c r="O564" s="154"/>
      <c r="P564" s="155">
        <f>SUM(P565:P568)</f>
        <v>0</v>
      </c>
      <c r="Q564" s="154"/>
      <c r="R564" s="155">
        <f>SUM(R565:R568)</f>
        <v>1.83E-3</v>
      </c>
      <c r="S564" s="154"/>
      <c r="T564" s="156">
        <f>SUM(T565:T568)</f>
        <v>0</v>
      </c>
      <c r="AR564" s="149" t="s">
        <v>85</v>
      </c>
      <c r="AT564" s="157" t="s">
        <v>74</v>
      </c>
      <c r="AU564" s="157" t="s">
        <v>83</v>
      </c>
      <c r="AY564" s="149" t="s">
        <v>129</v>
      </c>
      <c r="BK564" s="158">
        <f>SUM(BK565:BK568)</f>
        <v>0</v>
      </c>
    </row>
    <row r="565" spans="1:65" s="2" customFormat="1" ht="21.75" customHeight="1">
      <c r="A565" s="33"/>
      <c r="B565" s="161"/>
      <c r="C565" s="162" t="s">
        <v>973</v>
      </c>
      <c r="D565" s="162" t="s">
        <v>132</v>
      </c>
      <c r="E565" s="163" t="s">
        <v>974</v>
      </c>
      <c r="F565" s="164" t="s">
        <v>975</v>
      </c>
      <c r="G565" s="165" t="s">
        <v>246</v>
      </c>
      <c r="H565" s="166">
        <v>61</v>
      </c>
      <c r="I565" s="167"/>
      <c r="J565" s="168">
        <f>ROUND(I565*H565,2)</f>
        <v>0</v>
      </c>
      <c r="K565" s="164" t="s">
        <v>1</v>
      </c>
      <c r="L565" s="34"/>
      <c r="M565" s="169" t="s">
        <v>1</v>
      </c>
      <c r="N565" s="170" t="s">
        <v>40</v>
      </c>
      <c r="O565" s="59"/>
      <c r="P565" s="171">
        <f>O565*H565</f>
        <v>0</v>
      </c>
      <c r="Q565" s="171">
        <v>3.0000000000000001E-5</v>
      </c>
      <c r="R565" s="171">
        <f>Q565*H565</f>
        <v>1.83E-3</v>
      </c>
      <c r="S565" s="171">
        <v>0</v>
      </c>
      <c r="T565" s="172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73" t="s">
        <v>287</v>
      </c>
      <c r="AT565" s="173" t="s">
        <v>132</v>
      </c>
      <c r="AU565" s="173" t="s">
        <v>85</v>
      </c>
      <c r="AY565" s="18" t="s">
        <v>129</v>
      </c>
      <c r="BE565" s="174">
        <f>IF(N565="základní",J565,0)</f>
        <v>0</v>
      </c>
      <c r="BF565" s="174">
        <f>IF(N565="snížená",J565,0)</f>
        <v>0</v>
      </c>
      <c r="BG565" s="174">
        <f>IF(N565="zákl. přenesená",J565,0)</f>
        <v>0</v>
      </c>
      <c r="BH565" s="174">
        <f>IF(N565="sníž. přenesená",J565,0)</f>
        <v>0</v>
      </c>
      <c r="BI565" s="174">
        <f>IF(N565="nulová",J565,0)</f>
        <v>0</v>
      </c>
      <c r="BJ565" s="18" t="s">
        <v>83</v>
      </c>
      <c r="BK565" s="174">
        <f>ROUND(I565*H565,2)</f>
        <v>0</v>
      </c>
      <c r="BL565" s="18" t="s">
        <v>287</v>
      </c>
      <c r="BM565" s="173" t="s">
        <v>976</v>
      </c>
    </row>
    <row r="566" spans="1:65" s="13" customFormat="1" ht="11.25">
      <c r="B566" s="175"/>
      <c r="D566" s="176" t="s">
        <v>155</v>
      </c>
      <c r="E566" s="177" t="s">
        <v>1</v>
      </c>
      <c r="F566" s="178" t="s">
        <v>977</v>
      </c>
      <c r="H566" s="179">
        <v>24</v>
      </c>
      <c r="I566" s="180"/>
      <c r="L566" s="175"/>
      <c r="M566" s="181"/>
      <c r="N566" s="182"/>
      <c r="O566" s="182"/>
      <c r="P566" s="182"/>
      <c r="Q566" s="182"/>
      <c r="R566" s="182"/>
      <c r="S566" s="182"/>
      <c r="T566" s="183"/>
      <c r="AT566" s="177" t="s">
        <v>155</v>
      </c>
      <c r="AU566" s="177" t="s">
        <v>85</v>
      </c>
      <c r="AV566" s="13" t="s">
        <v>85</v>
      </c>
      <c r="AW566" s="13" t="s">
        <v>32</v>
      </c>
      <c r="AX566" s="13" t="s">
        <v>75</v>
      </c>
      <c r="AY566" s="177" t="s">
        <v>129</v>
      </c>
    </row>
    <row r="567" spans="1:65" s="13" customFormat="1" ht="11.25">
      <c r="B567" s="175"/>
      <c r="D567" s="176" t="s">
        <v>155</v>
      </c>
      <c r="E567" s="177" t="s">
        <v>1</v>
      </c>
      <c r="F567" s="178" t="s">
        <v>978</v>
      </c>
      <c r="H567" s="179">
        <v>37</v>
      </c>
      <c r="I567" s="180"/>
      <c r="L567" s="175"/>
      <c r="M567" s="181"/>
      <c r="N567" s="182"/>
      <c r="O567" s="182"/>
      <c r="P567" s="182"/>
      <c r="Q567" s="182"/>
      <c r="R567" s="182"/>
      <c r="S567" s="182"/>
      <c r="T567" s="183"/>
      <c r="AT567" s="177" t="s">
        <v>155</v>
      </c>
      <c r="AU567" s="177" t="s">
        <v>85</v>
      </c>
      <c r="AV567" s="13" t="s">
        <v>85</v>
      </c>
      <c r="AW567" s="13" t="s">
        <v>32</v>
      </c>
      <c r="AX567" s="13" t="s">
        <v>75</v>
      </c>
      <c r="AY567" s="177" t="s">
        <v>129</v>
      </c>
    </row>
    <row r="568" spans="1:65" s="16" customFormat="1" ht="11.25">
      <c r="B568" s="204"/>
      <c r="D568" s="176" t="s">
        <v>155</v>
      </c>
      <c r="E568" s="205" t="s">
        <v>1</v>
      </c>
      <c r="F568" s="206" t="s">
        <v>205</v>
      </c>
      <c r="H568" s="207">
        <v>61</v>
      </c>
      <c r="I568" s="208"/>
      <c r="L568" s="204"/>
      <c r="M568" s="222"/>
      <c r="N568" s="223"/>
      <c r="O568" s="223"/>
      <c r="P568" s="223"/>
      <c r="Q568" s="223"/>
      <c r="R568" s="223"/>
      <c r="S568" s="223"/>
      <c r="T568" s="224"/>
      <c r="AT568" s="205" t="s">
        <v>155</v>
      </c>
      <c r="AU568" s="205" t="s">
        <v>85</v>
      </c>
      <c r="AV568" s="16" t="s">
        <v>148</v>
      </c>
      <c r="AW568" s="16" t="s">
        <v>32</v>
      </c>
      <c r="AX568" s="16" t="s">
        <v>83</v>
      </c>
      <c r="AY568" s="205" t="s">
        <v>129</v>
      </c>
    </row>
    <row r="569" spans="1:65" s="2" customFormat="1" ht="6.95" customHeight="1">
      <c r="A569" s="33"/>
      <c r="B569" s="48"/>
      <c r="C569" s="49"/>
      <c r="D569" s="49"/>
      <c r="E569" s="49"/>
      <c r="F569" s="49"/>
      <c r="G569" s="49"/>
      <c r="H569" s="49"/>
      <c r="I569" s="121"/>
      <c r="J569" s="49"/>
      <c r="K569" s="49"/>
      <c r="L569" s="34"/>
      <c r="M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</row>
  </sheetData>
  <autoFilter ref="C126:K568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4" t="str">
        <f>'Rekapitulace stavby'!K6</f>
        <v>REKONSTRUKCE CHODNÍKŮ V ULICI PŘEMYSLOVA, PŘELOUČ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25" t="s">
        <v>979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22. 3. 2019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9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'Rekapitulace stavby'!E14</f>
        <v>Vyplň údaj</v>
      </c>
      <c r="F18" s="247"/>
      <c r="G18" s="247"/>
      <c r="H18" s="247"/>
      <c r="I18" s="9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9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9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ROUND((SUM(BE120:BE152)),  2)</f>
        <v>0</v>
      </c>
      <c r="G33" s="33"/>
      <c r="H33" s="33"/>
      <c r="I33" s="108">
        <v>0.21</v>
      </c>
      <c r="J33" s="107">
        <f>ROUND(((SUM(BE120:BE152))*I33),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ROUND((SUM(BF120:BF152)),  2)</f>
        <v>0</v>
      </c>
      <c r="G34" s="33"/>
      <c r="H34" s="33"/>
      <c r="I34" s="108">
        <v>0.15</v>
      </c>
      <c r="J34" s="107">
        <f>ROUND(((SUM(BF120:BF152))*I34),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ROUND((SUM(BG120:BG152)),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ROUND((SUM(BH120:BH152)),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ROUND((SUM(BI120:BI152)),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REKONSTRUKCE CHODNÍKŮ V ULICI PŘEMYSLOVA, PŘELOUČ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25" t="str">
        <f>E9</f>
        <v>SO 101.2 - KOMUNIKACE A CHODNÍKY - způsobilé výdaje na vedlejší aktivity projektu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98" t="s">
        <v>22</v>
      </c>
      <c r="J89" s="56" t="str">
        <f>IF(J12="","",J12)</f>
        <v>22. 3. 2019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9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8" t="s">
        <v>33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174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10" customFormat="1" ht="19.899999999999999" customHeight="1">
      <c r="B98" s="132"/>
      <c r="D98" s="133" t="s">
        <v>178</v>
      </c>
      <c r="E98" s="134"/>
      <c r="F98" s="134"/>
      <c r="G98" s="134"/>
      <c r="H98" s="134"/>
      <c r="I98" s="135"/>
      <c r="J98" s="136">
        <f>J135</f>
        <v>0</v>
      </c>
      <c r="L98" s="132"/>
    </row>
    <row r="99" spans="1:31" s="10" customFormat="1" ht="19.899999999999999" customHeight="1">
      <c r="B99" s="132"/>
      <c r="D99" s="133" t="s">
        <v>181</v>
      </c>
      <c r="E99" s="134"/>
      <c r="F99" s="134"/>
      <c r="G99" s="134"/>
      <c r="H99" s="134"/>
      <c r="I99" s="135"/>
      <c r="J99" s="136">
        <f>J142</f>
        <v>0</v>
      </c>
      <c r="L99" s="132"/>
    </row>
    <row r="100" spans="1:31" s="10" customFormat="1" ht="19.899999999999999" customHeight="1">
      <c r="B100" s="132"/>
      <c r="D100" s="133" t="s">
        <v>182</v>
      </c>
      <c r="E100" s="134"/>
      <c r="F100" s="134"/>
      <c r="G100" s="134"/>
      <c r="H100" s="134"/>
      <c r="I100" s="135"/>
      <c r="J100" s="136">
        <f>J151</f>
        <v>0</v>
      </c>
      <c r="L100" s="132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113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64" t="str">
        <f>E7</f>
        <v>REKONSTRUKCE CHODNÍKŮ V ULICI PŘEMYSLOVA, PŘELOUČ</v>
      </c>
      <c r="F110" s="265"/>
      <c r="G110" s="265"/>
      <c r="H110" s="265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102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75" customHeight="1">
      <c r="A112" s="33"/>
      <c r="B112" s="34"/>
      <c r="C112" s="33"/>
      <c r="D112" s="33"/>
      <c r="E112" s="225" t="str">
        <f>E9</f>
        <v>SO 101.2 - KOMUNIKACE A CHODNÍKY - způsobilé výdaje na vedlejší aktivity projektu</v>
      </c>
      <c r="F112" s="266"/>
      <c r="G112" s="266"/>
      <c r="H112" s="266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Přelouč</v>
      </c>
      <c r="G114" s="33"/>
      <c r="H114" s="33"/>
      <c r="I114" s="98" t="s">
        <v>22</v>
      </c>
      <c r="J114" s="56" t="str">
        <f>IF(J12="","",J12)</f>
        <v>22. 3. 2019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24</v>
      </c>
      <c r="D116" s="33"/>
      <c r="E116" s="33"/>
      <c r="F116" s="26" t="str">
        <f>E15</f>
        <v>Město Přelouč</v>
      </c>
      <c r="G116" s="33"/>
      <c r="H116" s="33"/>
      <c r="I116" s="98" t="s">
        <v>30</v>
      </c>
      <c r="J116" s="31" t="str">
        <f>E21</f>
        <v>VDI PROJEKT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98" t="s">
        <v>33</v>
      </c>
      <c r="J117" s="31" t="str">
        <f>E24</f>
        <v>VDI PROJEKT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37"/>
      <c r="B119" s="138"/>
      <c r="C119" s="139" t="s">
        <v>114</v>
      </c>
      <c r="D119" s="140" t="s">
        <v>60</v>
      </c>
      <c r="E119" s="140" t="s">
        <v>56</v>
      </c>
      <c r="F119" s="140" t="s">
        <v>57</v>
      </c>
      <c r="G119" s="140" t="s">
        <v>115</v>
      </c>
      <c r="H119" s="140" t="s">
        <v>116</v>
      </c>
      <c r="I119" s="141" t="s">
        <v>117</v>
      </c>
      <c r="J119" s="140" t="s">
        <v>106</v>
      </c>
      <c r="K119" s="142" t="s">
        <v>118</v>
      </c>
      <c r="L119" s="143"/>
      <c r="M119" s="63" t="s">
        <v>1</v>
      </c>
      <c r="N119" s="64" t="s">
        <v>39</v>
      </c>
      <c r="O119" s="64" t="s">
        <v>119</v>
      </c>
      <c r="P119" s="64" t="s">
        <v>120</v>
      </c>
      <c r="Q119" s="64" t="s">
        <v>121</v>
      </c>
      <c r="R119" s="64" t="s">
        <v>122</v>
      </c>
      <c r="S119" s="64" t="s">
        <v>123</v>
      </c>
      <c r="T119" s="65" t="s">
        <v>124</v>
      </c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</row>
    <row r="120" spans="1:65" s="2" customFormat="1" ht="22.9" customHeight="1">
      <c r="A120" s="33"/>
      <c r="B120" s="34"/>
      <c r="C120" s="70" t="s">
        <v>125</v>
      </c>
      <c r="D120" s="33"/>
      <c r="E120" s="33"/>
      <c r="F120" s="33"/>
      <c r="G120" s="33"/>
      <c r="H120" s="33"/>
      <c r="I120" s="97"/>
      <c r="J120" s="144">
        <f>BK120</f>
        <v>0</v>
      </c>
      <c r="K120" s="33"/>
      <c r="L120" s="34"/>
      <c r="M120" s="66"/>
      <c r="N120" s="57"/>
      <c r="O120" s="67"/>
      <c r="P120" s="145">
        <f>P121</f>
        <v>0</v>
      </c>
      <c r="Q120" s="67"/>
      <c r="R120" s="145">
        <f>R121</f>
        <v>2.5288999999999999E-2</v>
      </c>
      <c r="S120" s="67"/>
      <c r="T120" s="146">
        <f>T121</f>
        <v>67.012900000000002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108</v>
      </c>
      <c r="BK120" s="147">
        <f>BK121</f>
        <v>0</v>
      </c>
    </row>
    <row r="121" spans="1:65" s="12" customFormat="1" ht="25.9" customHeight="1">
      <c r="B121" s="148"/>
      <c r="D121" s="149" t="s">
        <v>74</v>
      </c>
      <c r="E121" s="150" t="s">
        <v>185</v>
      </c>
      <c r="F121" s="150" t="s">
        <v>186</v>
      </c>
      <c r="I121" s="151"/>
      <c r="J121" s="152">
        <f>BK121</f>
        <v>0</v>
      </c>
      <c r="L121" s="148"/>
      <c r="M121" s="153"/>
      <c r="N121" s="154"/>
      <c r="O121" s="154"/>
      <c r="P121" s="155">
        <f>P122+SUM(P123:P135)+P142+P151</f>
        <v>0</v>
      </c>
      <c r="Q121" s="154"/>
      <c r="R121" s="155">
        <f>R122+SUM(R123:R135)+R142+R151</f>
        <v>2.5288999999999999E-2</v>
      </c>
      <c r="S121" s="154"/>
      <c r="T121" s="156">
        <f>T122+SUM(T123:T135)+T142+T151</f>
        <v>67.012900000000002</v>
      </c>
      <c r="AR121" s="149" t="s">
        <v>83</v>
      </c>
      <c r="AT121" s="157" t="s">
        <v>74</v>
      </c>
      <c r="AU121" s="157" t="s">
        <v>75</v>
      </c>
      <c r="AY121" s="149" t="s">
        <v>129</v>
      </c>
      <c r="BK121" s="158">
        <f>BK122+SUM(BK123:BK135)+BK142+BK151</f>
        <v>0</v>
      </c>
    </row>
    <row r="122" spans="1:65" s="2" customFormat="1" ht="21.75" customHeight="1">
      <c r="A122" s="33"/>
      <c r="B122" s="161"/>
      <c r="C122" s="162" t="s">
        <v>83</v>
      </c>
      <c r="D122" s="162" t="s">
        <v>132</v>
      </c>
      <c r="E122" s="163" t="s">
        <v>980</v>
      </c>
      <c r="F122" s="164" t="s">
        <v>981</v>
      </c>
      <c r="G122" s="165" t="s">
        <v>190</v>
      </c>
      <c r="H122" s="166">
        <v>453.3</v>
      </c>
      <c r="I122" s="167"/>
      <c r="J122" s="168">
        <f>ROUND(I122*H122,2)</f>
        <v>0</v>
      </c>
      <c r="K122" s="164" t="s">
        <v>136</v>
      </c>
      <c r="L122" s="34"/>
      <c r="M122" s="169" t="s">
        <v>1</v>
      </c>
      <c r="N122" s="170" t="s">
        <v>40</v>
      </c>
      <c r="O122" s="59"/>
      <c r="P122" s="171">
        <f>O122*H122</f>
        <v>0</v>
      </c>
      <c r="Q122" s="171">
        <v>3.0000000000000001E-5</v>
      </c>
      <c r="R122" s="171">
        <f>Q122*H122</f>
        <v>1.3599E-2</v>
      </c>
      <c r="S122" s="171">
        <v>7.6999999999999999E-2</v>
      </c>
      <c r="T122" s="172">
        <f>S122*H122</f>
        <v>34.9041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3" t="s">
        <v>148</v>
      </c>
      <c r="AT122" s="173" t="s">
        <v>132</v>
      </c>
      <c r="AU122" s="173" t="s">
        <v>83</v>
      </c>
      <c r="AY122" s="18" t="s">
        <v>129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8" t="s">
        <v>83</v>
      </c>
      <c r="BK122" s="174">
        <f>ROUND(I122*H122,2)</f>
        <v>0</v>
      </c>
      <c r="BL122" s="18" t="s">
        <v>148</v>
      </c>
      <c r="BM122" s="173" t="s">
        <v>982</v>
      </c>
    </row>
    <row r="123" spans="1:65" s="13" customFormat="1" ht="11.25">
      <c r="B123" s="175"/>
      <c r="D123" s="176" t="s">
        <v>155</v>
      </c>
      <c r="E123" s="177" t="s">
        <v>1</v>
      </c>
      <c r="F123" s="178" t="s">
        <v>983</v>
      </c>
      <c r="H123" s="179">
        <v>34.4</v>
      </c>
      <c r="I123" s="180"/>
      <c r="L123" s="175"/>
      <c r="M123" s="181"/>
      <c r="N123" s="182"/>
      <c r="O123" s="182"/>
      <c r="P123" s="182"/>
      <c r="Q123" s="182"/>
      <c r="R123" s="182"/>
      <c r="S123" s="182"/>
      <c r="T123" s="183"/>
      <c r="AT123" s="177" t="s">
        <v>155</v>
      </c>
      <c r="AU123" s="177" t="s">
        <v>83</v>
      </c>
      <c r="AV123" s="13" t="s">
        <v>85</v>
      </c>
      <c r="AW123" s="13" t="s">
        <v>32</v>
      </c>
      <c r="AX123" s="13" t="s">
        <v>75</v>
      </c>
      <c r="AY123" s="177" t="s">
        <v>129</v>
      </c>
    </row>
    <row r="124" spans="1:65" s="13" customFormat="1" ht="11.25">
      <c r="B124" s="175"/>
      <c r="D124" s="176" t="s">
        <v>155</v>
      </c>
      <c r="E124" s="177" t="s">
        <v>1</v>
      </c>
      <c r="F124" s="178" t="s">
        <v>984</v>
      </c>
      <c r="H124" s="179">
        <v>210.2</v>
      </c>
      <c r="I124" s="180"/>
      <c r="L124" s="175"/>
      <c r="M124" s="181"/>
      <c r="N124" s="182"/>
      <c r="O124" s="182"/>
      <c r="P124" s="182"/>
      <c r="Q124" s="182"/>
      <c r="R124" s="182"/>
      <c r="S124" s="182"/>
      <c r="T124" s="183"/>
      <c r="AT124" s="177" t="s">
        <v>155</v>
      </c>
      <c r="AU124" s="177" t="s">
        <v>83</v>
      </c>
      <c r="AV124" s="13" t="s">
        <v>85</v>
      </c>
      <c r="AW124" s="13" t="s">
        <v>32</v>
      </c>
      <c r="AX124" s="13" t="s">
        <v>75</v>
      </c>
      <c r="AY124" s="177" t="s">
        <v>129</v>
      </c>
    </row>
    <row r="125" spans="1:65" s="13" customFormat="1" ht="11.25">
      <c r="B125" s="175"/>
      <c r="D125" s="176" t="s">
        <v>155</v>
      </c>
      <c r="E125" s="177" t="s">
        <v>1</v>
      </c>
      <c r="F125" s="178" t="s">
        <v>985</v>
      </c>
      <c r="H125" s="179">
        <v>208.7</v>
      </c>
      <c r="I125" s="180"/>
      <c r="L125" s="175"/>
      <c r="M125" s="181"/>
      <c r="N125" s="182"/>
      <c r="O125" s="182"/>
      <c r="P125" s="182"/>
      <c r="Q125" s="182"/>
      <c r="R125" s="182"/>
      <c r="S125" s="182"/>
      <c r="T125" s="183"/>
      <c r="AT125" s="177" t="s">
        <v>155</v>
      </c>
      <c r="AU125" s="177" t="s">
        <v>83</v>
      </c>
      <c r="AV125" s="13" t="s">
        <v>85</v>
      </c>
      <c r="AW125" s="13" t="s">
        <v>32</v>
      </c>
      <c r="AX125" s="13" t="s">
        <v>75</v>
      </c>
      <c r="AY125" s="177" t="s">
        <v>129</v>
      </c>
    </row>
    <row r="126" spans="1:65" s="16" customFormat="1" ht="11.25">
      <c r="B126" s="204"/>
      <c r="D126" s="176" t="s">
        <v>155</v>
      </c>
      <c r="E126" s="205" t="s">
        <v>1</v>
      </c>
      <c r="F126" s="206" t="s">
        <v>205</v>
      </c>
      <c r="H126" s="207">
        <v>453.3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155</v>
      </c>
      <c r="AU126" s="205" t="s">
        <v>83</v>
      </c>
      <c r="AV126" s="16" t="s">
        <v>148</v>
      </c>
      <c r="AW126" s="16" t="s">
        <v>32</v>
      </c>
      <c r="AX126" s="16" t="s">
        <v>83</v>
      </c>
      <c r="AY126" s="205" t="s">
        <v>129</v>
      </c>
    </row>
    <row r="127" spans="1:65" s="2" customFormat="1" ht="21.75" customHeight="1">
      <c r="A127" s="33"/>
      <c r="B127" s="161"/>
      <c r="C127" s="162" t="s">
        <v>85</v>
      </c>
      <c r="D127" s="162" t="s">
        <v>132</v>
      </c>
      <c r="E127" s="163" t="s">
        <v>986</v>
      </c>
      <c r="F127" s="164" t="s">
        <v>987</v>
      </c>
      <c r="G127" s="165" t="s">
        <v>190</v>
      </c>
      <c r="H127" s="166">
        <v>209.45</v>
      </c>
      <c r="I127" s="167"/>
      <c r="J127" s="168">
        <f>ROUND(I127*H127,2)</f>
        <v>0</v>
      </c>
      <c r="K127" s="164" t="s">
        <v>136</v>
      </c>
      <c r="L127" s="34"/>
      <c r="M127" s="169" t="s">
        <v>1</v>
      </c>
      <c r="N127" s="170" t="s">
        <v>40</v>
      </c>
      <c r="O127" s="59"/>
      <c r="P127" s="171">
        <f>O127*H127</f>
        <v>0</v>
      </c>
      <c r="Q127" s="171">
        <v>4.0000000000000003E-5</v>
      </c>
      <c r="R127" s="171">
        <f>Q127*H127</f>
        <v>8.378E-3</v>
      </c>
      <c r="S127" s="171">
        <v>0.128</v>
      </c>
      <c r="T127" s="172">
        <f>S127*H127</f>
        <v>26.8096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3" t="s">
        <v>148</v>
      </c>
      <c r="AT127" s="173" t="s">
        <v>132</v>
      </c>
      <c r="AU127" s="173" t="s">
        <v>83</v>
      </c>
      <c r="AY127" s="18" t="s">
        <v>129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8" t="s">
        <v>83</v>
      </c>
      <c r="BK127" s="174">
        <f>ROUND(I127*H127,2)</f>
        <v>0</v>
      </c>
      <c r="BL127" s="18" t="s">
        <v>148</v>
      </c>
      <c r="BM127" s="173" t="s">
        <v>988</v>
      </c>
    </row>
    <row r="128" spans="1:65" s="13" customFormat="1" ht="11.25">
      <c r="B128" s="175"/>
      <c r="D128" s="176" t="s">
        <v>155</v>
      </c>
      <c r="E128" s="177" t="s">
        <v>1</v>
      </c>
      <c r="F128" s="178" t="s">
        <v>989</v>
      </c>
      <c r="H128" s="179">
        <v>105.1</v>
      </c>
      <c r="I128" s="180"/>
      <c r="L128" s="175"/>
      <c r="M128" s="181"/>
      <c r="N128" s="182"/>
      <c r="O128" s="182"/>
      <c r="P128" s="182"/>
      <c r="Q128" s="182"/>
      <c r="R128" s="182"/>
      <c r="S128" s="182"/>
      <c r="T128" s="183"/>
      <c r="AT128" s="177" t="s">
        <v>155</v>
      </c>
      <c r="AU128" s="177" t="s">
        <v>83</v>
      </c>
      <c r="AV128" s="13" t="s">
        <v>85</v>
      </c>
      <c r="AW128" s="13" t="s">
        <v>32</v>
      </c>
      <c r="AX128" s="13" t="s">
        <v>75</v>
      </c>
      <c r="AY128" s="177" t="s">
        <v>129</v>
      </c>
    </row>
    <row r="129" spans="1:65" s="13" customFormat="1" ht="11.25">
      <c r="B129" s="175"/>
      <c r="D129" s="176" t="s">
        <v>155</v>
      </c>
      <c r="E129" s="177" t="s">
        <v>1</v>
      </c>
      <c r="F129" s="178" t="s">
        <v>990</v>
      </c>
      <c r="H129" s="179">
        <v>104.35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155</v>
      </c>
      <c r="AU129" s="177" t="s">
        <v>83</v>
      </c>
      <c r="AV129" s="13" t="s">
        <v>85</v>
      </c>
      <c r="AW129" s="13" t="s">
        <v>32</v>
      </c>
      <c r="AX129" s="13" t="s">
        <v>75</v>
      </c>
      <c r="AY129" s="177" t="s">
        <v>129</v>
      </c>
    </row>
    <row r="130" spans="1:65" s="16" customFormat="1" ht="11.25">
      <c r="B130" s="204"/>
      <c r="D130" s="176" t="s">
        <v>155</v>
      </c>
      <c r="E130" s="205" t="s">
        <v>1</v>
      </c>
      <c r="F130" s="206" t="s">
        <v>205</v>
      </c>
      <c r="H130" s="207">
        <v>209.45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155</v>
      </c>
      <c r="AU130" s="205" t="s">
        <v>83</v>
      </c>
      <c r="AV130" s="16" t="s">
        <v>148</v>
      </c>
      <c r="AW130" s="16" t="s">
        <v>32</v>
      </c>
      <c r="AX130" s="16" t="s">
        <v>83</v>
      </c>
      <c r="AY130" s="205" t="s">
        <v>129</v>
      </c>
    </row>
    <row r="131" spans="1:65" s="2" customFormat="1" ht="21.75" customHeight="1">
      <c r="A131" s="33"/>
      <c r="B131" s="161"/>
      <c r="C131" s="162" t="s">
        <v>142</v>
      </c>
      <c r="D131" s="162" t="s">
        <v>132</v>
      </c>
      <c r="E131" s="163" t="s">
        <v>991</v>
      </c>
      <c r="F131" s="164" t="s">
        <v>992</v>
      </c>
      <c r="G131" s="165" t="s">
        <v>190</v>
      </c>
      <c r="H131" s="166">
        <v>20.7</v>
      </c>
      <c r="I131" s="167"/>
      <c r="J131" s="168">
        <f>ROUND(I131*H131,2)</f>
        <v>0</v>
      </c>
      <c r="K131" s="164" t="s">
        <v>136</v>
      </c>
      <c r="L131" s="34"/>
      <c r="M131" s="169" t="s">
        <v>1</v>
      </c>
      <c r="N131" s="170" t="s">
        <v>40</v>
      </c>
      <c r="O131" s="59"/>
      <c r="P131" s="171">
        <f>O131*H131</f>
        <v>0</v>
      </c>
      <c r="Q131" s="171">
        <v>1.6000000000000001E-4</v>
      </c>
      <c r="R131" s="171">
        <f>Q131*H131</f>
        <v>3.3120000000000003E-3</v>
      </c>
      <c r="S131" s="171">
        <v>0.25600000000000001</v>
      </c>
      <c r="T131" s="172">
        <f>S131*H131</f>
        <v>5.2991999999999999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3" t="s">
        <v>148</v>
      </c>
      <c r="AT131" s="173" t="s">
        <v>132</v>
      </c>
      <c r="AU131" s="173" t="s">
        <v>83</v>
      </c>
      <c r="AY131" s="18" t="s">
        <v>129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8" t="s">
        <v>83</v>
      </c>
      <c r="BK131" s="174">
        <f>ROUND(I131*H131,2)</f>
        <v>0</v>
      </c>
      <c r="BL131" s="18" t="s">
        <v>148</v>
      </c>
      <c r="BM131" s="173" t="s">
        <v>993</v>
      </c>
    </row>
    <row r="132" spans="1:65" s="13" customFormat="1" ht="11.25">
      <c r="B132" s="175"/>
      <c r="D132" s="176" t="s">
        <v>155</v>
      </c>
      <c r="E132" s="177" t="s">
        <v>1</v>
      </c>
      <c r="F132" s="178" t="s">
        <v>994</v>
      </c>
      <c r="H132" s="179">
        <v>13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77" t="s">
        <v>155</v>
      </c>
      <c r="AU132" s="177" t="s">
        <v>83</v>
      </c>
      <c r="AV132" s="13" t="s">
        <v>85</v>
      </c>
      <c r="AW132" s="13" t="s">
        <v>32</v>
      </c>
      <c r="AX132" s="13" t="s">
        <v>75</v>
      </c>
      <c r="AY132" s="177" t="s">
        <v>129</v>
      </c>
    </row>
    <row r="133" spans="1:65" s="13" customFormat="1" ht="11.25">
      <c r="B133" s="175"/>
      <c r="D133" s="176" t="s">
        <v>155</v>
      </c>
      <c r="E133" s="177" t="s">
        <v>1</v>
      </c>
      <c r="F133" s="178" t="s">
        <v>995</v>
      </c>
      <c r="H133" s="179">
        <v>7.7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155</v>
      </c>
      <c r="AU133" s="177" t="s">
        <v>83</v>
      </c>
      <c r="AV133" s="13" t="s">
        <v>85</v>
      </c>
      <c r="AW133" s="13" t="s">
        <v>32</v>
      </c>
      <c r="AX133" s="13" t="s">
        <v>75</v>
      </c>
      <c r="AY133" s="177" t="s">
        <v>129</v>
      </c>
    </row>
    <row r="134" spans="1:65" s="16" customFormat="1" ht="11.25">
      <c r="B134" s="204"/>
      <c r="D134" s="176" t="s">
        <v>155</v>
      </c>
      <c r="E134" s="205" t="s">
        <v>1</v>
      </c>
      <c r="F134" s="206" t="s">
        <v>205</v>
      </c>
      <c r="H134" s="207">
        <v>20.7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155</v>
      </c>
      <c r="AU134" s="205" t="s">
        <v>83</v>
      </c>
      <c r="AV134" s="16" t="s">
        <v>148</v>
      </c>
      <c r="AW134" s="16" t="s">
        <v>32</v>
      </c>
      <c r="AX134" s="16" t="s">
        <v>83</v>
      </c>
      <c r="AY134" s="205" t="s">
        <v>129</v>
      </c>
    </row>
    <row r="135" spans="1:65" s="12" customFormat="1" ht="22.9" customHeight="1">
      <c r="B135" s="148"/>
      <c r="D135" s="149" t="s">
        <v>74</v>
      </c>
      <c r="E135" s="159" t="s">
        <v>128</v>
      </c>
      <c r="F135" s="159" t="s">
        <v>614</v>
      </c>
      <c r="I135" s="151"/>
      <c r="J135" s="160">
        <f>BK135</f>
        <v>0</v>
      </c>
      <c r="L135" s="148"/>
      <c r="M135" s="153"/>
      <c r="N135" s="154"/>
      <c r="O135" s="154"/>
      <c r="P135" s="155">
        <f>SUM(P136:P141)</f>
        <v>0</v>
      </c>
      <c r="Q135" s="154"/>
      <c r="R135" s="155">
        <f>SUM(R136:R141)</f>
        <v>0</v>
      </c>
      <c r="S135" s="154"/>
      <c r="T135" s="156">
        <f>SUM(T136:T141)</f>
        <v>0</v>
      </c>
      <c r="AR135" s="149" t="s">
        <v>83</v>
      </c>
      <c r="AT135" s="157" t="s">
        <v>74</v>
      </c>
      <c r="AU135" s="157" t="s">
        <v>83</v>
      </c>
      <c r="AY135" s="149" t="s">
        <v>129</v>
      </c>
      <c r="BK135" s="158">
        <f>SUM(BK136:BK141)</f>
        <v>0</v>
      </c>
    </row>
    <row r="136" spans="1:65" s="2" customFormat="1" ht="21.75" customHeight="1">
      <c r="A136" s="33"/>
      <c r="B136" s="161"/>
      <c r="C136" s="162" t="s">
        <v>148</v>
      </c>
      <c r="D136" s="162" t="s">
        <v>132</v>
      </c>
      <c r="E136" s="163" t="s">
        <v>996</v>
      </c>
      <c r="F136" s="164" t="s">
        <v>997</v>
      </c>
      <c r="G136" s="165" t="s">
        <v>190</v>
      </c>
      <c r="H136" s="166">
        <v>226.7</v>
      </c>
      <c r="I136" s="167"/>
      <c r="J136" s="168">
        <f>ROUND(I136*H136,2)</f>
        <v>0</v>
      </c>
      <c r="K136" s="164" t="s">
        <v>136</v>
      </c>
      <c r="L136" s="34"/>
      <c r="M136" s="169" t="s">
        <v>1</v>
      </c>
      <c r="N136" s="170" t="s">
        <v>40</v>
      </c>
      <c r="O136" s="59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3" t="s">
        <v>148</v>
      </c>
      <c r="AT136" s="173" t="s">
        <v>132</v>
      </c>
      <c r="AU136" s="173" t="s">
        <v>85</v>
      </c>
      <c r="AY136" s="18" t="s">
        <v>129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8" t="s">
        <v>83</v>
      </c>
      <c r="BK136" s="174">
        <f>ROUND(I136*H136,2)</f>
        <v>0</v>
      </c>
      <c r="BL136" s="18" t="s">
        <v>148</v>
      </c>
      <c r="BM136" s="173" t="s">
        <v>998</v>
      </c>
    </row>
    <row r="137" spans="1:65" s="14" customFormat="1" ht="11.25">
      <c r="B137" s="189"/>
      <c r="D137" s="176" t="s">
        <v>155</v>
      </c>
      <c r="E137" s="190" t="s">
        <v>1</v>
      </c>
      <c r="F137" s="191" t="s">
        <v>999</v>
      </c>
      <c r="H137" s="190" t="s">
        <v>1</v>
      </c>
      <c r="I137" s="192"/>
      <c r="L137" s="189"/>
      <c r="M137" s="193"/>
      <c r="N137" s="194"/>
      <c r="O137" s="194"/>
      <c r="P137" s="194"/>
      <c r="Q137" s="194"/>
      <c r="R137" s="194"/>
      <c r="S137" s="194"/>
      <c r="T137" s="195"/>
      <c r="AT137" s="190" t="s">
        <v>155</v>
      </c>
      <c r="AU137" s="190" t="s">
        <v>85</v>
      </c>
      <c r="AV137" s="14" t="s">
        <v>83</v>
      </c>
      <c r="AW137" s="14" t="s">
        <v>32</v>
      </c>
      <c r="AX137" s="14" t="s">
        <v>75</v>
      </c>
      <c r="AY137" s="190" t="s">
        <v>129</v>
      </c>
    </row>
    <row r="138" spans="1:65" s="13" customFormat="1" ht="11.25">
      <c r="B138" s="175"/>
      <c r="D138" s="176" t="s">
        <v>155</v>
      </c>
      <c r="E138" s="177" t="s">
        <v>1</v>
      </c>
      <c r="F138" s="178" t="s">
        <v>1000</v>
      </c>
      <c r="H138" s="179">
        <v>105.1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155</v>
      </c>
      <c r="AU138" s="177" t="s">
        <v>85</v>
      </c>
      <c r="AV138" s="13" t="s">
        <v>85</v>
      </c>
      <c r="AW138" s="13" t="s">
        <v>32</v>
      </c>
      <c r="AX138" s="13" t="s">
        <v>75</v>
      </c>
      <c r="AY138" s="177" t="s">
        <v>129</v>
      </c>
    </row>
    <row r="139" spans="1:65" s="13" customFormat="1" ht="11.25">
      <c r="B139" s="175"/>
      <c r="D139" s="176" t="s">
        <v>155</v>
      </c>
      <c r="E139" s="177" t="s">
        <v>1</v>
      </c>
      <c r="F139" s="178" t="s">
        <v>990</v>
      </c>
      <c r="H139" s="179">
        <v>104.35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155</v>
      </c>
      <c r="AU139" s="177" t="s">
        <v>85</v>
      </c>
      <c r="AV139" s="13" t="s">
        <v>85</v>
      </c>
      <c r="AW139" s="13" t="s">
        <v>32</v>
      </c>
      <c r="AX139" s="13" t="s">
        <v>75</v>
      </c>
      <c r="AY139" s="177" t="s">
        <v>129</v>
      </c>
    </row>
    <row r="140" spans="1:65" s="13" customFormat="1" ht="11.25">
      <c r="B140" s="175"/>
      <c r="D140" s="176" t="s">
        <v>155</v>
      </c>
      <c r="E140" s="177" t="s">
        <v>1</v>
      </c>
      <c r="F140" s="178" t="s">
        <v>1001</v>
      </c>
      <c r="H140" s="179">
        <v>17.25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155</v>
      </c>
      <c r="AU140" s="177" t="s">
        <v>85</v>
      </c>
      <c r="AV140" s="13" t="s">
        <v>85</v>
      </c>
      <c r="AW140" s="13" t="s">
        <v>32</v>
      </c>
      <c r="AX140" s="13" t="s">
        <v>75</v>
      </c>
      <c r="AY140" s="177" t="s">
        <v>129</v>
      </c>
    </row>
    <row r="141" spans="1:65" s="16" customFormat="1" ht="11.25">
      <c r="B141" s="204"/>
      <c r="D141" s="176" t="s">
        <v>155</v>
      </c>
      <c r="E141" s="205" t="s">
        <v>1</v>
      </c>
      <c r="F141" s="206" t="s">
        <v>205</v>
      </c>
      <c r="H141" s="207">
        <v>226.7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155</v>
      </c>
      <c r="AU141" s="205" t="s">
        <v>85</v>
      </c>
      <c r="AV141" s="16" t="s">
        <v>148</v>
      </c>
      <c r="AW141" s="16" t="s">
        <v>32</v>
      </c>
      <c r="AX141" s="16" t="s">
        <v>83</v>
      </c>
      <c r="AY141" s="205" t="s">
        <v>129</v>
      </c>
    </row>
    <row r="142" spans="1:65" s="12" customFormat="1" ht="22.9" customHeight="1">
      <c r="B142" s="148"/>
      <c r="D142" s="149" t="s">
        <v>74</v>
      </c>
      <c r="E142" s="159" t="s">
        <v>893</v>
      </c>
      <c r="F142" s="159" t="s">
        <v>894</v>
      </c>
      <c r="I142" s="151"/>
      <c r="J142" s="160">
        <f>BK142</f>
        <v>0</v>
      </c>
      <c r="L142" s="148"/>
      <c r="M142" s="153"/>
      <c r="N142" s="154"/>
      <c r="O142" s="154"/>
      <c r="P142" s="155">
        <f>SUM(P143:P150)</f>
        <v>0</v>
      </c>
      <c r="Q142" s="154"/>
      <c r="R142" s="155">
        <f>SUM(R143:R150)</f>
        <v>0</v>
      </c>
      <c r="S142" s="154"/>
      <c r="T142" s="156">
        <f>SUM(T143:T150)</f>
        <v>0</v>
      </c>
      <c r="AR142" s="149" t="s">
        <v>83</v>
      </c>
      <c r="AT142" s="157" t="s">
        <v>74</v>
      </c>
      <c r="AU142" s="157" t="s">
        <v>83</v>
      </c>
      <c r="AY142" s="149" t="s">
        <v>129</v>
      </c>
      <c r="BK142" s="158">
        <f>SUM(BK143:BK150)</f>
        <v>0</v>
      </c>
    </row>
    <row r="143" spans="1:65" s="2" customFormat="1" ht="21.75" customHeight="1">
      <c r="A143" s="33"/>
      <c r="B143" s="161"/>
      <c r="C143" s="162" t="s">
        <v>128</v>
      </c>
      <c r="D143" s="162" t="s">
        <v>132</v>
      </c>
      <c r="E143" s="163" t="s">
        <v>896</v>
      </c>
      <c r="F143" s="164" t="s">
        <v>897</v>
      </c>
      <c r="G143" s="165" t="s">
        <v>392</v>
      </c>
      <c r="H143" s="166">
        <v>67.010000000000005</v>
      </c>
      <c r="I143" s="167"/>
      <c r="J143" s="168">
        <f>ROUND(I143*H143,2)</f>
        <v>0</v>
      </c>
      <c r="K143" s="164" t="s">
        <v>136</v>
      </c>
      <c r="L143" s="34"/>
      <c r="M143" s="169" t="s">
        <v>1</v>
      </c>
      <c r="N143" s="170" t="s">
        <v>40</v>
      </c>
      <c r="O143" s="59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3" t="s">
        <v>148</v>
      </c>
      <c r="AT143" s="173" t="s">
        <v>132</v>
      </c>
      <c r="AU143" s="173" t="s">
        <v>85</v>
      </c>
      <c r="AY143" s="18" t="s">
        <v>129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8" t="s">
        <v>83</v>
      </c>
      <c r="BK143" s="174">
        <f>ROUND(I143*H143,2)</f>
        <v>0</v>
      </c>
      <c r="BL143" s="18" t="s">
        <v>148</v>
      </c>
      <c r="BM143" s="173" t="s">
        <v>1002</v>
      </c>
    </row>
    <row r="144" spans="1:65" s="13" customFormat="1" ht="11.25">
      <c r="B144" s="175"/>
      <c r="D144" s="176" t="s">
        <v>155</v>
      </c>
      <c r="E144" s="177" t="s">
        <v>1</v>
      </c>
      <c r="F144" s="178" t="s">
        <v>1003</v>
      </c>
      <c r="H144" s="179">
        <v>67.010000000000005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155</v>
      </c>
      <c r="AU144" s="177" t="s">
        <v>85</v>
      </c>
      <c r="AV144" s="13" t="s">
        <v>85</v>
      </c>
      <c r="AW144" s="13" t="s">
        <v>32</v>
      </c>
      <c r="AX144" s="13" t="s">
        <v>75</v>
      </c>
      <c r="AY144" s="177" t="s">
        <v>129</v>
      </c>
    </row>
    <row r="145" spans="1:65" s="15" customFormat="1" ht="11.25">
      <c r="B145" s="196"/>
      <c r="D145" s="176" t="s">
        <v>155</v>
      </c>
      <c r="E145" s="197" t="s">
        <v>1</v>
      </c>
      <c r="F145" s="198" t="s">
        <v>196</v>
      </c>
      <c r="H145" s="199">
        <v>67.010000000000005</v>
      </c>
      <c r="I145" s="200"/>
      <c r="L145" s="196"/>
      <c r="M145" s="201"/>
      <c r="N145" s="202"/>
      <c r="O145" s="202"/>
      <c r="P145" s="202"/>
      <c r="Q145" s="202"/>
      <c r="R145" s="202"/>
      <c r="S145" s="202"/>
      <c r="T145" s="203"/>
      <c r="AT145" s="197" t="s">
        <v>155</v>
      </c>
      <c r="AU145" s="197" t="s">
        <v>85</v>
      </c>
      <c r="AV145" s="15" t="s">
        <v>142</v>
      </c>
      <c r="AW145" s="15" t="s">
        <v>32</v>
      </c>
      <c r="AX145" s="15" t="s">
        <v>75</v>
      </c>
      <c r="AY145" s="197" t="s">
        <v>129</v>
      </c>
    </row>
    <row r="146" spans="1:65" s="16" customFormat="1" ht="11.25">
      <c r="B146" s="204"/>
      <c r="D146" s="176" t="s">
        <v>155</v>
      </c>
      <c r="E146" s="205" t="s">
        <v>1</v>
      </c>
      <c r="F146" s="206" t="s">
        <v>205</v>
      </c>
      <c r="H146" s="207">
        <v>67.010000000000005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155</v>
      </c>
      <c r="AU146" s="205" t="s">
        <v>85</v>
      </c>
      <c r="AV146" s="16" t="s">
        <v>148</v>
      </c>
      <c r="AW146" s="16" t="s">
        <v>32</v>
      </c>
      <c r="AX146" s="16" t="s">
        <v>83</v>
      </c>
      <c r="AY146" s="205" t="s">
        <v>129</v>
      </c>
    </row>
    <row r="147" spans="1:65" s="2" customFormat="1" ht="16.5" customHeight="1">
      <c r="A147" s="33"/>
      <c r="B147" s="161"/>
      <c r="C147" s="162" t="s">
        <v>159</v>
      </c>
      <c r="D147" s="162" t="s">
        <v>132</v>
      </c>
      <c r="E147" s="163" t="s">
        <v>904</v>
      </c>
      <c r="F147" s="164" t="s">
        <v>905</v>
      </c>
      <c r="G147" s="165" t="s">
        <v>392</v>
      </c>
      <c r="H147" s="166">
        <v>67.010000000000005</v>
      </c>
      <c r="I147" s="167"/>
      <c r="J147" s="168">
        <f>ROUND(I147*H147,2)</f>
        <v>0</v>
      </c>
      <c r="K147" s="164" t="s">
        <v>136</v>
      </c>
      <c r="L147" s="34"/>
      <c r="M147" s="169" t="s">
        <v>1</v>
      </c>
      <c r="N147" s="170" t="s">
        <v>40</v>
      </c>
      <c r="O147" s="59"/>
      <c r="P147" s="171">
        <f>O147*H147</f>
        <v>0</v>
      </c>
      <c r="Q147" s="171">
        <v>0</v>
      </c>
      <c r="R147" s="171">
        <f>Q147*H147</f>
        <v>0</v>
      </c>
      <c r="S147" s="171">
        <v>0</v>
      </c>
      <c r="T147" s="17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3" t="s">
        <v>148</v>
      </c>
      <c r="AT147" s="173" t="s">
        <v>132</v>
      </c>
      <c r="AU147" s="173" t="s">
        <v>85</v>
      </c>
      <c r="AY147" s="18" t="s">
        <v>129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8" t="s">
        <v>83</v>
      </c>
      <c r="BK147" s="174">
        <f>ROUND(I147*H147,2)</f>
        <v>0</v>
      </c>
      <c r="BL147" s="18" t="s">
        <v>148</v>
      </c>
      <c r="BM147" s="173" t="s">
        <v>1004</v>
      </c>
    </row>
    <row r="148" spans="1:65" s="14" customFormat="1" ht="11.25">
      <c r="B148" s="189"/>
      <c r="D148" s="176" t="s">
        <v>155</v>
      </c>
      <c r="E148" s="190" t="s">
        <v>1</v>
      </c>
      <c r="F148" s="191" t="s">
        <v>911</v>
      </c>
      <c r="H148" s="190" t="s">
        <v>1</v>
      </c>
      <c r="I148" s="192"/>
      <c r="L148" s="189"/>
      <c r="M148" s="193"/>
      <c r="N148" s="194"/>
      <c r="O148" s="194"/>
      <c r="P148" s="194"/>
      <c r="Q148" s="194"/>
      <c r="R148" s="194"/>
      <c r="S148" s="194"/>
      <c r="T148" s="195"/>
      <c r="AT148" s="190" t="s">
        <v>155</v>
      </c>
      <c r="AU148" s="190" t="s">
        <v>85</v>
      </c>
      <c r="AV148" s="14" t="s">
        <v>83</v>
      </c>
      <c r="AW148" s="14" t="s">
        <v>32</v>
      </c>
      <c r="AX148" s="14" t="s">
        <v>75</v>
      </c>
      <c r="AY148" s="190" t="s">
        <v>129</v>
      </c>
    </row>
    <row r="149" spans="1:65" s="13" customFormat="1" ht="11.25">
      <c r="B149" s="175"/>
      <c r="D149" s="176" t="s">
        <v>155</v>
      </c>
      <c r="E149" s="177" t="s">
        <v>1</v>
      </c>
      <c r="F149" s="178" t="s">
        <v>1005</v>
      </c>
      <c r="H149" s="179">
        <v>67.010000000000005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155</v>
      </c>
      <c r="AU149" s="177" t="s">
        <v>85</v>
      </c>
      <c r="AV149" s="13" t="s">
        <v>85</v>
      </c>
      <c r="AW149" s="13" t="s">
        <v>32</v>
      </c>
      <c r="AX149" s="13" t="s">
        <v>75</v>
      </c>
      <c r="AY149" s="177" t="s">
        <v>129</v>
      </c>
    </row>
    <row r="150" spans="1:65" s="16" customFormat="1" ht="11.25">
      <c r="B150" s="204"/>
      <c r="D150" s="176" t="s">
        <v>155</v>
      </c>
      <c r="E150" s="205" t="s">
        <v>1</v>
      </c>
      <c r="F150" s="206" t="s">
        <v>205</v>
      </c>
      <c r="H150" s="207">
        <v>67.010000000000005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155</v>
      </c>
      <c r="AU150" s="205" t="s">
        <v>85</v>
      </c>
      <c r="AV150" s="16" t="s">
        <v>148</v>
      </c>
      <c r="AW150" s="16" t="s">
        <v>32</v>
      </c>
      <c r="AX150" s="16" t="s">
        <v>83</v>
      </c>
      <c r="AY150" s="205" t="s">
        <v>129</v>
      </c>
    </row>
    <row r="151" spans="1:65" s="12" customFormat="1" ht="22.9" customHeight="1">
      <c r="B151" s="148"/>
      <c r="D151" s="149" t="s">
        <v>74</v>
      </c>
      <c r="E151" s="159" t="s">
        <v>963</v>
      </c>
      <c r="F151" s="159" t="s">
        <v>964</v>
      </c>
      <c r="I151" s="151"/>
      <c r="J151" s="160">
        <f>BK151</f>
        <v>0</v>
      </c>
      <c r="L151" s="148"/>
      <c r="M151" s="153"/>
      <c r="N151" s="154"/>
      <c r="O151" s="154"/>
      <c r="P151" s="155">
        <f>P152</f>
        <v>0</v>
      </c>
      <c r="Q151" s="154"/>
      <c r="R151" s="155">
        <f>R152</f>
        <v>0</v>
      </c>
      <c r="S151" s="154"/>
      <c r="T151" s="156">
        <f>T152</f>
        <v>0</v>
      </c>
      <c r="AR151" s="149" t="s">
        <v>83</v>
      </c>
      <c r="AT151" s="157" t="s">
        <v>74</v>
      </c>
      <c r="AU151" s="157" t="s">
        <v>83</v>
      </c>
      <c r="AY151" s="149" t="s">
        <v>129</v>
      </c>
      <c r="BK151" s="158">
        <f>BK152</f>
        <v>0</v>
      </c>
    </row>
    <row r="152" spans="1:65" s="2" customFormat="1" ht="21.75" customHeight="1">
      <c r="A152" s="33"/>
      <c r="B152" s="161"/>
      <c r="C152" s="162" t="s">
        <v>228</v>
      </c>
      <c r="D152" s="162" t="s">
        <v>132</v>
      </c>
      <c r="E152" s="163" t="s">
        <v>966</v>
      </c>
      <c r="F152" s="164" t="s">
        <v>967</v>
      </c>
      <c r="G152" s="165" t="s">
        <v>392</v>
      </c>
      <c r="H152" s="166">
        <v>2.5000000000000001E-2</v>
      </c>
      <c r="I152" s="167"/>
      <c r="J152" s="168">
        <f>ROUND(I152*H152,2)</f>
        <v>0</v>
      </c>
      <c r="K152" s="164" t="s">
        <v>136</v>
      </c>
      <c r="L152" s="34"/>
      <c r="M152" s="184" t="s">
        <v>1</v>
      </c>
      <c r="N152" s="185" t="s">
        <v>40</v>
      </c>
      <c r="O152" s="186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3" t="s">
        <v>148</v>
      </c>
      <c r="AT152" s="173" t="s">
        <v>132</v>
      </c>
      <c r="AU152" s="173" t="s">
        <v>85</v>
      </c>
      <c r="AY152" s="18" t="s">
        <v>129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8" t="s">
        <v>83</v>
      </c>
      <c r="BK152" s="174">
        <f>ROUND(I152*H152,2)</f>
        <v>0</v>
      </c>
      <c r="BL152" s="18" t="s">
        <v>148</v>
      </c>
      <c r="BM152" s="173" t="s">
        <v>1006</v>
      </c>
    </row>
    <row r="153" spans="1:65" s="2" customFormat="1" ht="6.95" customHeight="1">
      <c r="A153" s="33"/>
      <c r="B153" s="48"/>
      <c r="C153" s="49"/>
      <c r="D153" s="49"/>
      <c r="E153" s="49"/>
      <c r="F153" s="49"/>
      <c r="G153" s="49"/>
      <c r="H153" s="49"/>
      <c r="I153" s="121"/>
      <c r="J153" s="49"/>
      <c r="K153" s="49"/>
      <c r="L153" s="34"/>
      <c r="M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</sheetData>
  <autoFilter ref="C119:K152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4" t="str">
        <f>'Rekapitulace stavby'!K6</f>
        <v>REKONSTRUKCE CHODNÍKŮ V ULICI PŘEMYSLOVA, PŘELOUČ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25" t="s">
        <v>1007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22. 3. 2019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9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'Rekapitulace stavby'!E14</f>
        <v>Vyplň údaj</v>
      </c>
      <c r="F18" s="247"/>
      <c r="G18" s="247"/>
      <c r="H18" s="247"/>
      <c r="I18" s="9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9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31</v>
      </c>
      <c r="F24" s="33"/>
      <c r="G24" s="33"/>
      <c r="H24" s="33"/>
      <c r="I24" s="9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ROUND((SUM(BE121:BE150)),  2)</f>
        <v>0</v>
      </c>
      <c r="G33" s="33"/>
      <c r="H33" s="33"/>
      <c r="I33" s="108">
        <v>0.21</v>
      </c>
      <c r="J33" s="107">
        <f>ROUND(((SUM(BE121:BE150))*I33),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ROUND((SUM(BF121:BF150)),  2)</f>
        <v>0</v>
      </c>
      <c r="G34" s="33"/>
      <c r="H34" s="33"/>
      <c r="I34" s="108">
        <v>0.15</v>
      </c>
      <c r="J34" s="107">
        <f>ROUND(((SUM(BF121:BF150))*I34),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ROUND((SUM(BG121:BG150)),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ROUND((SUM(BH121:BH150)),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ROUND((SUM(BI121:BI150)),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REKONSTRUKCE CHODNÍKŮ V ULICI PŘEMYSLOVA, PŘELOUČ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25" t="str">
        <f>E9</f>
        <v>SO 101.3 - KOMUNIKACE A CHODNÍKY - nezpůsobilé výdaje projektu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98" t="s">
        <v>22</v>
      </c>
      <c r="J89" s="56" t="str">
        <f>IF(J12="","",J12)</f>
        <v>22. 3. 2019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9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8" t="s">
        <v>33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174</v>
      </c>
      <c r="E97" s="129"/>
      <c r="F97" s="129"/>
      <c r="G97" s="129"/>
      <c r="H97" s="129"/>
      <c r="I97" s="130"/>
      <c r="J97" s="131">
        <f>J122</f>
        <v>0</v>
      </c>
      <c r="L97" s="127"/>
    </row>
    <row r="98" spans="1:31" s="10" customFormat="1" ht="19.899999999999999" customHeight="1">
      <c r="B98" s="132"/>
      <c r="D98" s="133" t="s">
        <v>178</v>
      </c>
      <c r="E98" s="134"/>
      <c r="F98" s="134"/>
      <c r="G98" s="134"/>
      <c r="H98" s="134"/>
      <c r="I98" s="135"/>
      <c r="J98" s="136">
        <f>J125</f>
        <v>0</v>
      </c>
      <c r="L98" s="132"/>
    </row>
    <row r="99" spans="1:31" s="10" customFormat="1" ht="19.899999999999999" customHeight="1">
      <c r="B99" s="132"/>
      <c r="D99" s="133" t="s">
        <v>180</v>
      </c>
      <c r="E99" s="134"/>
      <c r="F99" s="134"/>
      <c r="G99" s="134"/>
      <c r="H99" s="134"/>
      <c r="I99" s="135"/>
      <c r="J99" s="136">
        <f>J132</f>
        <v>0</v>
      </c>
      <c r="L99" s="132"/>
    </row>
    <row r="100" spans="1:31" s="10" customFormat="1" ht="19.899999999999999" customHeight="1">
      <c r="B100" s="132"/>
      <c r="D100" s="133" t="s">
        <v>181</v>
      </c>
      <c r="E100" s="134"/>
      <c r="F100" s="134"/>
      <c r="G100" s="134"/>
      <c r="H100" s="134"/>
      <c r="I100" s="135"/>
      <c r="J100" s="136">
        <f>J140</f>
        <v>0</v>
      </c>
      <c r="L100" s="132"/>
    </row>
    <row r="101" spans="1:31" s="10" customFormat="1" ht="19.899999999999999" customHeight="1">
      <c r="B101" s="132"/>
      <c r="D101" s="133" t="s">
        <v>182</v>
      </c>
      <c r="E101" s="134"/>
      <c r="F101" s="134"/>
      <c r="G101" s="134"/>
      <c r="H101" s="134"/>
      <c r="I101" s="135"/>
      <c r="J101" s="136">
        <f>J149</f>
        <v>0</v>
      </c>
      <c r="L101" s="132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7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1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2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113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64" t="str">
        <f>E7</f>
        <v>REKONSTRUKCE CHODNÍKŮ V ULICI PŘEMYSLOVA, PŘELOUČ</v>
      </c>
      <c r="F111" s="265"/>
      <c r="G111" s="265"/>
      <c r="H111" s="265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102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4.75" customHeight="1">
      <c r="A113" s="33"/>
      <c r="B113" s="34"/>
      <c r="C113" s="33"/>
      <c r="D113" s="33"/>
      <c r="E113" s="225" t="str">
        <f>E9</f>
        <v>SO 101.3 - KOMUNIKACE A CHODNÍKY - nezpůsobilé výdaje projektu</v>
      </c>
      <c r="F113" s="266"/>
      <c r="G113" s="266"/>
      <c r="H113" s="266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3"/>
      <c r="E115" s="33"/>
      <c r="F115" s="26" t="str">
        <f>F12</f>
        <v>Přelouč</v>
      </c>
      <c r="G115" s="33"/>
      <c r="H115" s="33"/>
      <c r="I115" s="98" t="s">
        <v>22</v>
      </c>
      <c r="J115" s="56" t="str">
        <f>IF(J12="","",J12)</f>
        <v>22. 3. 2019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24</v>
      </c>
      <c r="D117" s="33"/>
      <c r="E117" s="33"/>
      <c r="F117" s="26" t="str">
        <f>E15</f>
        <v>Město Přelouč</v>
      </c>
      <c r="G117" s="33"/>
      <c r="H117" s="33"/>
      <c r="I117" s="98" t="s">
        <v>30</v>
      </c>
      <c r="J117" s="31" t="str">
        <f>E21</f>
        <v>VDI PROJEKT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28</v>
      </c>
      <c r="D118" s="33"/>
      <c r="E118" s="33"/>
      <c r="F118" s="26" t="str">
        <f>IF(E18="","",E18)</f>
        <v>Vyplň údaj</v>
      </c>
      <c r="G118" s="33"/>
      <c r="H118" s="33"/>
      <c r="I118" s="98" t="s">
        <v>33</v>
      </c>
      <c r="J118" s="31" t="str">
        <f>E24</f>
        <v>VDI PROJEKT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7"/>
      <c r="B120" s="138"/>
      <c r="C120" s="139" t="s">
        <v>114</v>
      </c>
      <c r="D120" s="140" t="s">
        <v>60</v>
      </c>
      <c r="E120" s="140" t="s">
        <v>56</v>
      </c>
      <c r="F120" s="140" t="s">
        <v>57</v>
      </c>
      <c r="G120" s="140" t="s">
        <v>115</v>
      </c>
      <c r="H120" s="140" t="s">
        <v>116</v>
      </c>
      <c r="I120" s="141" t="s">
        <v>117</v>
      </c>
      <c r="J120" s="140" t="s">
        <v>106</v>
      </c>
      <c r="K120" s="142" t="s">
        <v>118</v>
      </c>
      <c r="L120" s="143"/>
      <c r="M120" s="63" t="s">
        <v>1</v>
      </c>
      <c r="N120" s="64" t="s">
        <v>39</v>
      </c>
      <c r="O120" s="64" t="s">
        <v>119</v>
      </c>
      <c r="P120" s="64" t="s">
        <v>120</v>
      </c>
      <c r="Q120" s="64" t="s">
        <v>121</v>
      </c>
      <c r="R120" s="64" t="s">
        <v>122</v>
      </c>
      <c r="S120" s="64" t="s">
        <v>123</v>
      </c>
      <c r="T120" s="65" t="s">
        <v>124</v>
      </c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</row>
    <row r="121" spans="1:65" s="2" customFormat="1" ht="22.9" customHeight="1">
      <c r="A121" s="33"/>
      <c r="B121" s="34"/>
      <c r="C121" s="70" t="s">
        <v>125</v>
      </c>
      <c r="D121" s="33"/>
      <c r="E121" s="33"/>
      <c r="F121" s="33"/>
      <c r="G121" s="33"/>
      <c r="H121" s="33"/>
      <c r="I121" s="97"/>
      <c r="J121" s="144">
        <f>BK121</f>
        <v>0</v>
      </c>
      <c r="K121" s="33"/>
      <c r="L121" s="34"/>
      <c r="M121" s="66"/>
      <c r="N121" s="57"/>
      <c r="O121" s="67"/>
      <c r="P121" s="145">
        <f>P122</f>
        <v>0</v>
      </c>
      <c r="Q121" s="67"/>
      <c r="R121" s="145">
        <f>R122</f>
        <v>128.97764090000001</v>
      </c>
      <c r="S121" s="67"/>
      <c r="T121" s="146">
        <f>T122</f>
        <v>131.24223999999998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74</v>
      </c>
      <c r="AU121" s="18" t="s">
        <v>108</v>
      </c>
      <c r="BK121" s="147">
        <f>BK122</f>
        <v>0</v>
      </c>
    </row>
    <row r="122" spans="1:65" s="12" customFormat="1" ht="25.9" customHeight="1">
      <c r="B122" s="148"/>
      <c r="D122" s="149" t="s">
        <v>74</v>
      </c>
      <c r="E122" s="150" t="s">
        <v>185</v>
      </c>
      <c r="F122" s="150" t="s">
        <v>186</v>
      </c>
      <c r="I122" s="151"/>
      <c r="J122" s="152">
        <f>BK122</f>
        <v>0</v>
      </c>
      <c r="L122" s="148"/>
      <c r="M122" s="153"/>
      <c r="N122" s="154"/>
      <c r="O122" s="154"/>
      <c r="P122" s="155">
        <f>P123+P124+P125+P132+P140+P149</f>
        <v>0</v>
      </c>
      <c r="Q122" s="154"/>
      <c r="R122" s="155">
        <f>R123+R124+R125+R132+R140+R149</f>
        <v>128.97764090000001</v>
      </c>
      <c r="S122" s="154"/>
      <c r="T122" s="156">
        <f>T123+T124+T125+T132+T140+T149</f>
        <v>131.24223999999998</v>
      </c>
      <c r="AR122" s="149" t="s">
        <v>83</v>
      </c>
      <c r="AT122" s="157" t="s">
        <v>74</v>
      </c>
      <c r="AU122" s="157" t="s">
        <v>75</v>
      </c>
      <c r="AY122" s="149" t="s">
        <v>129</v>
      </c>
      <c r="BK122" s="158">
        <f>BK123+BK124+BK125+BK132+BK140+BK149</f>
        <v>0</v>
      </c>
    </row>
    <row r="123" spans="1:65" s="2" customFormat="1" ht="21.75" customHeight="1">
      <c r="A123" s="33"/>
      <c r="B123" s="161"/>
      <c r="C123" s="162" t="s">
        <v>83</v>
      </c>
      <c r="D123" s="162" t="s">
        <v>132</v>
      </c>
      <c r="E123" s="163" t="s">
        <v>1008</v>
      </c>
      <c r="F123" s="164" t="s">
        <v>1009</v>
      </c>
      <c r="G123" s="165" t="s">
        <v>190</v>
      </c>
      <c r="H123" s="166">
        <v>1025.33</v>
      </c>
      <c r="I123" s="167"/>
      <c r="J123" s="168">
        <f>ROUND(I123*H123,2)</f>
        <v>0</v>
      </c>
      <c r="K123" s="164" t="s">
        <v>136</v>
      </c>
      <c r="L123" s="34"/>
      <c r="M123" s="169" t="s">
        <v>1</v>
      </c>
      <c r="N123" s="170" t="s">
        <v>40</v>
      </c>
      <c r="O123" s="59"/>
      <c r="P123" s="171">
        <f>O123*H123</f>
        <v>0</v>
      </c>
      <c r="Q123" s="171">
        <v>9.0000000000000006E-5</v>
      </c>
      <c r="R123" s="171">
        <f>Q123*H123</f>
        <v>9.2279700000000006E-2</v>
      </c>
      <c r="S123" s="171">
        <v>0.128</v>
      </c>
      <c r="T123" s="172">
        <f>S123*H123</f>
        <v>131.24223999999998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3" t="s">
        <v>148</v>
      </c>
      <c r="AT123" s="173" t="s">
        <v>132</v>
      </c>
      <c r="AU123" s="173" t="s">
        <v>83</v>
      </c>
      <c r="AY123" s="18" t="s">
        <v>129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8" t="s">
        <v>83</v>
      </c>
      <c r="BK123" s="174">
        <f>ROUND(I123*H123,2)</f>
        <v>0</v>
      </c>
      <c r="BL123" s="18" t="s">
        <v>148</v>
      </c>
      <c r="BM123" s="173" t="s">
        <v>1010</v>
      </c>
    </row>
    <row r="124" spans="1:65" s="13" customFormat="1" ht="22.5">
      <c r="B124" s="175"/>
      <c r="D124" s="176" t="s">
        <v>155</v>
      </c>
      <c r="E124" s="177" t="s">
        <v>1</v>
      </c>
      <c r="F124" s="178" t="s">
        <v>1011</v>
      </c>
      <c r="H124" s="179">
        <v>1025.33</v>
      </c>
      <c r="I124" s="180"/>
      <c r="L124" s="175"/>
      <c r="M124" s="181"/>
      <c r="N124" s="182"/>
      <c r="O124" s="182"/>
      <c r="P124" s="182"/>
      <c r="Q124" s="182"/>
      <c r="R124" s="182"/>
      <c r="S124" s="182"/>
      <c r="T124" s="183"/>
      <c r="AT124" s="177" t="s">
        <v>155</v>
      </c>
      <c r="AU124" s="177" t="s">
        <v>83</v>
      </c>
      <c r="AV124" s="13" t="s">
        <v>85</v>
      </c>
      <c r="AW124" s="13" t="s">
        <v>32</v>
      </c>
      <c r="AX124" s="13" t="s">
        <v>83</v>
      </c>
      <c r="AY124" s="177" t="s">
        <v>129</v>
      </c>
    </row>
    <row r="125" spans="1:65" s="12" customFormat="1" ht="22.9" customHeight="1">
      <c r="B125" s="148"/>
      <c r="D125" s="149" t="s">
        <v>74</v>
      </c>
      <c r="E125" s="159" t="s">
        <v>128</v>
      </c>
      <c r="F125" s="159" t="s">
        <v>614</v>
      </c>
      <c r="I125" s="151"/>
      <c r="J125" s="160">
        <f>BK125</f>
        <v>0</v>
      </c>
      <c r="L125" s="148"/>
      <c r="M125" s="153"/>
      <c r="N125" s="154"/>
      <c r="O125" s="154"/>
      <c r="P125" s="155">
        <f>SUM(P126:P131)</f>
        <v>0</v>
      </c>
      <c r="Q125" s="154"/>
      <c r="R125" s="155">
        <f>SUM(R126:R131)</f>
        <v>128.8369452</v>
      </c>
      <c r="S125" s="154"/>
      <c r="T125" s="156">
        <f>SUM(T126:T131)</f>
        <v>0</v>
      </c>
      <c r="AR125" s="149" t="s">
        <v>83</v>
      </c>
      <c r="AT125" s="157" t="s">
        <v>74</v>
      </c>
      <c r="AU125" s="157" t="s">
        <v>83</v>
      </c>
      <c r="AY125" s="149" t="s">
        <v>129</v>
      </c>
      <c r="BK125" s="158">
        <f>SUM(BK126:BK131)</f>
        <v>0</v>
      </c>
    </row>
    <row r="126" spans="1:65" s="2" customFormat="1" ht="21.75" customHeight="1">
      <c r="A126" s="33"/>
      <c r="B126" s="161"/>
      <c r="C126" s="162" t="s">
        <v>85</v>
      </c>
      <c r="D126" s="162" t="s">
        <v>132</v>
      </c>
      <c r="E126" s="163" t="s">
        <v>1012</v>
      </c>
      <c r="F126" s="164" t="s">
        <v>1013</v>
      </c>
      <c r="G126" s="165" t="s">
        <v>190</v>
      </c>
      <c r="H126" s="166">
        <v>1234.78</v>
      </c>
      <c r="I126" s="167"/>
      <c r="J126" s="168">
        <f>ROUND(I126*H126,2)</f>
        <v>0</v>
      </c>
      <c r="K126" s="164" t="s">
        <v>136</v>
      </c>
      <c r="L126" s="34"/>
      <c r="M126" s="169" t="s">
        <v>1</v>
      </c>
      <c r="N126" s="170" t="s">
        <v>40</v>
      </c>
      <c r="O126" s="59"/>
      <c r="P126" s="171">
        <f>O126*H126</f>
        <v>0</v>
      </c>
      <c r="Q126" s="171">
        <v>0.10434</v>
      </c>
      <c r="R126" s="171">
        <f>Q126*H126</f>
        <v>128.8369452</v>
      </c>
      <c r="S126" s="171">
        <v>0</v>
      </c>
      <c r="T126" s="17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3" t="s">
        <v>148</v>
      </c>
      <c r="AT126" s="173" t="s">
        <v>132</v>
      </c>
      <c r="AU126" s="173" t="s">
        <v>85</v>
      </c>
      <c r="AY126" s="18" t="s">
        <v>129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8" t="s">
        <v>83</v>
      </c>
      <c r="BK126" s="174">
        <f>ROUND(I126*H126,2)</f>
        <v>0</v>
      </c>
      <c r="BL126" s="18" t="s">
        <v>148</v>
      </c>
      <c r="BM126" s="173" t="s">
        <v>1014</v>
      </c>
    </row>
    <row r="127" spans="1:65" s="13" customFormat="1" ht="11.25">
      <c r="B127" s="175"/>
      <c r="D127" s="176" t="s">
        <v>155</v>
      </c>
      <c r="E127" s="177" t="s">
        <v>1</v>
      </c>
      <c r="F127" s="178" t="s">
        <v>1015</v>
      </c>
      <c r="H127" s="179">
        <v>1234.78</v>
      </c>
      <c r="I127" s="180"/>
      <c r="L127" s="175"/>
      <c r="M127" s="181"/>
      <c r="N127" s="182"/>
      <c r="O127" s="182"/>
      <c r="P127" s="182"/>
      <c r="Q127" s="182"/>
      <c r="R127" s="182"/>
      <c r="S127" s="182"/>
      <c r="T127" s="183"/>
      <c r="AT127" s="177" t="s">
        <v>155</v>
      </c>
      <c r="AU127" s="177" t="s">
        <v>85</v>
      </c>
      <c r="AV127" s="13" t="s">
        <v>85</v>
      </c>
      <c r="AW127" s="13" t="s">
        <v>32</v>
      </c>
      <c r="AX127" s="13" t="s">
        <v>83</v>
      </c>
      <c r="AY127" s="177" t="s">
        <v>129</v>
      </c>
    </row>
    <row r="128" spans="1:65" s="2" customFormat="1" ht="21.75" customHeight="1">
      <c r="A128" s="33"/>
      <c r="B128" s="161"/>
      <c r="C128" s="162" t="s">
        <v>142</v>
      </c>
      <c r="D128" s="162" t="s">
        <v>132</v>
      </c>
      <c r="E128" s="163" t="s">
        <v>1016</v>
      </c>
      <c r="F128" s="164" t="s">
        <v>1017</v>
      </c>
      <c r="G128" s="165" t="s">
        <v>190</v>
      </c>
      <c r="H128" s="166">
        <v>2469.56</v>
      </c>
      <c r="I128" s="167"/>
      <c r="J128" s="168">
        <f>ROUND(I128*H128,2)</f>
        <v>0</v>
      </c>
      <c r="K128" s="164" t="s">
        <v>136</v>
      </c>
      <c r="L128" s="34"/>
      <c r="M128" s="169" t="s">
        <v>1</v>
      </c>
      <c r="N128" s="170" t="s">
        <v>40</v>
      </c>
      <c r="O128" s="59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3" t="s">
        <v>148</v>
      </c>
      <c r="AT128" s="173" t="s">
        <v>132</v>
      </c>
      <c r="AU128" s="173" t="s">
        <v>85</v>
      </c>
      <c r="AY128" s="18" t="s">
        <v>129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8" t="s">
        <v>83</v>
      </c>
      <c r="BK128" s="174">
        <f>ROUND(I128*H128,2)</f>
        <v>0</v>
      </c>
      <c r="BL128" s="18" t="s">
        <v>148</v>
      </c>
      <c r="BM128" s="173" t="s">
        <v>1018</v>
      </c>
    </row>
    <row r="129" spans="1:65" s="13" customFormat="1" ht="11.25">
      <c r="B129" s="175"/>
      <c r="D129" s="176" t="s">
        <v>155</v>
      </c>
      <c r="E129" s="177" t="s">
        <v>1</v>
      </c>
      <c r="F129" s="178" t="s">
        <v>1019</v>
      </c>
      <c r="H129" s="179">
        <v>2469.56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155</v>
      </c>
      <c r="AU129" s="177" t="s">
        <v>85</v>
      </c>
      <c r="AV129" s="13" t="s">
        <v>85</v>
      </c>
      <c r="AW129" s="13" t="s">
        <v>32</v>
      </c>
      <c r="AX129" s="13" t="s">
        <v>83</v>
      </c>
      <c r="AY129" s="177" t="s">
        <v>129</v>
      </c>
    </row>
    <row r="130" spans="1:65" s="2" customFormat="1" ht="21.75" customHeight="1">
      <c r="A130" s="33"/>
      <c r="B130" s="161"/>
      <c r="C130" s="162" t="s">
        <v>148</v>
      </c>
      <c r="D130" s="162" t="s">
        <v>132</v>
      </c>
      <c r="E130" s="163" t="s">
        <v>1020</v>
      </c>
      <c r="F130" s="164" t="s">
        <v>1021</v>
      </c>
      <c r="G130" s="165" t="s">
        <v>190</v>
      </c>
      <c r="H130" s="166">
        <v>1234.78</v>
      </c>
      <c r="I130" s="167"/>
      <c r="J130" s="168">
        <f>ROUND(I130*H130,2)</f>
        <v>0</v>
      </c>
      <c r="K130" s="164" t="s">
        <v>136</v>
      </c>
      <c r="L130" s="34"/>
      <c r="M130" s="169" t="s">
        <v>1</v>
      </c>
      <c r="N130" s="170" t="s">
        <v>40</v>
      </c>
      <c r="O130" s="59"/>
      <c r="P130" s="171">
        <f>O130*H130</f>
        <v>0</v>
      </c>
      <c r="Q130" s="171">
        <v>0</v>
      </c>
      <c r="R130" s="171">
        <f>Q130*H130</f>
        <v>0</v>
      </c>
      <c r="S130" s="171">
        <v>0</v>
      </c>
      <c r="T130" s="17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3" t="s">
        <v>148</v>
      </c>
      <c r="AT130" s="173" t="s">
        <v>132</v>
      </c>
      <c r="AU130" s="173" t="s">
        <v>85</v>
      </c>
      <c r="AY130" s="18" t="s">
        <v>129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8" t="s">
        <v>83</v>
      </c>
      <c r="BK130" s="174">
        <f>ROUND(I130*H130,2)</f>
        <v>0</v>
      </c>
      <c r="BL130" s="18" t="s">
        <v>148</v>
      </c>
      <c r="BM130" s="173" t="s">
        <v>1022</v>
      </c>
    </row>
    <row r="131" spans="1:65" s="13" customFormat="1" ht="11.25">
      <c r="B131" s="175"/>
      <c r="D131" s="176" t="s">
        <v>155</v>
      </c>
      <c r="E131" s="177" t="s">
        <v>1</v>
      </c>
      <c r="F131" s="178" t="s">
        <v>1023</v>
      </c>
      <c r="H131" s="179">
        <v>1234.78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77" t="s">
        <v>155</v>
      </c>
      <c r="AU131" s="177" t="s">
        <v>85</v>
      </c>
      <c r="AV131" s="13" t="s">
        <v>85</v>
      </c>
      <c r="AW131" s="13" t="s">
        <v>32</v>
      </c>
      <c r="AX131" s="13" t="s">
        <v>83</v>
      </c>
      <c r="AY131" s="177" t="s">
        <v>129</v>
      </c>
    </row>
    <row r="132" spans="1:65" s="12" customFormat="1" ht="22.9" customHeight="1">
      <c r="B132" s="148"/>
      <c r="D132" s="149" t="s">
        <v>74</v>
      </c>
      <c r="E132" s="159" t="s">
        <v>243</v>
      </c>
      <c r="F132" s="159" t="s">
        <v>763</v>
      </c>
      <c r="I132" s="151"/>
      <c r="J132" s="160">
        <f>BK132</f>
        <v>0</v>
      </c>
      <c r="L132" s="148"/>
      <c r="M132" s="153"/>
      <c r="N132" s="154"/>
      <c r="O132" s="154"/>
      <c r="P132" s="155">
        <f>SUM(P133:P139)</f>
        <v>0</v>
      </c>
      <c r="Q132" s="154"/>
      <c r="R132" s="155">
        <f>SUM(R133:R139)</f>
        <v>4.8416000000000001E-2</v>
      </c>
      <c r="S132" s="154"/>
      <c r="T132" s="156">
        <f>SUM(T133:T139)</f>
        <v>0</v>
      </c>
      <c r="AR132" s="149" t="s">
        <v>83</v>
      </c>
      <c r="AT132" s="157" t="s">
        <v>74</v>
      </c>
      <c r="AU132" s="157" t="s">
        <v>83</v>
      </c>
      <c r="AY132" s="149" t="s">
        <v>129</v>
      </c>
      <c r="BK132" s="158">
        <f>SUM(BK133:BK139)</f>
        <v>0</v>
      </c>
    </row>
    <row r="133" spans="1:65" s="2" customFormat="1" ht="21.75" customHeight="1">
      <c r="A133" s="33"/>
      <c r="B133" s="161"/>
      <c r="C133" s="162" t="s">
        <v>128</v>
      </c>
      <c r="D133" s="162" t="s">
        <v>132</v>
      </c>
      <c r="E133" s="163" t="s">
        <v>1024</v>
      </c>
      <c r="F133" s="164" t="s">
        <v>1025</v>
      </c>
      <c r="G133" s="165" t="s">
        <v>246</v>
      </c>
      <c r="H133" s="166">
        <v>54.4</v>
      </c>
      <c r="I133" s="167"/>
      <c r="J133" s="168">
        <f>ROUND(I133*H133,2)</f>
        <v>0</v>
      </c>
      <c r="K133" s="164" t="s">
        <v>136</v>
      </c>
      <c r="L133" s="34"/>
      <c r="M133" s="169" t="s">
        <v>1</v>
      </c>
      <c r="N133" s="170" t="s">
        <v>40</v>
      </c>
      <c r="O133" s="59"/>
      <c r="P133" s="171">
        <f>O133*H133</f>
        <v>0</v>
      </c>
      <c r="Q133" s="171">
        <v>1.0000000000000001E-5</v>
      </c>
      <c r="R133" s="171">
        <f>Q133*H133</f>
        <v>5.44E-4</v>
      </c>
      <c r="S133" s="171">
        <v>0</v>
      </c>
      <c r="T133" s="17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3" t="s">
        <v>148</v>
      </c>
      <c r="AT133" s="173" t="s">
        <v>132</v>
      </c>
      <c r="AU133" s="173" t="s">
        <v>85</v>
      </c>
      <c r="AY133" s="18" t="s">
        <v>129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8" t="s">
        <v>83</v>
      </c>
      <c r="BK133" s="174">
        <f>ROUND(I133*H133,2)</f>
        <v>0</v>
      </c>
      <c r="BL133" s="18" t="s">
        <v>148</v>
      </c>
      <c r="BM133" s="173" t="s">
        <v>1026</v>
      </c>
    </row>
    <row r="134" spans="1:65" s="13" customFormat="1" ht="11.25">
      <c r="B134" s="175"/>
      <c r="D134" s="176" t="s">
        <v>155</v>
      </c>
      <c r="E134" s="177" t="s">
        <v>1</v>
      </c>
      <c r="F134" s="178" t="s">
        <v>1027</v>
      </c>
      <c r="H134" s="179">
        <v>39.5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155</v>
      </c>
      <c r="AU134" s="177" t="s">
        <v>85</v>
      </c>
      <c r="AV134" s="13" t="s">
        <v>85</v>
      </c>
      <c r="AW134" s="13" t="s">
        <v>32</v>
      </c>
      <c r="AX134" s="13" t="s">
        <v>75</v>
      </c>
      <c r="AY134" s="177" t="s">
        <v>129</v>
      </c>
    </row>
    <row r="135" spans="1:65" s="13" customFormat="1" ht="11.25">
      <c r="B135" s="175"/>
      <c r="D135" s="176" t="s">
        <v>155</v>
      </c>
      <c r="E135" s="177" t="s">
        <v>1</v>
      </c>
      <c r="F135" s="178" t="s">
        <v>1028</v>
      </c>
      <c r="H135" s="179">
        <v>14.9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155</v>
      </c>
      <c r="AU135" s="177" t="s">
        <v>85</v>
      </c>
      <c r="AV135" s="13" t="s">
        <v>85</v>
      </c>
      <c r="AW135" s="13" t="s">
        <v>32</v>
      </c>
      <c r="AX135" s="13" t="s">
        <v>75</v>
      </c>
      <c r="AY135" s="177" t="s">
        <v>129</v>
      </c>
    </row>
    <row r="136" spans="1:65" s="16" customFormat="1" ht="11.25">
      <c r="B136" s="204"/>
      <c r="D136" s="176" t="s">
        <v>155</v>
      </c>
      <c r="E136" s="205" t="s">
        <v>1</v>
      </c>
      <c r="F136" s="206" t="s">
        <v>205</v>
      </c>
      <c r="H136" s="207">
        <v>54.4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155</v>
      </c>
      <c r="AU136" s="205" t="s">
        <v>85</v>
      </c>
      <c r="AV136" s="16" t="s">
        <v>148</v>
      </c>
      <c r="AW136" s="16" t="s">
        <v>32</v>
      </c>
      <c r="AX136" s="16" t="s">
        <v>83</v>
      </c>
      <c r="AY136" s="205" t="s">
        <v>129</v>
      </c>
    </row>
    <row r="137" spans="1:65" s="2" customFormat="1" ht="21.75" customHeight="1">
      <c r="A137" s="33"/>
      <c r="B137" s="161"/>
      <c r="C137" s="162" t="s">
        <v>159</v>
      </c>
      <c r="D137" s="162" t="s">
        <v>132</v>
      </c>
      <c r="E137" s="163" t="s">
        <v>1029</v>
      </c>
      <c r="F137" s="164" t="s">
        <v>1030</v>
      </c>
      <c r="G137" s="165" t="s">
        <v>246</v>
      </c>
      <c r="H137" s="166">
        <v>54.4</v>
      </c>
      <c r="I137" s="167"/>
      <c r="J137" s="168">
        <f>ROUND(I137*H137,2)</f>
        <v>0</v>
      </c>
      <c r="K137" s="164" t="s">
        <v>136</v>
      </c>
      <c r="L137" s="34"/>
      <c r="M137" s="169" t="s">
        <v>1</v>
      </c>
      <c r="N137" s="170" t="s">
        <v>40</v>
      </c>
      <c r="O137" s="59"/>
      <c r="P137" s="171">
        <f>O137*H137</f>
        <v>0</v>
      </c>
      <c r="Q137" s="171">
        <v>8.8000000000000003E-4</v>
      </c>
      <c r="R137" s="171">
        <f>Q137*H137</f>
        <v>4.7871999999999998E-2</v>
      </c>
      <c r="S137" s="171">
        <v>0</v>
      </c>
      <c r="T137" s="17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3" t="s">
        <v>148</v>
      </c>
      <c r="AT137" s="173" t="s">
        <v>132</v>
      </c>
      <c r="AU137" s="173" t="s">
        <v>85</v>
      </c>
      <c r="AY137" s="18" t="s">
        <v>129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8" t="s">
        <v>83</v>
      </c>
      <c r="BK137" s="174">
        <f>ROUND(I137*H137,2)</f>
        <v>0</v>
      </c>
      <c r="BL137" s="18" t="s">
        <v>148</v>
      </c>
      <c r="BM137" s="173" t="s">
        <v>1031</v>
      </c>
    </row>
    <row r="138" spans="1:65" s="2" customFormat="1" ht="16.5" customHeight="1">
      <c r="A138" s="33"/>
      <c r="B138" s="161"/>
      <c r="C138" s="162" t="s">
        <v>228</v>
      </c>
      <c r="D138" s="162" t="s">
        <v>132</v>
      </c>
      <c r="E138" s="163" t="s">
        <v>1032</v>
      </c>
      <c r="F138" s="164" t="s">
        <v>1033</v>
      </c>
      <c r="G138" s="165" t="s">
        <v>246</v>
      </c>
      <c r="H138" s="166">
        <v>47.2</v>
      </c>
      <c r="I138" s="167"/>
      <c r="J138" s="168">
        <f>ROUND(I138*H138,2)</f>
        <v>0</v>
      </c>
      <c r="K138" s="164" t="s">
        <v>136</v>
      </c>
      <c r="L138" s="34"/>
      <c r="M138" s="169" t="s">
        <v>1</v>
      </c>
      <c r="N138" s="170" t="s">
        <v>40</v>
      </c>
      <c r="O138" s="59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3" t="s">
        <v>148</v>
      </c>
      <c r="AT138" s="173" t="s">
        <v>132</v>
      </c>
      <c r="AU138" s="173" t="s">
        <v>85</v>
      </c>
      <c r="AY138" s="18" t="s">
        <v>129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8" t="s">
        <v>83</v>
      </c>
      <c r="BK138" s="174">
        <f>ROUND(I138*H138,2)</f>
        <v>0</v>
      </c>
      <c r="BL138" s="18" t="s">
        <v>148</v>
      </c>
      <c r="BM138" s="173" t="s">
        <v>1034</v>
      </c>
    </row>
    <row r="139" spans="1:65" s="13" customFormat="1" ht="22.5">
      <c r="B139" s="175"/>
      <c r="D139" s="176" t="s">
        <v>155</v>
      </c>
      <c r="E139" s="177" t="s">
        <v>1</v>
      </c>
      <c r="F139" s="178" t="s">
        <v>1035</v>
      </c>
      <c r="H139" s="179">
        <v>47.2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155</v>
      </c>
      <c r="AU139" s="177" t="s">
        <v>85</v>
      </c>
      <c r="AV139" s="13" t="s">
        <v>85</v>
      </c>
      <c r="AW139" s="13" t="s">
        <v>32</v>
      </c>
      <c r="AX139" s="13" t="s">
        <v>83</v>
      </c>
      <c r="AY139" s="177" t="s">
        <v>129</v>
      </c>
    </row>
    <row r="140" spans="1:65" s="12" customFormat="1" ht="22.9" customHeight="1">
      <c r="B140" s="148"/>
      <c r="D140" s="149" t="s">
        <v>74</v>
      </c>
      <c r="E140" s="159" t="s">
        <v>893</v>
      </c>
      <c r="F140" s="159" t="s">
        <v>894</v>
      </c>
      <c r="I140" s="151"/>
      <c r="J140" s="160">
        <f>BK140</f>
        <v>0</v>
      </c>
      <c r="L140" s="148"/>
      <c r="M140" s="153"/>
      <c r="N140" s="154"/>
      <c r="O140" s="154"/>
      <c r="P140" s="155">
        <f>SUM(P141:P148)</f>
        <v>0</v>
      </c>
      <c r="Q140" s="154"/>
      <c r="R140" s="155">
        <f>SUM(R141:R148)</f>
        <v>0</v>
      </c>
      <c r="S140" s="154"/>
      <c r="T140" s="156">
        <f>SUM(T141:T148)</f>
        <v>0</v>
      </c>
      <c r="AR140" s="149" t="s">
        <v>83</v>
      </c>
      <c r="AT140" s="157" t="s">
        <v>74</v>
      </c>
      <c r="AU140" s="157" t="s">
        <v>83</v>
      </c>
      <c r="AY140" s="149" t="s">
        <v>129</v>
      </c>
      <c r="BK140" s="158">
        <f>SUM(BK141:BK148)</f>
        <v>0</v>
      </c>
    </row>
    <row r="141" spans="1:65" s="2" customFormat="1" ht="21.75" customHeight="1">
      <c r="A141" s="33"/>
      <c r="B141" s="161"/>
      <c r="C141" s="162" t="s">
        <v>238</v>
      </c>
      <c r="D141" s="162" t="s">
        <v>132</v>
      </c>
      <c r="E141" s="163" t="s">
        <v>896</v>
      </c>
      <c r="F141" s="164" t="s">
        <v>897</v>
      </c>
      <c r="G141" s="165" t="s">
        <v>392</v>
      </c>
      <c r="H141" s="166">
        <v>131.24199999999999</v>
      </c>
      <c r="I141" s="167"/>
      <c r="J141" s="168">
        <f>ROUND(I141*H141,2)</f>
        <v>0</v>
      </c>
      <c r="K141" s="164" t="s">
        <v>136</v>
      </c>
      <c r="L141" s="34"/>
      <c r="M141" s="169" t="s">
        <v>1</v>
      </c>
      <c r="N141" s="170" t="s">
        <v>40</v>
      </c>
      <c r="O141" s="59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3" t="s">
        <v>148</v>
      </c>
      <c r="AT141" s="173" t="s">
        <v>132</v>
      </c>
      <c r="AU141" s="173" t="s">
        <v>85</v>
      </c>
      <c r="AY141" s="18" t="s">
        <v>129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8" t="s">
        <v>83</v>
      </c>
      <c r="BK141" s="174">
        <f>ROUND(I141*H141,2)</f>
        <v>0</v>
      </c>
      <c r="BL141" s="18" t="s">
        <v>148</v>
      </c>
      <c r="BM141" s="173" t="s">
        <v>1036</v>
      </c>
    </row>
    <row r="142" spans="1:65" s="13" customFormat="1" ht="11.25">
      <c r="B142" s="175"/>
      <c r="D142" s="176" t="s">
        <v>155</v>
      </c>
      <c r="E142" s="177" t="s">
        <v>1</v>
      </c>
      <c r="F142" s="178" t="s">
        <v>1037</v>
      </c>
      <c r="H142" s="179">
        <v>131.24199999999999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155</v>
      </c>
      <c r="AU142" s="177" t="s">
        <v>85</v>
      </c>
      <c r="AV142" s="13" t="s">
        <v>85</v>
      </c>
      <c r="AW142" s="13" t="s">
        <v>32</v>
      </c>
      <c r="AX142" s="13" t="s">
        <v>75</v>
      </c>
      <c r="AY142" s="177" t="s">
        <v>129</v>
      </c>
    </row>
    <row r="143" spans="1:65" s="15" customFormat="1" ht="11.25">
      <c r="B143" s="196"/>
      <c r="D143" s="176" t="s">
        <v>155</v>
      </c>
      <c r="E143" s="197" t="s">
        <v>1</v>
      </c>
      <c r="F143" s="198" t="s">
        <v>196</v>
      </c>
      <c r="H143" s="199">
        <v>131.24199999999999</v>
      </c>
      <c r="I143" s="200"/>
      <c r="L143" s="196"/>
      <c r="M143" s="201"/>
      <c r="N143" s="202"/>
      <c r="O143" s="202"/>
      <c r="P143" s="202"/>
      <c r="Q143" s="202"/>
      <c r="R143" s="202"/>
      <c r="S143" s="202"/>
      <c r="T143" s="203"/>
      <c r="AT143" s="197" t="s">
        <v>155</v>
      </c>
      <c r="AU143" s="197" t="s">
        <v>85</v>
      </c>
      <c r="AV143" s="15" t="s">
        <v>142</v>
      </c>
      <c r="AW143" s="15" t="s">
        <v>32</v>
      </c>
      <c r="AX143" s="15" t="s">
        <v>75</v>
      </c>
      <c r="AY143" s="197" t="s">
        <v>129</v>
      </c>
    </row>
    <row r="144" spans="1:65" s="16" customFormat="1" ht="11.25">
      <c r="B144" s="204"/>
      <c r="D144" s="176" t="s">
        <v>155</v>
      </c>
      <c r="E144" s="205" t="s">
        <v>1</v>
      </c>
      <c r="F144" s="206" t="s">
        <v>205</v>
      </c>
      <c r="H144" s="207">
        <v>131.24199999999999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155</v>
      </c>
      <c r="AU144" s="205" t="s">
        <v>85</v>
      </c>
      <c r="AV144" s="16" t="s">
        <v>148</v>
      </c>
      <c r="AW144" s="16" t="s">
        <v>32</v>
      </c>
      <c r="AX144" s="16" t="s">
        <v>83</v>
      </c>
      <c r="AY144" s="205" t="s">
        <v>129</v>
      </c>
    </row>
    <row r="145" spans="1:65" s="2" customFormat="1" ht="16.5" customHeight="1">
      <c r="A145" s="33"/>
      <c r="B145" s="161"/>
      <c r="C145" s="162" t="s">
        <v>243</v>
      </c>
      <c r="D145" s="162" t="s">
        <v>132</v>
      </c>
      <c r="E145" s="163" t="s">
        <v>904</v>
      </c>
      <c r="F145" s="164" t="s">
        <v>905</v>
      </c>
      <c r="G145" s="165" t="s">
        <v>392</v>
      </c>
      <c r="H145" s="166">
        <v>131.24199999999999</v>
      </c>
      <c r="I145" s="167"/>
      <c r="J145" s="168">
        <f>ROUND(I145*H145,2)</f>
        <v>0</v>
      </c>
      <c r="K145" s="164" t="s">
        <v>136</v>
      </c>
      <c r="L145" s="34"/>
      <c r="M145" s="169" t="s">
        <v>1</v>
      </c>
      <c r="N145" s="170" t="s">
        <v>40</v>
      </c>
      <c r="O145" s="59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3" t="s">
        <v>148</v>
      </c>
      <c r="AT145" s="173" t="s">
        <v>132</v>
      </c>
      <c r="AU145" s="173" t="s">
        <v>85</v>
      </c>
      <c r="AY145" s="18" t="s">
        <v>129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8" t="s">
        <v>83</v>
      </c>
      <c r="BK145" s="174">
        <f>ROUND(I145*H145,2)</f>
        <v>0</v>
      </c>
      <c r="BL145" s="18" t="s">
        <v>148</v>
      </c>
      <c r="BM145" s="173" t="s">
        <v>1038</v>
      </c>
    </row>
    <row r="146" spans="1:65" s="14" customFormat="1" ht="11.25">
      <c r="B146" s="189"/>
      <c r="D146" s="176" t="s">
        <v>155</v>
      </c>
      <c r="E146" s="190" t="s">
        <v>1</v>
      </c>
      <c r="F146" s="191" t="s">
        <v>911</v>
      </c>
      <c r="H146" s="190" t="s">
        <v>1</v>
      </c>
      <c r="I146" s="192"/>
      <c r="L146" s="189"/>
      <c r="M146" s="193"/>
      <c r="N146" s="194"/>
      <c r="O146" s="194"/>
      <c r="P146" s="194"/>
      <c r="Q146" s="194"/>
      <c r="R146" s="194"/>
      <c r="S146" s="194"/>
      <c r="T146" s="195"/>
      <c r="AT146" s="190" t="s">
        <v>155</v>
      </c>
      <c r="AU146" s="190" t="s">
        <v>85</v>
      </c>
      <c r="AV146" s="14" t="s">
        <v>83</v>
      </c>
      <c r="AW146" s="14" t="s">
        <v>32</v>
      </c>
      <c r="AX146" s="14" t="s">
        <v>75</v>
      </c>
      <c r="AY146" s="190" t="s">
        <v>129</v>
      </c>
    </row>
    <row r="147" spans="1:65" s="13" customFormat="1" ht="11.25">
      <c r="B147" s="175"/>
      <c r="D147" s="176" t="s">
        <v>155</v>
      </c>
      <c r="E147" s="177" t="s">
        <v>1</v>
      </c>
      <c r="F147" s="178" t="s">
        <v>1039</v>
      </c>
      <c r="H147" s="179">
        <v>131.24199999999999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155</v>
      </c>
      <c r="AU147" s="177" t="s">
        <v>85</v>
      </c>
      <c r="AV147" s="13" t="s">
        <v>85</v>
      </c>
      <c r="AW147" s="13" t="s">
        <v>32</v>
      </c>
      <c r="AX147" s="13" t="s">
        <v>75</v>
      </c>
      <c r="AY147" s="177" t="s">
        <v>129</v>
      </c>
    </row>
    <row r="148" spans="1:65" s="16" customFormat="1" ht="11.25">
      <c r="B148" s="204"/>
      <c r="D148" s="176" t="s">
        <v>155</v>
      </c>
      <c r="E148" s="205" t="s">
        <v>1</v>
      </c>
      <c r="F148" s="206" t="s">
        <v>205</v>
      </c>
      <c r="H148" s="207">
        <v>131.24199999999999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155</v>
      </c>
      <c r="AU148" s="205" t="s">
        <v>85</v>
      </c>
      <c r="AV148" s="16" t="s">
        <v>148</v>
      </c>
      <c r="AW148" s="16" t="s">
        <v>32</v>
      </c>
      <c r="AX148" s="16" t="s">
        <v>83</v>
      </c>
      <c r="AY148" s="205" t="s">
        <v>129</v>
      </c>
    </row>
    <row r="149" spans="1:65" s="12" customFormat="1" ht="22.9" customHeight="1">
      <c r="B149" s="148"/>
      <c r="D149" s="149" t="s">
        <v>74</v>
      </c>
      <c r="E149" s="159" t="s">
        <v>963</v>
      </c>
      <c r="F149" s="159" t="s">
        <v>964</v>
      </c>
      <c r="I149" s="151"/>
      <c r="J149" s="160">
        <f>BK149</f>
        <v>0</v>
      </c>
      <c r="L149" s="148"/>
      <c r="M149" s="153"/>
      <c r="N149" s="154"/>
      <c r="O149" s="154"/>
      <c r="P149" s="155">
        <f>P150</f>
        <v>0</v>
      </c>
      <c r="Q149" s="154"/>
      <c r="R149" s="155">
        <f>R150</f>
        <v>0</v>
      </c>
      <c r="S149" s="154"/>
      <c r="T149" s="156">
        <f>T150</f>
        <v>0</v>
      </c>
      <c r="AR149" s="149" t="s">
        <v>83</v>
      </c>
      <c r="AT149" s="157" t="s">
        <v>74</v>
      </c>
      <c r="AU149" s="157" t="s">
        <v>83</v>
      </c>
      <c r="AY149" s="149" t="s">
        <v>129</v>
      </c>
      <c r="BK149" s="158">
        <f>BK150</f>
        <v>0</v>
      </c>
    </row>
    <row r="150" spans="1:65" s="2" customFormat="1" ht="21.75" customHeight="1">
      <c r="A150" s="33"/>
      <c r="B150" s="161"/>
      <c r="C150" s="162" t="s">
        <v>251</v>
      </c>
      <c r="D150" s="162" t="s">
        <v>132</v>
      </c>
      <c r="E150" s="163" t="s">
        <v>966</v>
      </c>
      <c r="F150" s="164" t="s">
        <v>967</v>
      </c>
      <c r="G150" s="165" t="s">
        <v>392</v>
      </c>
      <c r="H150" s="166">
        <v>128.97800000000001</v>
      </c>
      <c r="I150" s="167"/>
      <c r="J150" s="168">
        <f>ROUND(I150*H150,2)</f>
        <v>0</v>
      </c>
      <c r="K150" s="164" t="s">
        <v>136</v>
      </c>
      <c r="L150" s="34"/>
      <c r="M150" s="184" t="s">
        <v>1</v>
      </c>
      <c r="N150" s="185" t="s">
        <v>40</v>
      </c>
      <c r="O150" s="186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3" t="s">
        <v>148</v>
      </c>
      <c r="AT150" s="173" t="s">
        <v>132</v>
      </c>
      <c r="AU150" s="173" t="s">
        <v>85</v>
      </c>
      <c r="AY150" s="18" t="s">
        <v>129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8" t="s">
        <v>83</v>
      </c>
      <c r="BK150" s="174">
        <f>ROUND(I150*H150,2)</f>
        <v>0</v>
      </c>
      <c r="BL150" s="18" t="s">
        <v>148</v>
      </c>
      <c r="BM150" s="173" t="s">
        <v>1006</v>
      </c>
    </row>
    <row r="151" spans="1:65" s="2" customFormat="1" ht="6.95" customHeight="1">
      <c r="A151" s="33"/>
      <c r="B151" s="48"/>
      <c r="C151" s="49"/>
      <c r="D151" s="49"/>
      <c r="E151" s="49"/>
      <c r="F151" s="49"/>
      <c r="G151" s="49"/>
      <c r="H151" s="49"/>
      <c r="I151" s="121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0:K150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0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101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4" t="str">
        <f>'Rekapitulace stavby'!K6</f>
        <v>REKONSTRUKCE CHODNÍKŮ V ULICI PŘEMYSLOVA, PŘELOUČ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102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25" t="s">
        <v>1040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1041</v>
      </c>
      <c r="G12" s="33"/>
      <c r="H12" s="33"/>
      <c r="I12" s="98" t="s">
        <v>22</v>
      </c>
      <c r="J12" s="56" t="str">
        <f>'Rekapitulace stavby'!AN8</f>
        <v>22. 3. 2019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>Město Přelouč</v>
      </c>
      <c r="F15" s="33"/>
      <c r="G15" s="33"/>
      <c r="H15" s="33"/>
      <c r="I15" s="9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7" t="str">
        <f>'Rekapitulace stavby'!E14</f>
        <v>Vyplň údaj</v>
      </c>
      <c r="F18" s="247"/>
      <c r="G18" s="247"/>
      <c r="H18" s="247"/>
      <c r="I18" s="9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1042</v>
      </c>
      <c r="F21" s="33"/>
      <c r="G21" s="33"/>
      <c r="H21" s="33"/>
      <c r="I21" s="9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9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1042</v>
      </c>
      <c r="F24" s="33"/>
      <c r="G24" s="33"/>
      <c r="H24" s="33"/>
      <c r="I24" s="9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ROUND((SUM(BE120:BE206)),  2)</f>
        <v>0</v>
      </c>
      <c r="G33" s="33"/>
      <c r="H33" s="33"/>
      <c r="I33" s="108">
        <v>0.21</v>
      </c>
      <c r="J33" s="107">
        <f>ROUND(((SUM(BE120:BE206))*I33),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ROUND((SUM(BF120:BF206)),  2)</f>
        <v>0</v>
      </c>
      <c r="G34" s="33"/>
      <c r="H34" s="33"/>
      <c r="I34" s="108">
        <v>0.15</v>
      </c>
      <c r="J34" s="107">
        <f>ROUND(((SUM(BF120:BF206))*I34),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ROUND((SUM(BG120:BG206)),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ROUND((SUM(BH120:BH206)),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ROUND((SUM(BI120:BI206)),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104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REKONSTRUKCE CHODNÍKŮ V ULICI PŘEMYSLOVA, PŘELOUČ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25" t="str">
        <f>E9</f>
        <v>SO 401 - VEŘEJNÉ OSVĚTLENÍ - způsobilé výdaje na hlavní aktivity projektu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ul.Přemyslova</v>
      </c>
      <c r="G89" s="33"/>
      <c r="H89" s="33"/>
      <c r="I89" s="98" t="s">
        <v>22</v>
      </c>
      <c r="J89" s="56" t="str">
        <f>IF(J12="","",J12)</f>
        <v>22. 3. 2019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98" t="s">
        <v>30</v>
      </c>
      <c r="J91" s="31" t="str">
        <f>E21</f>
        <v>Ing.Srba T.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8" t="s">
        <v>33</v>
      </c>
      <c r="J92" s="31" t="str">
        <f>E24</f>
        <v>Ing.Srba T.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105</v>
      </c>
      <c r="D94" s="109"/>
      <c r="E94" s="109"/>
      <c r="F94" s="109"/>
      <c r="G94" s="109"/>
      <c r="H94" s="109"/>
      <c r="I94" s="124"/>
      <c r="J94" s="125" t="s">
        <v>106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107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108</v>
      </c>
    </row>
    <row r="97" spans="1:31" s="9" customFormat="1" ht="24.95" customHeight="1">
      <c r="B97" s="127"/>
      <c r="D97" s="128" t="s">
        <v>1043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9" customFormat="1" ht="24.95" customHeight="1">
      <c r="B98" s="127"/>
      <c r="D98" s="128" t="s">
        <v>1044</v>
      </c>
      <c r="E98" s="129"/>
      <c r="F98" s="129"/>
      <c r="G98" s="129"/>
      <c r="H98" s="129"/>
      <c r="I98" s="130"/>
      <c r="J98" s="131">
        <f>J153</f>
        <v>0</v>
      </c>
      <c r="L98" s="127"/>
    </row>
    <row r="99" spans="1:31" s="9" customFormat="1" ht="24.95" customHeight="1">
      <c r="B99" s="127"/>
      <c r="D99" s="128" t="s">
        <v>1045</v>
      </c>
      <c r="E99" s="129"/>
      <c r="F99" s="129"/>
      <c r="G99" s="129"/>
      <c r="H99" s="129"/>
      <c r="I99" s="130"/>
      <c r="J99" s="131">
        <f>J183</f>
        <v>0</v>
      </c>
      <c r="L99" s="127"/>
    </row>
    <row r="100" spans="1:31" s="9" customFormat="1" ht="24.95" customHeight="1">
      <c r="B100" s="127"/>
      <c r="D100" s="128" t="s">
        <v>1046</v>
      </c>
      <c r="E100" s="129"/>
      <c r="F100" s="129"/>
      <c r="G100" s="129"/>
      <c r="H100" s="129"/>
      <c r="I100" s="130"/>
      <c r="J100" s="131">
        <f>J199</f>
        <v>0</v>
      </c>
      <c r="L100" s="12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113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64" t="str">
        <f>E7</f>
        <v>REKONSTRUKCE CHODNÍKŮ V ULICI PŘEMYSLOVA, PŘELOUČ</v>
      </c>
      <c r="F110" s="265"/>
      <c r="G110" s="265"/>
      <c r="H110" s="265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102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75" customHeight="1">
      <c r="A112" s="33"/>
      <c r="B112" s="34"/>
      <c r="C112" s="33"/>
      <c r="D112" s="33"/>
      <c r="E112" s="225" t="str">
        <f>E9</f>
        <v>SO 401 - VEŘEJNÉ OSVĚTLENÍ - způsobilé výdaje na hlavní aktivity projektu</v>
      </c>
      <c r="F112" s="266"/>
      <c r="G112" s="266"/>
      <c r="H112" s="266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ul.Přemyslova</v>
      </c>
      <c r="G114" s="33"/>
      <c r="H114" s="33"/>
      <c r="I114" s="98" t="s">
        <v>22</v>
      </c>
      <c r="J114" s="56" t="str">
        <f>IF(J12="","",J12)</f>
        <v>22. 3. 2019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>Město Přelouč</v>
      </c>
      <c r="G116" s="33"/>
      <c r="H116" s="33"/>
      <c r="I116" s="98" t="s">
        <v>30</v>
      </c>
      <c r="J116" s="31" t="str">
        <f>E21</f>
        <v>Ing.Srba T.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98" t="s">
        <v>33</v>
      </c>
      <c r="J117" s="31" t="str">
        <f>E24</f>
        <v>Ing.Srba T.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37"/>
      <c r="B119" s="138"/>
      <c r="C119" s="139" t="s">
        <v>114</v>
      </c>
      <c r="D119" s="140" t="s">
        <v>60</v>
      </c>
      <c r="E119" s="140" t="s">
        <v>56</v>
      </c>
      <c r="F119" s="140" t="s">
        <v>57</v>
      </c>
      <c r="G119" s="140" t="s">
        <v>115</v>
      </c>
      <c r="H119" s="140" t="s">
        <v>116</v>
      </c>
      <c r="I119" s="141" t="s">
        <v>117</v>
      </c>
      <c r="J119" s="140" t="s">
        <v>106</v>
      </c>
      <c r="K119" s="142" t="s">
        <v>118</v>
      </c>
      <c r="L119" s="143"/>
      <c r="M119" s="63" t="s">
        <v>1</v>
      </c>
      <c r="N119" s="64" t="s">
        <v>39</v>
      </c>
      <c r="O119" s="64" t="s">
        <v>119</v>
      </c>
      <c r="P119" s="64" t="s">
        <v>120</v>
      </c>
      <c r="Q119" s="64" t="s">
        <v>121</v>
      </c>
      <c r="R119" s="64" t="s">
        <v>122</v>
      </c>
      <c r="S119" s="64" t="s">
        <v>123</v>
      </c>
      <c r="T119" s="65" t="s">
        <v>124</v>
      </c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</row>
    <row r="120" spans="1:65" s="2" customFormat="1" ht="22.9" customHeight="1">
      <c r="A120" s="33"/>
      <c r="B120" s="34"/>
      <c r="C120" s="70" t="s">
        <v>125</v>
      </c>
      <c r="D120" s="33"/>
      <c r="E120" s="33"/>
      <c r="F120" s="33"/>
      <c r="G120" s="33"/>
      <c r="H120" s="33"/>
      <c r="I120" s="97"/>
      <c r="J120" s="144">
        <f>BK120</f>
        <v>0</v>
      </c>
      <c r="K120" s="33"/>
      <c r="L120" s="34"/>
      <c r="M120" s="66"/>
      <c r="N120" s="57"/>
      <c r="O120" s="67"/>
      <c r="P120" s="145">
        <f>P121+P153+P183+P199</f>
        <v>0</v>
      </c>
      <c r="Q120" s="67"/>
      <c r="R120" s="145">
        <f>R121+R153+R183+R199</f>
        <v>0</v>
      </c>
      <c r="S120" s="67"/>
      <c r="T120" s="146">
        <f>T121+T153+T183+T199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108</v>
      </c>
      <c r="BK120" s="147">
        <f>BK121+BK153+BK183+BK199</f>
        <v>0</v>
      </c>
    </row>
    <row r="121" spans="1:65" s="12" customFormat="1" ht="25.9" customHeight="1">
      <c r="B121" s="148"/>
      <c r="D121" s="149" t="s">
        <v>74</v>
      </c>
      <c r="E121" s="150" t="s">
        <v>1047</v>
      </c>
      <c r="F121" s="150" t="s">
        <v>1048</v>
      </c>
      <c r="I121" s="151"/>
      <c r="J121" s="152">
        <f>BK121</f>
        <v>0</v>
      </c>
      <c r="L121" s="148"/>
      <c r="M121" s="153"/>
      <c r="N121" s="154"/>
      <c r="O121" s="154"/>
      <c r="P121" s="155">
        <f>SUM(P122:P152)</f>
        <v>0</v>
      </c>
      <c r="Q121" s="154"/>
      <c r="R121" s="155">
        <f>SUM(R122:R152)</f>
        <v>0</v>
      </c>
      <c r="S121" s="154"/>
      <c r="T121" s="156">
        <f>SUM(T122:T152)</f>
        <v>0</v>
      </c>
      <c r="AR121" s="149" t="s">
        <v>83</v>
      </c>
      <c r="AT121" s="157" t="s">
        <v>74</v>
      </c>
      <c r="AU121" s="157" t="s">
        <v>75</v>
      </c>
      <c r="AY121" s="149" t="s">
        <v>129</v>
      </c>
      <c r="BK121" s="158">
        <f>SUM(BK122:BK152)</f>
        <v>0</v>
      </c>
    </row>
    <row r="122" spans="1:65" s="2" customFormat="1" ht="16.5" customHeight="1">
      <c r="A122" s="33"/>
      <c r="B122" s="161"/>
      <c r="C122" s="162" t="s">
        <v>83</v>
      </c>
      <c r="D122" s="162" t="s">
        <v>132</v>
      </c>
      <c r="E122" s="163" t="s">
        <v>1049</v>
      </c>
      <c r="F122" s="164" t="s">
        <v>1050</v>
      </c>
      <c r="G122" s="165" t="s">
        <v>162</v>
      </c>
      <c r="H122" s="166">
        <v>8</v>
      </c>
      <c r="I122" s="167"/>
      <c r="J122" s="168">
        <f t="shared" ref="J122:J152" si="0">ROUND(I122*H122,2)</f>
        <v>0</v>
      </c>
      <c r="K122" s="164" t="s">
        <v>1</v>
      </c>
      <c r="L122" s="34"/>
      <c r="M122" s="169" t="s">
        <v>1</v>
      </c>
      <c r="N122" s="170" t="s">
        <v>40</v>
      </c>
      <c r="O122" s="59"/>
      <c r="P122" s="171">
        <f t="shared" ref="P122:P152" si="1">O122*H122</f>
        <v>0</v>
      </c>
      <c r="Q122" s="171">
        <v>0</v>
      </c>
      <c r="R122" s="171">
        <f t="shared" ref="R122:R152" si="2">Q122*H122</f>
        <v>0</v>
      </c>
      <c r="S122" s="171">
        <v>0</v>
      </c>
      <c r="T122" s="172">
        <f t="shared" ref="T122:T152" si="3"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3" t="s">
        <v>148</v>
      </c>
      <c r="AT122" s="173" t="s">
        <v>132</v>
      </c>
      <c r="AU122" s="173" t="s">
        <v>83</v>
      </c>
      <c r="AY122" s="18" t="s">
        <v>129</v>
      </c>
      <c r="BE122" s="174">
        <f t="shared" ref="BE122:BE152" si="4">IF(N122="základní",J122,0)</f>
        <v>0</v>
      </c>
      <c r="BF122" s="174">
        <f t="shared" ref="BF122:BF152" si="5">IF(N122="snížená",J122,0)</f>
        <v>0</v>
      </c>
      <c r="BG122" s="174">
        <f t="shared" ref="BG122:BG152" si="6">IF(N122="zákl. přenesená",J122,0)</f>
        <v>0</v>
      </c>
      <c r="BH122" s="174">
        <f t="shared" ref="BH122:BH152" si="7">IF(N122="sníž. přenesená",J122,0)</f>
        <v>0</v>
      </c>
      <c r="BI122" s="174">
        <f t="shared" ref="BI122:BI152" si="8">IF(N122="nulová",J122,0)</f>
        <v>0</v>
      </c>
      <c r="BJ122" s="18" t="s">
        <v>83</v>
      </c>
      <c r="BK122" s="174">
        <f t="shared" ref="BK122:BK152" si="9">ROUND(I122*H122,2)</f>
        <v>0</v>
      </c>
      <c r="BL122" s="18" t="s">
        <v>148</v>
      </c>
      <c r="BM122" s="173" t="s">
        <v>85</v>
      </c>
    </row>
    <row r="123" spans="1:65" s="2" customFormat="1" ht="21.75" customHeight="1">
      <c r="A123" s="33"/>
      <c r="B123" s="161"/>
      <c r="C123" s="162" t="s">
        <v>85</v>
      </c>
      <c r="D123" s="162" t="s">
        <v>132</v>
      </c>
      <c r="E123" s="163" t="s">
        <v>1051</v>
      </c>
      <c r="F123" s="164" t="s">
        <v>1052</v>
      </c>
      <c r="G123" s="165" t="s">
        <v>1053</v>
      </c>
      <c r="H123" s="166">
        <v>8</v>
      </c>
      <c r="I123" s="167"/>
      <c r="J123" s="168">
        <f t="shared" si="0"/>
        <v>0</v>
      </c>
      <c r="K123" s="164" t="s">
        <v>1</v>
      </c>
      <c r="L123" s="34"/>
      <c r="M123" s="169" t="s">
        <v>1</v>
      </c>
      <c r="N123" s="170" t="s">
        <v>40</v>
      </c>
      <c r="O123" s="59"/>
      <c r="P123" s="171">
        <f t="shared" si="1"/>
        <v>0</v>
      </c>
      <c r="Q123" s="171">
        <v>0</v>
      </c>
      <c r="R123" s="171">
        <f t="shared" si="2"/>
        <v>0</v>
      </c>
      <c r="S123" s="171">
        <v>0</v>
      </c>
      <c r="T123" s="172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3" t="s">
        <v>148</v>
      </c>
      <c r="AT123" s="173" t="s">
        <v>132</v>
      </c>
      <c r="AU123" s="173" t="s">
        <v>83</v>
      </c>
      <c r="AY123" s="18" t="s">
        <v>129</v>
      </c>
      <c r="BE123" s="174">
        <f t="shared" si="4"/>
        <v>0</v>
      </c>
      <c r="BF123" s="174">
        <f t="shared" si="5"/>
        <v>0</v>
      </c>
      <c r="BG123" s="174">
        <f t="shared" si="6"/>
        <v>0</v>
      </c>
      <c r="BH123" s="174">
        <f t="shared" si="7"/>
        <v>0</v>
      </c>
      <c r="BI123" s="174">
        <f t="shared" si="8"/>
        <v>0</v>
      </c>
      <c r="BJ123" s="18" t="s">
        <v>83</v>
      </c>
      <c r="BK123" s="174">
        <f t="shared" si="9"/>
        <v>0</v>
      </c>
      <c r="BL123" s="18" t="s">
        <v>148</v>
      </c>
      <c r="BM123" s="173" t="s">
        <v>148</v>
      </c>
    </row>
    <row r="124" spans="1:65" s="2" customFormat="1" ht="21.75" customHeight="1">
      <c r="A124" s="33"/>
      <c r="B124" s="161"/>
      <c r="C124" s="162" t="s">
        <v>142</v>
      </c>
      <c r="D124" s="162" t="s">
        <v>132</v>
      </c>
      <c r="E124" s="163" t="s">
        <v>1054</v>
      </c>
      <c r="F124" s="164" t="s">
        <v>1055</v>
      </c>
      <c r="G124" s="165" t="s">
        <v>162</v>
      </c>
      <c r="H124" s="166">
        <v>8</v>
      </c>
      <c r="I124" s="167"/>
      <c r="J124" s="168">
        <f t="shared" si="0"/>
        <v>0</v>
      </c>
      <c r="K124" s="164" t="s">
        <v>1</v>
      </c>
      <c r="L124" s="34"/>
      <c r="M124" s="169" t="s">
        <v>1</v>
      </c>
      <c r="N124" s="170" t="s">
        <v>40</v>
      </c>
      <c r="O124" s="59"/>
      <c r="P124" s="171">
        <f t="shared" si="1"/>
        <v>0</v>
      </c>
      <c r="Q124" s="171">
        <v>0</v>
      </c>
      <c r="R124" s="171">
        <f t="shared" si="2"/>
        <v>0</v>
      </c>
      <c r="S124" s="171">
        <v>0</v>
      </c>
      <c r="T124" s="172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3" t="s">
        <v>148</v>
      </c>
      <c r="AT124" s="173" t="s">
        <v>132</v>
      </c>
      <c r="AU124" s="173" t="s">
        <v>83</v>
      </c>
      <c r="AY124" s="18" t="s">
        <v>129</v>
      </c>
      <c r="BE124" s="174">
        <f t="shared" si="4"/>
        <v>0</v>
      </c>
      <c r="BF124" s="174">
        <f t="shared" si="5"/>
        <v>0</v>
      </c>
      <c r="BG124" s="174">
        <f t="shared" si="6"/>
        <v>0</v>
      </c>
      <c r="BH124" s="174">
        <f t="shared" si="7"/>
        <v>0</v>
      </c>
      <c r="BI124" s="174">
        <f t="shared" si="8"/>
        <v>0</v>
      </c>
      <c r="BJ124" s="18" t="s">
        <v>83</v>
      </c>
      <c r="BK124" s="174">
        <f t="shared" si="9"/>
        <v>0</v>
      </c>
      <c r="BL124" s="18" t="s">
        <v>148</v>
      </c>
      <c r="BM124" s="173" t="s">
        <v>159</v>
      </c>
    </row>
    <row r="125" spans="1:65" s="2" customFormat="1" ht="21.75" customHeight="1">
      <c r="A125" s="33"/>
      <c r="B125" s="161"/>
      <c r="C125" s="162" t="s">
        <v>148</v>
      </c>
      <c r="D125" s="162" t="s">
        <v>132</v>
      </c>
      <c r="E125" s="163" t="s">
        <v>1056</v>
      </c>
      <c r="F125" s="164" t="s">
        <v>1057</v>
      </c>
      <c r="G125" s="165" t="s">
        <v>1053</v>
      </c>
      <c r="H125" s="166">
        <v>8</v>
      </c>
      <c r="I125" s="167"/>
      <c r="J125" s="168">
        <f t="shared" si="0"/>
        <v>0</v>
      </c>
      <c r="K125" s="164" t="s">
        <v>1</v>
      </c>
      <c r="L125" s="34"/>
      <c r="M125" s="169" t="s">
        <v>1</v>
      </c>
      <c r="N125" s="170" t="s">
        <v>40</v>
      </c>
      <c r="O125" s="59"/>
      <c r="P125" s="171">
        <f t="shared" si="1"/>
        <v>0</v>
      </c>
      <c r="Q125" s="171">
        <v>0</v>
      </c>
      <c r="R125" s="171">
        <f t="shared" si="2"/>
        <v>0</v>
      </c>
      <c r="S125" s="171">
        <v>0</v>
      </c>
      <c r="T125" s="172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3" t="s">
        <v>148</v>
      </c>
      <c r="AT125" s="173" t="s">
        <v>132</v>
      </c>
      <c r="AU125" s="173" t="s">
        <v>83</v>
      </c>
      <c r="AY125" s="18" t="s">
        <v>129</v>
      </c>
      <c r="BE125" s="174">
        <f t="shared" si="4"/>
        <v>0</v>
      </c>
      <c r="BF125" s="174">
        <f t="shared" si="5"/>
        <v>0</v>
      </c>
      <c r="BG125" s="174">
        <f t="shared" si="6"/>
        <v>0</v>
      </c>
      <c r="BH125" s="174">
        <f t="shared" si="7"/>
        <v>0</v>
      </c>
      <c r="BI125" s="174">
        <f t="shared" si="8"/>
        <v>0</v>
      </c>
      <c r="BJ125" s="18" t="s">
        <v>83</v>
      </c>
      <c r="BK125" s="174">
        <f t="shared" si="9"/>
        <v>0</v>
      </c>
      <c r="BL125" s="18" t="s">
        <v>148</v>
      </c>
      <c r="BM125" s="173" t="s">
        <v>238</v>
      </c>
    </row>
    <row r="126" spans="1:65" s="2" customFormat="1" ht="16.5" customHeight="1">
      <c r="A126" s="33"/>
      <c r="B126" s="161"/>
      <c r="C126" s="162" t="s">
        <v>128</v>
      </c>
      <c r="D126" s="162" t="s">
        <v>132</v>
      </c>
      <c r="E126" s="163" t="s">
        <v>1058</v>
      </c>
      <c r="F126" s="164" t="s">
        <v>1059</v>
      </c>
      <c r="G126" s="165" t="s">
        <v>162</v>
      </c>
      <c r="H126" s="166">
        <v>12</v>
      </c>
      <c r="I126" s="167"/>
      <c r="J126" s="168">
        <f t="shared" si="0"/>
        <v>0</v>
      </c>
      <c r="K126" s="164" t="s">
        <v>1</v>
      </c>
      <c r="L126" s="34"/>
      <c r="M126" s="169" t="s">
        <v>1</v>
      </c>
      <c r="N126" s="170" t="s">
        <v>40</v>
      </c>
      <c r="O126" s="59"/>
      <c r="P126" s="171">
        <f t="shared" si="1"/>
        <v>0</v>
      </c>
      <c r="Q126" s="171">
        <v>0</v>
      </c>
      <c r="R126" s="171">
        <f t="shared" si="2"/>
        <v>0</v>
      </c>
      <c r="S126" s="171">
        <v>0</v>
      </c>
      <c r="T126" s="172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3" t="s">
        <v>148</v>
      </c>
      <c r="AT126" s="173" t="s">
        <v>132</v>
      </c>
      <c r="AU126" s="173" t="s">
        <v>83</v>
      </c>
      <c r="AY126" s="18" t="s">
        <v>129</v>
      </c>
      <c r="BE126" s="174">
        <f t="shared" si="4"/>
        <v>0</v>
      </c>
      <c r="BF126" s="174">
        <f t="shared" si="5"/>
        <v>0</v>
      </c>
      <c r="BG126" s="174">
        <f t="shared" si="6"/>
        <v>0</v>
      </c>
      <c r="BH126" s="174">
        <f t="shared" si="7"/>
        <v>0</v>
      </c>
      <c r="BI126" s="174">
        <f t="shared" si="8"/>
        <v>0</v>
      </c>
      <c r="BJ126" s="18" t="s">
        <v>83</v>
      </c>
      <c r="BK126" s="174">
        <f t="shared" si="9"/>
        <v>0</v>
      </c>
      <c r="BL126" s="18" t="s">
        <v>148</v>
      </c>
      <c r="BM126" s="173" t="s">
        <v>251</v>
      </c>
    </row>
    <row r="127" spans="1:65" s="2" customFormat="1" ht="21.75" customHeight="1">
      <c r="A127" s="33"/>
      <c r="B127" s="161"/>
      <c r="C127" s="162" t="s">
        <v>159</v>
      </c>
      <c r="D127" s="162" t="s">
        <v>132</v>
      </c>
      <c r="E127" s="163" t="s">
        <v>1060</v>
      </c>
      <c r="F127" s="164" t="s">
        <v>1061</v>
      </c>
      <c r="G127" s="165" t="s">
        <v>162</v>
      </c>
      <c r="H127" s="166">
        <v>8</v>
      </c>
      <c r="I127" s="167"/>
      <c r="J127" s="168">
        <f t="shared" si="0"/>
        <v>0</v>
      </c>
      <c r="K127" s="164" t="s">
        <v>1</v>
      </c>
      <c r="L127" s="34"/>
      <c r="M127" s="169" t="s">
        <v>1</v>
      </c>
      <c r="N127" s="170" t="s">
        <v>40</v>
      </c>
      <c r="O127" s="59"/>
      <c r="P127" s="171">
        <f t="shared" si="1"/>
        <v>0</v>
      </c>
      <c r="Q127" s="171">
        <v>0</v>
      </c>
      <c r="R127" s="171">
        <f t="shared" si="2"/>
        <v>0</v>
      </c>
      <c r="S127" s="171">
        <v>0</v>
      </c>
      <c r="T127" s="172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3" t="s">
        <v>148</v>
      </c>
      <c r="AT127" s="173" t="s">
        <v>132</v>
      </c>
      <c r="AU127" s="173" t="s">
        <v>83</v>
      </c>
      <c r="AY127" s="18" t="s">
        <v>129</v>
      </c>
      <c r="BE127" s="174">
        <f t="shared" si="4"/>
        <v>0</v>
      </c>
      <c r="BF127" s="174">
        <f t="shared" si="5"/>
        <v>0</v>
      </c>
      <c r="BG127" s="174">
        <f t="shared" si="6"/>
        <v>0</v>
      </c>
      <c r="BH127" s="174">
        <f t="shared" si="7"/>
        <v>0</v>
      </c>
      <c r="BI127" s="174">
        <f t="shared" si="8"/>
        <v>0</v>
      </c>
      <c r="BJ127" s="18" t="s">
        <v>83</v>
      </c>
      <c r="BK127" s="174">
        <f t="shared" si="9"/>
        <v>0</v>
      </c>
      <c r="BL127" s="18" t="s">
        <v>148</v>
      </c>
      <c r="BM127" s="173" t="s">
        <v>263</v>
      </c>
    </row>
    <row r="128" spans="1:65" s="2" customFormat="1" ht="21.75" customHeight="1">
      <c r="A128" s="33"/>
      <c r="B128" s="161"/>
      <c r="C128" s="162" t="s">
        <v>228</v>
      </c>
      <c r="D128" s="162" t="s">
        <v>132</v>
      </c>
      <c r="E128" s="163" t="s">
        <v>1062</v>
      </c>
      <c r="F128" s="164" t="s">
        <v>1063</v>
      </c>
      <c r="G128" s="165" t="s">
        <v>162</v>
      </c>
      <c r="H128" s="166">
        <v>4</v>
      </c>
      <c r="I128" s="167"/>
      <c r="J128" s="168">
        <f t="shared" si="0"/>
        <v>0</v>
      </c>
      <c r="K128" s="164" t="s">
        <v>1</v>
      </c>
      <c r="L128" s="34"/>
      <c r="M128" s="169" t="s">
        <v>1</v>
      </c>
      <c r="N128" s="170" t="s">
        <v>40</v>
      </c>
      <c r="O128" s="59"/>
      <c r="P128" s="171">
        <f t="shared" si="1"/>
        <v>0</v>
      </c>
      <c r="Q128" s="171">
        <v>0</v>
      </c>
      <c r="R128" s="171">
        <f t="shared" si="2"/>
        <v>0</v>
      </c>
      <c r="S128" s="171">
        <v>0</v>
      </c>
      <c r="T128" s="17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3" t="s">
        <v>148</v>
      </c>
      <c r="AT128" s="173" t="s">
        <v>132</v>
      </c>
      <c r="AU128" s="173" t="s">
        <v>83</v>
      </c>
      <c r="AY128" s="18" t="s">
        <v>129</v>
      </c>
      <c r="BE128" s="174">
        <f t="shared" si="4"/>
        <v>0</v>
      </c>
      <c r="BF128" s="174">
        <f t="shared" si="5"/>
        <v>0</v>
      </c>
      <c r="BG128" s="174">
        <f t="shared" si="6"/>
        <v>0</v>
      </c>
      <c r="BH128" s="174">
        <f t="shared" si="7"/>
        <v>0</v>
      </c>
      <c r="BI128" s="174">
        <f t="shared" si="8"/>
        <v>0</v>
      </c>
      <c r="BJ128" s="18" t="s">
        <v>83</v>
      </c>
      <c r="BK128" s="174">
        <f t="shared" si="9"/>
        <v>0</v>
      </c>
      <c r="BL128" s="18" t="s">
        <v>148</v>
      </c>
      <c r="BM128" s="173" t="s">
        <v>274</v>
      </c>
    </row>
    <row r="129" spans="1:65" s="2" customFormat="1" ht="16.5" customHeight="1">
      <c r="A129" s="33"/>
      <c r="B129" s="161"/>
      <c r="C129" s="162" t="s">
        <v>238</v>
      </c>
      <c r="D129" s="162" t="s">
        <v>132</v>
      </c>
      <c r="E129" s="163" t="s">
        <v>1064</v>
      </c>
      <c r="F129" s="164" t="s">
        <v>1065</v>
      </c>
      <c r="G129" s="165" t="s">
        <v>162</v>
      </c>
      <c r="H129" s="166">
        <v>8</v>
      </c>
      <c r="I129" s="167"/>
      <c r="J129" s="168">
        <f t="shared" si="0"/>
        <v>0</v>
      </c>
      <c r="K129" s="164" t="s">
        <v>1</v>
      </c>
      <c r="L129" s="34"/>
      <c r="M129" s="169" t="s">
        <v>1</v>
      </c>
      <c r="N129" s="170" t="s">
        <v>40</v>
      </c>
      <c r="O129" s="59"/>
      <c r="P129" s="171">
        <f t="shared" si="1"/>
        <v>0</v>
      </c>
      <c r="Q129" s="171">
        <v>0</v>
      </c>
      <c r="R129" s="171">
        <f t="shared" si="2"/>
        <v>0</v>
      </c>
      <c r="S129" s="171">
        <v>0</v>
      </c>
      <c r="T129" s="17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3" t="s">
        <v>148</v>
      </c>
      <c r="AT129" s="173" t="s">
        <v>132</v>
      </c>
      <c r="AU129" s="173" t="s">
        <v>83</v>
      </c>
      <c r="AY129" s="18" t="s">
        <v>129</v>
      </c>
      <c r="BE129" s="174">
        <f t="shared" si="4"/>
        <v>0</v>
      </c>
      <c r="BF129" s="174">
        <f t="shared" si="5"/>
        <v>0</v>
      </c>
      <c r="BG129" s="174">
        <f t="shared" si="6"/>
        <v>0</v>
      </c>
      <c r="BH129" s="174">
        <f t="shared" si="7"/>
        <v>0</v>
      </c>
      <c r="BI129" s="174">
        <f t="shared" si="8"/>
        <v>0</v>
      </c>
      <c r="BJ129" s="18" t="s">
        <v>83</v>
      </c>
      <c r="BK129" s="174">
        <f t="shared" si="9"/>
        <v>0</v>
      </c>
      <c r="BL129" s="18" t="s">
        <v>148</v>
      </c>
      <c r="BM129" s="173" t="s">
        <v>287</v>
      </c>
    </row>
    <row r="130" spans="1:65" s="2" customFormat="1" ht="16.5" customHeight="1">
      <c r="A130" s="33"/>
      <c r="B130" s="161"/>
      <c r="C130" s="162" t="s">
        <v>243</v>
      </c>
      <c r="D130" s="162" t="s">
        <v>132</v>
      </c>
      <c r="E130" s="163" t="s">
        <v>1066</v>
      </c>
      <c r="F130" s="164" t="s">
        <v>1067</v>
      </c>
      <c r="G130" s="165" t="s">
        <v>162</v>
      </c>
      <c r="H130" s="166">
        <v>8</v>
      </c>
      <c r="I130" s="167"/>
      <c r="J130" s="168">
        <f t="shared" si="0"/>
        <v>0</v>
      </c>
      <c r="K130" s="164" t="s">
        <v>1</v>
      </c>
      <c r="L130" s="34"/>
      <c r="M130" s="169" t="s">
        <v>1</v>
      </c>
      <c r="N130" s="170" t="s">
        <v>40</v>
      </c>
      <c r="O130" s="59"/>
      <c r="P130" s="171">
        <f t="shared" si="1"/>
        <v>0</v>
      </c>
      <c r="Q130" s="171">
        <v>0</v>
      </c>
      <c r="R130" s="171">
        <f t="shared" si="2"/>
        <v>0</v>
      </c>
      <c r="S130" s="171">
        <v>0</v>
      </c>
      <c r="T130" s="17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3" t="s">
        <v>148</v>
      </c>
      <c r="AT130" s="173" t="s">
        <v>132</v>
      </c>
      <c r="AU130" s="173" t="s">
        <v>83</v>
      </c>
      <c r="AY130" s="18" t="s">
        <v>129</v>
      </c>
      <c r="BE130" s="174">
        <f t="shared" si="4"/>
        <v>0</v>
      </c>
      <c r="BF130" s="174">
        <f t="shared" si="5"/>
        <v>0</v>
      </c>
      <c r="BG130" s="174">
        <f t="shared" si="6"/>
        <v>0</v>
      </c>
      <c r="BH130" s="174">
        <f t="shared" si="7"/>
        <v>0</v>
      </c>
      <c r="BI130" s="174">
        <f t="shared" si="8"/>
        <v>0</v>
      </c>
      <c r="BJ130" s="18" t="s">
        <v>83</v>
      </c>
      <c r="BK130" s="174">
        <f t="shared" si="9"/>
        <v>0</v>
      </c>
      <c r="BL130" s="18" t="s">
        <v>148</v>
      </c>
      <c r="BM130" s="173" t="s">
        <v>299</v>
      </c>
    </row>
    <row r="131" spans="1:65" s="2" customFormat="1" ht="16.5" customHeight="1">
      <c r="A131" s="33"/>
      <c r="B131" s="161"/>
      <c r="C131" s="162" t="s">
        <v>251</v>
      </c>
      <c r="D131" s="162" t="s">
        <v>132</v>
      </c>
      <c r="E131" s="163" t="s">
        <v>1068</v>
      </c>
      <c r="F131" s="164" t="s">
        <v>1069</v>
      </c>
      <c r="G131" s="165" t="s">
        <v>246</v>
      </c>
      <c r="H131" s="166">
        <v>80</v>
      </c>
      <c r="I131" s="167"/>
      <c r="J131" s="168">
        <f t="shared" si="0"/>
        <v>0</v>
      </c>
      <c r="K131" s="164" t="s">
        <v>1</v>
      </c>
      <c r="L131" s="34"/>
      <c r="M131" s="169" t="s">
        <v>1</v>
      </c>
      <c r="N131" s="170" t="s">
        <v>40</v>
      </c>
      <c r="O131" s="59"/>
      <c r="P131" s="171">
        <f t="shared" si="1"/>
        <v>0</v>
      </c>
      <c r="Q131" s="171">
        <v>0</v>
      </c>
      <c r="R131" s="171">
        <f t="shared" si="2"/>
        <v>0</v>
      </c>
      <c r="S131" s="171">
        <v>0</v>
      </c>
      <c r="T131" s="17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3" t="s">
        <v>148</v>
      </c>
      <c r="AT131" s="173" t="s">
        <v>132</v>
      </c>
      <c r="AU131" s="173" t="s">
        <v>83</v>
      </c>
      <c r="AY131" s="18" t="s">
        <v>129</v>
      </c>
      <c r="BE131" s="174">
        <f t="shared" si="4"/>
        <v>0</v>
      </c>
      <c r="BF131" s="174">
        <f t="shared" si="5"/>
        <v>0</v>
      </c>
      <c r="BG131" s="174">
        <f t="shared" si="6"/>
        <v>0</v>
      </c>
      <c r="BH131" s="174">
        <f t="shared" si="7"/>
        <v>0</v>
      </c>
      <c r="BI131" s="174">
        <f t="shared" si="8"/>
        <v>0</v>
      </c>
      <c r="BJ131" s="18" t="s">
        <v>83</v>
      </c>
      <c r="BK131" s="174">
        <f t="shared" si="9"/>
        <v>0</v>
      </c>
      <c r="BL131" s="18" t="s">
        <v>148</v>
      </c>
      <c r="BM131" s="173" t="s">
        <v>321</v>
      </c>
    </row>
    <row r="132" spans="1:65" s="2" customFormat="1" ht="21.75" customHeight="1">
      <c r="A132" s="33"/>
      <c r="B132" s="161"/>
      <c r="C132" s="162" t="s">
        <v>257</v>
      </c>
      <c r="D132" s="162" t="s">
        <v>132</v>
      </c>
      <c r="E132" s="163" t="s">
        <v>1070</v>
      </c>
      <c r="F132" s="164" t="s">
        <v>1071</v>
      </c>
      <c r="G132" s="165" t="s">
        <v>246</v>
      </c>
      <c r="H132" s="166">
        <v>540</v>
      </c>
      <c r="I132" s="167"/>
      <c r="J132" s="168">
        <f t="shared" si="0"/>
        <v>0</v>
      </c>
      <c r="K132" s="164" t="s">
        <v>1</v>
      </c>
      <c r="L132" s="34"/>
      <c r="M132" s="169" t="s">
        <v>1</v>
      </c>
      <c r="N132" s="170" t="s">
        <v>40</v>
      </c>
      <c r="O132" s="59"/>
      <c r="P132" s="171">
        <f t="shared" si="1"/>
        <v>0</v>
      </c>
      <c r="Q132" s="171">
        <v>0</v>
      </c>
      <c r="R132" s="171">
        <f t="shared" si="2"/>
        <v>0</v>
      </c>
      <c r="S132" s="171">
        <v>0</v>
      </c>
      <c r="T132" s="17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3" t="s">
        <v>148</v>
      </c>
      <c r="AT132" s="173" t="s">
        <v>132</v>
      </c>
      <c r="AU132" s="173" t="s">
        <v>83</v>
      </c>
      <c r="AY132" s="18" t="s">
        <v>129</v>
      </c>
      <c r="BE132" s="174">
        <f t="shared" si="4"/>
        <v>0</v>
      </c>
      <c r="BF132" s="174">
        <f t="shared" si="5"/>
        <v>0</v>
      </c>
      <c r="BG132" s="174">
        <f t="shared" si="6"/>
        <v>0</v>
      </c>
      <c r="BH132" s="174">
        <f t="shared" si="7"/>
        <v>0</v>
      </c>
      <c r="BI132" s="174">
        <f t="shared" si="8"/>
        <v>0</v>
      </c>
      <c r="BJ132" s="18" t="s">
        <v>83</v>
      </c>
      <c r="BK132" s="174">
        <f t="shared" si="9"/>
        <v>0</v>
      </c>
      <c r="BL132" s="18" t="s">
        <v>148</v>
      </c>
      <c r="BM132" s="173" t="s">
        <v>331</v>
      </c>
    </row>
    <row r="133" spans="1:65" s="2" customFormat="1" ht="21.75" customHeight="1">
      <c r="A133" s="33"/>
      <c r="B133" s="161"/>
      <c r="C133" s="162" t="s">
        <v>263</v>
      </c>
      <c r="D133" s="162" t="s">
        <v>132</v>
      </c>
      <c r="E133" s="163" t="s">
        <v>1072</v>
      </c>
      <c r="F133" s="164" t="s">
        <v>1073</v>
      </c>
      <c r="G133" s="165" t="s">
        <v>246</v>
      </c>
      <c r="H133" s="166">
        <v>350</v>
      </c>
      <c r="I133" s="167"/>
      <c r="J133" s="168">
        <f t="shared" si="0"/>
        <v>0</v>
      </c>
      <c r="K133" s="164" t="s">
        <v>1</v>
      </c>
      <c r="L133" s="34"/>
      <c r="M133" s="169" t="s">
        <v>1</v>
      </c>
      <c r="N133" s="170" t="s">
        <v>40</v>
      </c>
      <c r="O133" s="59"/>
      <c r="P133" s="171">
        <f t="shared" si="1"/>
        <v>0</v>
      </c>
      <c r="Q133" s="171">
        <v>0</v>
      </c>
      <c r="R133" s="171">
        <f t="shared" si="2"/>
        <v>0</v>
      </c>
      <c r="S133" s="171">
        <v>0</v>
      </c>
      <c r="T133" s="17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3" t="s">
        <v>148</v>
      </c>
      <c r="AT133" s="173" t="s">
        <v>132</v>
      </c>
      <c r="AU133" s="173" t="s">
        <v>83</v>
      </c>
      <c r="AY133" s="18" t="s">
        <v>129</v>
      </c>
      <c r="BE133" s="174">
        <f t="shared" si="4"/>
        <v>0</v>
      </c>
      <c r="BF133" s="174">
        <f t="shared" si="5"/>
        <v>0</v>
      </c>
      <c r="BG133" s="174">
        <f t="shared" si="6"/>
        <v>0</v>
      </c>
      <c r="BH133" s="174">
        <f t="shared" si="7"/>
        <v>0</v>
      </c>
      <c r="BI133" s="174">
        <f t="shared" si="8"/>
        <v>0</v>
      </c>
      <c r="BJ133" s="18" t="s">
        <v>83</v>
      </c>
      <c r="BK133" s="174">
        <f t="shared" si="9"/>
        <v>0</v>
      </c>
      <c r="BL133" s="18" t="s">
        <v>148</v>
      </c>
      <c r="BM133" s="173" t="s">
        <v>340</v>
      </c>
    </row>
    <row r="134" spans="1:65" s="2" customFormat="1" ht="21.75" customHeight="1">
      <c r="A134" s="33"/>
      <c r="B134" s="161"/>
      <c r="C134" s="162" t="s">
        <v>269</v>
      </c>
      <c r="D134" s="162" t="s">
        <v>132</v>
      </c>
      <c r="E134" s="163" t="s">
        <v>1074</v>
      </c>
      <c r="F134" s="164" t="s">
        <v>1075</v>
      </c>
      <c r="G134" s="165" t="s">
        <v>162</v>
      </c>
      <c r="H134" s="166">
        <v>50</v>
      </c>
      <c r="I134" s="167"/>
      <c r="J134" s="168">
        <f t="shared" si="0"/>
        <v>0</v>
      </c>
      <c r="K134" s="164" t="s">
        <v>1</v>
      </c>
      <c r="L134" s="34"/>
      <c r="M134" s="169" t="s">
        <v>1</v>
      </c>
      <c r="N134" s="170" t="s">
        <v>40</v>
      </c>
      <c r="O134" s="59"/>
      <c r="P134" s="171">
        <f t="shared" si="1"/>
        <v>0</v>
      </c>
      <c r="Q134" s="171">
        <v>0</v>
      </c>
      <c r="R134" s="171">
        <f t="shared" si="2"/>
        <v>0</v>
      </c>
      <c r="S134" s="171">
        <v>0</v>
      </c>
      <c r="T134" s="17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3" t="s">
        <v>148</v>
      </c>
      <c r="AT134" s="173" t="s">
        <v>132</v>
      </c>
      <c r="AU134" s="173" t="s">
        <v>83</v>
      </c>
      <c r="AY134" s="18" t="s">
        <v>129</v>
      </c>
      <c r="BE134" s="174">
        <f t="shared" si="4"/>
        <v>0</v>
      </c>
      <c r="BF134" s="174">
        <f t="shared" si="5"/>
        <v>0</v>
      </c>
      <c r="BG134" s="174">
        <f t="shared" si="6"/>
        <v>0</v>
      </c>
      <c r="BH134" s="174">
        <f t="shared" si="7"/>
        <v>0</v>
      </c>
      <c r="BI134" s="174">
        <f t="shared" si="8"/>
        <v>0</v>
      </c>
      <c r="BJ134" s="18" t="s">
        <v>83</v>
      </c>
      <c r="BK134" s="174">
        <f t="shared" si="9"/>
        <v>0</v>
      </c>
      <c r="BL134" s="18" t="s">
        <v>148</v>
      </c>
      <c r="BM134" s="173" t="s">
        <v>349</v>
      </c>
    </row>
    <row r="135" spans="1:65" s="2" customFormat="1" ht="21.75" customHeight="1">
      <c r="A135" s="33"/>
      <c r="B135" s="161"/>
      <c r="C135" s="162" t="s">
        <v>274</v>
      </c>
      <c r="D135" s="162" t="s">
        <v>132</v>
      </c>
      <c r="E135" s="163" t="s">
        <v>1076</v>
      </c>
      <c r="F135" s="164" t="s">
        <v>1077</v>
      </c>
      <c r="G135" s="165" t="s">
        <v>162</v>
      </c>
      <c r="H135" s="166">
        <v>12</v>
      </c>
      <c r="I135" s="167"/>
      <c r="J135" s="168">
        <f t="shared" si="0"/>
        <v>0</v>
      </c>
      <c r="K135" s="164" t="s">
        <v>1</v>
      </c>
      <c r="L135" s="34"/>
      <c r="M135" s="169" t="s">
        <v>1</v>
      </c>
      <c r="N135" s="170" t="s">
        <v>40</v>
      </c>
      <c r="O135" s="59"/>
      <c r="P135" s="171">
        <f t="shared" si="1"/>
        <v>0</v>
      </c>
      <c r="Q135" s="171">
        <v>0</v>
      </c>
      <c r="R135" s="171">
        <f t="shared" si="2"/>
        <v>0</v>
      </c>
      <c r="S135" s="171">
        <v>0</v>
      </c>
      <c r="T135" s="17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3" t="s">
        <v>148</v>
      </c>
      <c r="AT135" s="173" t="s">
        <v>132</v>
      </c>
      <c r="AU135" s="173" t="s">
        <v>83</v>
      </c>
      <c r="AY135" s="18" t="s">
        <v>129</v>
      </c>
      <c r="BE135" s="174">
        <f t="shared" si="4"/>
        <v>0</v>
      </c>
      <c r="BF135" s="174">
        <f t="shared" si="5"/>
        <v>0</v>
      </c>
      <c r="BG135" s="174">
        <f t="shared" si="6"/>
        <v>0</v>
      </c>
      <c r="BH135" s="174">
        <f t="shared" si="7"/>
        <v>0</v>
      </c>
      <c r="BI135" s="174">
        <f t="shared" si="8"/>
        <v>0</v>
      </c>
      <c r="BJ135" s="18" t="s">
        <v>83</v>
      </c>
      <c r="BK135" s="174">
        <f t="shared" si="9"/>
        <v>0</v>
      </c>
      <c r="BL135" s="18" t="s">
        <v>148</v>
      </c>
      <c r="BM135" s="173" t="s">
        <v>358</v>
      </c>
    </row>
    <row r="136" spans="1:65" s="2" customFormat="1" ht="16.5" customHeight="1">
      <c r="A136" s="33"/>
      <c r="B136" s="161"/>
      <c r="C136" s="162" t="s">
        <v>8</v>
      </c>
      <c r="D136" s="162" t="s">
        <v>132</v>
      </c>
      <c r="E136" s="163" t="s">
        <v>1078</v>
      </c>
      <c r="F136" s="164" t="s">
        <v>1079</v>
      </c>
      <c r="G136" s="165" t="s">
        <v>162</v>
      </c>
      <c r="H136" s="166">
        <v>62</v>
      </c>
      <c r="I136" s="167"/>
      <c r="J136" s="168">
        <f t="shared" si="0"/>
        <v>0</v>
      </c>
      <c r="K136" s="164" t="s">
        <v>1</v>
      </c>
      <c r="L136" s="34"/>
      <c r="M136" s="169" t="s">
        <v>1</v>
      </c>
      <c r="N136" s="170" t="s">
        <v>40</v>
      </c>
      <c r="O136" s="59"/>
      <c r="P136" s="171">
        <f t="shared" si="1"/>
        <v>0</v>
      </c>
      <c r="Q136" s="171">
        <v>0</v>
      </c>
      <c r="R136" s="171">
        <f t="shared" si="2"/>
        <v>0</v>
      </c>
      <c r="S136" s="171">
        <v>0</v>
      </c>
      <c r="T136" s="17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3" t="s">
        <v>148</v>
      </c>
      <c r="AT136" s="173" t="s">
        <v>132</v>
      </c>
      <c r="AU136" s="173" t="s">
        <v>83</v>
      </c>
      <c r="AY136" s="18" t="s">
        <v>129</v>
      </c>
      <c r="BE136" s="174">
        <f t="shared" si="4"/>
        <v>0</v>
      </c>
      <c r="BF136" s="174">
        <f t="shared" si="5"/>
        <v>0</v>
      </c>
      <c r="BG136" s="174">
        <f t="shared" si="6"/>
        <v>0</v>
      </c>
      <c r="BH136" s="174">
        <f t="shared" si="7"/>
        <v>0</v>
      </c>
      <c r="BI136" s="174">
        <f t="shared" si="8"/>
        <v>0</v>
      </c>
      <c r="BJ136" s="18" t="s">
        <v>83</v>
      </c>
      <c r="BK136" s="174">
        <f t="shared" si="9"/>
        <v>0</v>
      </c>
      <c r="BL136" s="18" t="s">
        <v>148</v>
      </c>
      <c r="BM136" s="173" t="s">
        <v>376</v>
      </c>
    </row>
    <row r="137" spans="1:65" s="2" customFormat="1" ht="16.5" customHeight="1">
      <c r="A137" s="33"/>
      <c r="B137" s="161"/>
      <c r="C137" s="162" t="s">
        <v>287</v>
      </c>
      <c r="D137" s="162" t="s">
        <v>132</v>
      </c>
      <c r="E137" s="163" t="s">
        <v>1080</v>
      </c>
      <c r="F137" s="164" t="s">
        <v>1081</v>
      </c>
      <c r="G137" s="165" t="s">
        <v>162</v>
      </c>
      <c r="H137" s="166">
        <v>1</v>
      </c>
      <c r="I137" s="167"/>
      <c r="J137" s="168">
        <f t="shared" si="0"/>
        <v>0</v>
      </c>
      <c r="K137" s="164" t="s">
        <v>1</v>
      </c>
      <c r="L137" s="34"/>
      <c r="M137" s="169" t="s">
        <v>1</v>
      </c>
      <c r="N137" s="170" t="s">
        <v>40</v>
      </c>
      <c r="O137" s="59"/>
      <c r="P137" s="171">
        <f t="shared" si="1"/>
        <v>0</v>
      </c>
      <c r="Q137" s="171">
        <v>0</v>
      </c>
      <c r="R137" s="171">
        <f t="shared" si="2"/>
        <v>0</v>
      </c>
      <c r="S137" s="171">
        <v>0</v>
      </c>
      <c r="T137" s="17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3" t="s">
        <v>148</v>
      </c>
      <c r="AT137" s="173" t="s">
        <v>132</v>
      </c>
      <c r="AU137" s="173" t="s">
        <v>83</v>
      </c>
      <c r="AY137" s="18" t="s">
        <v>129</v>
      </c>
      <c r="BE137" s="174">
        <f t="shared" si="4"/>
        <v>0</v>
      </c>
      <c r="BF137" s="174">
        <f t="shared" si="5"/>
        <v>0</v>
      </c>
      <c r="BG137" s="174">
        <f t="shared" si="6"/>
        <v>0</v>
      </c>
      <c r="BH137" s="174">
        <f t="shared" si="7"/>
        <v>0</v>
      </c>
      <c r="BI137" s="174">
        <f t="shared" si="8"/>
        <v>0</v>
      </c>
      <c r="BJ137" s="18" t="s">
        <v>83</v>
      </c>
      <c r="BK137" s="174">
        <f t="shared" si="9"/>
        <v>0</v>
      </c>
      <c r="BL137" s="18" t="s">
        <v>148</v>
      </c>
      <c r="BM137" s="173" t="s">
        <v>385</v>
      </c>
    </row>
    <row r="138" spans="1:65" s="2" customFormat="1" ht="16.5" customHeight="1">
      <c r="A138" s="33"/>
      <c r="B138" s="161"/>
      <c r="C138" s="162" t="s">
        <v>292</v>
      </c>
      <c r="D138" s="162" t="s">
        <v>132</v>
      </c>
      <c r="E138" s="163" t="s">
        <v>1082</v>
      </c>
      <c r="F138" s="164" t="s">
        <v>1083</v>
      </c>
      <c r="G138" s="165" t="s">
        <v>162</v>
      </c>
      <c r="H138" s="166">
        <v>8</v>
      </c>
      <c r="I138" s="167"/>
      <c r="J138" s="168">
        <f t="shared" si="0"/>
        <v>0</v>
      </c>
      <c r="K138" s="164" t="s">
        <v>1</v>
      </c>
      <c r="L138" s="34"/>
      <c r="M138" s="169" t="s">
        <v>1</v>
      </c>
      <c r="N138" s="170" t="s">
        <v>40</v>
      </c>
      <c r="O138" s="59"/>
      <c r="P138" s="171">
        <f t="shared" si="1"/>
        <v>0</v>
      </c>
      <c r="Q138" s="171">
        <v>0</v>
      </c>
      <c r="R138" s="171">
        <f t="shared" si="2"/>
        <v>0</v>
      </c>
      <c r="S138" s="171">
        <v>0</v>
      </c>
      <c r="T138" s="17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3" t="s">
        <v>148</v>
      </c>
      <c r="AT138" s="173" t="s">
        <v>132</v>
      </c>
      <c r="AU138" s="173" t="s">
        <v>83</v>
      </c>
      <c r="AY138" s="18" t="s">
        <v>129</v>
      </c>
      <c r="BE138" s="174">
        <f t="shared" si="4"/>
        <v>0</v>
      </c>
      <c r="BF138" s="174">
        <f t="shared" si="5"/>
        <v>0</v>
      </c>
      <c r="BG138" s="174">
        <f t="shared" si="6"/>
        <v>0</v>
      </c>
      <c r="BH138" s="174">
        <f t="shared" si="7"/>
        <v>0</v>
      </c>
      <c r="BI138" s="174">
        <f t="shared" si="8"/>
        <v>0</v>
      </c>
      <c r="BJ138" s="18" t="s">
        <v>83</v>
      </c>
      <c r="BK138" s="174">
        <f t="shared" si="9"/>
        <v>0</v>
      </c>
      <c r="BL138" s="18" t="s">
        <v>148</v>
      </c>
      <c r="BM138" s="173" t="s">
        <v>395</v>
      </c>
    </row>
    <row r="139" spans="1:65" s="2" customFormat="1" ht="21.75" customHeight="1">
      <c r="A139" s="33"/>
      <c r="B139" s="161"/>
      <c r="C139" s="162" t="s">
        <v>299</v>
      </c>
      <c r="D139" s="162" t="s">
        <v>132</v>
      </c>
      <c r="E139" s="163" t="s">
        <v>1084</v>
      </c>
      <c r="F139" s="164" t="s">
        <v>1085</v>
      </c>
      <c r="G139" s="165" t="s">
        <v>162</v>
      </c>
      <c r="H139" s="166">
        <v>8</v>
      </c>
      <c r="I139" s="167"/>
      <c r="J139" s="168">
        <f t="shared" si="0"/>
        <v>0</v>
      </c>
      <c r="K139" s="164" t="s">
        <v>1</v>
      </c>
      <c r="L139" s="34"/>
      <c r="M139" s="169" t="s">
        <v>1</v>
      </c>
      <c r="N139" s="170" t="s">
        <v>40</v>
      </c>
      <c r="O139" s="59"/>
      <c r="P139" s="171">
        <f t="shared" si="1"/>
        <v>0</v>
      </c>
      <c r="Q139" s="171">
        <v>0</v>
      </c>
      <c r="R139" s="171">
        <f t="shared" si="2"/>
        <v>0</v>
      </c>
      <c r="S139" s="171">
        <v>0</v>
      </c>
      <c r="T139" s="17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3" t="s">
        <v>148</v>
      </c>
      <c r="AT139" s="173" t="s">
        <v>132</v>
      </c>
      <c r="AU139" s="173" t="s">
        <v>83</v>
      </c>
      <c r="AY139" s="18" t="s">
        <v>129</v>
      </c>
      <c r="BE139" s="174">
        <f t="shared" si="4"/>
        <v>0</v>
      </c>
      <c r="BF139" s="174">
        <f t="shared" si="5"/>
        <v>0</v>
      </c>
      <c r="BG139" s="174">
        <f t="shared" si="6"/>
        <v>0</v>
      </c>
      <c r="BH139" s="174">
        <f t="shared" si="7"/>
        <v>0</v>
      </c>
      <c r="BI139" s="174">
        <f t="shared" si="8"/>
        <v>0</v>
      </c>
      <c r="BJ139" s="18" t="s">
        <v>83</v>
      </c>
      <c r="BK139" s="174">
        <f t="shared" si="9"/>
        <v>0</v>
      </c>
      <c r="BL139" s="18" t="s">
        <v>148</v>
      </c>
      <c r="BM139" s="173" t="s">
        <v>405</v>
      </c>
    </row>
    <row r="140" spans="1:65" s="2" customFormat="1" ht="16.5" customHeight="1">
      <c r="A140" s="33"/>
      <c r="B140" s="161"/>
      <c r="C140" s="162" t="s">
        <v>317</v>
      </c>
      <c r="D140" s="162" t="s">
        <v>132</v>
      </c>
      <c r="E140" s="163" t="s">
        <v>1086</v>
      </c>
      <c r="F140" s="164" t="s">
        <v>1087</v>
      </c>
      <c r="G140" s="165" t="s">
        <v>162</v>
      </c>
      <c r="H140" s="166">
        <v>8</v>
      </c>
      <c r="I140" s="167"/>
      <c r="J140" s="168">
        <f t="shared" si="0"/>
        <v>0</v>
      </c>
      <c r="K140" s="164" t="s">
        <v>1</v>
      </c>
      <c r="L140" s="34"/>
      <c r="M140" s="169" t="s">
        <v>1</v>
      </c>
      <c r="N140" s="170" t="s">
        <v>40</v>
      </c>
      <c r="O140" s="59"/>
      <c r="P140" s="171">
        <f t="shared" si="1"/>
        <v>0</v>
      </c>
      <c r="Q140" s="171">
        <v>0</v>
      </c>
      <c r="R140" s="171">
        <f t="shared" si="2"/>
        <v>0</v>
      </c>
      <c r="S140" s="171">
        <v>0</v>
      </c>
      <c r="T140" s="17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3" t="s">
        <v>148</v>
      </c>
      <c r="AT140" s="173" t="s">
        <v>132</v>
      </c>
      <c r="AU140" s="173" t="s">
        <v>83</v>
      </c>
      <c r="AY140" s="18" t="s">
        <v>129</v>
      </c>
      <c r="BE140" s="174">
        <f t="shared" si="4"/>
        <v>0</v>
      </c>
      <c r="BF140" s="174">
        <f t="shared" si="5"/>
        <v>0</v>
      </c>
      <c r="BG140" s="174">
        <f t="shared" si="6"/>
        <v>0</v>
      </c>
      <c r="BH140" s="174">
        <f t="shared" si="7"/>
        <v>0</v>
      </c>
      <c r="BI140" s="174">
        <f t="shared" si="8"/>
        <v>0</v>
      </c>
      <c r="BJ140" s="18" t="s">
        <v>83</v>
      </c>
      <c r="BK140" s="174">
        <f t="shared" si="9"/>
        <v>0</v>
      </c>
      <c r="BL140" s="18" t="s">
        <v>148</v>
      </c>
      <c r="BM140" s="173" t="s">
        <v>417</v>
      </c>
    </row>
    <row r="141" spans="1:65" s="2" customFormat="1" ht="16.5" customHeight="1">
      <c r="A141" s="33"/>
      <c r="B141" s="161"/>
      <c r="C141" s="162" t="s">
        <v>321</v>
      </c>
      <c r="D141" s="162" t="s">
        <v>132</v>
      </c>
      <c r="E141" s="163" t="s">
        <v>1088</v>
      </c>
      <c r="F141" s="164" t="s">
        <v>1089</v>
      </c>
      <c r="G141" s="165" t="s">
        <v>246</v>
      </c>
      <c r="H141" s="166">
        <v>8</v>
      </c>
      <c r="I141" s="167"/>
      <c r="J141" s="168">
        <f t="shared" si="0"/>
        <v>0</v>
      </c>
      <c r="K141" s="164" t="s">
        <v>1</v>
      </c>
      <c r="L141" s="34"/>
      <c r="M141" s="169" t="s">
        <v>1</v>
      </c>
      <c r="N141" s="170" t="s">
        <v>40</v>
      </c>
      <c r="O141" s="59"/>
      <c r="P141" s="171">
        <f t="shared" si="1"/>
        <v>0</v>
      </c>
      <c r="Q141" s="171">
        <v>0</v>
      </c>
      <c r="R141" s="171">
        <f t="shared" si="2"/>
        <v>0</v>
      </c>
      <c r="S141" s="171">
        <v>0</v>
      </c>
      <c r="T141" s="17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3" t="s">
        <v>148</v>
      </c>
      <c r="AT141" s="173" t="s">
        <v>132</v>
      </c>
      <c r="AU141" s="173" t="s">
        <v>83</v>
      </c>
      <c r="AY141" s="18" t="s">
        <v>129</v>
      </c>
      <c r="BE141" s="174">
        <f t="shared" si="4"/>
        <v>0</v>
      </c>
      <c r="BF141" s="174">
        <f t="shared" si="5"/>
        <v>0</v>
      </c>
      <c r="BG141" s="174">
        <f t="shared" si="6"/>
        <v>0</v>
      </c>
      <c r="BH141" s="174">
        <f t="shared" si="7"/>
        <v>0</v>
      </c>
      <c r="BI141" s="174">
        <f t="shared" si="8"/>
        <v>0</v>
      </c>
      <c r="BJ141" s="18" t="s">
        <v>83</v>
      </c>
      <c r="BK141" s="174">
        <f t="shared" si="9"/>
        <v>0</v>
      </c>
      <c r="BL141" s="18" t="s">
        <v>148</v>
      </c>
      <c r="BM141" s="173" t="s">
        <v>435</v>
      </c>
    </row>
    <row r="142" spans="1:65" s="2" customFormat="1" ht="16.5" customHeight="1">
      <c r="A142" s="33"/>
      <c r="B142" s="161"/>
      <c r="C142" s="162" t="s">
        <v>7</v>
      </c>
      <c r="D142" s="162" t="s">
        <v>132</v>
      </c>
      <c r="E142" s="163" t="s">
        <v>1090</v>
      </c>
      <c r="F142" s="164" t="s">
        <v>1091</v>
      </c>
      <c r="G142" s="165" t="s">
        <v>162</v>
      </c>
      <c r="H142" s="166">
        <v>8</v>
      </c>
      <c r="I142" s="167"/>
      <c r="J142" s="168">
        <f t="shared" si="0"/>
        <v>0</v>
      </c>
      <c r="K142" s="164" t="s">
        <v>1</v>
      </c>
      <c r="L142" s="34"/>
      <c r="M142" s="169" t="s">
        <v>1</v>
      </c>
      <c r="N142" s="170" t="s">
        <v>40</v>
      </c>
      <c r="O142" s="59"/>
      <c r="P142" s="171">
        <f t="shared" si="1"/>
        <v>0</v>
      </c>
      <c r="Q142" s="171">
        <v>0</v>
      </c>
      <c r="R142" s="171">
        <f t="shared" si="2"/>
        <v>0</v>
      </c>
      <c r="S142" s="171">
        <v>0</v>
      </c>
      <c r="T142" s="17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3" t="s">
        <v>148</v>
      </c>
      <c r="AT142" s="173" t="s">
        <v>132</v>
      </c>
      <c r="AU142" s="173" t="s">
        <v>83</v>
      </c>
      <c r="AY142" s="18" t="s">
        <v>129</v>
      </c>
      <c r="BE142" s="174">
        <f t="shared" si="4"/>
        <v>0</v>
      </c>
      <c r="BF142" s="174">
        <f t="shared" si="5"/>
        <v>0</v>
      </c>
      <c r="BG142" s="174">
        <f t="shared" si="6"/>
        <v>0</v>
      </c>
      <c r="BH142" s="174">
        <f t="shared" si="7"/>
        <v>0</v>
      </c>
      <c r="BI142" s="174">
        <f t="shared" si="8"/>
        <v>0</v>
      </c>
      <c r="BJ142" s="18" t="s">
        <v>83</v>
      </c>
      <c r="BK142" s="174">
        <f t="shared" si="9"/>
        <v>0</v>
      </c>
      <c r="BL142" s="18" t="s">
        <v>148</v>
      </c>
      <c r="BM142" s="173" t="s">
        <v>445</v>
      </c>
    </row>
    <row r="143" spans="1:65" s="2" customFormat="1" ht="16.5" customHeight="1">
      <c r="A143" s="33"/>
      <c r="B143" s="161"/>
      <c r="C143" s="162" t="s">
        <v>331</v>
      </c>
      <c r="D143" s="162" t="s">
        <v>132</v>
      </c>
      <c r="E143" s="163" t="s">
        <v>1092</v>
      </c>
      <c r="F143" s="164" t="s">
        <v>1093</v>
      </c>
      <c r="G143" s="165" t="s">
        <v>162</v>
      </c>
      <c r="H143" s="166">
        <v>12</v>
      </c>
      <c r="I143" s="167"/>
      <c r="J143" s="168">
        <f t="shared" si="0"/>
        <v>0</v>
      </c>
      <c r="K143" s="164" t="s">
        <v>1</v>
      </c>
      <c r="L143" s="34"/>
      <c r="M143" s="169" t="s">
        <v>1</v>
      </c>
      <c r="N143" s="170" t="s">
        <v>40</v>
      </c>
      <c r="O143" s="59"/>
      <c r="P143" s="171">
        <f t="shared" si="1"/>
        <v>0</v>
      </c>
      <c r="Q143" s="171">
        <v>0</v>
      </c>
      <c r="R143" s="171">
        <f t="shared" si="2"/>
        <v>0</v>
      </c>
      <c r="S143" s="171">
        <v>0</v>
      </c>
      <c r="T143" s="17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3" t="s">
        <v>148</v>
      </c>
      <c r="AT143" s="173" t="s">
        <v>132</v>
      </c>
      <c r="AU143" s="173" t="s">
        <v>83</v>
      </c>
      <c r="AY143" s="18" t="s">
        <v>129</v>
      </c>
      <c r="BE143" s="174">
        <f t="shared" si="4"/>
        <v>0</v>
      </c>
      <c r="BF143" s="174">
        <f t="shared" si="5"/>
        <v>0</v>
      </c>
      <c r="BG143" s="174">
        <f t="shared" si="6"/>
        <v>0</v>
      </c>
      <c r="BH143" s="174">
        <f t="shared" si="7"/>
        <v>0</v>
      </c>
      <c r="BI143" s="174">
        <f t="shared" si="8"/>
        <v>0</v>
      </c>
      <c r="BJ143" s="18" t="s">
        <v>83</v>
      </c>
      <c r="BK143" s="174">
        <f t="shared" si="9"/>
        <v>0</v>
      </c>
      <c r="BL143" s="18" t="s">
        <v>148</v>
      </c>
      <c r="BM143" s="173" t="s">
        <v>458</v>
      </c>
    </row>
    <row r="144" spans="1:65" s="2" customFormat="1" ht="16.5" customHeight="1">
      <c r="A144" s="33"/>
      <c r="B144" s="161"/>
      <c r="C144" s="162" t="s">
        <v>336</v>
      </c>
      <c r="D144" s="162" t="s">
        <v>132</v>
      </c>
      <c r="E144" s="163" t="s">
        <v>1094</v>
      </c>
      <c r="F144" s="164" t="s">
        <v>1095</v>
      </c>
      <c r="G144" s="165" t="s">
        <v>162</v>
      </c>
      <c r="H144" s="166">
        <v>72</v>
      </c>
      <c r="I144" s="167"/>
      <c r="J144" s="168">
        <f t="shared" si="0"/>
        <v>0</v>
      </c>
      <c r="K144" s="164" t="s">
        <v>1</v>
      </c>
      <c r="L144" s="34"/>
      <c r="M144" s="169" t="s">
        <v>1</v>
      </c>
      <c r="N144" s="170" t="s">
        <v>40</v>
      </c>
      <c r="O144" s="59"/>
      <c r="P144" s="171">
        <f t="shared" si="1"/>
        <v>0</v>
      </c>
      <c r="Q144" s="171">
        <v>0</v>
      </c>
      <c r="R144" s="171">
        <f t="shared" si="2"/>
        <v>0</v>
      </c>
      <c r="S144" s="171">
        <v>0</v>
      </c>
      <c r="T144" s="17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3" t="s">
        <v>148</v>
      </c>
      <c r="AT144" s="173" t="s">
        <v>132</v>
      </c>
      <c r="AU144" s="173" t="s">
        <v>83</v>
      </c>
      <c r="AY144" s="18" t="s">
        <v>129</v>
      </c>
      <c r="BE144" s="174">
        <f t="shared" si="4"/>
        <v>0</v>
      </c>
      <c r="BF144" s="174">
        <f t="shared" si="5"/>
        <v>0</v>
      </c>
      <c r="BG144" s="174">
        <f t="shared" si="6"/>
        <v>0</v>
      </c>
      <c r="BH144" s="174">
        <f t="shared" si="7"/>
        <v>0</v>
      </c>
      <c r="BI144" s="174">
        <f t="shared" si="8"/>
        <v>0</v>
      </c>
      <c r="BJ144" s="18" t="s">
        <v>83</v>
      </c>
      <c r="BK144" s="174">
        <f t="shared" si="9"/>
        <v>0</v>
      </c>
      <c r="BL144" s="18" t="s">
        <v>148</v>
      </c>
      <c r="BM144" s="173" t="s">
        <v>469</v>
      </c>
    </row>
    <row r="145" spans="1:65" s="2" customFormat="1" ht="16.5" customHeight="1">
      <c r="A145" s="33"/>
      <c r="B145" s="161"/>
      <c r="C145" s="162" t="s">
        <v>340</v>
      </c>
      <c r="D145" s="162" t="s">
        <v>132</v>
      </c>
      <c r="E145" s="163" t="s">
        <v>1096</v>
      </c>
      <c r="F145" s="164" t="s">
        <v>1097</v>
      </c>
      <c r="G145" s="165" t="s">
        <v>162</v>
      </c>
      <c r="H145" s="166">
        <v>96</v>
      </c>
      <c r="I145" s="167"/>
      <c r="J145" s="168">
        <f t="shared" si="0"/>
        <v>0</v>
      </c>
      <c r="K145" s="164" t="s">
        <v>1</v>
      </c>
      <c r="L145" s="34"/>
      <c r="M145" s="169" t="s">
        <v>1</v>
      </c>
      <c r="N145" s="170" t="s">
        <v>40</v>
      </c>
      <c r="O145" s="59"/>
      <c r="P145" s="171">
        <f t="shared" si="1"/>
        <v>0</v>
      </c>
      <c r="Q145" s="171">
        <v>0</v>
      </c>
      <c r="R145" s="171">
        <f t="shared" si="2"/>
        <v>0</v>
      </c>
      <c r="S145" s="171">
        <v>0</v>
      </c>
      <c r="T145" s="17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3" t="s">
        <v>148</v>
      </c>
      <c r="AT145" s="173" t="s">
        <v>132</v>
      </c>
      <c r="AU145" s="173" t="s">
        <v>83</v>
      </c>
      <c r="AY145" s="18" t="s">
        <v>129</v>
      </c>
      <c r="BE145" s="174">
        <f t="shared" si="4"/>
        <v>0</v>
      </c>
      <c r="BF145" s="174">
        <f t="shared" si="5"/>
        <v>0</v>
      </c>
      <c r="BG145" s="174">
        <f t="shared" si="6"/>
        <v>0</v>
      </c>
      <c r="BH145" s="174">
        <f t="shared" si="7"/>
        <v>0</v>
      </c>
      <c r="BI145" s="174">
        <f t="shared" si="8"/>
        <v>0</v>
      </c>
      <c r="BJ145" s="18" t="s">
        <v>83</v>
      </c>
      <c r="BK145" s="174">
        <f t="shared" si="9"/>
        <v>0</v>
      </c>
      <c r="BL145" s="18" t="s">
        <v>148</v>
      </c>
      <c r="BM145" s="173" t="s">
        <v>479</v>
      </c>
    </row>
    <row r="146" spans="1:65" s="2" customFormat="1" ht="21.75" customHeight="1">
      <c r="A146" s="33"/>
      <c r="B146" s="161"/>
      <c r="C146" s="162" t="s">
        <v>345</v>
      </c>
      <c r="D146" s="162" t="s">
        <v>132</v>
      </c>
      <c r="E146" s="163" t="s">
        <v>1098</v>
      </c>
      <c r="F146" s="164" t="s">
        <v>1099</v>
      </c>
      <c r="G146" s="165" t="s">
        <v>246</v>
      </c>
      <c r="H146" s="166">
        <v>8</v>
      </c>
      <c r="I146" s="167"/>
      <c r="J146" s="168">
        <f t="shared" si="0"/>
        <v>0</v>
      </c>
      <c r="K146" s="164" t="s">
        <v>1</v>
      </c>
      <c r="L146" s="34"/>
      <c r="M146" s="169" t="s">
        <v>1</v>
      </c>
      <c r="N146" s="170" t="s">
        <v>40</v>
      </c>
      <c r="O146" s="59"/>
      <c r="P146" s="171">
        <f t="shared" si="1"/>
        <v>0</v>
      </c>
      <c r="Q146" s="171">
        <v>0</v>
      </c>
      <c r="R146" s="171">
        <f t="shared" si="2"/>
        <v>0</v>
      </c>
      <c r="S146" s="171">
        <v>0</v>
      </c>
      <c r="T146" s="17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3" t="s">
        <v>148</v>
      </c>
      <c r="AT146" s="173" t="s">
        <v>132</v>
      </c>
      <c r="AU146" s="173" t="s">
        <v>83</v>
      </c>
      <c r="AY146" s="18" t="s">
        <v>129</v>
      </c>
      <c r="BE146" s="174">
        <f t="shared" si="4"/>
        <v>0</v>
      </c>
      <c r="BF146" s="174">
        <f t="shared" si="5"/>
        <v>0</v>
      </c>
      <c r="BG146" s="174">
        <f t="shared" si="6"/>
        <v>0</v>
      </c>
      <c r="BH146" s="174">
        <f t="shared" si="7"/>
        <v>0</v>
      </c>
      <c r="BI146" s="174">
        <f t="shared" si="8"/>
        <v>0</v>
      </c>
      <c r="BJ146" s="18" t="s">
        <v>83</v>
      </c>
      <c r="BK146" s="174">
        <f t="shared" si="9"/>
        <v>0</v>
      </c>
      <c r="BL146" s="18" t="s">
        <v>148</v>
      </c>
      <c r="BM146" s="173" t="s">
        <v>489</v>
      </c>
    </row>
    <row r="147" spans="1:65" s="2" customFormat="1" ht="21.75" customHeight="1">
      <c r="A147" s="33"/>
      <c r="B147" s="161"/>
      <c r="C147" s="162" t="s">
        <v>349</v>
      </c>
      <c r="D147" s="162" t="s">
        <v>132</v>
      </c>
      <c r="E147" s="163" t="s">
        <v>1100</v>
      </c>
      <c r="F147" s="164" t="s">
        <v>1101</v>
      </c>
      <c r="G147" s="165" t="s">
        <v>162</v>
      </c>
      <c r="H147" s="166">
        <v>1</v>
      </c>
      <c r="I147" s="167"/>
      <c r="J147" s="168">
        <f t="shared" si="0"/>
        <v>0</v>
      </c>
      <c r="K147" s="164" t="s">
        <v>1</v>
      </c>
      <c r="L147" s="34"/>
      <c r="M147" s="169" t="s">
        <v>1</v>
      </c>
      <c r="N147" s="170" t="s">
        <v>40</v>
      </c>
      <c r="O147" s="59"/>
      <c r="P147" s="171">
        <f t="shared" si="1"/>
        <v>0</v>
      </c>
      <c r="Q147" s="171">
        <v>0</v>
      </c>
      <c r="R147" s="171">
        <f t="shared" si="2"/>
        <v>0</v>
      </c>
      <c r="S147" s="171">
        <v>0</v>
      </c>
      <c r="T147" s="17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3" t="s">
        <v>148</v>
      </c>
      <c r="AT147" s="173" t="s">
        <v>132</v>
      </c>
      <c r="AU147" s="173" t="s">
        <v>83</v>
      </c>
      <c r="AY147" s="18" t="s">
        <v>129</v>
      </c>
      <c r="BE147" s="174">
        <f t="shared" si="4"/>
        <v>0</v>
      </c>
      <c r="BF147" s="174">
        <f t="shared" si="5"/>
        <v>0</v>
      </c>
      <c r="BG147" s="174">
        <f t="shared" si="6"/>
        <v>0</v>
      </c>
      <c r="BH147" s="174">
        <f t="shared" si="7"/>
        <v>0</v>
      </c>
      <c r="BI147" s="174">
        <f t="shared" si="8"/>
        <v>0</v>
      </c>
      <c r="BJ147" s="18" t="s">
        <v>83</v>
      </c>
      <c r="BK147" s="174">
        <f t="shared" si="9"/>
        <v>0</v>
      </c>
      <c r="BL147" s="18" t="s">
        <v>148</v>
      </c>
      <c r="BM147" s="173" t="s">
        <v>498</v>
      </c>
    </row>
    <row r="148" spans="1:65" s="2" customFormat="1" ht="16.5" customHeight="1">
      <c r="A148" s="33"/>
      <c r="B148" s="161"/>
      <c r="C148" s="162" t="s">
        <v>354</v>
      </c>
      <c r="D148" s="162" t="s">
        <v>132</v>
      </c>
      <c r="E148" s="163" t="s">
        <v>1102</v>
      </c>
      <c r="F148" s="164" t="s">
        <v>1103</v>
      </c>
      <c r="G148" s="165" t="s">
        <v>162</v>
      </c>
      <c r="H148" s="166">
        <v>6</v>
      </c>
      <c r="I148" s="167"/>
      <c r="J148" s="168">
        <f t="shared" si="0"/>
        <v>0</v>
      </c>
      <c r="K148" s="164" t="s">
        <v>1</v>
      </c>
      <c r="L148" s="34"/>
      <c r="M148" s="169" t="s">
        <v>1</v>
      </c>
      <c r="N148" s="170" t="s">
        <v>40</v>
      </c>
      <c r="O148" s="59"/>
      <c r="P148" s="171">
        <f t="shared" si="1"/>
        <v>0</v>
      </c>
      <c r="Q148" s="171">
        <v>0</v>
      </c>
      <c r="R148" s="171">
        <f t="shared" si="2"/>
        <v>0</v>
      </c>
      <c r="S148" s="171">
        <v>0</v>
      </c>
      <c r="T148" s="17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3" t="s">
        <v>148</v>
      </c>
      <c r="AT148" s="173" t="s">
        <v>132</v>
      </c>
      <c r="AU148" s="173" t="s">
        <v>83</v>
      </c>
      <c r="AY148" s="18" t="s">
        <v>129</v>
      </c>
      <c r="BE148" s="174">
        <f t="shared" si="4"/>
        <v>0</v>
      </c>
      <c r="BF148" s="174">
        <f t="shared" si="5"/>
        <v>0</v>
      </c>
      <c r="BG148" s="174">
        <f t="shared" si="6"/>
        <v>0</v>
      </c>
      <c r="BH148" s="174">
        <f t="shared" si="7"/>
        <v>0</v>
      </c>
      <c r="BI148" s="174">
        <f t="shared" si="8"/>
        <v>0</v>
      </c>
      <c r="BJ148" s="18" t="s">
        <v>83</v>
      </c>
      <c r="BK148" s="174">
        <f t="shared" si="9"/>
        <v>0</v>
      </c>
      <c r="BL148" s="18" t="s">
        <v>148</v>
      </c>
      <c r="BM148" s="173" t="s">
        <v>507</v>
      </c>
    </row>
    <row r="149" spans="1:65" s="2" customFormat="1" ht="21.75" customHeight="1">
      <c r="A149" s="33"/>
      <c r="B149" s="161"/>
      <c r="C149" s="162" t="s">
        <v>358</v>
      </c>
      <c r="D149" s="162" t="s">
        <v>132</v>
      </c>
      <c r="E149" s="163" t="s">
        <v>1104</v>
      </c>
      <c r="F149" s="164" t="s">
        <v>1105</v>
      </c>
      <c r="G149" s="165" t="s">
        <v>1106</v>
      </c>
      <c r="H149" s="166">
        <v>2</v>
      </c>
      <c r="I149" s="167"/>
      <c r="J149" s="168">
        <f t="shared" si="0"/>
        <v>0</v>
      </c>
      <c r="K149" s="164" t="s">
        <v>1</v>
      </c>
      <c r="L149" s="34"/>
      <c r="M149" s="169" t="s">
        <v>1</v>
      </c>
      <c r="N149" s="170" t="s">
        <v>40</v>
      </c>
      <c r="O149" s="59"/>
      <c r="P149" s="171">
        <f t="shared" si="1"/>
        <v>0</v>
      </c>
      <c r="Q149" s="171">
        <v>0</v>
      </c>
      <c r="R149" s="171">
        <f t="shared" si="2"/>
        <v>0</v>
      </c>
      <c r="S149" s="171">
        <v>0</v>
      </c>
      <c r="T149" s="17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3" t="s">
        <v>148</v>
      </c>
      <c r="AT149" s="173" t="s">
        <v>132</v>
      </c>
      <c r="AU149" s="173" t="s">
        <v>83</v>
      </c>
      <c r="AY149" s="18" t="s">
        <v>129</v>
      </c>
      <c r="BE149" s="174">
        <f t="shared" si="4"/>
        <v>0</v>
      </c>
      <c r="BF149" s="174">
        <f t="shared" si="5"/>
        <v>0</v>
      </c>
      <c r="BG149" s="174">
        <f t="shared" si="6"/>
        <v>0</v>
      </c>
      <c r="BH149" s="174">
        <f t="shared" si="7"/>
        <v>0</v>
      </c>
      <c r="BI149" s="174">
        <f t="shared" si="8"/>
        <v>0</v>
      </c>
      <c r="BJ149" s="18" t="s">
        <v>83</v>
      </c>
      <c r="BK149" s="174">
        <f t="shared" si="9"/>
        <v>0</v>
      </c>
      <c r="BL149" s="18" t="s">
        <v>148</v>
      </c>
      <c r="BM149" s="173" t="s">
        <v>515</v>
      </c>
    </row>
    <row r="150" spans="1:65" s="2" customFormat="1" ht="21.75" customHeight="1">
      <c r="A150" s="33"/>
      <c r="B150" s="161"/>
      <c r="C150" s="162" t="s">
        <v>364</v>
      </c>
      <c r="D150" s="162" t="s">
        <v>132</v>
      </c>
      <c r="E150" s="163" t="s">
        <v>1107</v>
      </c>
      <c r="F150" s="164" t="s">
        <v>1108</v>
      </c>
      <c r="G150" s="165" t="s">
        <v>162</v>
      </c>
      <c r="H150" s="166">
        <v>4</v>
      </c>
      <c r="I150" s="167"/>
      <c r="J150" s="168">
        <f t="shared" si="0"/>
        <v>0</v>
      </c>
      <c r="K150" s="164" t="s">
        <v>1</v>
      </c>
      <c r="L150" s="34"/>
      <c r="M150" s="169" t="s">
        <v>1</v>
      </c>
      <c r="N150" s="170" t="s">
        <v>40</v>
      </c>
      <c r="O150" s="59"/>
      <c r="P150" s="171">
        <f t="shared" si="1"/>
        <v>0</v>
      </c>
      <c r="Q150" s="171">
        <v>0</v>
      </c>
      <c r="R150" s="171">
        <f t="shared" si="2"/>
        <v>0</v>
      </c>
      <c r="S150" s="171">
        <v>0</v>
      </c>
      <c r="T150" s="17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3" t="s">
        <v>148</v>
      </c>
      <c r="AT150" s="173" t="s">
        <v>132</v>
      </c>
      <c r="AU150" s="173" t="s">
        <v>83</v>
      </c>
      <c r="AY150" s="18" t="s">
        <v>129</v>
      </c>
      <c r="BE150" s="174">
        <f t="shared" si="4"/>
        <v>0</v>
      </c>
      <c r="BF150" s="174">
        <f t="shared" si="5"/>
        <v>0</v>
      </c>
      <c r="BG150" s="174">
        <f t="shared" si="6"/>
        <v>0</v>
      </c>
      <c r="BH150" s="174">
        <f t="shared" si="7"/>
        <v>0</v>
      </c>
      <c r="BI150" s="174">
        <f t="shared" si="8"/>
        <v>0</v>
      </c>
      <c r="BJ150" s="18" t="s">
        <v>83</v>
      </c>
      <c r="BK150" s="174">
        <f t="shared" si="9"/>
        <v>0</v>
      </c>
      <c r="BL150" s="18" t="s">
        <v>148</v>
      </c>
      <c r="BM150" s="173" t="s">
        <v>524</v>
      </c>
    </row>
    <row r="151" spans="1:65" s="2" customFormat="1" ht="21.75" customHeight="1">
      <c r="A151" s="33"/>
      <c r="B151" s="161"/>
      <c r="C151" s="162" t="s">
        <v>376</v>
      </c>
      <c r="D151" s="162" t="s">
        <v>132</v>
      </c>
      <c r="E151" s="163" t="s">
        <v>1109</v>
      </c>
      <c r="F151" s="164" t="s">
        <v>1108</v>
      </c>
      <c r="G151" s="165" t="s">
        <v>162</v>
      </c>
      <c r="H151" s="166">
        <v>4</v>
      </c>
      <c r="I151" s="167"/>
      <c r="J151" s="168">
        <f t="shared" si="0"/>
        <v>0</v>
      </c>
      <c r="K151" s="164" t="s">
        <v>1</v>
      </c>
      <c r="L151" s="34"/>
      <c r="M151" s="169" t="s">
        <v>1</v>
      </c>
      <c r="N151" s="170" t="s">
        <v>40</v>
      </c>
      <c r="O151" s="59"/>
      <c r="P151" s="171">
        <f t="shared" si="1"/>
        <v>0</v>
      </c>
      <c r="Q151" s="171">
        <v>0</v>
      </c>
      <c r="R151" s="171">
        <f t="shared" si="2"/>
        <v>0</v>
      </c>
      <c r="S151" s="171">
        <v>0</v>
      </c>
      <c r="T151" s="17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3" t="s">
        <v>148</v>
      </c>
      <c r="AT151" s="173" t="s">
        <v>132</v>
      </c>
      <c r="AU151" s="173" t="s">
        <v>83</v>
      </c>
      <c r="AY151" s="18" t="s">
        <v>129</v>
      </c>
      <c r="BE151" s="174">
        <f t="shared" si="4"/>
        <v>0</v>
      </c>
      <c r="BF151" s="174">
        <f t="shared" si="5"/>
        <v>0</v>
      </c>
      <c r="BG151" s="174">
        <f t="shared" si="6"/>
        <v>0</v>
      </c>
      <c r="BH151" s="174">
        <f t="shared" si="7"/>
        <v>0</v>
      </c>
      <c r="BI151" s="174">
        <f t="shared" si="8"/>
        <v>0</v>
      </c>
      <c r="BJ151" s="18" t="s">
        <v>83</v>
      </c>
      <c r="BK151" s="174">
        <f t="shared" si="9"/>
        <v>0</v>
      </c>
      <c r="BL151" s="18" t="s">
        <v>148</v>
      </c>
      <c r="BM151" s="173" t="s">
        <v>535</v>
      </c>
    </row>
    <row r="152" spans="1:65" s="2" customFormat="1" ht="16.5" customHeight="1">
      <c r="A152" s="33"/>
      <c r="B152" s="161"/>
      <c r="C152" s="162" t="s">
        <v>381</v>
      </c>
      <c r="D152" s="162" t="s">
        <v>132</v>
      </c>
      <c r="E152" s="163" t="s">
        <v>1110</v>
      </c>
      <c r="F152" s="164" t="s">
        <v>1111</v>
      </c>
      <c r="G152" s="165" t="s">
        <v>1106</v>
      </c>
      <c r="H152" s="166">
        <v>4</v>
      </c>
      <c r="I152" s="167"/>
      <c r="J152" s="168">
        <f t="shared" si="0"/>
        <v>0</v>
      </c>
      <c r="K152" s="164" t="s">
        <v>1</v>
      </c>
      <c r="L152" s="34"/>
      <c r="M152" s="169" t="s">
        <v>1</v>
      </c>
      <c r="N152" s="170" t="s">
        <v>40</v>
      </c>
      <c r="O152" s="59"/>
      <c r="P152" s="171">
        <f t="shared" si="1"/>
        <v>0</v>
      </c>
      <c r="Q152" s="171">
        <v>0</v>
      </c>
      <c r="R152" s="171">
        <f t="shared" si="2"/>
        <v>0</v>
      </c>
      <c r="S152" s="171">
        <v>0</v>
      </c>
      <c r="T152" s="17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3" t="s">
        <v>148</v>
      </c>
      <c r="AT152" s="173" t="s">
        <v>132</v>
      </c>
      <c r="AU152" s="173" t="s">
        <v>83</v>
      </c>
      <c r="AY152" s="18" t="s">
        <v>129</v>
      </c>
      <c r="BE152" s="174">
        <f t="shared" si="4"/>
        <v>0</v>
      </c>
      <c r="BF152" s="174">
        <f t="shared" si="5"/>
        <v>0</v>
      </c>
      <c r="BG152" s="174">
        <f t="shared" si="6"/>
        <v>0</v>
      </c>
      <c r="BH152" s="174">
        <f t="shared" si="7"/>
        <v>0</v>
      </c>
      <c r="BI152" s="174">
        <f t="shared" si="8"/>
        <v>0</v>
      </c>
      <c r="BJ152" s="18" t="s">
        <v>83</v>
      </c>
      <c r="BK152" s="174">
        <f t="shared" si="9"/>
        <v>0</v>
      </c>
      <c r="BL152" s="18" t="s">
        <v>148</v>
      </c>
      <c r="BM152" s="173" t="s">
        <v>545</v>
      </c>
    </row>
    <row r="153" spans="1:65" s="12" customFormat="1" ht="25.9" customHeight="1">
      <c r="B153" s="148"/>
      <c r="D153" s="149" t="s">
        <v>74</v>
      </c>
      <c r="E153" s="150" t="s">
        <v>1112</v>
      </c>
      <c r="F153" s="150" t="s">
        <v>1113</v>
      </c>
      <c r="I153" s="151"/>
      <c r="J153" s="152">
        <f>BK153</f>
        <v>0</v>
      </c>
      <c r="L153" s="148"/>
      <c r="M153" s="153"/>
      <c r="N153" s="154"/>
      <c r="O153" s="154"/>
      <c r="P153" s="155">
        <f>SUM(P154:P182)</f>
        <v>0</v>
      </c>
      <c r="Q153" s="154"/>
      <c r="R153" s="155">
        <f>SUM(R154:R182)</f>
        <v>0</v>
      </c>
      <c r="S153" s="154"/>
      <c r="T153" s="156">
        <f>SUM(T154:T182)</f>
        <v>0</v>
      </c>
      <c r="AR153" s="149" t="s">
        <v>83</v>
      </c>
      <c r="AT153" s="157" t="s">
        <v>74</v>
      </c>
      <c r="AU153" s="157" t="s">
        <v>75</v>
      </c>
      <c r="AY153" s="149" t="s">
        <v>129</v>
      </c>
      <c r="BK153" s="158">
        <f>SUM(BK154:BK182)</f>
        <v>0</v>
      </c>
    </row>
    <row r="154" spans="1:65" s="2" customFormat="1" ht="16.5" customHeight="1">
      <c r="A154" s="33"/>
      <c r="B154" s="161"/>
      <c r="C154" s="162" t="s">
        <v>385</v>
      </c>
      <c r="D154" s="162" t="s">
        <v>132</v>
      </c>
      <c r="E154" s="163" t="s">
        <v>1114</v>
      </c>
      <c r="F154" s="164" t="s">
        <v>1115</v>
      </c>
      <c r="G154" s="165" t="s">
        <v>246</v>
      </c>
      <c r="H154" s="166">
        <v>8</v>
      </c>
      <c r="I154" s="167"/>
      <c r="J154" s="168">
        <f t="shared" ref="J154:J182" si="10">ROUND(I154*H154,2)</f>
        <v>0</v>
      </c>
      <c r="K154" s="164" t="s">
        <v>1</v>
      </c>
      <c r="L154" s="34"/>
      <c r="M154" s="169" t="s">
        <v>1</v>
      </c>
      <c r="N154" s="170" t="s">
        <v>40</v>
      </c>
      <c r="O154" s="59"/>
      <c r="P154" s="171">
        <f t="shared" ref="P154:P182" si="11">O154*H154</f>
        <v>0</v>
      </c>
      <c r="Q154" s="171">
        <v>0</v>
      </c>
      <c r="R154" s="171">
        <f t="shared" ref="R154:R182" si="12">Q154*H154</f>
        <v>0</v>
      </c>
      <c r="S154" s="171">
        <v>0</v>
      </c>
      <c r="T154" s="172">
        <f t="shared" ref="T154:T182" si="13"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3" t="s">
        <v>148</v>
      </c>
      <c r="AT154" s="173" t="s">
        <v>132</v>
      </c>
      <c r="AU154" s="173" t="s">
        <v>83</v>
      </c>
      <c r="AY154" s="18" t="s">
        <v>129</v>
      </c>
      <c r="BE154" s="174">
        <f t="shared" ref="BE154:BE182" si="14">IF(N154="základní",J154,0)</f>
        <v>0</v>
      </c>
      <c r="BF154" s="174">
        <f t="shared" ref="BF154:BF182" si="15">IF(N154="snížená",J154,0)</f>
        <v>0</v>
      </c>
      <c r="BG154" s="174">
        <f t="shared" ref="BG154:BG182" si="16">IF(N154="zákl. přenesená",J154,0)</f>
        <v>0</v>
      </c>
      <c r="BH154" s="174">
        <f t="shared" ref="BH154:BH182" si="17">IF(N154="sníž. přenesená",J154,0)</f>
        <v>0</v>
      </c>
      <c r="BI154" s="174">
        <f t="shared" ref="BI154:BI182" si="18">IF(N154="nulová",J154,0)</f>
        <v>0</v>
      </c>
      <c r="BJ154" s="18" t="s">
        <v>83</v>
      </c>
      <c r="BK154" s="174">
        <f t="shared" ref="BK154:BK182" si="19">ROUND(I154*H154,2)</f>
        <v>0</v>
      </c>
      <c r="BL154" s="18" t="s">
        <v>148</v>
      </c>
      <c r="BM154" s="173" t="s">
        <v>557</v>
      </c>
    </row>
    <row r="155" spans="1:65" s="2" customFormat="1" ht="16.5" customHeight="1">
      <c r="A155" s="33"/>
      <c r="B155" s="161"/>
      <c r="C155" s="162" t="s">
        <v>389</v>
      </c>
      <c r="D155" s="162" t="s">
        <v>132</v>
      </c>
      <c r="E155" s="163" t="s">
        <v>1116</v>
      </c>
      <c r="F155" s="164" t="s">
        <v>1117</v>
      </c>
      <c r="G155" s="165" t="s">
        <v>246</v>
      </c>
      <c r="H155" s="166">
        <v>8</v>
      </c>
      <c r="I155" s="167"/>
      <c r="J155" s="168">
        <f t="shared" si="10"/>
        <v>0</v>
      </c>
      <c r="K155" s="164" t="s">
        <v>1</v>
      </c>
      <c r="L155" s="34"/>
      <c r="M155" s="169" t="s">
        <v>1</v>
      </c>
      <c r="N155" s="170" t="s">
        <v>40</v>
      </c>
      <c r="O155" s="59"/>
      <c r="P155" s="171">
        <f t="shared" si="11"/>
        <v>0</v>
      </c>
      <c r="Q155" s="171">
        <v>0</v>
      </c>
      <c r="R155" s="171">
        <f t="shared" si="12"/>
        <v>0</v>
      </c>
      <c r="S155" s="171">
        <v>0</v>
      </c>
      <c r="T155" s="17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3" t="s">
        <v>148</v>
      </c>
      <c r="AT155" s="173" t="s">
        <v>132</v>
      </c>
      <c r="AU155" s="173" t="s">
        <v>83</v>
      </c>
      <c r="AY155" s="18" t="s">
        <v>129</v>
      </c>
      <c r="BE155" s="174">
        <f t="shared" si="14"/>
        <v>0</v>
      </c>
      <c r="BF155" s="174">
        <f t="shared" si="15"/>
        <v>0</v>
      </c>
      <c r="BG155" s="174">
        <f t="shared" si="16"/>
        <v>0</v>
      </c>
      <c r="BH155" s="174">
        <f t="shared" si="17"/>
        <v>0</v>
      </c>
      <c r="BI155" s="174">
        <f t="shared" si="18"/>
        <v>0</v>
      </c>
      <c r="BJ155" s="18" t="s">
        <v>83</v>
      </c>
      <c r="BK155" s="174">
        <f t="shared" si="19"/>
        <v>0</v>
      </c>
      <c r="BL155" s="18" t="s">
        <v>148</v>
      </c>
      <c r="BM155" s="173" t="s">
        <v>567</v>
      </c>
    </row>
    <row r="156" spans="1:65" s="2" customFormat="1" ht="16.5" customHeight="1">
      <c r="A156" s="33"/>
      <c r="B156" s="161"/>
      <c r="C156" s="162" t="s">
        <v>395</v>
      </c>
      <c r="D156" s="162" t="s">
        <v>132</v>
      </c>
      <c r="E156" s="163" t="s">
        <v>1118</v>
      </c>
      <c r="F156" s="164" t="s">
        <v>1119</v>
      </c>
      <c r="G156" s="165" t="s">
        <v>246</v>
      </c>
      <c r="H156" s="166">
        <v>20</v>
      </c>
      <c r="I156" s="167"/>
      <c r="J156" s="168">
        <f t="shared" si="10"/>
        <v>0</v>
      </c>
      <c r="K156" s="164" t="s">
        <v>1</v>
      </c>
      <c r="L156" s="34"/>
      <c r="M156" s="169" t="s">
        <v>1</v>
      </c>
      <c r="N156" s="170" t="s">
        <v>40</v>
      </c>
      <c r="O156" s="59"/>
      <c r="P156" s="171">
        <f t="shared" si="11"/>
        <v>0</v>
      </c>
      <c r="Q156" s="171">
        <v>0</v>
      </c>
      <c r="R156" s="171">
        <f t="shared" si="12"/>
        <v>0</v>
      </c>
      <c r="S156" s="171">
        <v>0</v>
      </c>
      <c r="T156" s="17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3" t="s">
        <v>148</v>
      </c>
      <c r="AT156" s="173" t="s">
        <v>132</v>
      </c>
      <c r="AU156" s="173" t="s">
        <v>83</v>
      </c>
      <c r="AY156" s="18" t="s">
        <v>129</v>
      </c>
      <c r="BE156" s="174">
        <f t="shared" si="14"/>
        <v>0</v>
      </c>
      <c r="BF156" s="174">
        <f t="shared" si="15"/>
        <v>0</v>
      </c>
      <c r="BG156" s="174">
        <f t="shared" si="16"/>
        <v>0</v>
      </c>
      <c r="BH156" s="174">
        <f t="shared" si="17"/>
        <v>0</v>
      </c>
      <c r="BI156" s="174">
        <f t="shared" si="18"/>
        <v>0</v>
      </c>
      <c r="BJ156" s="18" t="s">
        <v>83</v>
      </c>
      <c r="BK156" s="174">
        <f t="shared" si="19"/>
        <v>0</v>
      </c>
      <c r="BL156" s="18" t="s">
        <v>148</v>
      </c>
      <c r="BM156" s="173" t="s">
        <v>577</v>
      </c>
    </row>
    <row r="157" spans="1:65" s="2" customFormat="1" ht="16.5" customHeight="1">
      <c r="A157" s="33"/>
      <c r="B157" s="161"/>
      <c r="C157" s="162" t="s">
        <v>400</v>
      </c>
      <c r="D157" s="162" t="s">
        <v>132</v>
      </c>
      <c r="E157" s="163" t="s">
        <v>1120</v>
      </c>
      <c r="F157" s="164" t="s">
        <v>1121</v>
      </c>
      <c r="G157" s="165" t="s">
        <v>246</v>
      </c>
      <c r="H157" s="166">
        <v>20</v>
      </c>
      <c r="I157" s="167"/>
      <c r="J157" s="168">
        <f t="shared" si="10"/>
        <v>0</v>
      </c>
      <c r="K157" s="164" t="s">
        <v>1</v>
      </c>
      <c r="L157" s="34"/>
      <c r="M157" s="169" t="s">
        <v>1</v>
      </c>
      <c r="N157" s="170" t="s">
        <v>40</v>
      </c>
      <c r="O157" s="59"/>
      <c r="P157" s="171">
        <f t="shared" si="11"/>
        <v>0</v>
      </c>
      <c r="Q157" s="171">
        <v>0</v>
      </c>
      <c r="R157" s="171">
        <f t="shared" si="12"/>
        <v>0</v>
      </c>
      <c r="S157" s="171">
        <v>0</v>
      </c>
      <c r="T157" s="17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3" t="s">
        <v>148</v>
      </c>
      <c r="AT157" s="173" t="s">
        <v>132</v>
      </c>
      <c r="AU157" s="173" t="s">
        <v>83</v>
      </c>
      <c r="AY157" s="18" t="s">
        <v>129</v>
      </c>
      <c r="BE157" s="174">
        <f t="shared" si="14"/>
        <v>0</v>
      </c>
      <c r="BF157" s="174">
        <f t="shared" si="15"/>
        <v>0</v>
      </c>
      <c r="BG157" s="174">
        <f t="shared" si="16"/>
        <v>0</v>
      </c>
      <c r="BH157" s="174">
        <f t="shared" si="17"/>
        <v>0</v>
      </c>
      <c r="BI157" s="174">
        <f t="shared" si="18"/>
        <v>0</v>
      </c>
      <c r="BJ157" s="18" t="s">
        <v>83</v>
      </c>
      <c r="BK157" s="174">
        <f t="shared" si="19"/>
        <v>0</v>
      </c>
      <c r="BL157" s="18" t="s">
        <v>148</v>
      </c>
      <c r="BM157" s="173" t="s">
        <v>589</v>
      </c>
    </row>
    <row r="158" spans="1:65" s="2" customFormat="1" ht="16.5" customHeight="1">
      <c r="A158" s="33"/>
      <c r="B158" s="161"/>
      <c r="C158" s="162" t="s">
        <v>405</v>
      </c>
      <c r="D158" s="162" t="s">
        <v>132</v>
      </c>
      <c r="E158" s="163" t="s">
        <v>1122</v>
      </c>
      <c r="F158" s="164" t="s">
        <v>1123</v>
      </c>
      <c r="G158" s="165" t="s">
        <v>246</v>
      </c>
      <c r="H158" s="166">
        <v>240</v>
      </c>
      <c r="I158" s="167"/>
      <c r="J158" s="168">
        <f t="shared" si="10"/>
        <v>0</v>
      </c>
      <c r="K158" s="164" t="s">
        <v>1</v>
      </c>
      <c r="L158" s="34"/>
      <c r="M158" s="169" t="s">
        <v>1</v>
      </c>
      <c r="N158" s="170" t="s">
        <v>40</v>
      </c>
      <c r="O158" s="59"/>
      <c r="P158" s="171">
        <f t="shared" si="11"/>
        <v>0</v>
      </c>
      <c r="Q158" s="171">
        <v>0</v>
      </c>
      <c r="R158" s="171">
        <f t="shared" si="12"/>
        <v>0</v>
      </c>
      <c r="S158" s="171">
        <v>0</v>
      </c>
      <c r="T158" s="17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3" t="s">
        <v>148</v>
      </c>
      <c r="AT158" s="173" t="s">
        <v>132</v>
      </c>
      <c r="AU158" s="173" t="s">
        <v>83</v>
      </c>
      <c r="AY158" s="18" t="s">
        <v>129</v>
      </c>
      <c r="BE158" s="174">
        <f t="shared" si="14"/>
        <v>0</v>
      </c>
      <c r="BF158" s="174">
        <f t="shared" si="15"/>
        <v>0</v>
      </c>
      <c r="BG158" s="174">
        <f t="shared" si="16"/>
        <v>0</v>
      </c>
      <c r="BH158" s="174">
        <f t="shared" si="17"/>
        <v>0</v>
      </c>
      <c r="BI158" s="174">
        <f t="shared" si="18"/>
        <v>0</v>
      </c>
      <c r="BJ158" s="18" t="s">
        <v>83</v>
      </c>
      <c r="BK158" s="174">
        <f t="shared" si="19"/>
        <v>0</v>
      </c>
      <c r="BL158" s="18" t="s">
        <v>148</v>
      </c>
      <c r="BM158" s="173" t="s">
        <v>601</v>
      </c>
    </row>
    <row r="159" spans="1:65" s="2" customFormat="1" ht="16.5" customHeight="1">
      <c r="A159" s="33"/>
      <c r="B159" s="161"/>
      <c r="C159" s="162" t="s">
        <v>410</v>
      </c>
      <c r="D159" s="162" t="s">
        <v>132</v>
      </c>
      <c r="E159" s="163" t="s">
        <v>1124</v>
      </c>
      <c r="F159" s="164" t="s">
        <v>1125</v>
      </c>
      <c r="G159" s="165" t="s">
        <v>246</v>
      </c>
      <c r="H159" s="166">
        <v>240</v>
      </c>
      <c r="I159" s="167"/>
      <c r="J159" s="168">
        <f t="shared" si="10"/>
        <v>0</v>
      </c>
      <c r="K159" s="164" t="s">
        <v>1</v>
      </c>
      <c r="L159" s="34"/>
      <c r="M159" s="169" t="s">
        <v>1</v>
      </c>
      <c r="N159" s="170" t="s">
        <v>40</v>
      </c>
      <c r="O159" s="59"/>
      <c r="P159" s="171">
        <f t="shared" si="11"/>
        <v>0</v>
      </c>
      <c r="Q159" s="171">
        <v>0</v>
      </c>
      <c r="R159" s="171">
        <f t="shared" si="12"/>
        <v>0</v>
      </c>
      <c r="S159" s="171">
        <v>0</v>
      </c>
      <c r="T159" s="17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3" t="s">
        <v>148</v>
      </c>
      <c r="AT159" s="173" t="s">
        <v>132</v>
      </c>
      <c r="AU159" s="173" t="s">
        <v>83</v>
      </c>
      <c r="AY159" s="18" t="s">
        <v>129</v>
      </c>
      <c r="BE159" s="174">
        <f t="shared" si="14"/>
        <v>0</v>
      </c>
      <c r="BF159" s="174">
        <f t="shared" si="15"/>
        <v>0</v>
      </c>
      <c r="BG159" s="174">
        <f t="shared" si="16"/>
        <v>0</v>
      </c>
      <c r="BH159" s="174">
        <f t="shared" si="17"/>
        <v>0</v>
      </c>
      <c r="BI159" s="174">
        <f t="shared" si="18"/>
        <v>0</v>
      </c>
      <c r="BJ159" s="18" t="s">
        <v>83</v>
      </c>
      <c r="BK159" s="174">
        <f t="shared" si="19"/>
        <v>0</v>
      </c>
      <c r="BL159" s="18" t="s">
        <v>148</v>
      </c>
      <c r="BM159" s="173" t="s">
        <v>615</v>
      </c>
    </row>
    <row r="160" spans="1:65" s="2" customFormat="1" ht="16.5" customHeight="1">
      <c r="A160" s="33"/>
      <c r="B160" s="161"/>
      <c r="C160" s="162" t="s">
        <v>417</v>
      </c>
      <c r="D160" s="162" t="s">
        <v>132</v>
      </c>
      <c r="E160" s="163" t="s">
        <v>1126</v>
      </c>
      <c r="F160" s="164" t="s">
        <v>1127</v>
      </c>
      <c r="G160" s="165" t="s">
        <v>246</v>
      </c>
      <c r="H160" s="166">
        <v>10</v>
      </c>
      <c r="I160" s="167"/>
      <c r="J160" s="168">
        <f t="shared" si="10"/>
        <v>0</v>
      </c>
      <c r="K160" s="164" t="s">
        <v>1</v>
      </c>
      <c r="L160" s="34"/>
      <c r="M160" s="169" t="s">
        <v>1</v>
      </c>
      <c r="N160" s="170" t="s">
        <v>40</v>
      </c>
      <c r="O160" s="59"/>
      <c r="P160" s="171">
        <f t="shared" si="11"/>
        <v>0</v>
      </c>
      <c r="Q160" s="171">
        <v>0</v>
      </c>
      <c r="R160" s="171">
        <f t="shared" si="12"/>
        <v>0</v>
      </c>
      <c r="S160" s="171">
        <v>0</v>
      </c>
      <c r="T160" s="17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3" t="s">
        <v>148</v>
      </c>
      <c r="AT160" s="173" t="s">
        <v>132</v>
      </c>
      <c r="AU160" s="173" t="s">
        <v>83</v>
      </c>
      <c r="AY160" s="18" t="s">
        <v>129</v>
      </c>
      <c r="BE160" s="174">
        <f t="shared" si="14"/>
        <v>0</v>
      </c>
      <c r="BF160" s="174">
        <f t="shared" si="15"/>
        <v>0</v>
      </c>
      <c r="BG160" s="174">
        <f t="shared" si="16"/>
        <v>0</v>
      </c>
      <c r="BH160" s="174">
        <f t="shared" si="17"/>
        <v>0</v>
      </c>
      <c r="BI160" s="174">
        <f t="shared" si="18"/>
        <v>0</v>
      </c>
      <c r="BJ160" s="18" t="s">
        <v>83</v>
      </c>
      <c r="BK160" s="174">
        <f t="shared" si="19"/>
        <v>0</v>
      </c>
      <c r="BL160" s="18" t="s">
        <v>148</v>
      </c>
      <c r="BM160" s="173" t="s">
        <v>626</v>
      </c>
    </row>
    <row r="161" spans="1:65" s="2" customFormat="1" ht="16.5" customHeight="1">
      <c r="A161" s="33"/>
      <c r="B161" s="161"/>
      <c r="C161" s="162" t="s">
        <v>428</v>
      </c>
      <c r="D161" s="162" t="s">
        <v>132</v>
      </c>
      <c r="E161" s="163" t="s">
        <v>1128</v>
      </c>
      <c r="F161" s="164" t="s">
        <v>1129</v>
      </c>
      <c r="G161" s="165" t="s">
        <v>246</v>
      </c>
      <c r="H161" s="166">
        <v>10</v>
      </c>
      <c r="I161" s="167"/>
      <c r="J161" s="168">
        <f t="shared" si="10"/>
        <v>0</v>
      </c>
      <c r="K161" s="164" t="s">
        <v>1</v>
      </c>
      <c r="L161" s="34"/>
      <c r="M161" s="169" t="s">
        <v>1</v>
      </c>
      <c r="N161" s="170" t="s">
        <v>40</v>
      </c>
      <c r="O161" s="59"/>
      <c r="P161" s="171">
        <f t="shared" si="11"/>
        <v>0</v>
      </c>
      <c r="Q161" s="171">
        <v>0</v>
      </c>
      <c r="R161" s="171">
        <f t="shared" si="12"/>
        <v>0</v>
      </c>
      <c r="S161" s="171">
        <v>0</v>
      </c>
      <c r="T161" s="17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3" t="s">
        <v>148</v>
      </c>
      <c r="AT161" s="173" t="s">
        <v>132</v>
      </c>
      <c r="AU161" s="173" t="s">
        <v>83</v>
      </c>
      <c r="AY161" s="18" t="s">
        <v>129</v>
      </c>
      <c r="BE161" s="174">
        <f t="shared" si="14"/>
        <v>0</v>
      </c>
      <c r="BF161" s="174">
        <f t="shared" si="15"/>
        <v>0</v>
      </c>
      <c r="BG161" s="174">
        <f t="shared" si="16"/>
        <v>0</v>
      </c>
      <c r="BH161" s="174">
        <f t="shared" si="17"/>
        <v>0</v>
      </c>
      <c r="BI161" s="174">
        <f t="shared" si="18"/>
        <v>0</v>
      </c>
      <c r="BJ161" s="18" t="s">
        <v>83</v>
      </c>
      <c r="BK161" s="174">
        <f t="shared" si="19"/>
        <v>0</v>
      </c>
      <c r="BL161" s="18" t="s">
        <v>148</v>
      </c>
      <c r="BM161" s="173" t="s">
        <v>636</v>
      </c>
    </row>
    <row r="162" spans="1:65" s="2" customFormat="1" ht="21.75" customHeight="1">
      <c r="A162" s="33"/>
      <c r="B162" s="161"/>
      <c r="C162" s="162" t="s">
        <v>435</v>
      </c>
      <c r="D162" s="162" t="s">
        <v>132</v>
      </c>
      <c r="E162" s="163" t="s">
        <v>1130</v>
      </c>
      <c r="F162" s="164" t="s">
        <v>1131</v>
      </c>
      <c r="G162" s="165" t="s">
        <v>246</v>
      </c>
      <c r="H162" s="166">
        <v>280</v>
      </c>
      <c r="I162" s="167"/>
      <c r="J162" s="168">
        <f t="shared" si="10"/>
        <v>0</v>
      </c>
      <c r="K162" s="164" t="s">
        <v>1</v>
      </c>
      <c r="L162" s="34"/>
      <c r="M162" s="169" t="s">
        <v>1</v>
      </c>
      <c r="N162" s="170" t="s">
        <v>40</v>
      </c>
      <c r="O162" s="59"/>
      <c r="P162" s="171">
        <f t="shared" si="11"/>
        <v>0</v>
      </c>
      <c r="Q162" s="171">
        <v>0</v>
      </c>
      <c r="R162" s="171">
        <f t="shared" si="12"/>
        <v>0</v>
      </c>
      <c r="S162" s="171">
        <v>0</v>
      </c>
      <c r="T162" s="17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3" t="s">
        <v>148</v>
      </c>
      <c r="AT162" s="173" t="s">
        <v>132</v>
      </c>
      <c r="AU162" s="173" t="s">
        <v>83</v>
      </c>
      <c r="AY162" s="18" t="s">
        <v>129</v>
      </c>
      <c r="BE162" s="174">
        <f t="shared" si="14"/>
        <v>0</v>
      </c>
      <c r="BF162" s="174">
        <f t="shared" si="15"/>
        <v>0</v>
      </c>
      <c r="BG162" s="174">
        <f t="shared" si="16"/>
        <v>0</v>
      </c>
      <c r="BH162" s="174">
        <f t="shared" si="17"/>
        <v>0</v>
      </c>
      <c r="BI162" s="174">
        <f t="shared" si="18"/>
        <v>0</v>
      </c>
      <c r="BJ162" s="18" t="s">
        <v>83</v>
      </c>
      <c r="BK162" s="174">
        <f t="shared" si="19"/>
        <v>0</v>
      </c>
      <c r="BL162" s="18" t="s">
        <v>148</v>
      </c>
      <c r="BM162" s="173" t="s">
        <v>651</v>
      </c>
    </row>
    <row r="163" spans="1:65" s="2" customFormat="1" ht="16.5" customHeight="1">
      <c r="A163" s="33"/>
      <c r="B163" s="161"/>
      <c r="C163" s="162" t="s">
        <v>439</v>
      </c>
      <c r="D163" s="162" t="s">
        <v>132</v>
      </c>
      <c r="E163" s="163" t="s">
        <v>1132</v>
      </c>
      <c r="F163" s="164" t="s">
        <v>1133</v>
      </c>
      <c r="G163" s="165" t="s">
        <v>1134</v>
      </c>
      <c r="H163" s="166">
        <v>25</v>
      </c>
      <c r="I163" s="167"/>
      <c r="J163" s="168">
        <f t="shared" si="10"/>
        <v>0</v>
      </c>
      <c r="K163" s="164" t="s">
        <v>1</v>
      </c>
      <c r="L163" s="34"/>
      <c r="M163" s="169" t="s">
        <v>1</v>
      </c>
      <c r="N163" s="170" t="s">
        <v>40</v>
      </c>
      <c r="O163" s="59"/>
      <c r="P163" s="171">
        <f t="shared" si="11"/>
        <v>0</v>
      </c>
      <c r="Q163" s="171">
        <v>0</v>
      </c>
      <c r="R163" s="171">
        <f t="shared" si="12"/>
        <v>0</v>
      </c>
      <c r="S163" s="171">
        <v>0</v>
      </c>
      <c r="T163" s="17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3" t="s">
        <v>148</v>
      </c>
      <c r="AT163" s="173" t="s">
        <v>132</v>
      </c>
      <c r="AU163" s="173" t="s">
        <v>83</v>
      </c>
      <c r="AY163" s="18" t="s">
        <v>129</v>
      </c>
      <c r="BE163" s="174">
        <f t="shared" si="14"/>
        <v>0</v>
      </c>
      <c r="BF163" s="174">
        <f t="shared" si="15"/>
        <v>0</v>
      </c>
      <c r="BG163" s="174">
        <f t="shared" si="16"/>
        <v>0</v>
      </c>
      <c r="BH163" s="174">
        <f t="shared" si="17"/>
        <v>0</v>
      </c>
      <c r="BI163" s="174">
        <f t="shared" si="18"/>
        <v>0</v>
      </c>
      <c r="BJ163" s="18" t="s">
        <v>83</v>
      </c>
      <c r="BK163" s="174">
        <f t="shared" si="19"/>
        <v>0</v>
      </c>
      <c r="BL163" s="18" t="s">
        <v>148</v>
      </c>
      <c r="BM163" s="173" t="s">
        <v>663</v>
      </c>
    </row>
    <row r="164" spans="1:65" s="2" customFormat="1" ht="16.5" customHeight="1">
      <c r="A164" s="33"/>
      <c r="B164" s="161"/>
      <c r="C164" s="162" t="s">
        <v>445</v>
      </c>
      <c r="D164" s="162" t="s">
        <v>132</v>
      </c>
      <c r="E164" s="163" t="s">
        <v>1135</v>
      </c>
      <c r="F164" s="164" t="s">
        <v>1136</v>
      </c>
      <c r="G164" s="165" t="s">
        <v>281</v>
      </c>
      <c r="H164" s="166">
        <v>6</v>
      </c>
      <c r="I164" s="167"/>
      <c r="J164" s="168">
        <f t="shared" si="10"/>
        <v>0</v>
      </c>
      <c r="K164" s="164" t="s">
        <v>1</v>
      </c>
      <c r="L164" s="34"/>
      <c r="M164" s="169" t="s">
        <v>1</v>
      </c>
      <c r="N164" s="170" t="s">
        <v>40</v>
      </c>
      <c r="O164" s="59"/>
      <c r="P164" s="171">
        <f t="shared" si="11"/>
        <v>0</v>
      </c>
      <c r="Q164" s="171">
        <v>0</v>
      </c>
      <c r="R164" s="171">
        <f t="shared" si="12"/>
        <v>0</v>
      </c>
      <c r="S164" s="171">
        <v>0</v>
      </c>
      <c r="T164" s="17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3" t="s">
        <v>148</v>
      </c>
      <c r="AT164" s="173" t="s">
        <v>132</v>
      </c>
      <c r="AU164" s="173" t="s">
        <v>83</v>
      </c>
      <c r="AY164" s="18" t="s">
        <v>129</v>
      </c>
      <c r="BE164" s="174">
        <f t="shared" si="14"/>
        <v>0</v>
      </c>
      <c r="BF164" s="174">
        <f t="shared" si="15"/>
        <v>0</v>
      </c>
      <c r="BG164" s="174">
        <f t="shared" si="16"/>
        <v>0</v>
      </c>
      <c r="BH164" s="174">
        <f t="shared" si="17"/>
        <v>0</v>
      </c>
      <c r="BI164" s="174">
        <f t="shared" si="18"/>
        <v>0</v>
      </c>
      <c r="BJ164" s="18" t="s">
        <v>83</v>
      </c>
      <c r="BK164" s="174">
        <f t="shared" si="19"/>
        <v>0</v>
      </c>
      <c r="BL164" s="18" t="s">
        <v>148</v>
      </c>
      <c r="BM164" s="173" t="s">
        <v>677</v>
      </c>
    </row>
    <row r="165" spans="1:65" s="2" customFormat="1" ht="21.75" customHeight="1">
      <c r="A165" s="33"/>
      <c r="B165" s="161"/>
      <c r="C165" s="162" t="s">
        <v>452</v>
      </c>
      <c r="D165" s="162" t="s">
        <v>132</v>
      </c>
      <c r="E165" s="163" t="s">
        <v>1137</v>
      </c>
      <c r="F165" s="164" t="s">
        <v>1138</v>
      </c>
      <c r="G165" s="165" t="s">
        <v>162</v>
      </c>
      <c r="H165" s="166">
        <v>6</v>
      </c>
      <c r="I165" s="167"/>
      <c r="J165" s="168">
        <f t="shared" si="10"/>
        <v>0</v>
      </c>
      <c r="K165" s="164" t="s">
        <v>1</v>
      </c>
      <c r="L165" s="34"/>
      <c r="M165" s="169" t="s">
        <v>1</v>
      </c>
      <c r="N165" s="170" t="s">
        <v>40</v>
      </c>
      <c r="O165" s="59"/>
      <c r="P165" s="171">
        <f t="shared" si="11"/>
        <v>0</v>
      </c>
      <c r="Q165" s="171">
        <v>0</v>
      </c>
      <c r="R165" s="171">
        <f t="shared" si="12"/>
        <v>0</v>
      </c>
      <c r="S165" s="171">
        <v>0</v>
      </c>
      <c r="T165" s="17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3" t="s">
        <v>148</v>
      </c>
      <c r="AT165" s="173" t="s">
        <v>132</v>
      </c>
      <c r="AU165" s="173" t="s">
        <v>83</v>
      </c>
      <c r="AY165" s="18" t="s">
        <v>129</v>
      </c>
      <c r="BE165" s="174">
        <f t="shared" si="14"/>
        <v>0</v>
      </c>
      <c r="BF165" s="174">
        <f t="shared" si="15"/>
        <v>0</v>
      </c>
      <c r="BG165" s="174">
        <f t="shared" si="16"/>
        <v>0</v>
      </c>
      <c r="BH165" s="174">
        <f t="shared" si="17"/>
        <v>0</v>
      </c>
      <c r="BI165" s="174">
        <f t="shared" si="18"/>
        <v>0</v>
      </c>
      <c r="BJ165" s="18" t="s">
        <v>83</v>
      </c>
      <c r="BK165" s="174">
        <f t="shared" si="19"/>
        <v>0</v>
      </c>
      <c r="BL165" s="18" t="s">
        <v>148</v>
      </c>
      <c r="BM165" s="173" t="s">
        <v>688</v>
      </c>
    </row>
    <row r="166" spans="1:65" s="2" customFormat="1" ht="16.5" customHeight="1">
      <c r="A166" s="33"/>
      <c r="B166" s="161"/>
      <c r="C166" s="162" t="s">
        <v>458</v>
      </c>
      <c r="D166" s="162" t="s">
        <v>132</v>
      </c>
      <c r="E166" s="163" t="s">
        <v>1139</v>
      </c>
      <c r="F166" s="164" t="s">
        <v>1140</v>
      </c>
      <c r="G166" s="165" t="s">
        <v>246</v>
      </c>
      <c r="H166" s="166">
        <v>280</v>
      </c>
      <c r="I166" s="167"/>
      <c r="J166" s="168">
        <f t="shared" si="10"/>
        <v>0</v>
      </c>
      <c r="K166" s="164" t="s">
        <v>1</v>
      </c>
      <c r="L166" s="34"/>
      <c r="M166" s="169" t="s">
        <v>1</v>
      </c>
      <c r="N166" s="170" t="s">
        <v>40</v>
      </c>
      <c r="O166" s="59"/>
      <c r="P166" s="171">
        <f t="shared" si="11"/>
        <v>0</v>
      </c>
      <c r="Q166" s="171">
        <v>0</v>
      </c>
      <c r="R166" s="171">
        <f t="shared" si="12"/>
        <v>0</v>
      </c>
      <c r="S166" s="171">
        <v>0</v>
      </c>
      <c r="T166" s="17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3" t="s">
        <v>148</v>
      </c>
      <c r="AT166" s="173" t="s">
        <v>132</v>
      </c>
      <c r="AU166" s="173" t="s">
        <v>83</v>
      </c>
      <c r="AY166" s="18" t="s">
        <v>129</v>
      </c>
      <c r="BE166" s="174">
        <f t="shared" si="14"/>
        <v>0</v>
      </c>
      <c r="BF166" s="174">
        <f t="shared" si="15"/>
        <v>0</v>
      </c>
      <c r="BG166" s="174">
        <f t="shared" si="16"/>
        <v>0</v>
      </c>
      <c r="BH166" s="174">
        <f t="shared" si="17"/>
        <v>0</v>
      </c>
      <c r="BI166" s="174">
        <f t="shared" si="18"/>
        <v>0</v>
      </c>
      <c r="BJ166" s="18" t="s">
        <v>83</v>
      </c>
      <c r="BK166" s="174">
        <f t="shared" si="19"/>
        <v>0</v>
      </c>
      <c r="BL166" s="18" t="s">
        <v>148</v>
      </c>
      <c r="BM166" s="173" t="s">
        <v>699</v>
      </c>
    </row>
    <row r="167" spans="1:65" s="2" customFormat="1" ht="16.5" customHeight="1">
      <c r="A167" s="33"/>
      <c r="B167" s="161"/>
      <c r="C167" s="162" t="s">
        <v>463</v>
      </c>
      <c r="D167" s="162" t="s">
        <v>132</v>
      </c>
      <c r="E167" s="163" t="s">
        <v>1141</v>
      </c>
      <c r="F167" s="164" t="s">
        <v>1142</v>
      </c>
      <c r="G167" s="165" t="s">
        <v>281</v>
      </c>
      <c r="H167" s="166">
        <v>10</v>
      </c>
      <c r="I167" s="167"/>
      <c r="J167" s="168">
        <f t="shared" si="10"/>
        <v>0</v>
      </c>
      <c r="K167" s="164" t="s">
        <v>1</v>
      </c>
      <c r="L167" s="34"/>
      <c r="M167" s="169" t="s">
        <v>1</v>
      </c>
      <c r="N167" s="170" t="s">
        <v>40</v>
      </c>
      <c r="O167" s="59"/>
      <c r="P167" s="171">
        <f t="shared" si="11"/>
        <v>0</v>
      </c>
      <c r="Q167" s="171">
        <v>0</v>
      </c>
      <c r="R167" s="171">
        <f t="shared" si="12"/>
        <v>0</v>
      </c>
      <c r="S167" s="171">
        <v>0</v>
      </c>
      <c r="T167" s="17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3" t="s">
        <v>148</v>
      </c>
      <c r="AT167" s="173" t="s">
        <v>132</v>
      </c>
      <c r="AU167" s="173" t="s">
        <v>83</v>
      </c>
      <c r="AY167" s="18" t="s">
        <v>129</v>
      </c>
      <c r="BE167" s="174">
        <f t="shared" si="14"/>
        <v>0</v>
      </c>
      <c r="BF167" s="174">
        <f t="shared" si="15"/>
        <v>0</v>
      </c>
      <c r="BG167" s="174">
        <f t="shared" si="16"/>
        <v>0</v>
      </c>
      <c r="BH167" s="174">
        <f t="shared" si="17"/>
        <v>0</v>
      </c>
      <c r="BI167" s="174">
        <f t="shared" si="18"/>
        <v>0</v>
      </c>
      <c r="BJ167" s="18" t="s">
        <v>83</v>
      </c>
      <c r="BK167" s="174">
        <f t="shared" si="19"/>
        <v>0</v>
      </c>
      <c r="BL167" s="18" t="s">
        <v>148</v>
      </c>
      <c r="BM167" s="173" t="s">
        <v>710</v>
      </c>
    </row>
    <row r="168" spans="1:65" s="2" customFormat="1" ht="16.5" customHeight="1">
      <c r="A168" s="33"/>
      <c r="B168" s="161"/>
      <c r="C168" s="162" t="s">
        <v>469</v>
      </c>
      <c r="D168" s="162" t="s">
        <v>132</v>
      </c>
      <c r="E168" s="163" t="s">
        <v>1143</v>
      </c>
      <c r="F168" s="164" t="s">
        <v>1144</v>
      </c>
      <c r="G168" s="165" t="s">
        <v>246</v>
      </c>
      <c r="H168" s="166">
        <v>2</v>
      </c>
      <c r="I168" s="167"/>
      <c r="J168" s="168">
        <f t="shared" si="10"/>
        <v>0</v>
      </c>
      <c r="K168" s="164" t="s">
        <v>1</v>
      </c>
      <c r="L168" s="34"/>
      <c r="M168" s="169" t="s">
        <v>1</v>
      </c>
      <c r="N168" s="170" t="s">
        <v>40</v>
      </c>
      <c r="O168" s="59"/>
      <c r="P168" s="171">
        <f t="shared" si="11"/>
        <v>0</v>
      </c>
      <c r="Q168" s="171">
        <v>0</v>
      </c>
      <c r="R168" s="171">
        <f t="shared" si="12"/>
        <v>0</v>
      </c>
      <c r="S168" s="171">
        <v>0</v>
      </c>
      <c r="T168" s="17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3" t="s">
        <v>148</v>
      </c>
      <c r="AT168" s="173" t="s">
        <v>132</v>
      </c>
      <c r="AU168" s="173" t="s">
        <v>83</v>
      </c>
      <c r="AY168" s="18" t="s">
        <v>129</v>
      </c>
      <c r="BE168" s="174">
        <f t="shared" si="14"/>
        <v>0</v>
      </c>
      <c r="BF168" s="174">
        <f t="shared" si="15"/>
        <v>0</v>
      </c>
      <c r="BG168" s="174">
        <f t="shared" si="16"/>
        <v>0</v>
      </c>
      <c r="BH168" s="174">
        <f t="shared" si="17"/>
        <v>0</v>
      </c>
      <c r="BI168" s="174">
        <f t="shared" si="18"/>
        <v>0</v>
      </c>
      <c r="BJ168" s="18" t="s">
        <v>83</v>
      </c>
      <c r="BK168" s="174">
        <f t="shared" si="19"/>
        <v>0</v>
      </c>
      <c r="BL168" s="18" t="s">
        <v>148</v>
      </c>
      <c r="BM168" s="173" t="s">
        <v>718</v>
      </c>
    </row>
    <row r="169" spans="1:65" s="2" customFormat="1" ht="16.5" customHeight="1">
      <c r="A169" s="33"/>
      <c r="B169" s="161"/>
      <c r="C169" s="162" t="s">
        <v>475</v>
      </c>
      <c r="D169" s="162" t="s">
        <v>132</v>
      </c>
      <c r="E169" s="163" t="s">
        <v>1145</v>
      </c>
      <c r="F169" s="164" t="s">
        <v>1146</v>
      </c>
      <c r="G169" s="165" t="s">
        <v>190</v>
      </c>
      <c r="H169" s="166">
        <v>80</v>
      </c>
      <c r="I169" s="167"/>
      <c r="J169" s="168">
        <f t="shared" si="10"/>
        <v>0</v>
      </c>
      <c r="K169" s="164" t="s">
        <v>1</v>
      </c>
      <c r="L169" s="34"/>
      <c r="M169" s="169" t="s">
        <v>1</v>
      </c>
      <c r="N169" s="170" t="s">
        <v>40</v>
      </c>
      <c r="O169" s="59"/>
      <c r="P169" s="171">
        <f t="shared" si="11"/>
        <v>0</v>
      </c>
      <c r="Q169" s="171">
        <v>0</v>
      </c>
      <c r="R169" s="171">
        <f t="shared" si="12"/>
        <v>0</v>
      </c>
      <c r="S169" s="171">
        <v>0</v>
      </c>
      <c r="T169" s="17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3" t="s">
        <v>148</v>
      </c>
      <c r="AT169" s="173" t="s">
        <v>132</v>
      </c>
      <c r="AU169" s="173" t="s">
        <v>83</v>
      </c>
      <c r="AY169" s="18" t="s">
        <v>129</v>
      </c>
      <c r="BE169" s="174">
        <f t="shared" si="14"/>
        <v>0</v>
      </c>
      <c r="BF169" s="174">
        <f t="shared" si="15"/>
        <v>0</v>
      </c>
      <c r="BG169" s="174">
        <f t="shared" si="16"/>
        <v>0</v>
      </c>
      <c r="BH169" s="174">
        <f t="shared" si="17"/>
        <v>0</v>
      </c>
      <c r="BI169" s="174">
        <f t="shared" si="18"/>
        <v>0</v>
      </c>
      <c r="BJ169" s="18" t="s">
        <v>83</v>
      </c>
      <c r="BK169" s="174">
        <f t="shared" si="19"/>
        <v>0</v>
      </c>
      <c r="BL169" s="18" t="s">
        <v>148</v>
      </c>
      <c r="BM169" s="173" t="s">
        <v>727</v>
      </c>
    </row>
    <row r="170" spans="1:65" s="2" customFormat="1" ht="16.5" customHeight="1">
      <c r="A170" s="33"/>
      <c r="B170" s="161"/>
      <c r="C170" s="162" t="s">
        <v>479</v>
      </c>
      <c r="D170" s="162" t="s">
        <v>132</v>
      </c>
      <c r="E170" s="163" t="s">
        <v>1147</v>
      </c>
      <c r="F170" s="164" t="s">
        <v>1148</v>
      </c>
      <c r="G170" s="165" t="s">
        <v>190</v>
      </c>
      <c r="H170" s="166">
        <v>80</v>
      </c>
      <c r="I170" s="167"/>
      <c r="J170" s="168">
        <f t="shared" si="10"/>
        <v>0</v>
      </c>
      <c r="K170" s="164" t="s">
        <v>1</v>
      </c>
      <c r="L170" s="34"/>
      <c r="M170" s="169" t="s">
        <v>1</v>
      </c>
      <c r="N170" s="170" t="s">
        <v>40</v>
      </c>
      <c r="O170" s="59"/>
      <c r="P170" s="171">
        <f t="shared" si="11"/>
        <v>0</v>
      </c>
      <c r="Q170" s="171">
        <v>0</v>
      </c>
      <c r="R170" s="171">
        <f t="shared" si="12"/>
        <v>0</v>
      </c>
      <c r="S170" s="171">
        <v>0</v>
      </c>
      <c r="T170" s="17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3" t="s">
        <v>148</v>
      </c>
      <c r="AT170" s="173" t="s">
        <v>132</v>
      </c>
      <c r="AU170" s="173" t="s">
        <v>83</v>
      </c>
      <c r="AY170" s="18" t="s">
        <v>129</v>
      </c>
      <c r="BE170" s="174">
        <f t="shared" si="14"/>
        <v>0</v>
      </c>
      <c r="BF170" s="174">
        <f t="shared" si="15"/>
        <v>0</v>
      </c>
      <c r="BG170" s="174">
        <f t="shared" si="16"/>
        <v>0</v>
      </c>
      <c r="BH170" s="174">
        <f t="shared" si="17"/>
        <v>0</v>
      </c>
      <c r="BI170" s="174">
        <f t="shared" si="18"/>
        <v>0</v>
      </c>
      <c r="BJ170" s="18" t="s">
        <v>83</v>
      </c>
      <c r="BK170" s="174">
        <f t="shared" si="19"/>
        <v>0</v>
      </c>
      <c r="BL170" s="18" t="s">
        <v>148</v>
      </c>
      <c r="BM170" s="173" t="s">
        <v>735</v>
      </c>
    </row>
    <row r="171" spans="1:65" s="2" customFormat="1" ht="16.5" customHeight="1">
      <c r="A171" s="33"/>
      <c r="B171" s="161"/>
      <c r="C171" s="162" t="s">
        <v>484</v>
      </c>
      <c r="D171" s="162" t="s">
        <v>132</v>
      </c>
      <c r="E171" s="163" t="s">
        <v>1149</v>
      </c>
      <c r="F171" s="164" t="s">
        <v>1150</v>
      </c>
      <c r="G171" s="165" t="s">
        <v>246</v>
      </c>
      <c r="H171" s="166">
        <v>300</v>
      </c>
      <c r="I171" s="167"/>
      <c r="J171" s="168">
        <f t="shared" si="10"/>
        <v>0</v>
      </c>
      <c r="K171" s="164" t="s">
        <v>1</v>
      </c>
      <c r="L171" s="34"/>
      <c r="M171" s="169" t="s">
        <v>1</v>
      </c>
      <c r="N171" s="170" t="s">
        <v>40</v>
      </c>
      <c r="O171" s="59"/>
      <c r="P171" s="171">
        <f t="shared" si="11"/>
        <v>0</v>
      </c>
      <c r="Q171" s="171">
        <v>0</v>
      </c>
      <c r="R171" s="171">
        <f t="shared" si="12"/>
        <v>0</v>
      </c>
      <c r="S171" s="171">
        <v>0</v>
      </c>
      <c r="T171" s="17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3" t="s">
        <v>148</v>
      </c>
      <c r="AT171" s="173" t="s">
        <v>132</v>
      </c>
      <c r="AU171" s="173" t="s">
        <v>83</v>
      </c>
      <c r="AY171" s="18" t="s">
        <v>129</v>
      </c>
      <c r="BE171" s="174">
        <f t="shared" si="14"/>
        <v>0</v>
      </c>
      <c r="BF171" s="174">
        <f t="shared" si="15"/>
        <v>0</v>
      </c>
      <c r="BG171" s="174">
        <f t="shared" si="16"/>
        <v>0</v>
      </c>
      <c r="BH171" s="174">
        <f t="shared" si="17"/>
        <v>0</v>
      </c>
      <c r="BI171" s="174">
        <f t="shared" si="18"/>
        <v>0</v>
      </c>
      <c r="BJ171" s="18" t="s">
        <v>83</v>
      </c>
      <c r="BK171" s="174">
        <f t="shared" si="19"/>
        <v>0</v>
      </c>
      <c r="BL171" s="18" t="s">
        <v>148</v>
      </c>
      <c r="BM171" s="173" t="s">
        <v>744</v>
      </c>
    </row>
    <row r="172" spans="1:65" s="2" customFormat="1" ht="16.5" customHeight="1">
      <c r="A172" s="33"/>
      <c r="B172" s="161"/>
      <c r="C172" s="162" t="s">
        <v>489</v>
      </c>
      <c r="D172" s="162" t="s">
        <v>132</v>
      </c>
      <c r="E172" s="163" t="s">
        <v>1151</v>
      </c>
      <c r="F172" s="164" t="s">
        <v>1152</v>
      </c>
      <c r="G172" s="165" t="s">
        <v>246</v>
      </c>
      <c r="H172" s="166">
        <v>100</v>
      </c>
      <c r="I172" s="167"/>
      <c r="J172" s="168">
        <f t="shared" si="10"/>
        <v>0</v>
      </c>
      <c r="K172" s="164" t="s">
        <v>1</v>
      </c>
      <c r="L172" s="34"/>
      <c r="M172" s="169" t="s">
        <v>1</v>
      </c>
      <c r="N172" s="170" t="s">
        <v>40</v>
      </c>
      <c r="O172" s="59"/>
      <c r="P172" s="171">
        <f t="shared" si="11"/>
        <v>0</v>
      </c>
      <c r="Q172" s="171">
        <v>0</v>
      </c>
      <c r="R172" s="171">
        <f t="shared" si="12"/>
        <v>0</v>
      </c>
      <c r="S172" s="171">
        <v>0</v>
      </c>
      <c r="T172" s="17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3" t="s">
        <v>148</v>
      </c>
      <c r="AT172" s="173" t="s">
        <v>132</v>
      </c>
      <c r="AU172" s="173" t="s">
        <v>83</v>
      </c>
      <c r="AY172" s="18" t="s">
        <v>129</v>
      </c>
      <c r="BE172" s="174">
        <f t="shared" si="14"/>
        <v>0</v>
      </c>
      <c r="BF172" s="174">
        <f t="shared" si="15"/>
        <v>0</v>
      </c>
      <c r="BG172" s="174">
        <f t="shared" si="16"/>
        <v>0</v>
      </c>
      <c r="BH172" s="174">
        <f t="shared" si="17"/>
        <v>0</v>
      </c>
      <c r="BI172" s="174">
        <f t="shared" si="18"/>
        <v>0</v>
      </c>
      <c r="BJ172" s="18" t="s">
        <v>83</v>
      </c>
      <c r="BK172" s="174">
        <f t="shared" si="19"/>
        <v>0</v>
      </c>
      <c r="BL172" s="18" t="s">
        <v>148</v>
      </c>
      <c r="BM172" s="173" t="s">
        <v>753</v>
      </c>
    </row>
    <row r="173" spans="1:65" s="2" customFormat="1" ht="16.5" customHeight="1">
      <c r="A173" s="33"/>
      <c r="B173" s="161"/>
      <c r="C173" s="162" t="s">
        <v>494</v>
      </c>
      <c r="D173" s="162" t="s">
        <v>132</v>
      </c>
      <c r="E173" s="163" t="s">
        <v>1153</v>
      </c>
      <c r="F173" s="164" t="s">
        <v>1154</v>
      </c>
      <c r="G173" s="165" t="s">
        <v>246</v>
      </c>
      <c r="H173" s="166">
        <v>180</v>
      </c>
      <c r="I173" s="167"/>
      <c r="J173" s="168">
        <f t="shared" si="10"/>
        <v>0</v>
      </c>
      <c r="K173" s="164" t="s">
        <v>1</v>
      </c>
      <c r="L173" s="34"/>
      <c r="M173" s="169" t="s">
        <v>1</v>
      </c>
      <c r="N173" s="170" t="s">
        <v>40</v>
      </c>
      <c r="O173" s="59"/>
      <c r="P173" s="171">
        <f t="shared" si="11"/>
        <v>0</v>
      </c>
      <c r="Q173" s="171">
        <v>0</v>
      </c>
      <c r="R173" s="171">
        <f t="shared" si="12"/>
        <v>0</v>
      </c>
      <c r="S173" s="171">
        <v>0</v>
      </c>
      <c r="T173" s="17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3" t="s">
        <v>148</v>
      </c>
      <c r="AT173" s="173" t="s">
        <v>132</v>
      </c>
      <c r="AU173" s="173" t="s">
        <v>83</v>
      </c>
      <c r="AY173" s="18" t="s">
        <v>129</v>
      </c>
      <c r="BE173" s="174">
        <f t="shared" si="14"/>
        <v>0</v>
      </c>
      <c r="BF173" s="174">
        <f t="shared" si="15"/>
        <v>0</v>
      </c>
      <c r="BG173" s="174">
        <f t="shared" si="16"/>
        <v>0</v>
      </c>
      <c r="BH173" s="174">
        <f t="shared" si="17"/>
        <v>0</v>
      </c>
      <c r="BI173" s="174">
        <f t="shared" si="18"/>
        <v>0</v>
      </c>
      <c r="BJ173" s="18" t="s">
        <v>83</v>
      </c>
      <c r="BK173" s="174">
        <f t="shared" si="19"/>
        <v>0</v>
      </c>
      <c r="BL173" s="18" t="s">
        <v>148</v>
      </c>
      <c r="BM173" s="173" t="s">
        <v>764</v>
      </c>
    </row>
    <row r="174" spans="1:65" s="2" customFormat="1" ht="16.5" customHeight="1">
      <c r="A174" s="33"/>
      <c r="B174" s="161"/>
      <c r="C174" s="162" t="s">
        <v>498</v>
      </c>
      <c r="D174" s="162" t="s">
        <v>132</v>
      </c>
      <c r="E174" s="163" t="s">
        <v>1155</v>
      </c>
      <c r="F174" s="164" t="s">
        <v>1156</v>
      </c>
      <c r="G174" s="165" t="s">
        <v>281</v>
      </c>
      <c r="H174" s="166">
        <v>28</v>
      </c>
      <c r="I174" s="167"/>
      <c r="J174" s="168">
        <f t="shared" si="10"/>
        <v>0</v>
      </c>
      <c r="K174" s="164" t="s">
        <v>1</v>
      </c>
      <c r="L174" s="34"/>
      <c r="M174" s="169" t="s">
        <v>1</v>
      </c>
      <c r="N174" s="170" t="s">
        <v>40</v>
      </c>
      <c r="O174" s="59"/>
      <c r="P174" s="171">
        <f t="shared" si="11"/>
        <v>0</v>
      </c>
      <c r="Q174" s="171">
        <v>0</v>
      </c>
      <c r="R174" s="171">
        <f t="shared" si="12"/>
        <v>0</v>
      </c>
      <c r="S174" s="171">
        <v>0</v>
      </c>
      <c r="T174" s="17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3" t="s">
        <v>148</v>
      </c>
      <c r="AT174" s="173" t="s">
        <v>132</v>
      </c>
      <c r="AU174" s="173" t="s">
        <v>83</v>
      </c>
      <c r="AY174" s="18" t="s">
        <v>129</v>
      </c>
      <c r="BE174" s="174">
        <f t="shared" si="14"/>
        <v>0</v>
      </c>
      <c r="BF174" s="174">
        <f t="shared" si="15"/>
        <v>0</v>
      </c>
      <c r="BG174" s="174">
        <f t="shared" si="16"/>
        <v>0</v>
      </c>
      <c r="BH174" s="174">
        <f t="shared" si="17"/>
        <v>0</v>
      </c>
      <c r="BI174" s="174">
        <f t="shared" si="18"/>
        <v>0</v>
      </c>
      <c r="BJ174" s="18" t="s">
        <v>83</v>
      </c>
      <c r="BK174" s="174">
        <f t="shared" si="19"/>
        <v>0</v>
      </c>
      <c r="BL174" s="18" t="s">
        <v>148</v>
      </c>
      <c r="BM174" s="173" t="s">
        <v>774</v>
      </c>
    </row>
    <row r="175" spans="1:65" s="2" customFormat="1" ht="21.75" customHeight="1">
      <c r="A175" s="33"/>
      <c r="B175" s="161"/>
      <c r="C175" s="162" t="s">
        <v>502</v>
      </c>
      <c r="D175" s="162" t="s">
        <v>132</v>
      </c>
      <c r="E175" s="163" t="s">
        <v>1157</v>
      </c>
      <c r="F175" s="164" t="s">
        <v>1158</v>
      </c>
      <c r="G175" s="165" t="s">
        <v>1159</v>
      </c>
      <c r="H175" s="166">
        <v>0.3</v>
      </c>
      <c r="I175" s="167"/>
      <c r="J175" s="168">
        <f t="shared" si="10"/>
        <v>0</v>
      </c>
      <c r="K175" s="164" t="s">
        <v>1</v>
      </c>
      <c r="L175" s="34"/>
      <c r="M175" s="169" t="s">
        <v>1</v>
      </c>
      <c r="N175" s="170" t="s">
        <v>40</v>
      </c>
      <c r="O175" s="59"/>
      <c r="P175" s="171">
        <f t="shared" si="11"/>
        <v>0</v>
      </c>
      <c r="Q175" s="171">
        <v>0</v>
      </c>
      <c r="R175" s="171">
        <f t="shared" si="12"/>
        <v>0</v>
      </c>
      <c r="S175" s="171">
        <v>0</v>
      </c>
      <c r="T175" s="17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3" t="s">
        <v>148</v>
      </c>
      <c r="AT175" s="173" t="s">
        <v>132</v>
      </c>
      <c r="AU175" s="173" t="s">
        <v>83</v>
      </c>
      <c r="AY175" s="18" t="s">
        <v>129</v>
      </c>
      <c r="BE175" s="174">
        <f t="shared" si="14"/>
        <v>0</v>
      </c>
      <c r="BF175" s="174">
        <f t="shared" si="15"/>
        <v>0</v>
      </c>
      <c r="BG175" s="174">
        <f t="shared" si="16"/>
        <v>0</v>
      </c>
      <c r="BH175" s="174">
        <f t="shared" si="17"/>
        <v>0</v>
      </c>
      <c r="BI175" s="174">
        <f t="shared" si="18"/>
        <v>0</v>
      </c>
      <c r="BJ175" s="18" t="s">
        <v>83</v>
      </c>
      <c r="BK175" s="174">
        <f t="shared" si="19"/>
        <v>0</v>
      </c>
      <c r="BL175" s="18" t="s">
        <v>148</v>
      </c>
      <c r="BM175" s="173" t="s">
        <v>784</v>
      </c>
    </row>
    <row r="176" spans="1:65" s="2" customFormat="1" ht="16.5" customHeight="1">
      <c r="A176" s="33"/>
      <c r="B176" s="161"/>
      <c r="C176" s="162" t="s">
        <v>507</v>
      </c>
      <c r="D176" s="162" t="s">
        <v>132</v>
      </c>
      <c r="E176" s="163" t="s">
        <v>1160</v>
      </c>
      <c r="F176" s="164" t="s">
        <v>1161</v>
      </c>
      <c r="G176" s="165" t="s">
        <v>281</v>
      </c>
      <c r="H176" s="166">
        <v>4</v>
      </c>
      <c r="I176" s="167"/>
      <c r="J176" s="168">
        <f t="shared" si="10"/>
        <v>0</v>
      </c>
      <c r="K176" s="164" t="s">
        <v>1</v>
      </c>
      <c r="L176" s="34"/>
      <c r="M176" s="169" t="s">
        <v>1</v>
      </c>
      <c r="N176" s="170" t="s">
        <v>40</v>
      </c>
      <c r="O176" s="59"/>
      <c r="P176" s="171">
        <f t="shared" si="11"/>
        <v>0</v>
      </c>
      <c r="Q176" s="171">
        <v>0</v>
      </c>
      <c r="R176" s="171">
        <f t="shared" si="12"/>
        <v>0</v>
      </c>
      <c r="S176" s="171">
        <v>0</v>
      </c>
      <c r="T176" s="17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3" t="s">
        <v>148</v>
      </c>
      <c r="AT176" s="173" t="s">
        <v>132</v>
      </c>
      <c r="AU176" s="173" t="s">
        <v>83</v>
      </c>
      <c r="AY176" s="18" t="s">
        <v>129</v>
      </c>
      <c r="BE176" s="174">
        <f t="shared" si="14"/>
        <v>0</v>
      </c>
      <c r="BF176" s="174">
        <f t="shared" si="15"/>
        <v>0</v>
      </c>
      <c r="BG176" s="174">
        <f t="shared" si="16"/>
        <v>0</v>
      </c>
      <c r="BH176" s="174">
        <f t="shared" si="17"/>
        <v>0</v>
      </c>
      <c r="BI176" s="174">
        <f t="shared" si="18"/>
        <v>0</v>
      </c>
      <c r="BJ176" s="18" t="s">
        <v>83</v>
      </c>
      <c r="BK176" s="174">
        <f t="shared" si="19"/>
        <v>0</v>
      </c>
      <c r="BL176" s="18" t="s">
        <v>148</v>
      </c>
      <c r="BM176" s="173" t="s">
        <v>792</v>
      </c>
    </row>
    <row r="177" spans="1:65" s="2" customFormat="1" ht="16.5" customHeight="1">
      <c r="A177" s="33"/>
      <c r="B177" s="161"/>
      <c r="C177" s="162" t="s">
        <v>511</v>
      </c>
      <c r="D177" s="162" t="s">
        <v>132</v>
      </c>
      <c r="E177" s="163" t="s">
        <v>1162</v>
      </c>
      <c r="F177" s="164" t="s">
        <v>1163</v>
      </c>
      <c r="G177" s="165" t="s">
        <v>190</v>
      </c>
      <c r="H177" s="166">
        <v>120</v>
      </c>
      <c r="I177" s="167"/>
      <c r="J177" s="168">
        <f t="shared" si="10"/>
        <v>0</v>
      </c>
      <c r="K177" s="164" t="s">
        <v>1</v>
      </c>
      <c r="L177" s="34"/>
      <c r="M177" s="169" t="s">
        <v>1</v>
      </c>
      <c r="N177" s="170" t="s">
        <v>40</v>
      </c>
      <c r="O177" s="59"/>
      <c r="P177" s="171">
        <f t="shared" si="11"/>
        <v>0</v>
      </c>
      <c r="Q177" s="171">
        <v>0</v>
      </c>
      <c r="R177" s="171">
        <f t="shared" si="12"/>
        <v>0</v>
      </c>
      <c r="S177" s="171">
        <v>0</v>
      </c>
      <c r="T177" s="17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3" t="s">
        <v>148</v>
      </c>
      <c r="AT177" s="173" t="s">
        <v>132</v>
      </c>
      <c r="AU177" s="173" t="s">
        <v>83</v>
      </c>
      <c r="AY177" s="18" t="s">
        <v>129</v>
      </c>
      <c r="BE177" s="174">
        <f t="shared" si="14"/>
        <v>0</v>
      </c>
      <c r="BF177" s="174">
        <f t="shared" si="15"/>
        <v>0</v>
      </c>
      <c r="BG177" s="174">
        <f t="shared" si="16"/>
        <v>0</v>
      </c>
      <c r="BH177" s="174">
        <f t="shared" si="17"/>
        <v>0</v>
      </c>
      <c r="BI177" s="174">
        <f t="shared" si="18"/>
        <v>0</v>
      </c>
      <c r="BJ177" s="18" t="s">
        <v>83</v>
      </c>
      <c r="BK177" s="174">
        <f t="shared" si="19"/>
        <v>0</v>
      </c>
      <c r="BL177" s="18" t="s">
        <v>148</v>
      </c>
      <c r="BM177" s="173" t="s">
        <v>801</v>
      </c>
    </row>
    <row r="178" spans="1:65" s="2" customFormat="1" ht="16.5" customHeight="1">
      <c r="A178" s="33"/>
      <c r="B178" s="161"/>
      <c r="C178" s="162" t="s">
        <v>515</v>
      </c>
      <c r="D178" s="162" t="s">
        <v>132</v>
      </c>
      <c r="E178" s="163" t="s">
        <v>1164</v>
      </c>
      <c r="F178" s="164" t="s">
        <v>1165</v>
      </c>
      <c r="G178" s="165" t="s">
        <v>281</v>
      </c>
      <c r="H178" s="166">
        <v>1</v>
      </c>
      <c r="I178" s="167"/>
      <c r="J178" s="168">
        <f t="shared" si="10"/>
        <v>0</v>
      </c>
      <c r="K178" s="164" t="s">
        <v>1</v>
      </c>
      <c r="L178" s="34"/>
      <c r="M178" s="169" t="s">
        <v>1</v>
      </c>
      <c r="N178" s="170" t="s">
        <v>40</v>
      </c>
      <c r="O178" s="59"/>
      <c r="P178" s="171">
        <f t="shared" si="11"/>
        <v>0</v>
      </c>
      <c r="Q178" s="171">
        <v>0</v>
      </c>
      <c r="R178" s="171">
        <f t="shared" si="12"/>
        <v>0</v>
      </c>
      <c r="S178" s="171">
        <v>0</v>
      </c>
      <c r="T178" s="17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3" t="s">
        <v>148</v>
      </c>
      <c r="AT178" s="173" t="s">
        <v>132</v>
      </c>
      <c r="AU178" s="173" t="s">
        <v>83</v>
      </c>
      <c r="AY178" s="18" t="s">
        <v>129</v>
      </c>
      <c r="BE178" s="174">
        <f t="shared" si="14"/>
        <v>0</v>
      </c>
      <c r="BF178" s="174">
        <f t="shared" si="15"/>
        <v>0</v>
      </c>
      <c r="BG178" s="174">
        <f t="shared" si="16"/>
        <v>0</v>
      </c>
      <c r="BH178" s="174">
        <f t="shared" si="17"/>
        <v>0</v>
      </c>
      <c r="BI178" s="174">
        <f t="shared" si="18"/>
        <v>0</v>
      </c>
      <c r="BJ178" s="18" t="s">
        <v>83</v>
      </c>
      <c r="BK178" s="174">
        <f t="shared" si="19"/>
        <v>0</v>
      </c>
      <c r="BL178" s="18" t="s">
        <v>148</v>
      </c>
      <c r="BM178" s="173" t="s">
        <v>809</v>
      </c>
    </row>
    <row r="179" spans="1:65" s="2" customFormat="1" ht="21.75" customHeight="1">
      <c r="A179" s="33"/>
      <c r="B179" s="161"/>
      <c r="C179" s="162" t="s">
        <v>520</v>
      </c>
      <c r="D179" s="162" t="s">
        <v>132</v>
      </c>
      <c r="E179" s="163" t="s">
        <v>1166</v>
      </c>
      <c r="F179" s="164" t="s">
        <v>1167</v>
      </c>
      <c r="G179" s="165" t="s">
        <v>190</v>
      </c>
      <c r="H179" s="166">
        <v>8</v>
      </c>
      <c r="I179" s="167"/>
      <c r="J179" s="168">
        <f t="shared" si="10"/>
        <v>0</v>
      </c>
      <c r="K179" s="164" t="s">
        <v>1</v>
      </c>
      <c r="L179" s="34"/>
      <c r="M179" s="169" t="s">
        <v>1</v>
      </c>
      <c r="N179" s="170" t="s">
        <v>40</v>
      </c>
      <c r="O179" s="59"/>
      <c r="P179" s="171">
        <f t="shared" si="11"/>
        <v>0</v>
      </c>
      <c r="Q179" s="171">
        <v>0</v>
      </c>
      <c r="R179" s="171">
        <f t="shared" si="12"/>
        <v>0</v>
      </c>
      <c r="S179" s="171">
        <v>0</v>
      </c>
      <c r="T179" s="172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3" t="s">
        <v>148</v>
      </c>
      <c r="AT179" s="173" t="s">
        <v>132</v>
      </c>
      <c r="AU179" s="173" t="s">
        <v>83</v>
      </c>
      <c r="AY179" s="18" t="s">
        <v>129</v>
      </c>
      <c r="BE179" s="174">
        <f t="shared" si="14"/>
        <v>0</v>
      </c>
      <c r="BF179" s="174">
        <f t="shared" si="15"/>
        <v>0</v>
      </c>
      <c r="BG179" s="174">
        <f t="shared" si="16"/>
        <v>0</v>
      </c>
      <c r="BH179" s="174">
        <f t="shared" si="17"/>
        <v>0</v>
      </c>
      <c r="BI179" s="174">
        <f t="shared" si="18"/>
        <v>0</v>
      </c>
      <c r="BJ179" s="18" t="s">
        <v>83</v>
      </c>
      <c r="BK179" s="174">
        <f t="shared" si="19"/>
        <v>0</v>
      </c>
      <c r="BL179" s="18" t="s">
        <v>148</v>
      </c>
      <c r="BM179" s="173" t="s">
        <v>820</v>
      </c>
    </row>
    <row r="180" spans="1:65" s="2" customFormat="1" ht="16.5" customHeight="1">
      <c r="A180" s="33"/>
      <c r="B180" s="161"/>
      <c r="C180" s="162" t="s">
        <v>524</v>
      </c>
      <c r="D180" s="162" t="s">
        <v>132</v>
      </c>
      <c r="E180" s="163" t="s">
        <v>1168</v>
      </c>
      <c r="F180" s="164" t="s">
        <v>1169</v>
      </c>
      <c r="G180" s="165" t="s">
        <v>246</v>
      </c>
      <c r="H180" s="166">
        <v>5</v>
      </c>
      <c r="I180" s="167"/>
      <c r="J180" s="168">
        <f t="shared" si="10"/>
        <v>0</v>
      </c>
      <c r="K180" s="164" t="s">
        <v>1</v>
      </c>
      <c r="L180" s="34"/>
      <c r="M180" s="169" t="s">
        <v>1</v>
      </c>
      <c r="N180" s="170" t="s">
        <v>40</v>
      </c>
      <c r="O180" s="59"/>
      <c r="P180" s="171">
        <f t="shared" si="11"/>
        <v>0</v>
      </c>
      <c r="Q180" s="171">
        <v>0</v>
      </c>
      <c r="R180" s="171">
        <f t="shared" si="12"/>
        <v>0</v>
      </c>
      <c r="S180" s="171">
        <v>0</v>
      </c>
      <c r="T180" s="172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3" t="s">
        <v>148</v>
      </c>
      <c r="AT180" s="173" t="s">
        <v>132</v>
      </c>
      <c r="AU180" s="173" t="s">
        <v>83</v>
      </c>
      <c r="AY180" s="18" t="s">
        <v>129</v>
      </c>
      <c r="BE180" s="174">
        <f t="shared" si="14"/>
        <v>0</v>
      </c>
      <c r="BF180" s="174">
        <f t="shared" si="15"/>
        <v>0</v>
      </c>
      <c r="BG180" s="174">
        <f t="shared" si="16"/>
        <v>0</v>
      </c>
      <c r="BH180" s="174">
        <f t="shared" si="17"/>
        <v>0</v>
      </c>
      <c r="BI180" s="174">
        <f t="shared" si="18"/>
        <v>0</v>
      </c>
      <c r="BJ180" s="18" t="s">
        <v>83</v>
      </c>
      <c r="BK180" s="174">
        <f t="shared" si="19"/>
        <v>0</v>
      </c>
      <c r="BL180" s="18" t="s">
        <v>148</v>
      </c>
      <c r="BM180" s="173" t="s">
        <v>832</v>
      </c>
    </row>
    <row r="181" spans="1:65" s="2" customFormat="1" ht="16.5" customHeight="1">
      <c r="A181" s="33"/>
      <c r="B181" s="161"/>
      <c r="C181" s="162" t="s">
        <v>530</v>
      </c>
      <c r="D181" s="162" t="s">
        <v>132</v>
      </c>
      <c r="E181" s="163" t="s">
        <v>1170</v>
      </c>
      <c r="F181" s="164" t="s">
        <v>1171</v>
      </c>
      <c r="G181" s="165" t="s">
        <v>190</v>
      </c>
      <c r="H181" s="166">
        <v>5</v>
      </c>
      <c r="I181" s="167"/>
      <c r="J181" s="168">
        <f t="shared" si="10"/>
        <v>0</v>
      </c>
      <c r="K181" s="164" t="s">
        <v>1</v>
      </c>
      <c r="L181" s="34"/>
      <c r="M181" s="169" t="s">
        <v>1</v>
      </c>
      <c r="N181" s="170" t="s">
        <v>40</v>
      </c>
      <c r="O181" s="59"/>
      <c r="P181" s="171">
        <f t="shared" si="11"/>
        <v>0</v>
      </c>
      <c r="Q181" s="171">
        <v>0</v>
      </c>
      <c r="R181" s="171">
        <f t="shared" si="12"/>
        <v>0</v>
      </c>
      <c r="S181" s="171">
        <v>0</v>
      </c>
      <c r="T181" s="172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3" t="s">
        <v>148</v>
      </c>
      <c r="AT181" s="173" t="s">
        <v>132</v>
      </c>
      <c r="AU181" s="173" t="s">
        <v>83</v>
      </c>
      <c r="AY181" s="18" t="s">
        <v>129</v>
      </c>
      <c r="BE181" s="174">
        <f t="shared" si="14"/>
        <v>0</v>
      </c>
      <c r="BF181" s="174">
        <f t="shared" si="15"/>
        <v>0</v>
      </c>
      <c r="BG181" s="174">
        <f t="shared" si="16"/>
        <v>0</v>
      </c>
      <c r="BH181" s="174">
        <f t="shared" si="17"/>
        <v>0</v>
      </c>
      <c r="BI181" s="174">
        <f t="shared" si="18"/>
        <v>0</v>
      </c>
      <c r="BJ181" s="18" t="s">
        <v>83</v>
      </c>
      <c r="BK181" s="174">
        <f t="shared" si="19"/>
        <v>0</v>
      </c>
      <c r="BL181" s="18" t="s">
        <v>148</v>
      </c>
      <c r="BM181" s="173" t="s">
        <v>845</v>
      </c>
    </row>
    <row r="182" spans="1:65" s="2" customFormat="1" ht="16.5" customHeight="1">
      <c r="A182" s="33"/>
      <c r="B182" s="161"/>
      <c r="C182" s="162" t="s">
        <v>535</v>
      </c>
      <c r="D182" s="162" t="s">
        <v>132</v>
      </c>
      <c r="E182" s="163" t="s">
        <v>1172</v>
      </c>
      <c r="F182" s="164" t="s">
        <v>1173</v>
      </c>
      <c r="G182" s="165" t="s">
        <v>190</v>
      </c>
      <c r="H182" s="166">
        <v>5</v>
      </c>
      <c r="I182" s="167"/>
      <c r="J182" s="168">
        <f t="shared" si="10"/>
        <v>0</v>
      </c>
      <c r="K182" s="164" t="s">
        <v>1</v>
      </c>
      <c r="L182" s="34"/>
      <c r="M182" s="169" t="s">
        <v>1</v>
      </c>
      <c r="N182" s="170" t="s">
        <v>40</v>
      </c>
      <c r="O182" s="59"/>
      <c r="P182" s="171">
        <f t="shared" si="11"/>
        <v>0</v>
      </c>
      <c r="Q182" s="171">
        <v>0</v>
      </c>
      <c r="R182" s="171">
        <f t="shared" si="12"/>
        <v>0</v>
      </c>
      <c r="S182" s="171">
        <v>0</v>
      </c>
      <c r="T182" s="172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3" t="s">
        <v>148</v>
      </c>
      <c r="AT182" s="173" t="s">
        <v>132</v>
      </c>
      <c r="AU182" s="173" t="s">
        <v>83</v>
      </c>
      <c r="AY182" s="18" t="s">
        <v>129</v>
      </c>
      <c r="BE182" s="174">
        <f t="shared" si="14"/>
        <v>0</v>
      </c>
      <c r="BF182" s="174">
        <f t="shared" si="15"/>
        <v>0</v>
      </c>
      <c r="BG182" s="174">
        <f t="shared" si="16"/>
        <v>0</v>
      </c>
      <c r="BH182" s="174">
        <f t="shared" si="17"/>
        <v>0</v>
      </c>
      <c r="BI182" s="174">
        <f t="shared" si="18"/>
        <v>0</v>
      </c>
      <c r="BJ182" s="18" t="s">
        <v>83</v>
      </c>
      <c r="BK182" s="174">
        <f t="shared" si="19"/>
        <v>0</v>
      </c>
      <c r="BL182" s="18" t="s">
        <v>148</v>
      </c>
      <c r="BM182" s="173" t="s">
        <v>856</v>
      </c>
    </row>
    <row r="183" spans="1:65" s="12" customFormat="1" ht="25.9" customHeight="1">
      <c r="B183" s="148"/>
      <c r="D183" s="149" t="s">
        <v>74</v>
      </c>
      <c r="E183" s="150" t="s">
        <v>1174</v>
      </c>
      <c r="F183" s="150" t="s">
        <v>1175</v>
      </c>
      <c r="I183" s="151"/>
      <c r="J183" s="152">
        <f>BK183</f>
        <v>0</v>
      </c>
      <c r="L183" s="148"/>
      <c r="M183" s="153"/>
      <c r="N183" s="154"/>
      <c r="O183" s="154"/>
      <c r="P183" s="155">
        <f>SUM(P184:P198)</f>
        <v>0</v>
      </c>
      <c r="Q183" s="154"/>
      <c r="R183" s="155">
        <f>SUM(R184:R198)</f>
        <v>0</v>
      </c>
      <c r="S183" s="154"/>
      <c r="T183" s="156">
        <f>SUM(T184:T198)</f>
        <v>0</v>
      </c>
      <c r="AR183" s="149" t="s">
        <v>83</v>
      </c>
      <c r="AT183" s="157" t="s">
        <v>74</v>
      </c>
      <c r="AU183" s="157" t="s">
        <v>75</v>
      </c>
      <c r="AY183" s="149" t="s">
        <v>129</v>
      </c>
      <c r="BK183" s="158">
        <f>SUM(BK184:BK198)</f>
        <v>0</v>
      </c>
    </row>
    <row r="184" spans="1:65" s="2" customFormat="1" ht="16.5" customHeight="1">
      <c r="A184" s="33"/>
      <c r="B184" s="161"/>
      <c r="C184" s="162" t="s">
        <v>541</v>
      </c>
      <c r="D184" s="162" t="s">
        <v>132</v>
      </c>
      <c r="E184" s="163" t="s">
        <v>1176</v>
      </c>
      <c r="F184" s="164" t="s">
        <v>1177</v>
      </c>
      <c r="G184" s="165" t="s">
        <v>1106</v>
      </c>
      <c r="H184" s="166">
        <v>8</v>
      </c>
      <c r="I184" s="167"/>
      <c r="J184" s="168">
        <f t="shared" ref="J184:J198" si="20">ROUND(I184*H184,2)</f>
        <v>0</v>
      </c>
      <c r="K184" s="164" t="s">
        <v>1</v>
      </c>
      <c r="L184" s="34"/>
      <c r="M184" s="169" t="s">
        <v>1</v>
      </c>
      <c r="N184" s="170" t="s">
        <v>40</v>
      </c>
      <c r="O184" s="59"/>
      <c r="P184" s="171">
        <f t="shared" ref="P184:P198" si="21">O184*H184</f>
        <v>0</v>
      </c>
      <c r="Q184" s="171">
        <v>0</v>
      </c>
      <c r="R184" s="171">
        <f t="shared" ref="R184:R198" si="22">Q184*H184</f>
        <v>0</v>
      </c>
      <c r="S184" s="171">
        <v>0</v>
      </c>
      <c r="T184" s="172">
        <f t="shared" ref="T184:T198" si="2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3" t="s">
        <v>148</v>
      </c>
      <c r="AT184" s="173" t="s">
        <v>132</v>
      </c>
      <c r="AU184" s="173" t="s">
        <v>83</v>
      </c>
      <c r="AY184" s="18" t="s">
        <v>129</v>
      </c>
      <c r="BE184" s="174">
        <f t="shared" ref="BE184:BE198" si="24">IF(N184="základní",J184,0)</f>
        <v>0</v>
      </c>
      <c r="BF184" s="174">
        <f t="shared" ref="BF184:BF198" si="25">IF(N184="snížená",J184,0)</f>
        <v>0</v>
      </c>
      <c r="BG184" s="174">
        <f t="shared" ref="BG184:BG198" si="26">IF(N184="zákl. přenesená",J184,0)</f>
        <v>0</v>
      </c>
      <c r="BH184" s="174">
        <f t="shared" ref="BH184:BH198" si="27">IF(N184="sníž. přenesená",J184,0)</f>
        <v>0</v>
      </c>
      <c r="BI184" s="174">
        <f t="shared" ref="BI184:BI198" si="28">IF(N184="nulová",J184,0)</f>
        <v>0</v>
      </c>
      <c r="BJ184" s="18" t="s">
        <v>83</v>
      </c>
      <c r="BK184" s="174">
        <f t="shared" ref="BK184:BK198" si="29">ROUND(I184*H184,2)</f>
        <v>0</v>
      </c>
      <c r="BL184" s="18" t="s">
        <v>148</v>
      </c>
      <c r="BM184" s="173" t="s">
        <v>867</v>
      </c>
    </row>
    <row r="185" spans="1:65" s="2" customFormat="1" ht="16.5" customHeight="1">
      <c r="A185" s="33"/>
      <c r="B185" s="161"/>
      <c r="C185" s="162" t="s">
        <v>545</v>
      </c>
      <c r="D185" s="162" t="s">
        <v>132</v>
      </c>
      <c r="E185" s="163" t="s">
        <v>1178</v>
      </c>
      <c r="F185" s="164" t="s">
        <v>1179</v>
      </c>
      <c r="G185" s="165" t="s">
        <v>1106</v>
      </c>
      <c r="H185" s="166">
        <v>30</v>
      </c>
      <c r="I185" s="167"/>
      <c r="J185" s="168">
        <f t="shared" si="20"/>
        <v>0</v>
      </c>
      <c r="K185" s="164" t="s">
        <v>1</v>
      </c>
      <c r="L185" s="34"/>
      <c r="M185" s="169" t="s">
        <v>1</v>
      </c>
      <c r="N185" s="170" t="s">
        <v>40</v>
      </c>
      <c r="O185" s="59"/>
      <c r="P185" s="171">
        <f t="shared" si="21"/>
        <v>0</v>
      </c>
      <c r="Q185" s="171">
        <v>0</v>
      </c>
      <c r="R185" s="171">
        <f t="shared" si="22"/>
        <v>0</v>
      </c>
      <c r="S185" s="171">
        <v>0</v>
      </c>
      <c r="T185" s="172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3" t="s">
        <v>148</v>
      </c>
      <c r="AT185" s="173" t="s">
        <v>132</v>
      </c>
      <c r="AU185" s="173" t="s">
        <v>83</v>
      </c>
      <c r="AY185" s="18" t="s">
        <v>129</v>
      </c>
      <c r="BE185" s="174">
        <f t="shared" si="24"/>
        <v>0</v>
      </c>
      <c r="BF185" s="174">
        <f t="shared" si="25"/>
        <v>0</v>
      </c>
      <c r="BG185" s="174">
        <f t="shared" si="26"/>
        <v>0</v>
      </c>
      <c r="BH185" s="174">
        <f t="shared" si="27"/>
        <v>0</v>
      </c>
      <c r="BI185" s="174">
        <f t="shared" si="28"/>
        <v>0</v>
      </c>
      <c r="BJ185" s="18" t="s">
        <v>83</v>
      </c>
      <c r="BK185" s="174">
        <f t="shared" si="29"/>
        <v>0</v>
      </c>
      <c r="BL185" s="18" t="s">
        <v>148</v>
      </c>
      <c r="BM185" s="173" t="s">
        <v>877</v>
      </c>
    </row>
    <row r="186" spans="1:65" s="2" customFormat="1" ht="16.5" customHeight="1">
      <c r="A186" s="33"/>
      <c r="B186" s="161"/>
      <c r="C186" s="162" t="s">
        <v>551</v>
      </c>
      <c r="D186" s="162" t="s">
        <v>132</v>
      </c>
      <c r="E186" s="163" t="s">
        <v>1180</v>
      </c>
      <c r="F186" s="164" t="s">
        <v>1181</v>
      </c>
      <c r="G186" s="165" t="s">
        <v>1053</v>
      </c>
      <c r="H186" s="166">
        <v>8</v>
      </c>
      <c r="I186" s="167"/>
      <c r="J186" s="168">
        <f t="shared" si="20"/>
        <v>0</v>
      </c>
      <c r="K186" s="164" t="s">
        <v>1</v>
      </c>
      <c r="L186" s="34"/>
      <c r="M186" s="169" t="s">
        <v>1</v>
      </c>
      <c r="N186" s="170" t="s">
        <v>40</v>
      </c>
      <c r="O186" s="59"/>
      <c r="P186" s="171">
        <f t="shared" si="21"/>
        <v>0</v>
      </c>
      <c r="Q186" s="171">
        <v>0</v>
      </c>
      <c r="R186" s="171">
        <f t="shared" si="22"/>
        <v>0</v>
      </c>
      <c r="S186" s="171">
        <v>0</v>
      </c>
      <c r="T186" s="172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3" t="s">
        <v>148</v>
      </c>
      <c r="AT186" s="173" t="s">
        <v>132</v>
      </c>
      <c r="AU186" s="173" t="s">
        <v>83</v>
      </c>
      <c r="AY186" s="18" t="s">
        <v>129</v>
      </c>
      <c r="BE186" s="174">
        <f t="shared" si="24"/>
        <v>0</v>
      </c>
      <c r="BF186" s="174">
        <f t="shared" si="25"/>
        <v>0</v>
      </c>
      <c r="BG186" s="174">
        <f t="shared" si="26"/>
        <v>0</v>
      </c>
      <c r="BH186" s="174">
        <f t="shared" si="27"/>
        <v>0</v>
      </c>
      <c r="BI186" s="174">
        <f t="shared" si="28"/>
        <v>0</v>
      </c>
      <c r="BJ186" s="18" t="s">
        <v>83</v>
      </c>
      <c r="BK186" s="174">
        <f t="shared" si="29"/>
        <v>0</v>
      </c>
      <c r="BL186" s="18" t="s">
        <v>148</v>
      </c>
      <c r="BM186" s="173" t="s">
        <v>885</v>
      </c>
    </row>
    <row r="187" spans="1:65" s="2" customFormat="1" ht="16.5" customHeight="1">
      <c r="A187" s="33"/>
      <c r="B187" s="161"/>
      <c r="C187" s="162" t="s">
        <v>557</v>
      </c>
      <c r="D187" s="162" t="s">
        <v>132</v>
      </c>
      <c r="E187" s="163" t="s">
        <v>1182</v>
      </c>
      <c r="F187" s="164" t="s">
        <v>1183</v>
      </c>
      <c r="G187" s="165" t="s">
        <v>1106</v>
      </c>
      <c r="H187" s="166">
        <v>1</v>
      </c>
      <c r="I187" s="167"/>
      <c r="J187" s="168">
        <f t="shared" si="20"/>
        <v>0</v>
      </c>
      <c r="K187" s="164" t="s">
        <v>1</v>
      </c>
      <c r="L187" s="34"/>
      <c r="M187" s="169" t="s">
        <v>1</v>
      </c>
      <c r="N187" s="170" t="s">
        <v>40</v>
      </c>
      <c r="O187" s="59"/>
      <c r="P187" s="171">
        <f t="shared" si="21"/>
        <v>0</v>
      </c>
      <c r="Q187" s="171">
        <v>0</v>
      </c>
      <c r="R187" s="171">
        <f t="shared" si="22"/>
        <v>0</v>
      </c>
      <c r="S187" s="171">
        <v>0</v>
      </c>
      <c r="T187" s="172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3" t="s">
        <v>148</v>
      </c>
      <c r="AT187" s="173" t="s">
        <v>132</v>
      </c>
      <c r="AU187" s="173" t="s">
        <v>83</v>
      </c>
      <c r="AY187" s="18" t="s">
        <v>129</v>
      </c>
      <c r="BE187" s="174">
        <f t="shared" si="24"/>
        <v>0</v>
      </c>
      <c r="BF187" s="174">
        <f t="shared" si="25"/>
        <v>0</v>
      </c>
      <c r="BG187" s="174">
        <f t="shared" si="26"/>
        <v>0</v>
      </c>
      <c r="BH187" s="174">
        <f t="shared" si="27"/>
        <v>0</v>
      </c>
      <c r="BI187" s="174">
        <f t="shared" si="28"/>
        <v>0</v>
      </c>
      <c r="BJ187" s="18" t="s">
        <v>83</v>
      </c>
      <c r="BK187" s="174">
        <f t="shared" si="29"/>
        <v>0</v>
      </c>
      <c r="BL187" s="18" t="s">
        <v>148</v>
      </c>
      <c r="BM187" s="173" t="s">
        <v>903</v>
      </c>
    </row>
    <row r="188" spans="1:65" s="2" customFormat="1" ht="16.5" customHeight="1">
      <c r="A188" s="33"/>
      <c r="B188" s="161"/>
      <c r="C188" s="162" t="s">
        <v>562</v>
      </c>
      <c r="D188" s="162" t="s">
        <v>132</v>
      </c>
      <c r="E188" s="163" t="s">
        <v>1184</v>
      </c>
      <c r="F188" s="164" t="s">
        <v>1185</v>
      </c>
      <c r="G188" s="165" t="s">
        <v>1106</v>
      </c>
      <c r="H188" s="166">
        <v>6</v>
      </c>
      <c r="I188" s="167"/>
      <c r="J188" s="168">
        <f t="shared" si="20"/>
        <v>0</v>
      </c>
      <c r="K188" s="164" t="s">
        <v>1</v>
      </c>
      <c r="L188" s="34"/>
      <c r="M188" s="169" t="s">
        <v>1</v>
      </c>
      <c r="N188" s="170" t="s">
        <v>40</v>
      </c>
      <c r="O188" s="59"/>
      <c r="P188" s="171">
        <f t="shared" si="21"/>
        <v>0</v>
      </c>
      <c r="Q188" s="171">
        <v>0</v>
      </c>
      <c r="R188" s="171">
        <f t="shared" si="22"/>
        <v>0</v>
      </c>
      <c r="S188" s="171">
        <v>0</v>
      </c>
      <c r="T188" s="172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3" t="s">
        <v>148</v>
      </c>
      <c r="AT188" s="173" t="s">
        <v>132</v>
      </c>
      <c r="AU188" s="173" t="s">
        <v>83</v>
      </c>
      <c r="AY188" s="18" t="s">
        <v>129</v>
      </c>
      <c r="BE188" s="174">
        <f t="shared" si="24"/>
        <v>0</v>
      </c>
      <c r="BF188" s="174">
        <f t="shared" si="25"/>
        <v>0</v>
      </c>
      <c r="BG188" s="174">
        <f t="shared" si="26"/>
        <v>0</v>
      </c>
      <c r="BH188" s="174">
        <f t="shared" si="27"/>
        <v>0</v>
      </c>
      <c r="BI188" s="174">
        <f t="shared" si="28"/>
        <v>0</v>
      </c>
      <c r="BJ188" s="18" t="s">
        <v>83</v>
      </c>
      <c r="BK188" s="174">
        <f t="shared" si="29"/>
        <v>0</v>
      </c>
      <c r="BL188" s="18" t="s">
        <v>148</v>
      </c>
      <c r="BM188" s="173" t="s">
        <v>913</v>
      </c>
    </row>
    <row r="189" spans="1:65" s="2" customFormat="1" ht="16.5" customHeight="1">
      <c r="A189" s="33"/>
      <c r="B189" s="161"/>
      <c r="C189" s="162" t="s">
        <v>567</v>
      </c>
      <c r="D189" s="162" t="s">
        <v>132</v>
      </c>
      <c r="E189" s="163" t="s">
        <v>1186</v>
      </c>
      <c r="F189" s="164" t="s">
        <v>1187</v>
      </c>
      <c r="G189" s="165" t="s">
        <v>1106</v>
      </c>
      <c r="H189" s="166">
        <v>3</v>
      </c>
      <c r="I189" s="167"/>
      <c r="J189" s="168">
        <f t="shared" si="20"/>
        <v>0</v>
      </c>
      <c r="K189" s="164" t="s">
        <v>1</v>
      </c>
      <c r="L189" s="34"/>
      <c r="M189" s="169" t="s">
        <v>1</v>
      </c>
      <c r="N189" s="170" t="s">
        <v>40</v>
      </c>
      <c r="O189" s="59"/>
      <c r="P189" s="171">
        <f t="shared" si="21"/>
        <v>0</v>
      </c>
      <c r="Q189" s="171">
        <v>0</v>
      </c>
      <c r="R189" s="171">
        <f t="shared" si="22"/>
        <v>0</v>
      </c>
      <c r="S189" s="171">
        <v>0</v>
      </c>
      <c r="T189" s="172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3" t="s">
        <v>148</v>
      </c>
      <c r="AT189" s="173" t="s">
        <v>132</v>
      </c>
      <c r="AU189" s="173" t="s">
        <v>83</v>
      </c>
      <c r="AY189" s="18" t="s">
        <v>129</v>
      </c>
      <c r="BE189" s="174">
        <f t="shared" si="24"/>
        <v>0</v>
      </c>
      <c r="BF189" s="174">
        <f t="shared" si="25"/>
        <v>0</v>
      </c>
      <c r="BG189" s="174">
        <f t="shared" si="26"/>
        <v>0</v>
      </c>
      <c r="BH189" s="174">
        <f t="shared" si="27"/>
        <v>0</v>
      </c>
      <c r="BI189" s="174">
        <f t="shared" si="28"/>
        <v>0</v>
      </c>
      <c r="BJ189" s="18" t="s">
        <v>83</v>
      </c>
      <c r="BK189" s="174">
        <f t="shared" si="29"/>
        <v>0</v>
      </c>
      <c r="BL189" s="18" t="s">
        <v>148</v>
      </c>
      <c r="BM189" s="173" t="s">
        <v>934</v>
      </c>
    </row>
    <row r="190" spans="1:65" s="2" customFormat="1" ht="16.5" customHeight="1">
      <c r="A190" s="33"/>
      <c r="B190" s="161"/>
      <c r="C190" s="162" t="s">
        <v>573</v>
      </c>
      <c r="D190" s="162" t="s">
        <v>132</v>
      </c>
      <c r="E190" s="163" t="s">
        <v>1188</v>
      </c>
      <c r="F190" s="164" t="s">
        <v>1189</v>
      </c>
      <c r="G190" s="165" t="s">
        <v>1106</v>
      </c>
      <c r="H190" s="166">
        <v>8</v>
      </c>
      <c r="I190" s="167"/>
      <c r="J190" s="168">
        <f t="shared" si="20"/>
        <v>0</v>
      </c>
      <c r="K190" s="164" t="s">
        <v>1</v>
      </c>
      <c r="L190" s="34"/>
      <c r="M190" s="169" t="s">
        <v>1</v>
      </c>
      <c r="N190" s="170" t="s">
        <v>40</v>
      </c>
      <c r="O190" s="59"/>
      <c r="P190" s="171">
        <f t="shared" si="21"/>
        <v>0</v>
      </c>
      <c r="Q190" s="171">
        <v>0</v>
      </c>
      <c r="R190" s="171">
        <f t="shared" si="22"/>
        <v>0</v>
      </c>
      <c r="S190" s="171">
        <v>0</v>
      </c>
      <c r="T190" s="172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3" t="s">
        <v>148</v>
      </c>
      <c r="AT190" s="173" t="s">
        <v>132</v>
      </c>
      <c r="AU190" s="173" t="s">
        <v>83</v>
      </c>
      <c r="AY190" s="18" t="s">
        <v>129</v>
      </c>
      <c r="BE190" s="174">
        <f t="shared" si="24"/>
        <v>0</v>
      </c>
      <c r="BF190" s="174">
        <f t="shared" si="25"/>
        <v>0</v>
      </c>
      <c r="BG190" s="174">
        <f t="shared" si="26"/>
        <v>0</v>
      </c>
      <c r="BH190" s="174">
        <f t="shared" si="27"/>
        <v>0</v>
      </c>
      <c r="BI190" s="174">
        <f t="shared" si="28"/>
        <v>0</v>
      </c>
      <c r="BJ190" s="18" t="s">
        <v>83</v>
      </c>
      <c r="BK190" s="174">
        <f t="shared" si="29"/>
        <v>0</v>
      </c>
      <c r="BL190" s="18" t="s">
        <v>148</v>
      </c>
      <c r="BM190" s="173" t="s">
        <v>943</v>
      </c>
    </row>
    <row r="191" spans="1:65" s="2" customFormat="1" ht="16.5" customHeight="1">
      <c r="A191" s="33"/>
      <c r="B191" s="161"/>
      <c r="C191" s="162" t="s">
        <v>577</v>
      </c>
      <c r="D191" s="162" t="s">
        <v>132</v>
      </c>
      <c r="E191" s="163" t="s">
        <v>1190</v>
      </c>
      <c r="F191" s="164" t="s">
        <v>1191</v>
      </c>
      <c r="G191" s="165" t="s">
        <v>1106</v>
      </c>
      <c r="H191" s="166">
        <v>4</v>
      </c>
      <c r="I191" s="167"/>
      <c r="J191" s="168">
        <f t="shared" si="20"/>
        <v>0</v>
      </c>
      <c r="K191" s="164" t="s">
        <v>1</v>
      </c>
      <c r="L191" s="34"/>
      <c r="M191" s="169" t="s">
        <v>1</v>
      </c>
      <c r="N191" s="170" t="s">
        <v>40</v>
      </c>
      <c r="O191" s="59"/>
      <c r="P191" s="171">
        <f t="shared" si="21"/>
        <v>0</v>
      </c>
      <c r="Q191" s="171">
        <v>0</v>
      </c>
      <c r="R191" s="171">
        <f t="shared" si="22"/>
        <v>0</v>
      </c>
      <c r="S191" s="171">
        <v>0</v>
      </c>
      <c r="T191" s="172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3" t="s">
        <v>148</v>
      </c>
      <c r="AT191" s="173" t="s">
        <v>132</v>
      </c>
      <c r="AU191" s="173" t="s">
        <v>83</v>
      </c>
      <c r="AY191" s="18" t="s">
        <v>129</v>
      </c>
      <c r="BE191" s="174">
        <f t="shared" si="24"/>
        <v>0</v>
      </c>
      <c r="BF191" s="174">
        <f t="shared" si="25"/>
        <v>0</v>
      </c>
      <c r="BG191" s="174">
        <f t="shared" si="26"/>
        <v>0</v>
      </c>
      <c r="BH191" s="174">
        <f t="shared" si="27"/>
        <v>0</v>
      </c>
      <c r="BI191" s="174">
        <f t="shared" si="28"/>
        <v>0</v>
      </c>
      <c r="BJ191" s="18" t="s">
        <v>83</v>
      </c>
      <c r="BK191" s="174">
        <f t="shared" si="29"/>
        <v>0</v>
      </c>
      <c r="BL191" s="18" t="s">
        <v>148</v>
      </c>
      <c r="BM191" s="173" t="s">
        <v>954</v>
      </c>
    </row>
    <row r="192" spans="1:65" s="2" customFormat="1" ht="16.5" customHeight="1">
      <c r="A192" s="33"/>
      <c r="B192" s="161"/>
      <c r="C192" s="162" t="s">
        <v>584</v>
      </c>
      <c r="D192" s="162" t="s">
        <v>132</v>
      </c>
      <c r="E192" s="163" t="s">
        <v>1192</v>
      </c>
      <c r="F192" s="164" t="s">
        <v>1193</v>
      </c>
      <c r="G192" s="165" t="s">
        <v>1106</v>
      </c>
      <c r="H192" s="166">
        <v>8</v>
      </c>
      <c r="I192" s="167"/>
      <c r="J192" s="168">
        <f t="shared" si="20"/>
        <v>0</v>
      </c>
      <c r="K192" s="164" t="s">
        <v>1</v>
      </c>
      <c r="L192" s="34"/>
      <c r="M192" s="169" t="s">
        <v>1</v>
      </c>
      <c r="N192" s="170" t="s">
        <v>40</v>
      </c>
      <c r="O192" s="59"/>
      <c r="P192" s="171">
        <f t="shared" si="21"/>
        <v>0</v>
      </c>
      <c r="Q192" s="171">
        <v>0</v>
      </c>
      <c r="R192" s="171">
        <f t="shared" si="22"/>
        <v>0</v>
      </c>
      <c r="S192" s="171">
        <v>0</v>
      </c>
      <c r="T192" s="172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3" t="s">
        <v>148</v>
      </c>
      <c r="AT192" s="173" t="s">
        <v>132</v>
      </c>
      <c r="AU192" s="173" t="s">
        <v>83</v>
      </c>
      <c r="AY192" s="18" t="s">
        <v>129</v>
      </c>
      <c r="BE192" s="174">
        <f t="shared" si="24"/>
        <v>0</v>
      </c>
      <c r="BF192" s="174">
        <f t="shared" si="25"/>
        <v>0</v>
      </c>
      <c r="BG192" s="174">
        <f t="shared" si="26"/>
        <v>0</v>
      </c>
      <c r="BH192" s="174">
        <f t="shared" si="27"/>
        <v>0</v>
      </c>
      <c r="BI192" s="174">
        <f t="shared" si="28"/>
        <v>0</v>
      </c>
      <c r="BJ192" s="18" t="s">
        <v>83</v>
      </c>
      <c r="BK192" s="174">
        <f t="shared" si="29"/>
        <v>0</v>
      </c>
      <c r="BL192" s="18" t="s">
        <v>148</v>
      </c>
      <c r="BM192" s="173" t="s">
        <v>965</v>
      </c>
    </row>
    <row r="193" spans="1:65" s="2" customFormat="1" ht="16.5" customHeight="1">
      <c r="A193" s="33"/>
      <c r="B193" s="161"/>
      <c r="C193" s="162" t="s">
        <v>589</v>
      </c>
      <c r="D193" s="162" t="s">
        <v>132</v>
      </c>
      <c r="E193" s="163" t="s">
        <v>1194</v>
      </c>
      <c r="F193" s="164" t="s">
        <v>1195</v>
      </c>
      <c r="G193" s="165" t="s">
        <v>1106</v>
      </c>
      <c r="H193" s="166">
        <v>4</v>
      </c>
      <c r="I193" s="167"/>
      <c r="J193" s="168">
        <f t="shared" si="20"/>
        <v>0</v>
      </c>
      <c r="K193" s="164" t="s">
        <v>1</v>
      </c>
      <c r="L193" s="34"/>
      <c r="M193" s="169" t="s">
        <v>1</v>
      </c>
      <c r="N193" s="170" t="s">
        <v>40</v>
      </c>
      <c r="O193" s="59"/>
      <c r="P193" s="171">
        <f t="shared" si="21"/>
        <v>0</v>
      </c>
      <c r="Q193" s="171">
        <v>0</v>
      </c>
      <c r="R193" s="171">
        <f t="shared" si="22"/>
        <v>0</v>
      </c>
      <c r="S193" s="171">
        <v>0</v>
      </c>
      <c r="T193" s="172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3" t="s">
        <v>148</v>
      </c>
      <c r="AT193" s="173" t="s">
        <v>132</v>
      </c>
      <c r="AU193" s="173" t="s">
        <v>83</v>
      </c>
      <c r="AY193" s="18" t="s">
        <v>129</v>
      </c>
      <c r="BE193" s="174">
        <f t="shared" si="24"/>
        <v>0</v>
      </c>
      <c r="BF193" s="174">
        <f t="shared" si="25"/>
        <v>0</v>
      </c>
      <c r="BG193" s="174">
        <f t="shared" si="26"/>
        <v>0</v>
      </c>
      <c r="BH193" s="174">
        <f t="shared" si="27"/>
        <v>0</v>
      </c>
      <c r="BI193" s="174">
        <f t="shared" si="28"/>
        <v>0</v>
      </c>
      <c r="BJ193" s="18" t="s">
        <v>83</v>
      </c>
      <c r="BK193" s="174">
        <f t="shared" si="29"/>
        <v>0</v>
      </c>
      <c r="BL193" s="18" t="s">
        <v>148</v>
      </c>
      <c r="BM193" s="173" t="s">
        <v>1196</v>
      </c>
    </row>
    <row r="194" spans="1:65" s="2" customFormat="1" ht="16.5" customHeight="1">
      <c r="A194" s="33"/>
      <c r="B194" s="161"/>
      <c r="C194" s="162" t="s">
        <v>596</v>
      </c>
      <c r="D194" s="162" t="s">
        <v>132</v>
      </c>
      <c r="E194" s="163" t="s">
        <v>1197</v>
      </c>
      <c r="F194" s="164" t="s">
        <v>158</v>
      </c>
      <c r="G194" s="165" t="s">
        <v>1198</v>
      </c>
      <c r="H194" s="166">
        <v>1</v>
      </c>
      <c r="I194" s="167"/>
      <c r="J194" s="168">
        <f t="shared" si="20"/>
        <v>0</v>
      </c>
      <c r="K194" s="164" t="s">
        <v>1</v>
      </c>
      <c r="L194" s="34"/>
      <c r="M194" s="169" t="s">
        <v>1</v>
      </c>
      <c r="N194" s="170" t="s">
        <v>40</v>
      </c>
      <c r="O194" s="59"/>
      <c r="P194" s="171">
        <f t="shared" si="21"/>
        <v>0</v>
      </c>
      <c r="Q194" s="171">
        <v>0</v>
      </c>
      <c r="R194" s="171">
        <f t="shared" si="22"/>
        <v>0</v>
      </c>
      <c r="S194" s="171">
        <v>0</v>
      </c>
      <c r="T194" s="172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3" t="s">
        <v>148</v>
      </c>
      <c r="AT194" s="173" t="s">
        <v>132</v>
      </c>
      <c r="AU194" s="173" t="s">
        <v>83</v>
      </c>
      <c r="AY194" s="18" t="s">
        <v>129</v>
      </c>
      <c r="BE194" s="174">
        <f t="shared" si="24"/>
        <v>0</v>
      </c>
      <c r="BF194" s="174">
        <f t="shared" si="25"/>
        <v>0</v>
      </c>
      <c r="BG194" s="174">
        <f t="shared" si="26"/>
        <v>0</v>
      </c>
      <c r="BH194" s="174">
        <f t="shared" si="27"/>
        <v>0</v>
      </c>
      <c r="BI194" s="174">
        <f t="shared" si="28"/>
        <v>0</v>
      </c>
      <c r="BJ194" s="18" t="s">
        <v>83</v>
      </c>
      <c r="BK194" s="174">
        <f t="shared" si="29"/>
        <v>0</v>
      </c>
      <c r="BL194" s="18" t="s">
        <v>148</v>
      </c>
      <c r="BM194" s="173" t="s">
        <v>1199</v>
      </c>
    </row>
    <row r="195" spans="1:65" s="2" customFormat="1" ht="16.5" customHeight="1">
      <c r="A195" s="33"/>
      <c r="B195" s="161"/>
      <c r="C195" s="162" t="s">
        <v>601</v>
      </c>
      <c r="D195" s="162" t="s">
        <v>132</v>
      </c>
      <c r="E195" s="163" t="s">
        <v>1200</v>
      </c>
      <c r="F195" s="164" t="s">
        <v>1201</v>
      </c>
      <c r="G195" s="165" t="s">
        <v>1106</v>
      </c>
      <c r="H195" s="166">
        <v>5</v>
      </c>
      <c r="I195" s="167"/>
      <c r="J195" s="168">
        <f t="shared" si="20"/>
        <v>0</v>
      </c>
      <c r="K195" s="164" t="s">
        <v>1</v>
      </c>
      <c r="L195" s="34"/>
      <c r="M195" s="169" t="s">
        <v>1</v>
      </c>
      <c r="N195" s="170" t="s">
        <v>40</v>
      </c>
      <c r="O195" s="59"/>
      <c r="P195" s="171">
        <f t="shared" si="21"/>
        <v>0</v>
      </c>
      <c r="Q195" s="171">
        <v>0</v>
      </c>
      <c r="R195" s="171">
        <f t="shared" si="22"/>
        <v>0</v>
      </c>
      <c r="S195" s="171">
        <v>0</v>
      </c>
      <c r="T195" s="172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3" t="s">
        <v>148</v>
      </c>
      <c r="AT195" s="173" t="s">
        <v>132</v>
      </c>
      <c r="AU195" s="173" t="s">
        <v>83</v>
      </c>
      <c r="AY195" s="18" t="s">
        <v>129</v>
      </c>
      <c r="BE195" s="174">
        <f t="shared" si="24"/>
        <v>0</v>
      </c>
      <c r="BF195" s="174">
        <f t="shared" si="25"/>
        <v>0</v>
      </c>
      <c r="BG195" s="174">
        <f t="shared" si="26"/>
        <v>0</v>
      </c>
      <c r="BH195" s="174">
        <f t="shared" si="27"/>
        <v>0</v>
      </c>
      <c r="BI195" s="174">
        <f t="shared" si="28"/>
        <v>0</v>
      </c>
      <c r="BJ195" s="18" t="s">
        <v>83</v>
      </c>
      <c r="BK195" s="174">
        <f t="shared" si="29"/>
        <v>0</v>
      </c>
      <c r="BL195" s="18" t="s">
        <v>148</v>
      </c>
      <c r="BM195" s="173" t="s">
        <v>1202</v>
      </c>
    </row>
    <row r="196" spans="1:65" s="2" customFormat="1" ht="16.5" customHeight="1">
      <c r="A196" s="33"/>
      <c r="B196" s="161"/>
      <c r="C196" s="162" t="s">
        <v>606</v>
      </c>
      <c r="D196" s="162" t="s">
        <v>132</v>
      </c>
      <c r="E196" s="163" t="s">
        <v>1203</v>
      </c>
      <c r="F196" s="164" t="s">
        <v>1204</v>
      </c>
      <c r="G196" s="165" t="s">
        <v>1106</v>
      </c>
      <c r="H196" s="166">
        <v>12</v>
      </c>
      <c r="I196" s="167"/>
      <c r="J196" s="168">
        <f t="shared" si="20"/>
        <v>0</v>
      </c>
      <c r="K196" s="164" t="s">
        <v>1</v>
      </c>
      <c r="L196" s="34"/>
      <c r="M196" s="169" t="s">
        <v>1</v>
      </c>
      <c r="N196" s="170" t="s">
        <v>40</v>
      </c>
      <c r="O196" s="59"/>
      <c r="P196" s="171">
        <f t="shared" si="21"/>
        <v>0</v>
      </c>
      <c r="Q196" s="171">
        <v>0</v>
      </c>
      <c r="R196" s="171">
        <f t="shared" si="22"/>
        <v>0</v>
      </c>
      <c r="S196" s="171">
        <v>0</v>
      </c>
      <c r="T196" s="172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3" t="s">
        <v>148</v>
      </c>
      <c r="AT196" s="173" t="s">
        <v>132</v>
      </c>
      <c r="AU196" s="173" t="s">
        <v>83</v>
      </c>
      <c r="AY196" s="18" t="s">
        <v>129</v>
      </c>
      <c r="BE196" s="174">
        <f t="shared" si="24"/>
        <v>0</v>
      </c>
      <c r="BF196" s="174">
        <f t="shared" si="25"/>
        <v>0</v>
      </c>
      <c r="BG196" s="174">
        <f t="shared" si="26"/>
        <v>0</v>
      </c>
      <c r="BH196" s="174">
        <f t="shared" si="27"/>
        <v>0</v>
      </c>
      <c r="BI196" s="174">
        <f t="shared" si="28"/>
        <v>0</v>
      </c>
      <c r="BJ196" s="18" t="s">
        <v>83</v>
      </c>
      <c r="BK196" s="174">
        <f t="shared" si="29"/>
        <v>0</v>
      </c>
      <c r="BL196" s="18" t="s">
        <v>148</v>
      </c>
      <c r="BM196" s="173" t="s">
        <v>1205</v>
      </c>
    </row>
    <row r="197" spans="1:65" s="2" customFormat="1" ht="16.5" customHeight="1">
      <c r="A197" s="33"/>
      <c r="B197" s="161"/>
      <c r="C197" s="162" t="s">
        <v>615</v>
      </c>
      <c r="D197" s="162" t="s">
        <v>132</v>
      </c>
      <c r="E197" s="163" t="s">
        <v>1206</v>
      </c>
      <c r="F197" s="164" t="s">
        <v>1207</v>
      </c>
      <c r="G197" s="165" t="s">
        <v>1198</v>
      </c>
      <c r="H197" s="166">
        <v>1</v>
      </c>
      <c r="I197" s="167"/>
      <c r="J197" s="168">
        <f t="shared" si="20"/>
        <v>0</v>
      </c>
      <c r="K197" s="164" t="s">
        <v>1</v>
      </c>
      <c r="L197" s="34"/>
      <c r="M197" s="169" t="s">
        <v>1</v>
      </c>
      <c r="N197" s="170" t="s">
        <v>40</v>
      </c>
      <c r="O197" s="59"/>
      <c r="P197" s="171">
        <f t="shared" si="21"/>
        <v>0</v>
      </c>
      <c r="Q197" s="171">
        <v>0</v>
      </c>
      <c r="R197" s="171">
        <f t="shared" si="22"/>
        <v>0</v>
      </c>
      <c r="S197" s="171">
        <v>0</v>
      </c>
      <c r="T197" s="172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3" t="s">
        <v>148</v>
      </c>
      <c r="AT197" s="173" t="s">
        <v>132</v>
      </c>
      <c r="AU197" s="173" t="s">
        <v>83</v>
      </c>
      <c r="AY197" s="18" t="s">
        <v>129</v>
      </c>
      <c r="BE197" s="174">
        <f t="shared" si="24"/>
        <v>0</v>
      </c>
      <c r="BF197" s="174">
        <f t="shared" si="25"/>
        <v>0</v>
      </c>
      <c r="BG197" s="174">
        <f t="shared" si="26"/>
        <v>0</v>
      </c>
      <c r="BH197" s="174">
        <f t="shared" si="27"/>
        <v>0</v>
      </c>
      <c r="BI197" s="174">
        <f t="shared" si="28"/>
        <v>0</v>
      </c>
      <c r="BJ197" s="18" t="s">
        <v>83</v>
      </c>
      <c r="BK197" s="174">
        <f t="shared" si="29"/>
        <v>0</v>
      </c>
      <c r="BL197" s="18" t="s">
        <v>148</v>
      </c>
      <c r="BM197" s="173" t="s">
        <v>1208</v>
      </c>
    </row>
    <row r="198" spans="1:65" s="2" customFormat="1" ht="21.75" customHeight="1">
      <c r="A198" s="33"/>
      <c r="B198" s="161"/>
      <c r="C198" s="162" t="s">
        <v>621</v>
      </c>
      <c r="D198" s="162" t="s">
        <v>132</v>
      </c>
      <c r="E198" s="163" t="s">
        <v>1209</v>
      </c>
      <c r="F198" s="164" t="s">
        <v>1210</v>
      </c>
      <c r="G198" s="165" t="s">
        <v>1198</v>
      </c>
      <c r="H198" s="166">
        <v>1</v>
      </c>
      <c r="I198" s="167"/>
      <c r="J198" s="168">
        <f t="shared" si="20"/>
        <v>0</v>
      </c>
      <c r="K198" s="164" t="s">
        <v>1</v>
      </c>
      <c r="L198" s="34"/>
      <c r="M198" s="169" t="s">
        <v>1</v>
      </c>
      <c r="N198" s="170" t="s">
        <v>40</v>
      </c>
      <c r="O198" s="59"/>
      <c r="P198" s="171">
        <f t="shared" si="21"/>
        <v>0</v>
      </c>
      <c r="Q198" s="171">
        <v>0</v>
      </c>
      <c r="R198" s="171">
        <f t="shared" si="22"/>
        <v>0</v>
      </c>
      <c r="S198" s="171">
        <v>0</v>
      </c>
      <c r="T198" s="172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3" t="s">
        <v>148</v>
      </c>
      <c r="AT198" s="173" t="s">
        <v>132</v>
      </c>
      <c r="AU198" s="173" t="s">
        <v>83</v>
      </c>
      <c r="AY198" s="18" t="s">
        <v>129</v>
      </c>
      <c r="BE198" s="174">
        <f t="shared" si="24"/>
        <v>0</v>
      </c>
      <c r="BF198" s="174">
        <f t="shared" si="25"/>
        <v>0</v>
      </c>
      <c r="BG198" s="174">
        <f t="shared" si="26"/>
        <v>0</v>
      </c>
      <c r="BH198" s="174">
        <f t="shared" si="27"/>
        <v>0</v>
      </c>
      <c r="BI198" s="174">
        <f t="shared" si="28"/>
        <v>0</v>
      </c>
      <c r="BJ198" s="18" t="s">
        <v>83</v>
      </c>
      <c r="BK198" s="174">
        <f t="shared" si="29"/>
        <v>0</v>
      </c>
      <c r="BL198" s="18" t="s">
        <v>148</v>
      </c>
      <c r="BM198" s="173" t="s">
        <v>1211</v>
      </c>
    </row>
    <row r="199" spans="1:65" s="12" customFormat="1" ht="25.9" customHeight="1">
      <c r="B199" s="148"/>
      <c r="D199" s="149" t="s">
        <v>74</v>
      </c>
      <c r="E199" s="150" t="s">
        <v>1212</v>
      </c>
      <c r="F199" s="150" t="s">
        <v>1213</v>
      </c>
      <c r="I199" s="151"/>
      <c r="J199" s="152">
        <f>BK199</f>
        <v>0</v>
      </c>
      <c r="L199" s="148"/>
      <c r="M199" s="153"/>
      <c r="N199" s="154"/>
      <c r="O199" s="154"/>
      <c r="P199" s="155">
        <f>SUM(P200:P206)</f>
        <v>0</v>
      </c>
      <c r="Q199" s="154"/>
      <c r="R199" s="155">
        <f>SUM(R200:R206)</f>
        <v>0</v>
      </c>
      <c r="S199" s="154"/>
      <c r="T199" s="156">
        <f>SUM(T200:T206)</f>
        <v>0</v>
      </c>
      <c r="AR199" s="149" t="s">
        <v>83</v>
      </c>
      <c r="AT199" s="157" t="s">
        <v>74</v>
      </c>
      <c r="AU199" s="157" t="s">
        <v>75</v>
      </c>
      <c r="AY199" s="149" t="s">
        <v>129</v>
      </c>
      <c r="BK199" s="158">
        <f>SUM(BK200:BK206)</f>
        <v>0</v>
      </c>
    </row>
    <row r="200" spans="1:65" s="2" customFormat="1" ht="16.5" customHeight="1">
      <c r="A200" s="33"/>
      <c r="B200" s="161"/>
      <c r="C200" s="162" t="s">
        <v>626</v>
      </c>
      <c r="D200" s="162" t="s">
        <v>132</v>
      </c>
      <c r="E200" s="163" t="s">
        <v>130</v>
      </c>
      <c r="F200" s="164" t="s">
        <v>1214</v>
      </c>
      <c r="G200" s="165" t="s">
        <v>1</v>
      </c>
      <c r="H200" s="166">
        <v>1</v>
      </c>
      <c r="I200" s="167"/>
      <c r="J200" s="168">
        <f t="shared" ref="J200:J206" si="30">ROUND(I200*H200,2)</f>
        <v>0</v>
      </c>
      <c r="K200" s="164" t="s">
        <v>1</v>
      </c>
      <c r="L200" s="34"/>
      <c r="M200" s="169" t="s">
        <v>1</v>
      </c>
      <c r="N200" s="170" t="s">
        <v>40</v>
      </c>
      <c r="O200" s="59"/>
      <c r="P200" s="171">
        <f t="shared" ref="P200:P206" si="31">O200*H200</f>
        <v>0</v>
      </c>
      <c r="Q200" s="171">
        <v>0</v>
      </c>
      <c r="R200" s="171">
        <f t="shared" ref="R200:R206" si="32">Q200*H200</f>
        <v>0</v>
      </c>
      <c r="S200" s="171">
        <v>0</v>
      </c>
      <c r="T200" s="172">
        <f t="shared" ref="T200:T206" si="33"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3" t="s">
        <v>148</v>
      </c>
      <c r="AT200" s="173" t="s">
        <v>132</v>
      </c>
      <c r="AU200" s="173" t="s">
        <v>83</v>
      </c>
      <c r="AY200" s="18" t="s">
        <v>129</v>
      </c>
      <c r="BE200" s="174">
        <f t="shared" ref="BE200:BE206" si="34">IF(N200="základní",J200,0)</f>
        <v>0</v>
      </c>
      <c r="BF200" s="174">
        <f t="shared" ref="BF200:BF206" si="35">IF(N200="snížená",J200,0)</f>
        <v>0</v>
      </c>
      <c r="BG200" s="174">
        <f t="shared" ref="BG200:BG206" si="36">IF(N200="zákl. přenesená",J200,0)</f>
        <v>0</v>
      </c>
      <c r="BH200" s="174">
        <f t="shared" ref="BH200:BH206" si="37">IF(N200="sníž. přenesená",J200,0)</f>
        <v>0</v>
      </c>
      <c r="BI200" s="174">
        <f t="shared" ref="BI200:BI206" si="38">IF(N200="nulová",J200,0)</f>
        <v>0</v>
      </c>
      <c r="BJ200" s="18" t="s">
        <v>83</v>
      </c>
      <c r="BK200" s="174">
        <f t="shared" ref="BK200:BK206" si="39">ROUND(I200*H200,2)</f>
        <v>0</v>
      </c>
      <c r="BL200" s="18" t="s">
        <v>148</v>
      </c>
      <c r="BM200" s="173" t="s">
        <v>1215</v>
      </c>
    </row>
    <row r="201" spans="1:65" s="2" customFormat="1" ht="16.5" customHeight="1">
      <c r="A201" s="33"/>
      <c r="B201" s="161"/>
      <c r="C201" s="162" t="s">
        <v>632</v>
      </c>
      <c r="D201" s="162" t="s">
        <v>132</v>
      </c>
      <c r="E201" s="163" t="s">
        <v>1216</v>
      </c>
      <c r="F201" s="164" t="s">
        <v>1217</v>
      </c>
      <c r="G201" s="165" t="s">
        <v>1</v>
      </c>
      <c r="H201" s="166">
        <v>1</v>
      </c>
      <c r="I201" s="167"/>
      <c r="J201" s="168">
        <f t="shared" si="30"/>
        <v>0</v>
      </c>
      <c r="K201" s="164" t="s">
        <v>1</v>
      </c>
      <c r="L201" s="34"/>
      <c r="M201" s="169" t="s">
        <v>1</v>
      </c>
      <c r="N201" s="170" t="s">
        <v>40</v>
      </c>
      <c r="O201" s="59"/>
      <c r="P201" s="171">
        <f t="shared" si="31"/>
        <v>0</v>
      </c>
      <c r="Q201" s="171">
        <v>0</v>
      </c>
      <c r="R201" s="171">
        <f t="shared" si="32"/>
        <v>0</v>
      </c>
      <c r="S201" s="171">
        <v>0</v>
      </c>
      <c r="T201" s="172">
        <f t="shared" si="3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3" t="s">
        <v>148</v>
      </c>
      <c r="AT201" s="173" t="s">
        <v>132</v>
      </c>
      <c r="AU201" s="173" t="s">
        <v>83</v>
      </c>
      <c r="AY201" s="18" t="s">
        <v>129</v>
      </c>
      <c r="BE201" s="174">
        <f t="shared" si="34"/>
        <v>0</v>
      </c>
      <c r="BF201" s="174">
        <f t="shared" si="35"/>
        <v>0</v>
      </c>
      <c r="BG201" s="174">
        <f t="shared" si="36"/>
        <v>0</v>
      </c>
      <c r="BH201" s="174">
        <f t="shared" si="37"/>
        <v>0</v>
      </c>
      <c r="BI201" s="174">
        <f t="shared" si="38"/>
        <v>0</v>
      </c>
      <c r="BJ201" s="18" t="s">
        <v>83</v>
      </c>
      <c r="BK201" s="174">
        <f t="shared" si="39"/>
        <v>0</v>
      </c>
      <c r="BL201" s="18" t="s">
        <v>148</v>
      </c>
      <c r="BM201" s="173" t="s">
        <v>1218</v>
      </c>
    </row>
    <row r="202" spans="1:65" s="2" customFormat="1" ht="16.5" customHeight="1">
      <c r="A202" s="33"/>
      <c r="B202" s="161"/>
      <c r="C202" s="162" t="s">
        <v>636</v>
      </c>
      <c r="D202" s="162" t="s">
        <v>132</v>
      </c>
      <c r="E202" s="163" t="s">
        <v>146</v>
      </c>
      <c r="F202" s="164" t="s">
        <v>1219</v>
      </c>
      <c r="G202" s="165" t="s">
        <v>1</v>
      </c>
      <c r="H202" s="166">
        <v>1</v>
      </c>
      <c r="I202" s="167"/>
      <c r="J202" s="168">
        <f t="shared" si="30"/>
        <v>0</v>
      </c>
      <c r="K202" s="164" t="s">
        <v>1</v>
      </c>
      <c r="L202" s="34"/>
      <c r="M202" s="169" t="s">
        <v>1</v>
      </c>
      <c r="N202" s="170" t="s">
        <v>40</v>
      </c>
      <c r="O202" s="59"/>
      <c r="P202" s="171">
        <f t="shared" si="31"/>
        <v>0</v>
      </c>
      <c r="Q202" s="171">
        <v>0</v>
      </c>
      <c r="R202" s="171">
        <f t="shared" si="32"/>
        <v>0</v>
      </c>
      <c r="S202" s="171">
        <v>0</v>
      </c>
      <c r="T202" s="172">
        <f t="shared" si="3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3" t="s">
        <v>148</v>
      </c>
      <c r="AT202" s="173" t="s">
        <v>132</v>
      </c>
      <c r="AU202" s="173" t="s">
        <v>83</v>
      </c>
      <c r="AY202" s="18" t="s">
        <v>129</v>
      </c>
      <c r="BE202" s="174">
        <f t="shared" si="34"/>
        <v>0</v>
      </c>
      <c r="BF202" s="174">
        <f t="shared" si="35"/>
        <v>0</v>
      </c>
      <c r="BG202" s="174">
        <f t="shared" si="36"/>
        <v>0</v>
      </c>
      <c r="BH202" s="174">
        <f t="shared" si="37"/>
        <v>0</v>
      </c>
      <c r="BI202" s="174">
        <f t="shared" si="38"/>
        <v>0</v>
      </c>
      <c r="BJ202" s="18" t="s">
        <v>83</v>
      </c>
      <c r="BK202" s="174">
        <f t="shared" si="39"/>
        <v>0</v>
      </c>
      <c r="BL202" s="18" t="s">
        <v>148</v>
      </c>
      <c r="BM202" s="173" t="s">
        <v>1220</v>
      </c>
    </row>
    <row r="203" spans="1:65" s="2" customFormat="1" ht="16.5" customHeight="1">
      <c r="A203" s="33"/>
      <c r="B203" s="161"/>
      <c r="C203" s="162" t="s">
        <v>641</v>
      </c>
      <c r="D203" s="162" t="s">
        <v>132</v>
      </c>
      <c r="E203" s="163" t="s">
        <v>157</v>
      </c>
      <c r="F203" s="164" t="s">
        <v>1221</v>
      </c>
      <c r="G203" s="165" t="s">
        <v>1</v>
      </c>
      <c r="H203" s="166">
        <v>1</v>
      </c>
      <c r="I203" s="167"/>
      <c r="J203" s="168">
        <f t="shared" si="30"/>
        <v>0</v>
      </c>
      <c r="K203" s="164" t="s">
        <v>1</v>
      </c>
      <c r="L203" s="34"/>
      <c r="M203" s="169" t="s">
        <v>1</v>
      </c>
      <c r="N203" s="170" t="s">
        <v>40</v>
      </c>
      <c r="O203" s="59"/>
      <c r="P203" s="171">
        <f t="shared" si="31"/>
        <v>0</v>
      </c>
      <c r="Q203" s="171">
        <v>0</v>
      </c>
      <c r="R203" s="171">
        <f t="shared" si="32"/>
        <v>0</v>
      </c>
      <c r="S203" s="171">
        <v>0</v>
      </c>
      <c r="T203" s="172">
        <f t="shared" si="3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3" t="s">
        <v>148</v>
      </c>
      <c r="AT203" s="173" t="s">
        <v>132</v>
      </c>
      <c r="AU203" s="173" t="s">
        <v>83</v>
      </c>
      <c r="AY203" s="18" t="s">
        <v>129</v>
      </c>
      <c r="BE203" s="174">
        <f t="shared" si="34"/>
        <v>0</v>
      </c>
      <c r="BF203" s="174">
        <f t="shared" si="35"/>
        <v>0</v>
      </c>
      <c r="BG203" s="174">
        <f t="shared" si="36"/>
        <v>0</v>
      </c>
      <c r="BH203" s="174">
        <f t="shared" si="37"/>
        <v>0</v>
      </c>
      <c r="BI203" s="174">
        <f t="shared" si="38"/>
        <v>0</v>
      </c>
      <c r="BJ203" s="18" t="s">
        <v>83</v>
      </c>
      <c r="BK203" s="174">
        <f t="shared" si="39"/>
        <v>0</v>
      </c>
      <c r="BL203" s="18" t="s">
        <v>148</v>
      </c>
      <c r="BM203" s="173" t="s">
        <v>1222</v>
      </c>
    </row>
    <row r="204" spans="1:65" s="2" customFormat="1" ht="16.5" customHeight="1">
      <c r="A204" s="33"/>
      <c r="B204" s="161"/>
      <c r="C204" s="162" t="s">
        <v>651</v>
      </c>
      <c r="D204" s="162" t="s">
        <v>132</v>
      </c>
      <c r="E204" s="163" t="s">
        <v>1223</v>
      </c>
      <c r="F204" s="164" t="s">
        <v>1224</v>
      </c>
      <c r="G204" s="165" t="s">
        <v>1</v>
      </c>
      <c r="H204" s="166">
        <v>1</v>
      </c>
      <c r="I204" s="167"/>
      <c r="J204" s="168">
        <f t="shared" si="30"/>
        <v>0</v>
      </c>
      <c r="K204" s="164" t="s">
        <v>1</v>
      </c>
      <c r="L204" s="34"/>
      <c r="M204" s="169" t="s">
        <v>1</v>
      </c>
      <c r="N204" s="170" t="s">
        <v>40</v>
      </c>
      <c r="O204" s="59"/>
      <c r="P204" s="171">
        <f t="shared" si="31"/>
        <v>0</v>
      </c>
      <c r="Q204" s="171">
        <v>0</v>
      </c>
      <c r="R204" s="171">
        <f t="shared" si="32"/>
        <v>0</v>
      </c>
      <c r="S204" s="171">
        <v>0</v>
      </c>
      <c r="T204" s="172">
        <f t="shared" si="3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3" t="s">
        <v>148</v>
      </c>
      <c r="AT204" s="173" t="s">
        <v>132</v>
      </c>
      <c r="AU204" s="173" t="s">
        <v>83</v>
      </c>
      <c r="AY204" s="18" t="s">
        <v>129</v>
      </c>
      <c r="BE204" s="174">
        <f t="shared" si="34"/>
        <v>0</v>
      </c>
      <c r="BF204" s="174">
        <f t="shared" si="35"/>
        <v>0</v>
      </c>
      <c r="BG204" s="174">
        <f t="shared" si="36"/>
        <v>0</v>
      </c>
      <c r="BH204" s="174">
        <f t="shared" si="37"/>
        <v>0</v>
      </c>
      <c r="BI204" s="174">
        <f t="shared" si="38"/>
        <v>0</v>
      </c>
      <c r="BJ204" s="18" t="s">
        <v>83</v>
      </c>
      <c r="BK204" s="174">
        <f t="shared" si="39"/>
        <v>0</v>
      </c>
      <c r="BL204" s="18" t="s">
        <v>148</v>
      </c>
      <c r="BM204" s="173" t="s">
        <v>1225</v>
      </c>
    </row>
    <row r="205" spans="1:65" s="2" customFormat="1" ht="16.5" customHeight="1">
      <c r="A205" s="33"/>
      <c r="B205" s="161"/>
      <c r="C205" s="162" t="s">
        <v>656</v>
      </c>
      <c r="D205" s="162" t="s">
        <v>132</v>
      </c>
      <c r="E205" s="163" t="s">
        <v>1226</v>
      </c>
      <c r="F205" s="164" t="s">
        <v>1227</v>
      </c>
      <c r="G205" s="165" t="s">
        <v>1</v>
      </c>
      <c r="H205" s="166">
        <v>1</v>
      </c>
      <c r="I205" s="167"/>
      <c r="J205" s="168">
        <f t="shared" si="30"/>
        <v>0</v>
      </c>
      <c r="K205" s="164" t="s">
        <v>1</v>
      </c>
      <c r="L205" s="34"/>
      <c r="M205" s="169" t="s">
        <v>1</v>
      </c>
      <c r="N205" s="170" t="s">
        <v>40</v>
      </c>
      <c r="O205" s="59"/>
      <c r="P205" s="171">
        <f t="shared" si="31"/>
        <v>0</v>
      </c>
      <c r="Q205" s="171">
        <v>0</v>
      </c>
      <c r="R205" s="171">
        <f t="shared" si="32"/>
        <v>0</v>
      </c>
      <c r="S205" s="171">
        <v>0</v>
      </c>
      <c r="T205" s="172">
        <f t="shared" si="3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3" t="s">
        <v>148</v>
      </c>
      <c r="AT205" s="173" t="s">
        <v>132</v>
      </c>
      <c r="AU205" s="173" t="s">
        <v>83</v>
      </c>
      <c r="AY205" s="18" t="s">
        <v>129</v>
      </c>
      <c r="BE205" s="174">
        <f t="shared" si="34"/>
        <v>0</v>
      </c>
      <c r="BF205" s="174">
        <f t="shared" si="35"/>
        <v>0</v>
      </c>
      <c r="BG205" s="174">
        <f t="shared" si="36"/>
        <v>0</v>
      </c>
      <c r="BH205" s="174">
        <f t="shared" si="37"/>
        <v>0</v>
      </c>
      <c r="BI205" s="174">
        <f t="shared" si="38"/>
        <v>0</v>
      </c>
      <c r="BJ205" s="18" t="s">
        <v>83</v>
      </c>
      <c r="BK205" s="174">
        <f t="shared" si="39"/>
        <v>0</v>
      </c>
      <c r="BL205" s="18" t="s">
        <v>148</v>
      </c>
      <c r="BM205" s="173" t="s">
        <v>1228</v>
      </c>
    </row>
    <row r="206" spans="1:65" s="2" customFormat="1" ht="16.5" customHeight="1">
      <c r="A206" s="33"/>
      <c r="B206" s="161"/>
      <c r="C206" s="162" t="s">
        <v>663</v>
      </c>
      <c r="D206" s="162" t="s">
        <v>132</v>
      </c>
      <c r="E206" s="163" t="s">
        <v>1229</v>
      </c>
      <c r="F206" s="164" t="s">
        <v>1230</v>
      </c>
      <c r="G206" s="165" t="s">
        <v>1</v>
      </c>
      <c r="H206" s="166">
        <v>1</v>
      </c>
      <c r="I206" s="167"/>
      <c r="J206" s="168">
        <f t="shared" si="30"/>
        <v>0</v>
      </c>
      <c r="K206" s="164" t="s">
        <v>1</v>
      </c>
      <c r="L206" s="34"/>
      <c r="M206" s="184" t="s">
        <v>1</v>
      </c>
      <c r="N206" s="185" t="s">
        <v>40</v>
      </c>
      <c r="O206" s="186"/>
      <c r="P206" s="187">
        <f t="shared" si="31"/>
        <v>0</v>
      </c>
      <c r="Q206" s="187">
        <v>0</v>
      </c>
      <c r="R206" s="187">
        <f t="shared" si="32"/>
        <v>0</v>
      </c>
      <c r="S206" s="187">
        <v>0</v>
      </c>
      <c r="T206" s="188">
        <f t="shared" si="3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3" t="s">
        <v>148</v>
      </c>
      <c r="AT206" s="173" t="s">
        <v>132</v>
      </c>
      <c r="AU206" s="173" t="s">
        <v>83</v>
      </c>
      <c r="AY206" s="18" t="s">
        <v>129</v>
      </c>
      <c r="BE206" s="174">
        <f t="shared" si="34"/>
        <v>0</v>
      </c>
      <c r="BF206" s="174">
        <f t="shared" si="35"/>
        <v>0</v>
      </c>
      <c r="BG206" s="174">
        <f t="shared" si="36"/>
        <v>0</v>
      </c>
      <c r="BH206" s="174">
        <f t="shared" si="37"/>
        <v>0</v>
      </c>
      <c r="BI206" s="174">
        <f t="shared" si="38"/>
        <v>0</v>
      </c>
      <c r="BJ206" s="18" t="s">
        <v>83</v>
      </c>
      <c r="BK206" s="174">
        <f t="shared" si="39"/>
        <v>0</v>
      </c>
      <c r="BL206" s="18" t="s">
        <v>148</v>
      </c>
      <c r="BM206" s="173" t="s">
        <v>1231</v>
      </c>
    </row>
    <row r="207" spans="1:65" s="2" customFormat="1" ht="6.95" customHeight="1">
      <c r="A207" s="33"/>
      <c r="B207" s="48"/>
      <c r="C207" s="49"/>
      <c r="D207" s="49"/>
      <c r="E207" s="49"/>
      <c r="F207" s="49"/>
      <c r="G207" s="49"/>
      <c r="H207" s="49"/>
      <c r="I207" s="121"/>
      <c r="J207" s="49"/>
      <c r="K207" s="49"/>
      <c r="L207" s="34"/>
      <c r="M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</row>
  </sheetData>
  <autoFilter ref="C119:K206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001.1 - VEDLEJŠÍ A OST...</vt:lpstr>
      <vt:lpstr>SO 001.2 - VEDLEJŠÍ A OST...</vt:lpstr>
      <vt:lpstr>SO 101.1 - KOMUNIKACE A C...</vt:lpstr>
      <vt:lpstr>SO 101.2 - KOMUNIKACE A C...</vt:lpstr>
      <vt:lpstr>SO 101.3 - KOMUNIKACE A C...</vt:lpstr>
      <vt:lpstr>SO 401 - VEŘEJNÉ OSVĚTLEN...</vt:lpstr>
      <vt:lpstr>'Rekapitulace stavby'!Názvy_tisku</vt:lpstr>
      <vt:lpstr>'SO 001.1 - VEDLEJŠÍ A OST...'!Názvy_tisku</vt:lpstr>
      <vt:lpstr>'SO 001.2 - VEDLEJŠÍ A OST...'!Názvy_tisku</vt:lpstr>
      <vt:lpstr>'SO 101.1 - KOMUNIKACE A C...'!Názvy_tisku</vt:lpstr>
      <vt:lpstr>'SO 101.2 - KOMUNIKACE A C...'!Názvy_tisku</vt:lpstr>
      <vt:lpstr>'SO 101.3 - KOMUNIKACE A C...'!Názvy_tisku</vt:lpstr>
      <vt:lpstr>'SO 401 - VEŘEJNÉ OSVĚTLEN...'!Názvy_tisku</vt:lpstr>
      <vt:lpstr>'Rekapitulace stavby'!Oblast_tisku</vt:lpstr>
      <vt:lpstr>'SO 001.1 - VEDLEJŠÍ A OST...'!Oblast_tisku</vt:lpstr>
      <vt:lpstr>'SO 001.2 - VEDLEJŠÍ A OST...'!Oblast_tisku</vt:lpstr>
      <vt:lpstr>'SO 101.1 - KOMUNIKACE A C...'!Oblast_tisku</vt:lpstr>
      <vt:lpstr>'SO 101.2 - KOMUNIKACE A C...'!Oblast_tisku</vt:lpstr>
      <vt:lpstr>'SO 101.3 - KOMUNIKACE A C...'!Oblast_tisku</vt:lpstr>
      <vt:lpstr>'SO 401 - VEŘEJNÉ OSVĚTLEN...'!Oblast_tisku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Lada Kubínová</cp:lastModifiedBy>
  <dcterms:created xsi:type="dcterms:W3CDTF">2020-06-10T08:49:54Z</dcterms:created>
  <dcterms:modified xsi:type="dcterms:W3CDTF">2020-06-10T09:23:07Z</dcterms:modified>
</cp:coreProperties>
</file>