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01\dokumenty_uzivatelu\miroslav.manzel\Word\Výběrová řízení\Výdejna jídel Záložna\Zadávací stavební rozpočet\01.07 Zdravotní technika\"/>
    </mc:Choice>
  </mc:AlternateContent>
  <bookViews>
    <workbookView xWindow="0" yWindow="0" windowWidth="23040" windowHeight="9408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list'!$F$4</definedName>
    <definedName name="MJ">'Krycí list'!$G$4</definedName>
    <definedName name="Mont">Rekapitulace!$H$15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Položky!$A$1:$G$83</definedName>
    <definedName name="_xlnm.Print_Area" localSheetId="1">Rekapitulace!$A$1:$I$21</definedName>
    <definedName name="PocetMJ">'Krycí list'!$G$7</definedName>
    <definedName name="Poznamka">'Krycí list'!$B$37</definedName>
    <definedName name="Projektant">'Krycí list'!$C$7</definedName>
    <definedName name="PSV">Rekapitulace!$F$15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>0</definedName>
    <definedName name="solver_num" localSheetId="2">0</definedName>
    <definedName name="solver_opt" localSheetId="2">Položky!#REF!</definedName>
    <definedName name="solver_typ" localSheetId="2">1</definedName>
    <definedName name="solver_val" localSheetId="2">0</definedName>
    <definedName name="Typ">Položky!#REF!</definedName>
    <definedName name="VRN">Rekapitulace!$H$21</definedName>
    <definedName name="VRNKc">Rekapitulace!$E$20</definedName>
    <definedName name="VRNnazev">Rekapitulace!$A$20</definedName>
    <definedName name="VRNproc">Rekapitulace!$F$20</definedName>
    <definedName name="VRNzakl">Rekapitulace!$G$20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 iterateDelta="1E-4"/>
</workbook>
</file>

<file path=xl/calcChain.xml><?xml version="1.0" encoding="utf-8"?>
<calcChain xmlns="http://schemas.openxmlformats.org/spreadsheetml/2006/main">
  <c r="C83" i="3" l="1"/>
  <c r="BE82" i="3"/>
  <c r="BD82" i="3"/>
  <c r="BC82" i="3"/>
  <c r="BA82" i="3"/>
  <c r="G82" i="3"/>
  <c r="BB82" i="3" s="1"/>
  <c r="BE81" i="3"/>
  <c r="BE83" i="3" s="1"/>
  <c r="I14" i="2" s="1"/>
  <c r="BD81" i="3"/>
  <c r="BC81" i="3"/>
  <c r="BA81" i="3"/>
  <c r="BA83" i="3" s="1"/>
  <c r="E14" i="2" s="1"/>
  <c r="G81" i="3"/>
  <c r="BB81" i="3" s="1"/>
  <c r="C79" i="3"/>
  <c r="BE78" i="3"/>
  <c r="BD78" i="3"/>
  <c r="BC78" i="3"/>
  <c r="BA78" i="3"/>
  <c r="G78" i="3"/>
  <c r="BB78" i="3" s="1"/>
  <c r="BE77" i="3"/>
  <c r="BD77" i="3"/>
  <c r="BC77" i="3"/>
  <c r="BB77" i="3"/>
  <c r="BA77" i="3"/>
  <c r="G77" i="3"/>
  <c r="BE76" i="3"/>
  <c r="BD76" i="3"/>
  <c r="BC76" i="3"/>
  <c r="BA76" i="3"/>
  <c r="G76" i="3"/>
  <c r="BB76" i="3" s="1"/>
  <c r="BE75" i="3"/>
  <c r="BD75" i="3"/>
  <c r="BC75" i="3"/>
  <c r="BB75" i="3"/>
  <c r="BA75" i="3"/>
  <c r="G75" i="3"/>
  <c r="BE74" i="3"/>
  <c r="BD74" i="3"/>
  <c r="BC74" i="3"/>
  <c r="BA74" i="3"/>
  <c r="G74" i="3"/>
  <c r="BB74" i="3" s="1"/>
  <c r="BE73" i="3"/>
  <c r="BD73" i="3"/>
  <c r="BC73" i="3"/>
  <c r="BA73" i="3"/>
  <c r="G73" i="3"/>
  <c r="BB73" i="3" s="1"/>
  <c r="BE72" i="3"/>
  <c r="BD72" i="3"/>
  <c r="BC72" i="3"/>
  <c r="BA72" i="3"/>
  <c r="G72" i="3"/>
  <c r="BB72" i="3" s="1"/>
  <c r="BE71" i="3"/>
  <c r="BD71" i="3"/>
  <c r="BC71" i="3"/>
  <c r="BA71" i="3"/>
  <c r="G71" i="3"/>
  <c r="BB71" i="3" s="1"/>
  <c r="BE70" i="3"/>
  <c r="BD70" i="3"/>
  <c r="BC70" i="3"/>
  <c r="BA70" i="3"/>
  <c r="G70" i="3"/>
  <c r="BB70" i="3" s="1"/>
  <c r="BE69" i="3"/>
  <c r="BD69" i="3"/>
  <c r="BC69" i="3"/>
  <c r="BB69" i="3"/>
  <c r="BA69" i="3"/>
  <c r="G69" i="3"/>
  <c r="BE68" i="3"/>
  <c r="BD68" i="3"/>
  <c r="BC68" i="3"/>
  <c r="BA68" i="3"/>
  <c r="G68" i="3"/>
  <c r="BB68" i="3" s="1"/>
  <c r="BE67" i="3"/>
  <c r="BD67" i="3"/>
  <c r="BC67" i="3"/>
  <c r="BB67" i="3"/>
  <c r="BA67" i="3"/>
  <c r="G67" i="3"/>
  <c r="BE66" i="3"/>
  <c r="BD66" i="3"/>
  <c r="BC66" i="3"/>
  <c r="BA66" i="3"/>
  <c r="G66" i="3"/>
  <c r="BB66" i="3" s="1"/>
  <c r="BE65" i="3"/>
  <c r="BD65" i="3"/>
  <c r="BC65" i="3"/>
  <c r="BA65" i="3"/>
  <c r="G65" i="3"/>
  <c r="BB65" i="3" s="1"/>
  <c r="BE64" i="3"/>
  <c r="BD64" i="3"/>
  <c r="BC64" i="3"/>
  <c r="BA64" i="3"/>
  <c r="G64" i="3"/>
  <c r="BB64" i="3" s="1"/>
  <c r="BE63" i="3"/>
  <c r="BD63" i="3"/>
  <c r="BC63" i="3"/>
  <c r="BA63" i="3"/>
  <c r="G63" i="3"/>
  <c r="BB63" i="3" s="1"/>
  <c r="BE62" i="3"/>
  <c r="BD62" i="3"/>
  <c r="BC62" i="3"/>
  <c r="BA62" i="3"/>
  <c r="G62" i="3"/>
  <c r="BB62" i="3" s="1"/>
  <c r="BE61" i="3"/>
  <c r="BD61" i="3"/>
  <c r="BC61" i="3"/>
  <c r="BB61" i="3"/>
  <c r="BA61" i="3"/>
  <c r="G61" i="3"/>
  <c r="BE60" i="3"/>
  <c r="BD60" i="3"/>
  <c r="BC60" i="3"/>
  <c r="BA60" i="3"/>
  <c r="G60" i="3"/>
  <c r="BB60" i="3" s="1"/>
  <c r="BE59" i="3"/>
  <c r="BD59" i="3"/>
  <c r="BC59" i="3"/>
  <c r="BB59" i="3"/>
  <c r="BA59" i="3"/>
  <c r="G59" i="3"/>
  <c r="BE58" i="3"/>
  <c r="BD58" i="3"/>
  <c r="BC58" i="3"/>
  <c r="BA58" i="3"/>
  <c r="G58" i="3"/>
  <c r="BB58" i="3" s="1"/>
  <c r="BE57" i="3"/>
  <c r="BD57" i="3"/>
  <c r="BC57" i="3"/>
  <c r="BA57" i="3"/>
  <c r="G57" i="3"/>
  <c r="BB57" i="3" s="1"/>
  <c r="BE56" i="3"/>
  <c r="BD56" i="3"/>
  <c r="BC56" i="3"/>
  <c r="BA56" i="3"/>
  <c r="G56" i="3"/>
  <c r="BB56" i="3" s="1"/>
  <c r="BE55" i="3"/>
  <c r="BE79" i="3" s="1"/>
  <c r="I13" i="2" s="1"/>
  <c r="BD55" i="3"/>
  <c r="BC55" i="3"/>
  <c r="BC79" i="3" s="1"/>
  <c r="G13" i="2" s="1"/>
  <c r="BA55" i="3"/>
  <c r="BA79" i="3" s="1"/>
  <c r="E13" i="2" s="1"/>
  <c r="G55" i="3"/>
  <c r="BB55" i="3" s="1"/>
  <c r="C53" i="3"/>
  <c r="BE52" i="3"/>
  <c r="BD52" i="3"/>
  <c r="BC52" i="3"/>
  <c r="BA52" i="3"/>
  <c r="G52" i="3"/>
  <c r="BB52" i="3" s="1"/>
  <c r="BE51" i="3"/>
  <c r="BD51" i="3"/>
  <c r="BC51" i="3"/>
  <c r="BB51" i="3"/>
  <c r="BA51" i="3"/>
  <c r="G51" i="3"/>
  <c r="BE50" i="3"/>
  <c r="BD50" i="3"/>
  <c r="BC50" i="3"/>
  <c r="BA50" i="3"/>
  <c r="G50" i="3"/>
  <c r="BB50" i="3" s="1"/>
  <c r="BE49" i="3"/>
  <c r="BD49" i="3"/>
  <c r="BC49" i="3"/>
  <c r="BA49" i="3"/>
  <c r="G49" i="3"/>
  <c r="BB49" i="3" s="1"/>
  <c r="BE48" i="3"/>
  <c r="BD48" i="3"/>
  <c r="BC48" i="3"/>
  <c r="BA48" i="3"/>
  <c r="G48" i="3"/>
  <c r="BB48" i="3" s="1"/>
  <c r="BE47" i="3"/>
  <c r="BD47" i="3"/>
  <c r="BC47" i="3"/>
  <c r="BA47" i="3"/>
  <c r="G47" i="3"/>
  <c r="BB47" i="3" s="1"/>
  <c r="BE46" i="3"/>
  <c r="BD46" i="3"/>
  <c r="BC46" i="3"/>
  <c r="BA46" i="3"/>
  <c r="G46" i="3"/>
  <c r="BB46" i="3" s="1"/>
  <c r="BE45" i="3"/>
  <c r="BD45" i="3"/>
  <c r="BC45" i="3"/>
  <c r="BB45" i="3"/>
  <c r="BA45" i="3"/>
  <c r="G45" i="3"/>
  <c r="BE44" i="3"/>
  <c r="BD44" i="3"/>
  <c r="BC44" i="3"/>
  <c r="BA44" i="3"/>
  <c r="G44" i="3"/>
  <c r="BB44" i="3" s="1"/>
  <c r="BE43" i="3"/>
  <c r="BD43" i="3"/>
  <c r="BC43" i="3"/>
  <c r="BB43" i="3"/>
  <c r="BA43" i="3"/>
  <c r="G43" i="3"/>
  <c r="BE42" i="3"/>
  <c r="BD42" i="3"/>
  <c r="BC42" i="3"/>
  <c r="BA42" i="3"/>
  <c r="G42" i="3"/>
  <c r="BB42" i="3" s="1"/>
  <c r="BE41" i="3"/>
  <c r="BD41" i="3"/>
  <c r="BC41" i="3"/>
  <c r="BA41" i="3"/>
  <c r="G41" i="3"/>
  <c r="BB41" i="3" s="1"/>
  <c r="BE40" i="3"/>
  <c r="BD40" i="3"/>
  <c r="BC40" i="3"/>
  <c r="BA40" i="3"/>
  <c r="G40" i="3"/>
  <c r="BB40" i="3" s="1"/>
  <c r="BE39" i="3"/>
  <c r="BD39" i="3"/>
  <c r="BC39" i="3"/>
  <c r="BA39" i="3"/>
  <c r="G39" i="3"/>
  <c r="BB39" i="3" s="1"/>
  <c r="BE38" i="3"/>
  <c r="BD38" i="3"/>
  <c r="BC38" i="3"/>
  <c r="BA38" i="3"/>
  <c r="G38" i="3"/>
  <c r="BB38" i="3" s="1"/>
  <c r="BE37" i="3"/>
  <c r="BD37" i="3"/>
  <c r="BC37" i="3"/>
  <c r="BB37" i="3"/>
  <c r="BA37" i="3"/>
  <c r="G37" i="3"/>
  <c r="BE36" i="3"/>
  <c r="BD36" i="3"/>
  <c r="BD53" i="3" s="1"/>
  <c r="H12" i="2" s="1"/>
  <c r="BC36" i="3"/>
  <c r="BA36" i="3"/>
  <c r="G36" i="3"/>
  <c r="BB36" i="3" s="1"/>
  <c r="C34" i="3"/>
  <c r="BE33" i="3"/>
  <c r="BD33" i="3"/>
  <c r="BC33" i="3"/>
  <c r="BA33" i="3"/>
  <c r="G33" i="3"/>
  <c r="BB33" i="3" s="1"/>
  <c r="BE32" i="3"/>
  <c r="BD32" i="3"/>
  <c r="BC32" i="3"/>
  <c r="BB32" i="3"/>
  <c r="BA32" i="3"/>
  <c r="G32" i="3"/>
  <c r="BE31" i="3"/>
  <c r="BD31" i="3"/>
  <c r="BC31" i="3"/>
  <c r="BA31" i="3"/>
  <c r="G31" i="3"/>
  <c r="BB31" i="3" s="1"/>
  <c r="BE30" i="3"/>
  <c r="BD30" i="3"/>
  <c r="BC30" i="3"/>
  <c r="BA30" i="3"/>
  <c r="G30" i="3"/>
  <c r="BB30" i="3" s="1"/>
  <c r="BE29" i="3"/>
  <c r="BD29" i="3"/>
  <c r="BC29" i="3"/>
  <c r="BA29" i="3"/>
  <c r="G29" i="3"/>
  <c r="BB29" i="3" s="1"/>
  <c r="BE28" i="3"/>
  <c r="BD28" i="3"/>
  <c r="BC28" i="3"/>
  <c r="BA28" i="3"/>
  <c r="G28" i="3"/>
  <c r="BB28" i="3" s="1"/>
  <c r="BE27" i="3"/>
  <c r="BD27" i="3"/>
  <c r="BC27" i="3"/>
  <c r="BA27" i="3"/>
  <c r="G27" i="3"/>
  <c r="BB27" i="3" s="1"/>
  <c r="BE26" i="3"/>
  <c r="BD26" i="3"/>
  <c r="BC26" i="3"/>
  <c r="BB26" i="3"/>
  <c r="BA26" i="3"/>
  <c r="G26" i="3"/>
  <c r="BE25" i="3"/>
  <c r="BD25" i="3"/>
  <c r="BC25" i="3"/>
  <c r="BA25" i="3"/>
  <c r="G25" i="3"/>
  <c r="BB25" i="3" s="1"/>
  <c r="BE24" i="3"/>
  <c r="BE34" i="3" s="1"/>
  <c r="I11" i="2" s="1"/>
  <c r="BD24" i="3"/>
  <c r="BC24" i="3"/>
  <c r="BB24" i="3"/>
  <c r="BA24" i="3"/>
  <c r="G24" i="3"/>
  <c r="BE23" i="3"/>
  <c r="BD23" i="3"/>
  <c r="BC23" i="3"/>
  <c r="BA23" i="3"/>
  <c r="G23" i="3"/>
  <c r="BB23" i="3" s="1"/>
  <c r="BE22" i="3"/>
  <c r="BD22" i="3"/>
  <c r="BC22" i="3"/>
  <c r="BA22" i="3"/>
  <c r="G22" i="3"/>
  <c r="BB22" i="3" s="1"/>
  <c r="BE21" i="3"/>
  <c r="BD21" i="3"/>
  <c r="BC21" i="3"/>
  <c r="BA21" i="3"/>
  <c r="BA34" i="3" s="1"/>
  <c r="E11" i="2" s="1"/>
  <c r="G21" i="3"/>
  <c r="BC19" i="3"/>
  <c r="G10" i="2" s="1"/>
  <c r="BB19" i="3"/>
  <c r="F10" i="2" s="1"/>
  <c r="C19" i="3"/>
  <c r="BE18" i="3"/>
  <c r="BE19" i="3" s="1"/>
  <c r="I10" i="2" s="1"/>
  <c r="BD18" i="3"/>
  <c r="BD19" i="3" s="1"/>
  <c r="H10" i="2" s="1"/>
  <c r="BC18" i="3"/>
  <c r="BB18" i="3"/>
  <c r="G18" i="3"/>
  <c r="G19" i="3" s="1"/>
  <c r="G16" i="3"/>
  <c r="C16" i="3"/>
  <c r="BE15" i="3"/>
  <c r="BE16" i="3" s="1"/>
  <c r="I9" i="2" s="1"/>
  <c r="BD15" i="3"/>
  <c r="BD16" i="3" s="1"/>
  <c r="H9" i="2" s="1"/>
  <c r="BC15" i="3"/>
  <c r="BC16" i="3" s="1"/>
  <c r="G9" i="2" s="1"/>
  <c r="BB15" i="3"/>
  <c r="BB16" i="3" s="1"/>
  <c r="F9" i="2" s="1"/>
  <c r="G15" i="3"/>
  <c r="BA15" i="3" s="1"/>
  <c r="BA16" i="3" s="1"/>
  <c r="E9" i="2" s="1"/>
  <c r="BE13" i="3"/>
  <c r="I8" i="2" s="1"/>
  <c r="BB13" i="3"/>
  <c r="F8" i="2" s="1"/>
  <c r="C13" i="3"/>
  <c r="BE12" i="3"/>
  <c r="BD12" i="3"/>
  <c r="BD13" i="3" s="1"/>
  <c r="H8" i="2" s="1"/>
  <c r="BC12" i="3"/>
  <c r="BC13" i="3" s="1"/>
  <c r="G8" i="2" s="1"/>
  <c r="BB12" i="3"/>
  <c r="G12" i="3"/>
  <c r="BA12" i="3" s="1"/>
  <c r="BA13" i="3" s="1"/>
  <c r="C10" i="3"/>
  <c r="BE9" i="3"/>
  <c r="BE10" i="3" s="1"/>
  <c r="I7" i="2" s="1"/>
  <c r="BD9" i="3"/>
  <c r="BC9" i="3"/>
  <c r="BB9" i="3"/>
  <c r="BA9" i="3"/>
  <c r="G9" i="3"/>
  <c r="BE8" i="3"/>
  <c r="BD8" i="3"/>
  <c r="BD10" i="3" s="1"/>
  <c r="BC8" i="3"/>
  <c r="BC10" i="3" s="1"/>
  <c r="G7" i="2" s="1"/>
  <c r="BB8" i="3"/>
  <c r="G8" i="3"/>
  <c r="G10" i="3" s="1"/>
  <c r="C4" i="3"/>
  <c r="F3" i="3"/>
  <c r="C3" i="3"/>
  <c r="H21" i="2"/>
  <c r="G20" i="2"/>
  <c r="I20" i="2" s="1"/>
  <c r="B14" i="2"/>
  <c r="A14" i="2"/>
  <c r="B13" i="2"/>
  <c r="A13" i="2"/>
  <c r="B12" i="2"/>
  <c r="A12" i="2"/>
  <c r="B11" i="2"/>
  <c r="A11" i="2"/>
  <c r="B10" i="2"/>
  <c r="A10" i="2"/>
  <c r="B9" i="2"/>
  <c r="A9" i="2"/>
  <c r="E8" i="2"/>
  <c r="B8" i="2"/>
  <c r="A8" i="2"/>
  <c r="H7" i="2"/>
  <c r="B7" i="2"/>
  <c r="A7" i="2"/>
  <c r="C2" i="2"/>
  <c r="C1" i="2"/>
  <c r="F34" i="1"/>
  <c r="F33" i="1"/>
  <c r="F31" i="1"/>
  <c r="G22" i="1"/>
  <c r="G21" i="1" s="1"/>
  <c r="G8" i="1"/>
  <c r="BB79" i="3" l="1"/>
  <c r="F13" i="2" s="1"/>
  <c r="BB83" i="3"/>
  <c r="F14" i="2" s="1"/>
  <c r="BA18" i="3"/>
  <c r="BA19" i="3" s="1"/>
  <c r="E10" i="2" s="1"/>
  <c r="BC83" i="3"/>
  <c r="G14" i="2" s="1"/>
  <c r="BB10" i="3"/>
  <c r="F7" i="2" s="1"/>
  <c r="BC34" i="3"/>
  <c r="G11" i="2" s="1"/>
  <c r="G15" i="2" s="1"/>
  <c r="C14" i="1" s="1"/>
  <c r="BC53" i="3"/>
  <c r="G12" i="2" s="1"/>
  <c r="BA53" i="3"/>
  <c r="E12" i="2" s="1"/>
  <c r="BE53" i="3"/>
  <c r="I12" i="2" s="1"/>
  <c r="I15" i="2" s="1"/>
  <c r="C20" i="1" s="1"/>
  <c r="G53" i="3"/>
  <c r="BD83" i="3"/>
  <c r="H14" i="2" s="1"/>
  <c r="G34" i="3"/>
  <c r="BB21" i="3"/>
  <c r="BB34" i="3" s="1"/>
  <c r="F11" i="2" s="1"/>
  <c r="F15" i="2" s="1"/>
  <c r="C17" i="1" s="1"/>
  <c r="H15" i="2"/>
  <c r="C15" i="1" s="1"/>
  <c r="BB53" i="3"/>
  <c r="F12" i="2" s="1"/>
  <c r="G79" i="3"/>
  <c r="BD79" i="3"/>
  <c r="H13" i="2" s="1"/>
  <c r="G13" i="3"/>
  <c r="BD34" i="3"/>
  <c r="H11" i="2" s="1"/>
  <c r="G83" i="3"/>
  <c r="BA8" i="3"/>
  <c r="BA10" i="3" s="1"/>
  <c r="E7" i="2" s="1"/>
  <c r="E15" i="2" l="1"/>
  <c r="C16" i="1" s="1"/>
  <c r="C18" i="1" s="1"/>
  <c r="C21" i="1" s="1"/>
  <c r="C22" i="1" s="1"/>
</calcChain>
</file>

<file path=xl/sharedStrings.xml><?xml version="1.0" encoding="utf-8"?>
<sst xmlns="http://schemas.openxmlformats.org/spreadsheetml/2006/main" count="306" uniqueCount="211">
  <si>
    <t>KRYCÍ LIST ROZPOČTU</t>
  </si>
  <si>
    <t>Objekt :</t>
  </si>
  <si>
    <t>Název objektu :</t>
  </si>
  <si>
    <t>JKSO :</t>
  </si>
  <si>
    <t>Stavba :</t>
  </si>
  <si>
    <t>Název stavby :</t>
  </si>
  <si>
    <t>SKP :</t>
  </si>
  <si>
    <t>Rekonstrukce části objektu č.p. 44 - Občanská zálo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</si>
  <si>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</si>
  <si>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</si>
  <si>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</si>
  <si>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</si>
  <si>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</si>
  <si>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</si>
  <si>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</si>
  <si>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</si>
  <si>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</si>
  <si>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</si>
  <si>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</si>
  <si>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</si>
  <si>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</si>
  <si>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</si>
  <si>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</si>
  <si>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</si>
  <si>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</si>
  <si>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</si>
  <si>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</si>
  <si>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</si>
  <si>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</si>
  <si>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</si>
  <si>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</si>
  <si>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</si>
  <si>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</si>
  <si>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</si>
  <si>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</si>
  <si>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</si>
  <si>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</si>
  <si>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</si>
  <si>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</si>
  <si>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</si>
  <si>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</si>
  <si>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</si>
  <si>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</si>
  <si>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</si>
  <si>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/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</si>
  <si>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</si>
  <si>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</si>
  <si>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</si>
  <si>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</si>
  <si>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</si>
  <si>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</si>
  <si>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</si>
  <si>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</si>
  <si>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</si>
  <si>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</si>
  <si>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</si>
  <si>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</si>
  <si>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</si>
  <si>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Položkový rozpočet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</si>
  <si>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</si>
  <si>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</si>
  <si>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</si>
  <si>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</si>
  <si>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</si>
  <si>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</si>
  <si>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</si>
  <si>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</si>
  <si>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3</t>
  </si>
  <si>
    <t>Svislé a kompletní konstrukce</t>
  </si>
  <si>
    <t>386 94-2112.R00</t>
  </si>
  <si>
    <t>Montáž odlučovačů tuků velikosti T 3 nebo T 4</t>
  </si>
  <si>
    <t>kus</t>
  </si>
  <si>
    <t>562-41551</t>
  </si>
  <si>
    <t>Odlučovač tuků plastový volně stojící NS4</t>
  </si>
  <si>
    <t>Celkem za</t>
  </si>
  <si>
    <t>63</t>
  </si>
  <si>
    <t>Podlahy a podlahové konstrukce</t>
  </si>
  <si>
    <t>1</t>
  </si>
  <si>
    <t>Vybourání  podkladního betonu zřízení nové mazaniny</t>
  </si>
  <si>
    <t>m2</t>
  </si>
  <si>
    <t>8</t>
  </si>
  <si>
    <t>Trubní vedení</t>
  </si>
  <si>
    <t>892 85-5112.R00</t>
  </si>
  <si>
    <t>Kontrola kanalizace TV kamerou do 50 m</t>
  </si>
  <si>
    <t>m</t>
  </si>
  <si>
    <t>97</t>
  </si>
  <si>
    <t>Prorážení otvorů</t>
  </si>
  <si>
    <t>972 05-4141.R00</t>
  </si>
  <si>
    <t>Vybourání otv. stropy ŽB pl. 0,0225 m2, tl. 15 cm</t>
  </si>
  <si>
    <t>721</t>
  </si>
  <si>
    <t>Vnitřní kanalizace</t>
  </si>
  <si>
    <t>721 22-5204.R00</t>
  </si>
  <si>
    <t>Uzávěrka zápach.snerez suchá DN 100</t>
  </si>
  <si>
    <t>721 17-6102.R00</t>
  </si>
  <si>
    <t>Potrubí HT připojovací D 40 x 1,8 mm</t>
  </si>
  <si>
    <t>721 17-6222.R00</t>
  </si>
  <si>
    <t>Potrubí KG svodné (ležaté) v zemi D 110 x 3,2 mm</t>
  </si>
  <si>
    <t>721 29-0111.R00</t>
  </si>
  <si>
    <t>Zkouška těsnosti kanalizace vodou DN 125</t>
  </si>
  <si>
    <t>998 72-1101.R00</t>
  </si>
  <si>
    <t>Přesun hmot pro vnitřní kanalizaci, výšky do 6 m</t>
  </si>
  <si>
    <t>t</t>
  </si>
  <si>
    <t>721 17-6103.R00</t>
  </si>
  <si>
    <t>Potrubí HT připojovací D 50 x 1,8 mm</t>
  </si>
  <si>
    <t>721 17-6105.R00</t>
  </si>
  <si>
    <t>Potrubí HT připojovací D 110 x 2,7 mm</t>
  </si>
  <si>
    <t>721 17-6104.R00</t>
  </si>
  <si>
    <t>Potrubí HT připojovací D 75 x 1,9 mm</t>
  </si>
  <si>
    <t>721 10-0010.RAA</t>
  </si>
  <si>
    <t>Oprava potrubí novodur - vsazení odbočky do průměru 110 mm, pročištění odpadu</t>
  </si>
  <si>
    <t>721 17-1808.R00</t>
  </si>
  <si>
    <t>Demontáž potrubí z PVC do D 114 mm</t>
  </si>
  <si>
    <t>721 19-4104.R00</t>
  </si>
  <si>
    <t>Vyvedení odpadních výpustek D 40 x 1,8</t>
  </si>
  <si>
    <t>721 19-4109.R00</t>
  </si>
  <si>
    <t>Vyvedení odpadních výpustek D 110 x 2,3</t>
  </si>
  <si>
    <t>721 19-4105.R00</t>
  </si>
  <si>
    <t>Vyvedení odpadních výpustek D 50 x 1,8</t>
  </si>
  <si>
    <t>722</t>
  </si>
  <si>
    <t>Vnitřní vodovod</t>
  </si>
  <si>
    <t>722 17-0801.R00</t>
  </si>
  <si>
    <t>Demontáž rozvodů vody z plastů do D 32</t>
  </si>
  <si>
    <t>722 29-0234.R00</t>
  </si>
  <si>
    <t>Proplach a dezinfekce vodovod.potrubí DN 80</t>
  </si>
  <si>
    <t>722 23-5113.R00</t>
  </si>
  <si>
    <t>Kohout kulový, vnitř.-vnitř.z. DN 25</t>
  </si>
  <si>
    <t>722 23-5112.R00</t>
  </si>
  <si>
    <t>Kohout kulový, vnitř.-vnitř.z. DN 20</t>
  </si>
  <si>
    <t>722 20-2217.R00</t>
  </si>
  <si>
    <t>Nástěnka  PP-R  D 25xR3/4</t>
  </si>
  <si>
    <t>722 20-2215.R00</t>
  </si>
  <si>
    <t>Nástěnka  PP-R  D 20xR1/2 L</t>
  </si>
  <si>
    <t>722 23-5111.R00</t>
  </si>
  <si>
    <t>Kohout kulový, vnitř.-vnitř.z.  DN 15</t>
  </si>
  <si>
    <t>722 28-0106.R00</t>
  </si>
  <si>
    <t>Tlaková zkouška vodovodního potrubí DN 32</t>
  </si>
  <si>
    <t>998 72-2101.R00</t>
  </si>
  <si>
    <t>Přesun hmot pro vnitřní vodovod, výšky do 6 m</t>
  </si>
  <si>
    <t>722 17-2311.R00</t>
  </si>
  <si>
    <t>Potrubí z PPR Instaplast, studená, D 20x2,8 mm</t>
  </si>
  <si>
    <t>722 17-2313.R00</t>
  </si>
  <si>
    <t>Potrubí z PPR Instaplast, studená, D 32x4,4 mm</t>
  </si>
  <si>
    <t>722 17-2331.R00</t>
  </si>
  <si>
    <t>Potrubí z PPR Instaplast, teplá, D 20x3,4 mm</t>
  </si>
  <si>
    <t>722 17-2332.R00</t>
  </si>
  <si>
    <t>Potrubí z PPR Instaplast, teplá, D 25x4,2 mm</t>
  </si>
  <si>
    <t>722 18-1211.RT7</t>
  </si>
  <si>
    <t>Izolace návleková MIRELON PRO tl. stěny 6 mm vnitřní průměr 22 mm</t>
  </si>
  <si>
    <t>722 18-1211.RU1</t>
  </si>
  <si>
    <t>Izolace návleková MIRELON PRO tl. stěny 6 mm vnitřní průměr 32 mm</t>
  </si>
  <si>
    <t>722 18-1212.RT7</t>
  </si>
  <si>
    <t>Izolace návleková MIRELON PRO tl. stěny 9 mm vnitřní průměr 22 mm</t>
  </si>
  <si>
    <t>722 18-1212.RT8</t>
  </si>
  <si>
    <t>Izolace návleková MIRELON PRO tl. stěny 9 mm vnitřní průměr 25 mm</t>
  </si>
  <si>
    <t>725</t>
  </si>
  <si>
    <t>Zařizovací předměty</t>
  </si>
  <si>
    <t>725 11-1241.R00</t>
  </si>
  <si>
    <t>Nádrž splachovací  vysokopolož.6 l, bílá</t>
  </si>
  <si>
    <t>soubor</t>
  </si>
  <si>
    <t>725 01-9101.R00</t>
  </si>
  <si>
    <t>Výlevka stojící s plastovou mřížkou</t>
  </si>
  <si>
    <t>725 01-3128.R00</t>
  </si>
  <si>
    <t>Kloz.kombi  ZTP,nádrž s arm.odpad svislý,bílý vč.</t>
  </si>
  <si>
    <t>725 01-2125.RT1</t>
  </si>
  <si>
    <t>Klozet bez nádrže , hlub. splach.,odpad svislý včetně sedátka v bílé barvě</t>
  </si>
  <si>
    <t>725 01-6125.R00</t>
  </si>
  <si>
    <t>Urinál odsávací , ovládání autom, bílý</t>
  </si>
  <si>
    <t>725 01-7162.R00</t>
  </si>
  <si>
    <t>Umyvadlo na šrouby  , 55 x 45 cm, bílé</t>
  </si>
  <si>
    <t>725 01-7168.R00</t>
  </si>
  <si>
    <t>Kryt sifonu umyvadel, bílý</t>
  </si>
  <si>
    <t>725 01-7163.R00</t>
  </si>
  <si>
    <t>Umyvadlo na šrouby  , 60 x 49 cm, bílé</t>
  </si>
  <si>
    <t>725 21-2370.R00</t>
  </si>
  <si>
    <t>Umyvadlo pro invalidy, se zápachovou uzávěrkou</t>
  </si>
  <si>
    <t>725 33-4301.RT1</t>
  </si>
  <si>
    <t>Nálevka se sifonem PP , DN 32 pro poj.ventily rozměry 78x55 mm,výška 100 mm</t>
  </si>
  <si>
    <t>551-62420.A</t>
  </si>
  <si>
    <t>zápachová uzávěrka pro myčky DN50</t>
  </si>
  <si>
    <t>725 11-0811.R00</t>
  </si>
  <si>
    <t>Demontáž klozetů splachovacích</t>
  </si>
  <si>
    <t>725 12-2817.R00</t>
  </si>
  <si>
    <t>Demontáž pisoárů bez nádrže + 1 záchodkem</t>
  </si>
  <si>
    <t>725 21-0821.R00</t>
  </si>
  <si>
    <t>Demontáž umyvadel bez výtokových armatur</t>
  </si>
  <si>
    <t>725 82-0801.R00</t>
  </si>
  <si>
    <t>Demontáž baterie nástěnné do G 3/4</t>
  </si>
  <si>
    <t>725 85-0800.R00</t>
  </si>
  <si>
    <t>Demontáž ventilu odpadního</t>
  </si>
  <si>
    <t>725 81-0811.R00</t>
  </si>
  <si>
    <t>Demontáž ventilu výtokového nástěnného</t>
  </si>
  <si>
    <t>725 81-0402.R00</t>
  </si>
  <si>
    <t>Ventil rohový G1/2</t>
  </si>
  <si>
    <t>725 82-3111.R00</t>
  </si>
  <si>
    <t>Baterie umyvadlová stoján. ruční, bez otvír.odpadu</t>
  </si>
  <si>
    <t>725 82-3613.R00</t>
  </si>
  <si>
    <t>Baterie umyvadlová stojánk.samouzavírací,regulační</t>
  </si>
  <si>
    <t>725 83-5111.RT1</t>
  </si>
  <si>
    <t>Baterie vanová nástěnná ruční, bez příslušenství standardní</t>
  </si>
  <si>
    <t>541-32242.1</t>
  </si>
  <si>
    <t>Ohřívač vody elektrický zásobníkový 80 L</t>
  </si>
  <si>
    <t>725 61-9101.R00</t>
  </si>
  <si>
    <t>Montáž plynových sporáků svítiplyn/metan</t>
  </si>
  <si>
    <t>plyn,ohřívák 200 L, odtah do komína, vč. odkouř</t>
  </si>
  <si>
    <t>ks</t>
  </si>
  <si>
    <t>732</t>
  </si>
  <si>
    <t>Strojovny</t>
  </si>
  <si>
    <t>732 21-9301.R00</t>
  </si>
  <si>
    <t>Montáž ohříváků vody stojat.kombinovaných do 200 l</t>
  </si>
  <si>
    <t>732 42-1413.R10</t>
  </si>
  <si>
    <t>Čerpadlo cirkulace 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</si>
</sst>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&quot; Kč&quot;"/>
    <numFmt numFmtId="166" formatCode="0.0"/>
  </numFmts>
  <fonts count="14" x14ac:knownFonts="1"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16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3" fillId="0" borderId="0"/>
  </cellStyleXfs>
  <cellXfs count="133">
    <xf numFmtId="0" fontId="0" fillId="0" borderId="0" xfId="0"/>
    <xf numFmtId="0" fontId="0" fillId="0" borderId="1" xfId="0" applyFont="1" applyBorder="1"/>
    <xf numFmtId="0" fontId="0" fillId="0" borderId="2" xfId="0" applyBorder="1"/>
    <xf numFmtId="0" fontId="0" fillId="0" borderId="3" xfId="0" applyFont="1" applyBorder="1"/>
    <xf numFmtId="49" fontId="2" fillId="2" borderId="4" xfId="0" applyNumberFormat="1" applyFont="1" applyFill="1" applyBorder="1"/>
    <xf numFmtId="49" fontId="0" fillId="2" borderId="5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5" xfId="0" applyBorder="1"/>
    <xf numFmtId="49" fontId="0" fillId="0" borderId="4" xfId="0" applyNumberFormat="1" applyBorder="1" applyAlignment="1">
      <alignment horizontal="left"/>
    </xf>
    <xf numFmtId="0" fontId="0" fillId="0" borderId="1" xfId="0" applyFont="1" applyBorder="1"/>
    <xf numFmtId="0" fontId="0" fillId="0" borderId="3" xfId="0" applyBorder="1"/>
    <xf numFmtId="0" fontId="0" fillId="0" borderId="2" xfId="0" applyBorder="1"/>
    <xf numFmtId="0" fontId="0" fillId="0" borderId="0" xfId="0"/>
    <xf numFmtId="3" fontId="0" fillId="0" borderId="2" xfId="0" applyNumberFormat="1" applyBorder="1"/>
    <xf numFmtId="0" fontId="0" fillId="0" borderId="7" xfId="0" applyFont="1" applyBorder="1"/>
    <xf numFmtId="0" fontId="0" fillId="0" borderId="8" xfId="0" applyBorder="1"/>
    <xf numFmtId="0" fontId="0" fillId="0" borderId="6" xfId="0" applyBorder="1"/>
    <xf numFmtId="0" fontId="0" fillId="0" borderId="4" xfId="0" applyFont="1" applyBorder="1"/>
    <xf numFmtId="3" fontId="0" fillId="0" borderId="0" xfId="0" applyNumberFormat="1"/>
    <xf numFmtId="0" fontId="5" fillId="0" borderId="7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11" xfId="0" applyBorder="1"/>
    <xf numFmtId="0" fontId="0" fillId="0" borderId="12" xfId="0" applyFont="1" applyBorder="1"/>
    <xf numFmtId="3" fontId="0" fillId="0" borderId="9" xfId="0" applyNumberFormat="1" applyBorder="1"/>
    <xf numFmtId="0" fontId="0" fillId="0" borderId="7" xfId="0" applyBorder="1"/>
    <xf numFmtId="3" fontId="0" fillId="0" borderId="8" xfId="0" applyNumberFormat="1" applyBorder="1"/>
    <xf numFmtId="0" fontId="0" fillId="0" borderId="9" xfId="0" applyFont="1" applyBorder="1"/>
    <xf numFmtId="0" fontId="0" fillId="0" borderId="13" xfId="0" applyFont="1" applyBorder="1"/>
    <xf numFmtId="3" fontId="0" fillId="0" borderId="14" xfId="0" applyNumberFormat="1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" xfId="0" applyBorder="1" applyAlignment="1">
      <alignment horizontal="right"/>
    </xf>
    <xf numFmtId="165" fontId="0" fillId="0" borderId="8" xfId="0" applyNumberFormat="1" applyBorder="1"/>
    <xf numFmtId="165" fontId="0" fillId="0" borderId="0" xfId="0" applyNumberFormat="1" applyBorder="1"/>
    <xf numFmtId="0" fontId="6" fillId="0" borderId="7" xfId="0" applyFont="1" applyBorder="1"/>
    <xf numFmtId="0" fontId="6" fillId="0" borderId="8" xfId="0" applyFont="1" applyBorder="1"/>
    <xf numFmtId="165" fontId="6" fillId="0" borderId="8" xfId="0" applyNumberFormat="1" applyFont="1" applyBorder="1"/>
    <xf numFmtId="0" fontId="6" fillId="0" borderId="15" xfId="0" applyFont="1" applyBorder="1"/>
    <xf numFmtId="0" fontId="6" fillId="0" borderId="0" xfId="0" applyFont="1"/>
    <xf numFmtId="0" fontId="0" fillId="0" borderId="0" xfId="0" applyFont="1" applyAlignment="1"/>
    <xf numFmtId="0" fontId="0" fillId="0" borderId="0" xfId="0" applyAlignment="1">
      <alignment wrapText="1"/>
    </xf>
    <xf numFmtId="0" fontId="3" fillId="0" borderId="0" xfId="1" applyFont="1" applyBorder="1"/>
    <xf numFmtId="0" fontId="13" fillId="0" borderId="0" xfId="1" applyBorder="1"/>
    <xf numFmtId="0" fontId="13" fillId="0" borderId="0" xfId="1" applyBorder="1" applyAlignment="1">
      <alignment horizontal="right"/>
    </xf>
    <xf numFmtId="0" fontId="0" fillId="0" borderId="0" xfId="1" applyFont="1" applyBorder="1"/>
    <xf numFmtId="0" fontId="0" fillId="0" borderId="0" xfId="0" applyBorder="1" applyAlignment="1">
      <alignment horizontal="left"/>
    </xf>
    <xf numFmtId="0" fontId="0" fillId="0" borderId="0" xfId="0" applyBorder="1"/>
    <xf numFmtId="49" fontId="5" fillId="0" borderId="7" xfId="0" applyNumberFormat="1" applyFont="1" applyBorder="1"/>
    <xf numFmtId="0" fontId="5" fillId="0" borderId="8" xfId="0" applyFont="1" applyBorder="1"/>
    <xf numFmtId="0" fontId="5" fillId="0" borderId="6" xfId="0" applyFont="1" applyBorder="1"/>
    <xf numFmtId="0" fontId="5" fillId="0" borderId="14" xfId="0" applyFont="1" applyBorder="1"/>
    <xf numFmtId="49" fontId="8" fillId="0" borderId="4" xfId="0" applyNumberFormat="1" applyFont="1" applyBorder="1"/>
    <xf numFmtId="0" fontId="8" fillId="0" borderId="0" xfId="0" applyFont="1" applyBorder="1"/>
    <xf numFmtId="0" fontId="0" fillId="0" borderId="0" xfId="0" applyBorder="1"/>
    <xf numFmtId="3" fontId="0" fillId="0" borderId="5" xfId="0" applyNumberFormat="1" applyFont="1" applyBorder="1"/>
    <xf numFmtId="3" fontId="0" fillId="0" borderId="11" xfId="0" applyNumberFormat="1" applyFont="1" applyBorder="1"/>
    <xf numFmtId="0" fontId="5" fillId="0" borderId="7" xfId="0" applyFont="1" applyBorder="1"/>
    <xf numFmtId="3" fontId="5" fillId="0" borderId="6" xfId="0" applyNumberFormat="1" applyFont="1" applyBorder="1"/>
    <xf numFmtId="3" fontId="5" fillId="0" borderId="14" xfId="0" applyNumberFormat="1" applyFont="1" applyBorder="1"/>
    <xf numFmtId="0" fontId="5" fillId="0" borderId="0" xfId="0" applyFont="1"/>
    <xf numFmtId="0" fontId="0" fillId="0" borderId="0" xfId="0"/>
    <xf numFmtId="0" fontId="0" fillId="0" borderId="6" xfId="0" applyBorder="1"/>
    <xf numFmtId="0" fontId="5" fillId="0" borderId="14" xfId="0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0" fontId="5" fillId="0" borderId="6" xfId="0" applyFont="1" applyBorder="1" applyAlignment="1">
      <alignment horizontal="center"/>
    </xf>
    <xf numFmtId="4" fontId="4" fillId="0" borderId="8" xfId="0" applyNumberFormat="1" applyFont="1" applyBorder="1" applyAlignment="1">
      <alignment horizontal="right"/>
    </xf>
    <xf numFmtId="4" fontId="4" fillId="0" borderId="6" xfId="0" applyNumberFormat="1" applyFont="1" applyBorder="1" applyAlignment="1">
      <alignment horizontal="right"/>
    </xf>
    <xf numFmtId="0" fontId="0" fillId="0" borderId="13" xfId="0" applyFont="1" applyBorder="1"/>
    <xf numFmtId="0" fontId="0" fillId="0" borderId="12" xfId="0" applyFont="1" applyBorder="1"/>
    <xf numFmtId="0" fontId="0" fillId="0" borderId="15" xfId="0" applyFont="1" applyBorder="1"/>
    <xf numFmtId="3" fontId="0" fillId="0" borderId="9" xfId="0" applyNumberFormat="1" applyFont="1" applyBorder="1" applyAlignment="1">
      <alignment horizontal="right"/>
    </xf>
    <xf numFmtId="166" fontId="0" fillId="0" borderId="14" xfId="0" applyNumberFormat="1" applyFont="1" applyBorder="1" applyAlignment="1">
      <alignment horizontal="right"/>
    </xf>
    <xf numFmtId="3" fontId="0" fillId="0" borderId="15" xfId="0" applyNumberFormat="1" applyFont="1" applyBorder="1" applyAlignment="1">
      <alignment horizontal="right"/>
    </xf>
    <xf numFmtId="4" fontId="0" fillId="0" borderId="12" xfId="0" applyNumberFormat="1" applyFont="1" applyBorder="1" applyAlignment="1">
      <alignment horizontal="right"/>
    </xf>
    <xf numFmtId="0" fontId="0" fillId="0" borderId="7" xfId="0" applyBorder="1"/>
    <xf numFmtId="0" fontId="0" fillId="0" borderId="8" xfId="0" applyBorder="1"/>
    <xf numFmtId="4" fontId="0" fillId="0" borderId="6" xfId="0" applyNumberFormat="1" applyBorder="1"/>
    <xf numFmtId="4" fontId="0" fillId="0" borderId="7" xfId="0" applyNumberFormat="1" applyBorder="1"/>
    <xf numFmtId="4" fontId="0" fillId="0" borderId="8" xfId="0" applyNumberFormat="1" applyBorder="1"/>
    <xf numFmtId="0" fontId="13" fillId="0" borderId="0" xfId="1"/>
    <xf numFmtId="0" fontId="13" fillId="0" borderId="0" xfId="1" applyAlignment="1">
      <alignment horizontal="right"/>
    </xf>
    <xf numFmtId="0" fontId="13" fillId="0" borderId="0" xfId="1"/>
    <xf numFmtId="0" fontId="10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11" fillId="0" borderId="0" xfId="1" applyFont="1" applyAlignment="1">
      <alignment horizontal="right"/>
    </xf>
    <xf numFmtId="0" fontId="3" fillId="0" borderId="0" xfId="1" applyFont="1" applyBorder="1"/>
    <xf numFmtId="0" fontId="13" fillId="0" borderId="0" xfId="1" applyBorder="1"/>
    <xf numFmtId="0" fontId="8" fillId="0" borderId="0" xfId="1" applyFont="1" applyBorder="1" applyAlignment="1">
      <alignment horizontal="right"/>
    </xf>
    <xf numFmtId="0" fontId="13" fillId="0" borderId="0" xfId="1" applyBorder="1" applyAlignment="1">
      <alignment horizontal="left"/>
    </xf>
    <xf numFmtId="0" fontId="8" fillId="0" borderId="0" xfId="1" applyFont="1"/>
    <xf numFmtId="0" fontId="0" fillId="0" borderId="0" xfId="1" applyFont="1"/>
    <xf numFmtId="0" fontId="13" fillId="0" borderId="0" xfId="1" applyAlignment="1">
      <alignment horizontal="right"/>
    </xf>
    <xf numFmtId="0" fontId="13" fillId="0" borderId="0" xfId="1" applyAlignment="1"/>
    <xf numFmtId="49" fontId="4" fillId="0" borderId="14" xfId="1" applyNumberFormat="1" applyFont="1" applyBorder="1"/>
    <xf numFmtId="0" fontId="4" fillId="0" borderId="6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4" fillId="0" borderId="14" xfId="1" applyFont="1" applyBorder="1" applyAlignment="1">
      <alignment horizontal="center"/>
    </xf>
    <xf numFmtId="0" fontId="5" fillId="0" borderId="11" xfId="1" applyFont="1" applyBorder="1" applyAlignment="1">
      <alignment horizontal="center"/>
    </xf>
    <xf numFmtId="49" fontId="5" fillId="0" borderId="11" xfId="1" applyNumberFormat="1" applyFont="1" applyBorder="1" applyAlignment="1">
      <alignment horizontal="left"/>
    </xf>
    <xf numFmtId="0" fontId="5" fillId="0" borderId="11" xfId="1" applyFont="1" applyBorder="1"/>
    <xf numFmtId="0" fontId="13" fillId="0" borderId="11" xfId="1" applyBorder="1" applyAlignment="1">
      <alignment horizontal="center"/>
    </xf>
    <xf numFmtId="0" fontId="13" fillId="0" borderId="11" xfId="1" applyBorder="1" applyAlignment="1">
      <alignment horizontal="right"/>
    </xf>
    <xf numFmtId="0" fontId="13" fillId="0" borderId="11" xfId="1" applyBorder="1"/>
    <xf numFmtId="0" fontId="13" fillId="0" borderId="0" xfId="1"/>
    <xf numFmtId="0" fontId="12" fillId="0" borderId="0" xfId="1" applyFont="1"/>
    <xf numFmtId="0" fontId="0" fillId="0" borderId="11" xfId="1" applyFont="1" applyBorder="1" applyAlignment="1">
      <alignment horizontal="center"/>
    </xf>
    <xf numFmtId="49" fontId="7" fillId="0" borderId="11" xfId="1" applyNumberFormat="1" applyFont="1" applyBorder="1" applyAlignment="1">
      <alignment horizontal="left"/>
    </xf>
    <xf numFmtId="0" fontId="7" fillId="0" borderId="11" xfId="1" applyFont="1" applyBorder="1" applyAlignment="1">
      <alignment wrapText="1"/>
    </xf>
    <xf numFmtId="49" fontId="7" fillId="0" borderId="11" xfId="1" applyNumberFormat="1" applyFont="1" applyBorder="1" applyAlignment="1">
      <alignment horizontal="center" shrinkToFit="1"/>
    </xf>
    <xf numFmtId="4" fontId="7" fillId="0" borderId="11" xfId="1" applyNumberFormat="1" applyFont="1" applyBorder="1" applyAlignment="1">
      <alignment horizontal="right"/>
    </xf>
    <xf numFmtId="4" fontId="7" fillId="0" borderId="11" xfId="1" applyNumberFormat="1" applyFont="1" applyBorder="1"/>
    <xf numFmtId="0" fontId="13" fillId="0" borderId="9" xfId="1" applyBorder="1" applyAlignment="1">
      <alignment horizontal="center"/>
    </xf>
    <xf numFmtId="49" fontId="3" fillId="0" borderId="9" xfId="1" applyNumberFormat="1" applyFont="1" applyBorder="1" applyAlignment="1">
      <alignment horizontal="left"/>
    </xf>
    <xf numFmtId="0" fontId="3" fillId="0" borderId="9" xfId="1" applyFont="1" applyBorder="1"/>
    <xf numFmtId="4" fontId="13" fillId="0" borderId="9" xfId="1" applyNumberFormat="1" applyBorder="1" applyAlignment="1">
      <alignment horizontal="right"/>
    </xf>
    <xf numFmtId="4" fontId="5" fillId="0" borderId="9" xfId="1" applyNumberFormat="1" applyFont="1" applyBorder="1"/>
    <xf numFmtId="3" fontId="13" fillId="0" borderId="0" xfId="1" applyNumberFormat="1"/>
    <xf numFmtId="0" fontId="5" fillId="0" borderId="6" xfId="0" applyFont="1" applyBorder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1" fillId="0" borderId="10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right"/>
    </xf>
    <xf numFmtId="0" fontId="0" fillId="0" borderId="5" xfId="1" applyFont="1" applyBorder="1" applyAlignment="1">
      <alignment horizontal="center"/>
    </xf>
    <xf numFmtId="0" fontId="0" fillId="0" borderId="0" xfId="1" applyFont="1" applyBorder="1" applyAlignment="1">
      <alignment horizontal="left"/>
    </xf>
    <xf numFmtId="49" fontId="1" fillId="0" borderId="0" xfId="0" applyNumberFormat="1" applyFont="1" applyBorder="1" applyAlignment="1">
      <alignment horizontal="center"/>
    </xf>
    <xf numFmtId="0" fontId="9" fillId="0" borderId="0" xfId="1" applyFont="1" applyBorder="1" applyAlignment="1">
      <alignment horizontal="center"/>
    </xf>
    <xf numFmtId="49" fontId="0" fillId="0" borderId="5" xfId="1" applyNumberFormat="1" applyFont="1" applyBorder="1" applyAlignment="1">
      <alignment horizontal="center"/>
    </xf>
    <xf numFmtId="0" fontId="13" fillId="0" borderId="0" xfId="1" applyBorder="1" applyAlignment="1">
      <alignment horizontal="center" shrinkToFit="1"/>
    </xf>
  </cellXfs>
  <cellStyles count="2">
    <cellStyle name="Normální" xfId="0" builtinId="0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5"/>
  <sheetViews>
    <sheetView topLeftCell="A13" zoomScaleNormal="100" workbookViewId="0">
      <selection activeCell="B37" sqref="B37:G45"/>
    </sheetView>
  </sheetViews>
  <sheetFormatPr defaultRowHeight="13.2" x14ac:dyDescent="0.25"/>
  <cols>
    <col min="1" max="1" width="2"/>
    <col min="2" max="2" width="15"/>
    <col min="3" max="3" width="15.88671875"/>
    <col min="4" max="4" width="14.5546875"/>
    <col min="5" max="5" width="12.5546875"/>
    <col min="6" max="6" width="19.6640625"/>
    <col min="7" max="7" width="14.109375"/>
    <col min="8" max="1025" width="8.77734375"/>
  </cols>
  <sheetData>
    <row r="1" spans="1:57" ht="21.75" customHeight="1" x14ac:dyDescent="0.3">
      <c r="A1" s="122" t="s">
        <v>0</v>
      </c>
      <c r="B1" s="122"/>
      <c r="C1" s="122"/>
      <c r="D1" s="122"/>
      <c r="E1" s="122"/>
      <c r="F1" s="122"/>
      <c r="G1" s="122"/>
    </row>
    <row r="2" spans="1:57" ht="15" customHeight="1" x14ac:dyDescent="0.25"/>
    <row r="3" spans="1:57" ht="12.9" customHeight="1" x14ac:dyDescent="0.25">
      <c r="A3" s="1" t="s">
        <v>1</v>
      </c>
      <c r="B3" s="2"/>
      <c r="C3" s="3" t="s">
        <v>2</v>
      </c>
      <c r="D3" s="3"/>
      <c r="E3" s="3"/>
      <c r="F3" s="3" t="s">
        <v>3</v>
      </c>
      <c r="G3" s="2"/>
    </row>
    <row r="4" spans="1:57" ht="12.9" customHeight="1" x14ac:dyDescent="0.3">
      <c r="A4" s="4"/>
      <c r="B4" s="5"/>
      <c r="C4" s="6"/>
      <c r="D4" s="7"/>
      <c r="E4" s="7"/>
      <c r="F4" s="8"/>
      <c r="G4" s="9"/>
    </row>
    <row r="5" spans="1:57" ht="12.9" customHeight="1" x14ac:dyDescent="0.25">
      <c r="A5" s="1" t="s">
        <v>4</v>
      </c>
      <c r="B5" s="2"/>
      <c r="C5" s="3" t="s">
        <v>5</v>
      </c>
      <c r="D5" s="3"/>
      <c r="E5" s="3"/>
      <c r="F5" s="1" t="s">
        <v>6</v>
      </c>
      <c r="G5" s="2"/>
    </row>
    <row r="6" spans="1:57" ht="12.9" customHeight="1" x14ac:dyDescent="0.3">
      <c r="A6" s="4"/>
      <c r="B6" s="5"/>
      <c r="C6" s="6" t="s">
        <v>7</v>
      </c>
      <c r="D6" s="7"/>
      <c r="E6" s="7"/>
      <c r="F6" s="10"/>
      <c r="G6" s="9"/>
    </row>
    <row r="7" spans="1:57" x14ac:dyDescent="0.25">
      <c r="A7" s="1" t="s">
        <v>8</v>
      </c>
      <c r="B7" s="3"/>
      <c r="C7" s="123"/>
      <c r="D7" s="123"/>
      <c r="E7" s="11" t="s">
        <v>9</v>
      </c>
      <c r="F7" s="12"/>
      <c r="G7" s="13">
        <v>0</v>
      </c>
      <c r="H7" s="14"/>
      <c r="I7" s="14"/>
    </row>
    <row r="8" spans="1:57" x14ac:dyDescent="0.25">
      <c r="A8" s="1" t="s">
        <v>10</v>
      </c>
      <c r="B8" s="3"/>
      <c r="C8" s="123"/>
      <c r="D8" s="123"/>
      <c r="E8" s="1" t="s">
        <v>11</v>
      </c>
      <c r="F8" s="3"/>
      <c r="G8" s="15">
        <f>IF(PocetMJ=0,0,ROUND((F30+F32)/PocetMJ,1))</f>
        <v>0</v>
      </c>
    </row>
    <row r="9" spans="1:57" x14ac:dyDescent="0.25">
      <c r="A9" s="16" t="s">
        <v>12</v>
      </c>
      <c r="B9" s="17"/>
      <c r="C9" s="17"/>
      <c r="D9" s="17"/>
      <c r="E9" s="16" t="s">
        <v>13</v>
      </c>
      <c r="F9" s="17"/>
      <c r="G9" s="18"/>
    </row>
    <row r="10" spans="1:57" x14ac:dyDescent="0.25">
      <c r="A10" s="19" t="s">
        <v>14</v>
      </c>
      <c r="B10" s="8"/>
      <c r="C10" s="8"/>
      <c r="D10" s="8"/>
      <c r="E10" s="19" t="s">
        <v>15</v>
      </c>
      <c r="F10" s="8"/>
      <c r="G10" s="9"/>
      <c r="BA10" s="20"/>
      <c r="BB10" s="20"/>
      <c r="BC10" s="20"/>
      <c r="BD10" s="20"/>
      <c r="BE10" s="20"/>
    </row>
    <row r="11" spans="1:57" x14ac:dyDescent="0.25">
      <c r="A11" s="19"/>
      <c r="B11" s="8"/>
      <c r="C11" s="8"/>
      <c r="D11" s="8"/>
      <c r="E11" s="124"/>
      <c r="F11" s="124"/>
      <c r="G11" s="124"/>
    </row>
    <row r="12" spans="1:57" ht="28.5" customHeight="1" x14ac:dyDescent="0.25">
      <c r="A12" s="125" t="s">
        <v>16</v>
      </c>
      <c r="B12" s="125"/>
      <c r="C12" s="125"/>
      <c r="D12" s="125"/>
      <c r="E12" s="125"/>
      <c r="F12" s="125"/>
      <c r="G12" s="125"/>
    </row>
    <row r="13" spans="1:57" ht="17.25" customHeight="1" x14ac:dyDescent="0.25">
      <c r="A13" s="21" t="s">
        <v>17</v>
      </c>
      <c r="B13" s="22"/>
      <c r="C13" s="23"/>
      <c r="D13" s="120" t="s">
        <v>18</v>
      </c>
      <c r="E13" s="120"/>
      <c r="F13" s="120"/>
      <c r="G13" s="120"/>
    </row>
    <row r="14" spans="1:57" ht="15.9" customHeight="1" x14ac:dyDescent="0.25">
      <c r="A14" s="24"/>
      <c r="B14" s="25" t="s">
        <v>19</v>
      </c>
      <c r="C14" s="26">
        <f>Dodavka</f>
        <v>0</v>
      </c>
      <c r="D14" s="27"/>
      <c r="E14" s="28"/>
      <c r="F14" s="18"/>
      <c r="G14" s="26"/>
    </row>
    <row r="15" spans="1:57" ht="15.9" customHeight="1" x14ac:dyDescent="0.25">
      <c r="A15" s="24" t="s">
        <v>20</v>
      </c>
      <c r="B15" s="25" t="s">
        <v>21</v>
      </c>
      <c r="C15" s="26">
        <f>Mont</f>
        <v>0</v>
      </c>
      <c r="D15" s="16"/>
      <c r="E15" s="28"/>
      <c r="F15" s="18"/>
      <c r="G15" s="26"/>
    </row>
    <row r="16" spans="1:57" ht="15.9" customHeight="1" x14ac:dyDescent="0.25">
      <c r="A16" s="24" t="s">
        <v>22</v>
      </c>
      <c r="B16" s="25" t="s">
        <v>23</v>
      </c>
      <c r="C16" s="26">
        <f>HSV</f>
        <v>0</v>
      </c>
      <c r="D16" s="16"/>
      <c r="E16" s="28"/>
      <c r="F16" s="18"/>
      <c r="G16" s="26"/>
    </row>
    <row r="17" spans="1:7" ht="15.9" customHeight="1" x14ac:dyDescent="0.25">
      <c r="A17" s="29" t="s">
        <v>24</v>
      </c>
      <c r="B17" s="25" t="s">
        <v>25</v>
      </c>
      <c r="C17" s="26">
        <f>PSV</f>
        <v>0</v>
      </c>
      <c r="D17" s="16"/>
      <c r="E17" s="28"/>
      <c r="F17" s="18"/>
      <c r="G17" s="26"/>
    </row>
    <row r="18" spans="1:7" ht="15.9" customHeight="1" x14ac:dyDescent="0.25">
      <c r="A18" s="30" t="s">
        <v>26</v>
      </c>
      <c r="B18" s="25"/>
      <c r="C18" s="26">
        <f>SUM(C14:C17)</f>
        <v>0</v>
      </c>
      <c r="D18" s="16"/>
      <c r="E18" s="28"/>
      <c r="F18" s="18"/>
      <c r="G18" s="26"/>
    </row>
    <row r="19" spans="1:7" ht="15.9" customHeight="1" x14ac:dyDescent="0.25">
      <c r="A19" s="30"/>
      <c r="B19" s="25"/>
      <c r="C19" s="26"/>
      <c r="D19" s="16"/>
      <c r="E19" s="28"/>
      <c r="F19" s="18"/>
      <c r="G19" s="26"/>
    </row>
    <row r="20" spans="1:7" ht="15.9" customHeight="1" x14ac:dyDescent="0.25">
      <c r="A20" s="30" t="s">
        <v>27</v>
      </c>
      <c r="B20" s="25"/>
      <c r="C20" s="26">
        <f>HZS</f>
        <v>0</v>
      </c>
      <c r="D20" s="16"/>
      <c r="E20" s="28"/>
      <c r="F20" s="18"/>
      <c r="G20" s="26"/>
    </row>
    <row r="21" spans="1:7" ht="15.9" customHeight="1" x14ac:dyDescent="0.25">
      <c r="A21" s="19" t="s">
        <v>28</v>
      </c>
      <c r="B21" s="8"/>
      <c r="C21" s="26">
        <f>C18+C20</f>
        <v>0</v>
      </c>
      <c r="D21" s="16" t="s">
        <v>29</v>
      </c>
      <c r="E21" s="28"/>
      <c r="F21" s="18"/>
      <c r="G21" s="26">
        <f>G22-SUM(G14:G20)</f>
        <v>0</v>
      </c>
    </row>
    <row r="22" spans="1:7" ht="15.9" customHeight="1" x14ac:dyDescent="0.25">
      <c r="A22" s="16" t="s">
        <v>30</v>
      </c>
      <c r="B22" s="17"/>
      <c r="C22" s="31">
        <f>C21+G22</f>
        <v>0</v>
      </c>
      <c r="D22" s="16" t="s">
        <v>31</v>
      </c>
      <c r="E22" s="28"/>
      <c r="F22" s="18"/>
      <c r="G22" s="26">
        <f>VRN</f>
        <v>0</v>
      </c>
    </row>
    <row r="23" spans="1:7" x14ac:dyDescent="0.25">
      <c r="A23" s="1" t="s">
        <v>32</v>
      </c>
      <c r="B23" s="3"/>
      <c r="C23" s="1" t="s">
        <v>33</v>
      </c>
      <c r="D23" s="3"/>
      <c r="E23" s="1" t="s">
        <v>34</v>
      </c>
      <c r="F23" s="3"/>
      <c r="G23" s="2"/>
    </row>
    <row r="24" spans="1:7" x14ac:dyDescent="0.25">
      <c r="A24" s="1"/>
      <c r="B24" s="3"/>
      <c r="C24" s="1" t="s">
        <v>35</v>
      </c>
      <c r="D24" s="3"/>
      <c r="E24" s="1" t="s">
        <v>35</v>
      </c>
      <c r="F24" s="3"/>
      <c r="G24" s="2"/>
    </row>
    <row r="25" spans="1:7" x14ac:dyDescent="0.25">
      <c r="A25" s="19" t="s">
        <v>36</v>
      </c>
      <c r="B25" s="32"/>
      <c r="C25" s="19" t="s">
        <v>36</v>
      </c>
      <c r="D25" s="8"/>
      <c r="E25" s="19" t="s">
        <v>36</v>
      </c>
      <c r="F25" s="8"/>
      <c r="G25" s="9"/>
    </row>
    <row r="26" spans="1:7" x14ac:dyDescent="0.25">
      <c r="A26" s="19"/>
      <c r="B26" s="33"/>
      <c r="C26" s="19" t="s">
        <v>37</v>
      </c>
      <c r="D26" s="8"/>
      <c r="E26" s="19" t="s">
        <v>38</v>
      </c>
      <c r="F26" s="8"/>
      <c r="G26" s="9"/>
    </row>
    <row r="27" spans="1:7" x14ac:dyDescent="0.25">
      <c r="A27" s="19"/>
      <c r="B27" s="8"/>
      <c r="C27" s="19"/>
      <c r="D27" s="8"/>
      <c r="E27" s="19"/>
      <c r="F27" s="8"/>
      <c r="G27" s="9"/>
    </row>
    <row r="28" spans="1:7" ht="97.5" customHeight="1" x14ac:dyDescent="0.25">
      <c r="A28" s="19"/>
      <c r="B28" s="8"/>
      <c r="C28" s="19"/>
      <c r="D28" s="8"/>
      <c r="E28" s="19"/>
      <c r="F28" s="8"/>
      <c r="G28" s="9"/>
    </row>
    <row r="29" spans="1:7" x14ac:dyDescent="0.25">
      <c r="A29" s="1" t="s">
        <v>39</v>
      </c>
      <c r="B29" s="3"/>
      <c r="C29" s="34">
        <v>0</v>
      </c>
      <c r="D29" s="3" t="s">
        <v>40</v>
      </c>
      <c r="E29" s="1"/>
      <c r="F29" s="35">
        <v>0</v>
      </c>
      <c r="G29" s="2"/>
    </row>
    <row r="30" spans="1:7" x14ac:dyDescent="0.25">
      <c r="A30" s="1" t="s">
        <v>39</v>
      </c>
      <c r="B30" s="3"/>
      <c r="C30" s="34">
        <v>15</v>
      </c>
      <c r="D30" s="3" t="s">
        <v>40</v>
      </c>
      <c r="E30" s="1"/>
      <c r="F30" s="35">
        <v>0</v>
      </c>
      <c r="G30" s="2"/>
    </row>
    <row r="31" spans="1:7" x14ac:dyDescent="0.25">
      <c r="A31" s="1" t="s">
        <v>41</v>
      </c>
      <c r="B31" s="3"/>
      <c r="C31" s="34">
        <v>15</v>
      </c>
      <c r="D31" s="3" t="s">
        <v>40</v>
      </c>
      <c r="E31" s="1"/>
      <c r="F31" s="36">
        <f>ROUND(PRODUCT(F30,C31/100),0)</f>
        <v>0</v>
      </c>
      <c r="G31" s="18"/>
    </row>
    <row r="32" spans="1:7" x14ac:dyDescent="0.25">
      <c r="A32" s="1" t="s">
        <v>39</v>
      </c>
      <c r="B32" s="3"/>
      <c r="C32" s="34">
        <v>21</v>
      </c>
      <c r="D32" s="3" t="s">
        <v>40</v>
      </c>
      <c r="E32" s="1"/>
      <c r="F32" s="35">
        <v>0</v>
      </c>
      <c r="G32" s="2"/>
    </row>
    <row r="33" spans="1:8" x14ac:dyDescent="0.25">
      <c r="A33" s="1" t="s">
        <v>41</v>
      </c>
      <c r="B33" s="3"/>
      <c r="C33" s="34">
        <v>21</v>
      </c>
      <c r="D33" s="3" t="s">
        <v>40</v>
      </c>
      <c r="E33" s="1"/>
      <c r="F33" s="36">
        <f>ROUND(PRODUCT(F32,C33/100),0)</f>
        <v>0</v>
      </c>
      <c r="G33" s="18"/>
    </row>
    <row r="34" spans="1:8" s="41" customFormat="1" ht="19.5" customHeight="1" x14ac:dyDescent="0.3">
      <c r="A34" s="37" t="s">
        <v>42</v>
      </c>
      <c r="B34" s="38"/>
      <c r="C34" s="38"/>
      <c r="D34" s="38"/>
      <c r="E34" s="37"/>
      <c r="F34" s="39">
        <f>ROUND(SUM(F29:F33),0)</f>
        <v>0</v>
      </c>
      <c r="G34" s="40"/>
    </row>
    <row r="36" spans="1:8" x14ac:dyDescent="0.25">
      <c r="A36" s="42" t="s">
        <v>43</v>
      </c>
      <c r="B36" s="42"/>
      <c r="C36" s="42"/>
      <c r="D36" s="42"/>
      <c r="E36" s="42"/>
      <c r="F36" s="42"/>
      <c r="G36" s="42"/>
      <c r="H36" t="s">
        <v>44</v>
      </c>
    </row>
    <row r="37" spans="1:8" ht="14.25" customHeight="1" x14ac:dyDescent="0.25">
      <c r="A37" s="42"/>
      <c r="B37" s="121"/>
      <c r="C37" s="121"/>
      <c r="D37" s="121"/>
      <c r="E37" s="121"/>
      <c r="F37" s="121"/>
      <c r="G37" s="121"/>
      <c r="H37" t="s">
        <v>44</v>
      </c>
    </row>
    <row r="38" spans="1:8" ht="12.75" customHeight="1" x14ac:dyDescent="0.25">
      <c r="A38" s="43"/>
      <c r="B38" s="121"/>
      <c r="C38" s="121"/>
      <c r="D38" s="121"/>
      <c r="E38" s="121"/>
      <c r="F38" s="121"/>
      <c r="G38" s="121"/>
      <c r="H38" t="s">
        <v>44</v>
      </c>
    </row>
    <row r="39" spans="1:8" x14ac:dyDescent="0.25">
      <c r="A39" s="43"/>
      <c r="B39" s="121"/>
      <c r="C39" s="121"/>
      <c r="D39" s="121"/>
      <c r="E39" s="121"/>
      <c r="F39" s="121"/>
      <c r="G39" s="121"/>
      <c r="H39" t="s">
        <v>44</v>
      </c>
    </row>
    <row r="40" spans="1:8" x14ac:dyDescent="0.25">
      <c r="A40" s="43"/>
      <c r="B40" s="121"/>
      <c r="C40" s="121"/>
      <c r="D40" s="121"/>
      <c r="E40" s="121"/>
      <c r="F40" s="121"/>
      <c r="G40" s="121"/>
      <c r="H40" t="s">
        <v>44</v>
      </c>
    </row>
    <row r="41" spans="1:8" x14ac:dyDescent="0.25">
      <c r="A41" s="43"/>
      <c r="B41" s="121"/>
      <c r="C41" s="121"/>
      <c r="D41" s="121"/>
      <c r="E41" s="121"/>
      <c r="F41" s="121"/>
      <c r="G41" s="121"/>
      <c r="H41" t="s">
        <v>44</v>
      </c>
    </row>
    <row r="42" spans="1:8" x14ac:dyDescent="0.25">
      <c r="A42" s="43"/>
      <c r="B42" s="121"/>
      <c r="C42" s="121"/>
      <c r="D42" s="121"/>
      <c r="E42" s="121"/>
      <c r="F42" s="121"/>
      <c r="G42" s="121"/>
      <c r="H42" t="s">
        <v>44</v>
      </c>
    </row>
    <row r="43" spans="1:8" x14ac:dyDescent="0.25">
      <c r="A43" s="43"/>
      <c r="B43" s="121"/>
      <c r="C43" s="121"/>
      <c r="D43" s="121"/>
      <c r="E43" s="121"/>
      <c r="F43" s="121"/>
      <c r="G43" s="121"/>
      <c r="H43" t="s">
        <v>44</v>
      </c>
    </row>
    <row r="44" spans="1:8" x14ac:dyDescent="0.25">
      <c r="A44" s="43"/>
      <c r="B44" s="121"/>
      <c r="C44" s="121"/>
      <c r="D44" s="121"/>
      <c r="E44" s="121"/>
      <c r="F44" s="121"/>
      <c r="G44" s="121"/>
      <c r="H44" t="s">
        <v>44</v>
      </c>
    </row>
    <row r="45" spans="1:8" ht="3" customHeight="1" x14ac:dyDescent="0.25">
      <c r="A45" s="43"/>
      <c r="B45" s="121"/>
      <c r="C45" s="121"/>
      <c r="D45" s="121"/>
      <c r="E45" s="121"/>
      <c r="F45" s="121"/>
      <c r="G45" s="121"/>
      <c r="H45" t="s">
        <v>44</v>
      </c>
    </row>
  </sheetData>
  <mergeCells count="7">
    <mergeCell ref="D13:G13"/>
    <mergeCell ref="B37:G45"/>
    <mergeCell ref="A1:G1"/>
    <mergeCell ref="C7:D7"/>
    <mergeCell ref="C8:D8"/>
    <mergeCell ref="E11:G11"/>
    <mergeCell ref="A12:G12"/>
  </mergeCells>
  <pageMargins left="0.59027777777777801" right="0.39374999999999999" top="0.98402777777777795" bottom="0.98402777777777795" header="0.51180555555555496" footer="0.51180555555555496"/>
  <pageSetup paperSize="0" scale="0" firstPageNumber="0" orientation="portrait" usePrinterDefaults="0" horizontalDpi="0" verticalDpi="0" copies="0"/>
  <headerFooter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1"/>
  <sheetViews>
    <sheetView zoomScaleNormal="100" workbookViewId="0">
      <selection activeCell="E8" sqref="E8"/>
    </sheetView>
  </sheetViews>
  <sheetFormatPr defaultRowHeight="13.2" x14ac:dyDescent="0.25"/>
  <cols>
    <col min="1" max="1" width="5.88671875"/>
    <col min="2" max="2" width="6.109375"/>
    <col min="3" max="3" width="11.44140625"/>
    <col min="4" max="4" width="15.88671875"/>
    <col min="5" max="5" width="11.33203125"/>
    <col min="6" max="6" width="10.88671875"/>
    <col min="7" max="7" width="11"/>
    <col min="8" max="8" width="11.109375"/>
    <col min="9" max="9" width="10.6640625"/>
    <col min="10" max="1025" width="8.77734375"/>
  </cols>
  <sheetData>
    <row r="1" spans="1:9" x14ac:dyDescent="0.25">
      <c r="A1" s="127" t="s">
        <v>4</v>
      </c>
      <c r="B1" s="127"/>
      <c r="C1" s="44" t="str">
        <f>CONCATENATE(cislostavby," ",nazevstavby)</f>
        <v xml:space="preserve"> Rekonstrukce části objektu č.p. 44 - Občanská zálo</v>
      </c>
      <c r="D1" s="45"/>
      <c r="E1" s="46"/>
      <c r="F1" s="45"/>
      <c r="G1" s="47"/>
      <c r="H1" s="48"/>
      <c r="I1" s="49"/>
    </row>
    <row r="2" spans="1:9" x14ac:dyDescent="0.25">
      <c r="A2" s="127" t="s">
        <v>1</v>
      </c>
      <c r="B2" s="127"/>
      <c r="C2" s="44" t="str">
        <f>CONCATENATE(cisloobjektu," ",nazevobjektu)</f>
        <v xml:space="preserve"> </v>
      </c>
      <c r="D2" s="45"/>
      <c r="E2" s="46"/>
      <c r="F2" s="45"/>
      <c r="G2" s="128"/>
      <c r="H2" s="128"/>
      <c r="I2" s="128"/>
    </row>
    <row r="3" spans="1:9" x14ac:dyDescent="0.25">
      <c r="F3" s="8"/>
    </row>
    <row r="4" spans="1:9" ht="19.5" customHeight="1" x14ac:dyDescent="0.3">
      <c r="A4" s="129" t="s">
        <v>45</v>
      </c>
      <c r="B4" s="129"/>
      <c r="C4" s="129"/>
      <c r="D4" s="129"/>
      <c r="E4" s="129"/>
      <c r="F4" s="129"/>
      <c r="G4" s="129"/>
      <c r="H4" s="129"/>
      <c r="I4" s="129"/>
    </row>
    <row r="6" spans="1:9" s="8" customFormat="1" x14ac:dyDescent="0.25">
      <c r="A6" s="50"/>
      <c r="B6" s="51" t="s">
        <v>46</v>
      </c>
      <c r="C6" s="51"/>
      <c r="D6" s="52"/>
      <c r="E6" s="52" t="s">
        <v>47</v>
      </c>
      <c r="F6" s="53" t="s">
        <v>48</v>
      </c>
      <c r="G6" s="53" t="s">
        <v>49</v>
      </c>
      <c r="H6" s="53" t="s">
        <v>50</v>
      </c>
      <c r="I6" s="53" t="s">
        <v>27</v>
      </c>
    </row>
    <row r="7" spans="1:9" s="8" customFormat="1" x14ac:dyDescent="0.25">
      <c r="A7" s="54" t="str">
        <f>Položky!B7</f>
        <v>3</v>
      </c>
      <c r="B7" s="55" t="str">
        <f>Položky!C7</f>
        <v>Svislé a kompletní konstrukce</v>
      </c>
      <c r="C7" s="56"/>
      <c r="D7" s="57"/>
      <c r="E7" s="57">
        <f>Položky!BA10</f>
        <v>0</v>
      </c>
      <c r="F7" s="58">
        <f>Položky!BB10</f>
        <v>0</v>
      </c>
      <c r="G7" s="58">
        <f>Položky!BC10</f>
        <v>0</v>
      </c>
      <c r="H7" s="58">
        <f>Položky!BD10</f>
        <v>0</v>
      </c>
      <c r="I7" s="58">
        <f>Položky!BE10</f>
        <v>0</v>
      </c>
    </row>
    <row r="8" spans="1:9" s="8" customFormat="1" x14ac:dyDescent="0.25">
      <c r="A8" s="54" t="str">
        <f>Položky!B11</f>
        <v>63</v>
      </c>
      <c r="B8" s="55" t="str">
        <f>Položky!C11</f>
        <v>Podlahy a podlahové konstrukce</v>
      </c>
      <c r="C8" s="56"/>
      <c r="D8" s="57"/>
      <c r="E8" s="57">
        <f>Položky!BA13</f>
        <v>0</v>
      </c>
      <c r="F8" s="58">
        <f>Položky!BB13</f>
        <v>0</v>
      </c>
      <c r="G8" s="58">
        <f>Položky!BC13</f>
        <v>0</v>
      </c>
      <c r="H8" s="58">
        <f>Položky!BD13</f>
        <v>0</v>
      </c>
      <c r="I8" s="58">
        <f>Položky!BE13</f>
        <v>0</v>
      </c>
    </row>
    <row r="9" spans="1:9" s="8" customFormat="1" x14ac:dyDescent="0.25">
      <c r="A9" s="54" t="str">
        <f>Položky!B14</f>
        <v>8</v>
      </c>
      <c r="B9" s="55" t="str">
        <f>Položky!C14</f>
        <v>Trubní vedení</v>
      </c>
      <c r="C9" s="56"/>
      <c r="D9" s="57"/>
      <c r="E9" s="57">
        <f>Položky!BA16</f>
        <v>0</v>
      </c>
      <c r="F9" s="58">
        <f>Položky!BB16</f>
        <v>0</v>
      </c>
      <c r="G9" s="58">
        <f>Položky!BC16</f>
        <v>0</v>
      </c>
      <c r="H9" s="58">
        <f>Položky!BD16</f>
        <v>0</v>
      </c>
      <c r="I9" s="58">
        <f>Položky!BE16</f>
        <v>0</v>
      </c>
    </row>
    <row r="10" spans="1:9" s="8" customFormat="1" x14ac:dyDescent="0.25">
      <c r="A10" s="54" t="str">
        <f>Položky!B17</f>
        <v>97</v>
      </c>
      <c r="B10" s="55" t="str">
        <f>Položky!C17</f>
        <v>Prorážení otvorů</v>
      </c>
      <c r="C10" s="56"/>
      <c r="D10" s="57"/>
      <c r="E10" s="57">
        <f>Položky!BA19</f>
        <v>0</v>
      </c>
      <c r="F10" s="58">
        <f>Položky!BB19</f>
        <v>0</v>
      </c>
      <c r="G10" s="58">
        <f>Položky!BC19</f>
        <v>0</v>
      </c>
      <c r="H10" s="58">
        <f>Položky!BD19</f>
        <v>0</v>
      </c>
      <c r="I10" s="58">
        <f>Položky!BE19</f>
        <v>0</v>
      </c>
    </row>
    <row r="11" spans="1:9" s="8" customFormat="1" x14ac:dyDescent="0.25">
      <c r="A11" s="54" t="str">
        <f>Položky!B20</f>
        <v>721</v>
      </c>
      <c r="B11" s="55" t="str">
        <f>Položky!C20</f>
        <v>Vnitřní kanalizace</v>
      </c>
      <c r="C11" s="56"/>
      <c r="D11" s="57"/>
      <c r="E11" s="57">
        <f>Položky!BA34</f>
        <v>0</v>
      </c>
      <c r="F11" s="58">
        <f>Položky!BB34</f>
        <v>0</v>
      </c>
      <c r="G11" s="58">
        <f>Položky!BC34</f>
        <v>0</v>
      </c>
      <c r="H11" s="58">
        <f>Položky!BD34</f>
        <v>0</v>
      </c>
      <c r="I11" s="58">
        <f>Položky!BE34</f>
        <v>0</v>
      </c>
    </row>
    <row r="12" spans="1:9" s="8" customFormat="1" x14ac:dyDescent="0.25">
      <c r="A12" s="54" t="str">
        <f>Položky!B35</f>
        <v>722</v>
      </c>
      <c r="B12" s="55" t="str">
        <f>Položky!C35</f>
        <v>Vnitřní vodovod</v>
      </c>
      <c r="C12" s="56"/>
      <c r="D12" s="57"/>
      <c r="E12" s="57">
        <f>Položky!BA53</f>
        <v>0</v>
      </c>
      <c r="F12" s="58">
        <f>Položky!BB53</f>
        <v>0</v>
      </c>
      <c r="G12" s="58">
        <f>Položky!BC53</f>
        <v>0</v>
      </c>
      <c r="H12" s="58">
        <f>Položky!BD53</f>
        <v>0</v>
      </c>
      <c r="I12" s="58">
        <f>Položky!BE53</f>
        <v>0</v>
      </c>
    </row>
    <row r="13" spans="1:9" s="8" customFormat="1" x14ac:dyDescent="0.25">
      <c r="A13" s="54" t="str">
        <f>Položky!B54</f>
        <v>725</v>
      </c>
      <c r="B13" s="55" t="str">
        <f>Položky!C54</f>
        <v>Zařizovací předměty</v>
      </c>
      <c r="C13" s="56"/>
      <c r="D13" s="57"/>
      <c r="E13" s="57">
        <f>Položky!BA79</f>
        <v>0</v>
      </c>
      <c r="F13" s="58">
        <f>Položky!BB79</f>
        <v>0</v>
      </c>
      <c r="G13" s="58">
        <f>Položky!BC79</f>
        <v>0</v>
      </c>
      <c r="H13" s="58">
        <f>Položky!BD79</f>
        <v>0</v>
      </c>
      <c r="I13" s="58">
        <f>Položky!BE79</f>
        <v>0</v>
      </c>
    </row>
    <row r="14" spans="1:9" s="8" customFormat="1" x14ac:dyDescent="0.25">
      <c r="A14" s="54" t="str">
        <f>Položky!B80</f>
        <v>732</v>
      </c>
      <c r="B14" s="55" t="str">
        <f>Položky!C80</f>
        <v>Strojovny</v>
      </c>
      <c r="C14" s="56"/>
      <c r="D14" s="57"/>
      <c r="E14" s="57">
        <f>Položky!BA83</f>
        <v>0</v>
      </c>
      <c r="F14" s="58">
        <f>Položky!BB83</f>
        <v>0</v>
      </c>
      <c r="G14" s="58">
        <f>Položky!BC83</f>
        <v>0</v>
      </c>
      <c r="H14" s="58">
        <f>Položky!BD83</f>
        <v>0</v>
      </c>
      <c r="I14" s="58">
        <f>Položky!BE83</f>
        <v>0</v>
      </c>
    </row>
    <row r="15" spans="1:9" s="62" customFormat="1" x14ac:dyDescent="0.25">
      <c r="A15" s="59"/>
      <c r="B15" s="51" t="s">
        <v>51</v>
      </c>
      <c r="C15" s="51"/>
      <c r="D15" s="60"/>
      <c r="E15" s="60">
        <f>SUM(E7:E14)</f>
        <v>0</v>
      </c>
      <c r="F15" s="61">
        <f>SUM(F7:F14)</f>
        <v>0</v>
      </c>
      <c r="G15" s="61">
        <f>SUM(G7:G14)</f>
        <v>0</v>
      </c>
      <c r="H15" s="61">
        <f>SUM(H7:H14)</f>
        <v>0</v>
      </c>
      <c r="I15" s="61">
        <f>SUM(I7:I14)</f>
        <v>0</v>
      </c>
    </row>
    <row r="16" spans="1:9" x14ac:dyDescent="0.25">
      <c r="A16" s="56"/>
      <c r="B16" s="56"/>
      <c r="C16" s="56"/>
      <c r="D16" s="56"/>
      <c r="E16" s="56"/>
      <c r="F16" s="56"/>
      <c r="G16" s="56"/>
      <c r="H16" s="56"/>
      <c r="I16" s="56"/>
    </row>
    <row r="17" spans="1:57" ht="19.5" customHeight="1" x14ac:dyDescent="0.3">
      <c r="A17" s="122" t="s">
        <v>52</v>
      </c>
      <c r="B17" s="122"/>
      <c r="C17" s="122"/>
      <c r="D17" s="122"/>
      <c r="E17" s="122"/>
      <c r="F17" s="122"/>
      <c r="G17" s="122"/>
      <c r="H17" s="122"/>
      <c r="I17" s="122"/>
      <c r="BA17" s="20"/>
      <c r="BB17" s="20"/>
      <c r="BC17" s="20"/>
      <c r="BD17" s="20"/>
      <c r="BE17" s="20"/>
    </row>
    <row r="18" spans="1:57" x14ac:dyDescent="0.25">
      <c r="A18" s="63"/>
      <c r="B18" s="63"/>
      <c r="C18" s="63"/>
      <c r="D18" s="63"/>
      <c r="E18" s="63"/>
      <c r="F18" s="63"/>
      <c r="G18" s="63"/>
      <c r="H18" s="63"/>
      <c r="I18" s="63"/>
    </row>
    <row r="19" spans="1:57" x14ac:dyDescent="0.25">
      <c r="A19" s="59" t="s">
        <v>53</v>
      </c>
      <c r="B19" s="51"/>
      <c r="C19" s="51"/>
      <c r="D19" s="64"/>
      <c r="E19" s="65" t="s">
        <v>54</v>
      </c>
      <c r="F19" s="66" t="s">
        <v>55</v>
      </c>
      <c r="G19" s="67" t="s">
        <v>56</v>
      </c>
      <c r="H19" s="68"/>
      <c r="I19" s="69" t="s">
        <v>54</v>
      </c>
    </row>
    <row r="20" spans="1:57" x14ac:dyDescent="0.25">
      <c r="A20" s="70"/>
      <c r="B20" s="71"/>
      <c r="C20" s="71"/>
      <c r="D20" s="72"/>
      <c r="E20" s="73"/>
      <c r="F20" s="74"/>
      <c r="G20" s="75">
        <f>CHOOSE(BA20+1,HSV+PSV,HSV+PSV+Mont,HSV+PSV+Dodavka+Mont,HSV,PSV,Mont,Dodavka,Mont+Dodavka,0)</f>
        <v>0</v>
      </c>
      <c r="H20" s="76"/>
      <c r="I20" s="75">
        <f>E20+F20*G20/100</f>
        <v>0</v>
      </c>
      <c r="BA20">
        <v>8</v>
      </c>
    </row>
    <row r="21" spans="1:57" x14ac:dyDescent="0.25">
      <c r="A21" s="77"/>
      <c r="B21" s="51" t="s">
        <v>57</v>
      </c>
      <c r="C21" s="78"/>
      <c r="D21" s="79"/>
      <c r="E21" s="80"/>
      <c r="F21" s="81"/>
      <c r="G21" s="81"/>
      <c r="H21" s="126">
        <f>SUM(H20:H20)</f>
        <v>0</v>
      </c>
      <c r="I21" s="126"/>
    </row>
  </sheetData>
  <mergeCells count="6">
    <mergeCell ref="H21:I21"/>
    <mergeCell ref="A1:B1"/>
    <mergeCell ref="A2:B2"/>
    <mergeCell ref="G2:I2"/>
    <mergeCell ref="A4:I4"/>
    <mergeCell ref="A17:I17"/>
  </mergeCells>
  <pageMargins left="0.59027777777777801" right="0.39374999999999999" top="0.98402777777777795" bottom="0.98402777777777795" header="0.51180555555555496" footer="0.51180555555555496"/>
  <pageSetup paperSize="0" scale="0" firstPageNumber="0" orientation="portrait" usePrinterDefaults="0" horizontalDpi="0" verticalDpi="0" copies="0"/>
  <headerFooter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83"/>
  <sheetViews>
    <sheetView showGridLines="0" tabSelected="1" topLeftCell="A58" zoomScaleNormal="100" workbookViewId="0">
      <selection activeCell="G21" sqref="G21"/>
    </sheetView>
  </sheetViews>
  <sheetFormatPr defaultRowHeight="13.2" x14ac:dyDescent="0.25"/>
  <cols>
    <col min="1" max="1" width="3.88671875" style="82"/>
    <col min="2" max="2" width="12" style="82"/>
    <col min="3" max="3" width="40.44140625" style="82"/>
    <col min="4" max="4" width="5.5546875" style="82"/>
    <col min="5" max="5" width="8.5546875" style="83"/>
    <col min="6" max="6" width="9.88671875" style="82"/>
    <col min="7" max="7" width="13.88671875" style="82"/>
    <col min="8" max="1025" width="9.109375" style="82"/>
  </cols>
  <sheetData>
    <row r="1" spans="1:104" ht="15.6" x14ac:dyDescent="0.3">
      <c r="A1" s="130" t="s">
        <v>58</v>
      </c>
      <c r="B1" s="130"/>
      <c r="C1" s="130"/>
      <c r="D1" s="130"/>
      <c r="E1" s="130"/>
      <c r="F1" s="130"/>
      <c r="G1" s="130"/>
    </row>
    <row r="2" spans="1:104" x14ac:dyDescent="0.25">
      <c r="A2" s="84"/>
      <c r="B2" s="85"/>
      <c r="C2" s="86"/>
      <c r="D2" s="86"/>
      <c r="E2" s="87"/>
      <c r="F2" s="86"/>
      <c r="G2" s="86"/>
    </row>
    <row r="3" spans="1:104" x14ac:dyDescent="0.25">
      <c r="A3" s="127" t="s">
        <v>4</v>
      </c>
      <c r="B3" s="127"/>
      <c r="C3" s="88" t="str">
        <f>CONCATENATE(cislostavby," ",nazevstavby)</f>
        <v xml:space="preserve"> Rekonstrukce části objektu č.p. 44 - Občanská zálo</v>
      </c>
      <c r="D3" s="89"/>
      <c r="E3" s="90"/>
      <c r="F3" s="91">
        <f>Rekapitulace!H1</f>
        <v>0</v>
      </c>
      <c r="G3" s="89"/>
    </row>
    <row r="4" spans="1:104" x14ac:dyDescent="0.25">
      <c r="A4" s="131" t="s">
        <v>1</v>
      </c>
      <c r="B4" s="131"/>
      <c r="C4" s="88" t="str">
        <f>CONCATENATE(cisloobjektu," ",nazevobjektu)</f>
        <v xml:space="preserve"> </v>
      </c>
      <c r="D4" s="89"/>
      <c r="E4" s="132"/>
      <c r="F4" s="132"/>
      <c r="G4" s="132"/>
    </row>
    <row r="5" spans="1:104" x14ac:dyDescent="0.25">
      <c r="A5" s="92"/>
      <c r="B5" s="93"/>
      <c r="C5" s="93"/>
      <c r="D5" s="84"/>
      <c r="E5" s="94"/>
      <c r="F5" s="84"/>
      <c r="G5" s="95"/>
    </row>
    <row r="6" spans="1:104" x14ac:dyDescent="0.25">
      <c r="A6" s="96" t="s">
        <v>59</v>
      </c>
      <c r="B6" s="97" t="s">
        <v>60</v>
      </c>
      <c r="C6" s="97" t="s">
        <v>61</v>
      </c>
      <c r="D6" s="97" t="s">
        <v>62</v>
      </c>
      <c r="E6" s="98" t="s">
        <v>63</v>
      </c>
      <c r="F6" s="97" t="s">
        <v>64</v>
      </c>
      <c r="G6" s="99" t="s">
        <v>65</v>
      </c>
    </row>
    <row r="7" spans="1:104" x14ac:dyDescent="0.25">
      <c r="A7" s="100" t="s">
        <v>66</v>
      </c>
      <c r="B7" s="101" t="s">
        <v>67</v>
      </c>
      <c r="C7" s="102" t="s">
        <v>68</v>
      </c>
      <c r="D7" s="103"/>
      <c r="E7" s="104"/>
      <c r="F7" s="104"/>
      <c r="G7" s="105"/>
      <c r="H7" s="106"/>
      <c r="I7" s="106"/>
      <c r="O7" s="107">
        <v>1</v>
      </c>
    </row>
    <row r="8" spans="1:104" x14ac:dyDescent="0.25">
      <c r="A8" s="108">
        <v>1</v>
      </c>
      <c r="B8" s="109" t="s">
        <v>69</v>
      </c>
      <c r="C8" s="110" t="s">
        <v>70</v>
      </c>
      <c r="D8" s="111" t="s">
        <v>71</v>
      </c>
      <c r="E8" s="112">
        <v>1</v>
      </c>
      <c r="F8" s="112"/>
      <c r="G8" s="113">
        <f>E8*F8</f>
        <v>0</v>
      </c>
      <c r="O8" s="107">
        <v>2</v>
      </c>
      <c r="AA8" s="82">
        <v>12</v>
      </c>
      <c r="AB8" s="82">
        <v>0</v>
      </c>
      <c r="AC8" s="82">
        <v>1</v>
      </c>
      <c r="AZ8" s="82">
        <v>1</v>
      </c>
      <c r="BA8" s="82">
        <f>IF(AZ8=1,G8,0)</f>
        <v>0</v>
      </c>
      <c r="BB8" s="82">
        <f>IF(AZ8=2,G8,0)</f>
        <v>0</v>
      </c>
      <c r="BC8" s="82">
        <f>IF(AZ8=3,G8,0)</f>
        <v>0</v>
      </c>
      <c r="BD8" s="82">
        <f>IF(AZ8=4,G8,0)</f>
        <v>0</v>
      </c>
      <c r="BE8" s="82">
        <f>IF(AZ8=5,G8,0)</f>
        <v>0</v>
      </c>
      <c r="CZ8" s="82">
        <v>1E-3</v>
      </c>
    </row>
    <row r="9" spans="1:104" x14ac:dyDescent="0.25">
      <c r="A9" s="108">
        <v>2</v>
      </c>
      <c r="B9" s="109" t="s">
        <v>72</v>
      </c>
      <c r="C9" s="110" t="s">
        <v>73</v>
      </c>
      <c r="D9" s="111" t="s">
        <v>71</v>
      </c>
      <c r="E9" s="112">
        <v>1</v>
      </c>
      <c r="F9" s="112"/>
      <c r="G9" s="113">
        <f>E9*F9</f>
        <v>0</v>
      </c>
      <c r="O9" s="107">
        <v>2</v>
      </c>
      <c r="AA9" s="82">
        <v>12</v>
      </c>
      <c r="AB9" s="82">
        <v>1</v>
      </c>
      <c r="AC9" s="82">
        <v>2</v>
      </c>
      <c r="AZ9" s="82">
        <v>1</v>
      </c>
      <c r="BA9" s="82">
        <f>IF(AZ9=1,G9,0)</f>
        <v>0</v>
      </c>
      <c r="BB9" s="82">
        <f>IF(AZ9=2,G9,0)</f>
        <v>0</v>
      </c>
      <c r="BC9" s="82">
        <f>IF(AZ9=3,G9,0)</f>
        <v>0</v>
      </c>
      <c r="BD9" s="82">
        <f>IF(AZ9=4,G9,0)</f>
        <v>0</v>
      </c>
      <c r="BE9" s="82">
        <f>IF(AZ9=5,G9,0)</f>
        <v>0</v>
      </c>
      <c r="CZ9" s="82">
        <v>0.26400000000000001</v>
      </c>
    </row>
    <row r="10" spans="1:104" x14ac:dyDescent="0.25">
      <c r="A10" s="114"/>
      <c r="B10" s="115" t="s">
        <v>74</v>
      </c>
      <c r="C10" s="116" t="str">
        <f>CONCATENATE(B7," ",C7)</f>
        <v>3 Svislé a kompletní konstrukce</v>
      </c>
      <c r="D10" s="114"/>
      <c r="E10" s="117"/>
      <c r="F10" s="117"/>
      <c r="G10" s="118">
        <f>SUM(G7:G9)</f>
        <v>0</v>
      </c>
      <c r="O10" s="107">
        <v>4</v>
      </c>
      <c r="BA10" s="119">
        <f>SUM(BA7:BA9)</f>
        <v>0</v>
      </c>
      <c r="BB10" s="119">
        <f>SUM(BB7:BB9)</f>
        <v>0</v>
      </c>
      <c r="BC10" s="119">
        <f>SUM(BC7:BC9)</f>
        <v>0</v>
      </c>
      <c r="BD10" s="119">
        <f>SUM(BD7:BD9)</f>
        <v>0</v>
      </c>
      <c r="BE10" s="119">
        <f>SUM(BE7:BE9)</f>
        <v>0</v>
      </c>
    </row>
    <row r="11" spans="1:104" x14ac:dyDescent="0.25">
      <c r="A11" s="100" t="s">
        <v>66</v>
      </c>
      <c r="B11" s="101" t="s">
        <v>75</v>
      </c>
      <c r="C11" s="102" t="s">
        <v>76</v>
      </c>
      <c r="D11" s="103"/>
      <c r="E11" s="104"/>
      <c r="F11" s="104"/>
      <c r="G11" s="105"/>
      <c r="H11" s="106"/>
      <c r="I11" s="106"/>
      <c r="O11" s="107">
        <v>1</v>
      </c>
    </row>
    <row r="12" spans="1:104" x14ac:dyDescent="0.25">
      <c r="A12" s="108">
        <v>3</v>
      </c>
      <c r="B12" s="109" t="s">
        <v>77</v>
      </c>
      <c r="C12" s="110" t="s">
        <v>78</v>
      </c>
      <c r="D12" s="111" t="s">
        <v>79</v>
      </c>
      <c r="E12" s="112">
        <v>10</v>
      </c>
      <c r="F12" s="112"/>
      <c r="G12" s="113">
        <f>E12*F12</f>
        <v>0</v>
      </c>
      <c r="O12" s="107">
        <v>2</v>
      </c>
      <c r="AA12" s="82">
        <v>12</v>
      </c>
      <c r="AB12" s="82">
        <v>0</v>
      </c>
      <c r="AC12" s="82">
        <v>3</v>
      </c>
      <c r="AZ12" s="82">
        <v>1</v>
      </c>
      <c r="BA12" s="82">
        <f>IF(AZ12=1,G12,0)</f>
        <v>0</v>
      </c>
      <c r="BB12" s="82">
        <f>IF(AZ12=2,G12,0)</f>
        <v>0</v>
      </c>
      <c r="BC12" s="82">
        <f>IF(AZ12=3,G12,0)</f>
        <v>0</v>
      </c>
      <c r="BD12" s="82">
        <f>IF(AZ12=4,G12,0)</f>
        <v>0</v>
      </c>
      <c r="BE12" s="82">
        <f>IF(AZ12=5,G12,0)</f>
        <v>0</v>
      </c>
      <c r="CZ12" s="82">
        <v>0.28025</v>
      </c>
    </row>
    <row r="13" spans="1:104" x14ac:dyDescent="0.25">
      <c r="A13" s="114"/>
      <c r="B13" s="115" t="s">
        <v>74</v>
      </c>
      <c r="C13" s="116" t="str">
        <f>CONCATENATE(B11," ",C11)</f>
        <v>63 Podlahy a podlahové konstrukce</v>
      </c>
      <c r="D13" s="114"/>
      <c r="E13" s="117"/>
      <c r="F13" s="117"/>
      <c r="G13" s="118">
        <f>SUM(G11:G12)</f>
        <v>0</v>
      </c>
      <c r="O13" s="107">
        <v>4</v>
      </c>
      <c r="BA13" s="119">
        <f>SUM(BA11:BA12)</f>
        <v>0</v>
      </c>
      <c r="BB13" s="119">
        <f>SUM(BB11:BB12)</f>
        <v>0</v>
      </c>
      <c r="BC13" s="119">
        <f>SUM(BC11:BC12)</f>
        <v>0</v>
      </c>
      <c r="BD13" s="119">
        <f>SUM(BD11:BD12)</f>
        <v>0</v>
      </c>
      <c r="BE13" s="119">
        <f>SUM(BE11:BE12)</f>
        <v>0</v>
      </c>
    </row>
    <row r="14" spans="1:104" x14ac:dyDescent="0.25">
      <c r="A14" s="100" t="s">
        <v>66</v>
      </c>
      <c r="B14" s="101" t="s">
        <v>80</v>
      </c>
      <c r="C14" s="102" t="s">
        <v>81</v>
      </c>
      <c r="D14" s="103"/>
      <c r="E14" s="104"/>
      <c r="F14" s="104"/>
      <c r="G14" s="105"/>
      <c r="H14" s="106"/>
      <c r="I14" s="106"/>
      <c r="O14" s="107">
        <v>1</v>
      </c>
    </row>
    <row r="15" spans="1:104" x14ac:dyDescent="0.25">
      <c r="A15" s="108">
        <v>4</v>
      </c>
      <c r="B15" s="109" t="s">
        <v>82</v>
      </c>
      <c r="C15" s="110" t="s">
        <v>83</v>
      </c>
      <c r="D15" s="111" t="s">
        <v>84</v>
      </c>
      <c r="E15" s="112">
        <v>20</v>
      </c>
      <c r="F15" s="112"/>
      <c r="G15" s="113">
        <f>E15*F15</f>
        <v>0</v>
      </c>
      <c r="O15" s="107">
        <v>2</v>
      </c>
      <c r="AA15" s="82">
        <v>12</v>
      </c>
      <c r="AB15" s="82">
        <v>0</v>
      </c>
      <c r="AC15" s="82">
        <v>4</v>
      </c>
      <c r="AZ15" s="82">
        <v>1</v>
      </c>
      <c r="BA15" s="82">
        <f>IF(AZ15=1,G15,0)</f>
        <v>0</v>
      </c>
      <c r="BB15" s="82">
        <f>IF(AZ15=2,G15,0)</f>
        <v>0</v>
      </c>
      <c r="BC15" s="82">
        <f>IF(AZ15=3,G15,0)</f>
        <v>0</v>
      </c>
      <c r="BD15" s="82">
        <f>IF(AZ15=4,G15,0)</f>
        <v>0</v>
      </c>
      <c r="BE15" s="82">
        <f>IF(AZ15=5,G15,0)</f>
        <v>0</v>
      </c>
      <c r="CZ15" s="82">
        <v>0</v>
      </c>
    </row>
    <row r="16" spans="1:104" x14ac:dyDescent="0.25">
      <c r="A16" s="114"/>
      <c r="B16" s="115" t="s">
        <v>74</v>
      </c>
      <c r="C16" s="116" t="str">
        <f>CONCATENATE(B14," ",C14)</f>
        <v>8 Trubní vedení</v>
      </c>
      <c r="D16" s="114"/>
      <c r="E16" s="117"/>
      <c r="F16" s="117"/>
      <c r="G16" s="118">
        <f>SUM(G14:G15)</f>
        <v>0</v>
      </c>
      <c r="O16" s="107">
        <v>4</v>
      </c>
      <c r="BA16" s="119">
        <f>SUM(BA14:BA15)</f>
        <v>0</v>
      </c>
      <c r="BB16" s="119">
        <f>SUM(BB14:BB15)</f>
        <v>0</v>
      </c>
      <c r="BC16" s="119">
        <f>SUM(BC14:BC15)</f>
        <v>0</v>
      </c>
      <c r="BD16" s="119">
        <f>SUM(BD14:BD15)</f>
        <v>0</v>
      </c>
      <c r="BE16" s="119">
        <f>SUM(BE14:BE15)</f>
        <v>0</v>
      </c>
    </row>
    <row r="17" spans="1:104" x14ac:dyDescent="0.25">
      <c r="A17" s="100" t="s">
        <v>66</v>
      </c>
      <c r="B17" s="101" t="s">
        <v>85</v>
      </c>
      <c r="C17" s="102" t="s">
        <v>86</v>
      </c>
      <c r="D17" s="103"/>
      <c r="E17" s="104"/>
      <c r="F17" s="104"/>
      <c r="G17" s="105"/>
      <c r="H17" s="106"/>
      <c r="I17" s="106"/>
      <c r="O17" s="107">
        <v>1</v>
      </c>
    </row>
    <row r="18" spans="1:104" x14ac:dyDescent="0.25">
      <c r="A18" s="108">
        <v>5</v>
      </c>
      <c r="B18" s="109" t="s">
        <v>87</v>
      </c>
      <c r="C18" s="110" t="s">
        <v>88</v>
      </c>
      <c r="D18" s="111" t="s">
        <v>71</v>
      </c>
      <c r="E18" s="112">
        <v>12</v>
      </c>
      <c r="F18" s="112"/>
      <c r="G18" s="113">
        <f>E18*F18</f>
        <v>0</v>
      </c>
      <c r="O18" s="107">
        <v>2</v>
      </c>
      <c r="AA18" s="82">
        <v>12</v>
      </c>
      <c r="AB18" s="82">
        <v>0</v>
      </c>
      <c r="AC18" s="82">
        <v>5</v>
      </c>
      <c r="AZ18" s="82">
        <v>1</v>
      </c>
      <c r="BA18" s="82">
        <f>IF(AZ18=1,G18,0)</f>
        <v>0</v>
      </c>
      <c r="BB18" s="82">
        <f>IF(AZ18=2,G18,0)</f>
        <v>0</v>
      </c>
      <c r="BC18" s="82">
        <f>IF(AZ18=3,G18,0)</f>
        <v>0</v>
      </c>
      <c r="BD18" s="82">
        <f>IF(AZ18=4,G18,0)</f>
        <v>0</v>
      </c>
      <c r="BE18" s="82">
        <f>IF(AZ18=5,G18,0)</f>
        <v>0</v>
      </c>
      <c r="CZ18" s="82">
        <v>0</v>
      </c>
    </row>
    <row r="19" spans="1:104" x14ac:dyDescent="0.25">
      <c r="A19" s="114"/>
      <c r="B19" s="115" t="s">
        <v>74</v>
      </c>
      <c r="C19" s="116" t="str">
        <f>CONCATENATE(B17," ",C17)</f>
        <v>97 Prorážení otvorů</v>
      </c>
      <c r="D19" s="114"/>
      <c r="E19" s="117"/>
      <c r="F19" s="117"/>
      <c r="G19" s="118">
        <f>SUM(G17:G18)</f>
        <v>0</v>
      </c>
      <c r="O19" s="107">
        <v>4</v>
      </c>
      <c r="BA19" s="119">
        <f>SUM(BA17:BA18)</f>
        <v>0</v>
      </c>
      <c r="BB19" s="119">
        <f>SUM(BB17:BB18)</f>
        <v>0</v>
      </c>
      <c r="BC19" s="119">
        <f>SUM(BC17:BC18)</f>
        <v>0</v>
      </c>
      <c r="BD19" s="119">
        <f>SUM(BD17:BD18)</f>
        <v>0</v>
      </c>
      <c r="BE19" s="119">
        <f>SUM(BE17:BE18)</f>
        <v>0</v>
      </c>
    </row>
    <row r="20" spans="1:104" x14ac:dyDescent="0.25">
      <c r="A20" s="100" t="s">
        <v>66</v>
      </c>
      <c r="B20" s="101" t="s">
        <v>89</v>
      </c>
      <c r="C20" s="102" t="s">
        <v>90</v>
      </c>
      <c r="D20" s="103"/>
      <c r="E20" s="104"/>
      <c r="F20" s="104"/>
      <c r="G20" s="105"/>
      <c r="H20" s="106"/>
      <c r="I20" s="106"/>
      <c r="O20" s="107">
        <v>1</v>
      </c>
    </row>
    <row r="21" spans="1:104" x14ac:dyDescent="0.25">
      <c r="A21" s="108">
        <v>6</v>
      </c>
      <c r="B21" s="109" t="s">
        <v>91</v>
      </c>
      <c r="C21" s="110" t="s">
        <v>92</v>
      </c>
      <c r="D21" s="111" t="s">
        <v>71</v>
      </c>
      <c r="E21" s="112">
        <v>2</v>
      </c>
      <c r="F21" s="112"/>
      <c r="G21" s="113">
        <f t="shared" ref="G21:G33" si="0">E21*F21</f>
        <v>0</v>
      </c>
      <c r="O21" s="107">
        <v>2</v>
      </c>
      <c r="AA21" s="82">
        <v>12</v>
      </c>
      <c r="AB21" s="82">
        <v>0</v>
      </c>
      <c r="AC21" s="82">
        <v>6</v>
      </c>
      <c r="AZ21" s="82">
        <v>2</v>
      </c>
      <c r="BA21" s="82">
        <f t="shared" ref="BA21:BA33" si="1">IF(AZ21=1,G21,0)</f>
        <v>0</v>
      </c>
      <c r="BB21" s="82">
        <f t="shared" ref="BB21:BB33" si="2">IF(AZ21=2,G21,0)</f>
        <v>0</v>
      </c>
      <c r="BC21" s="82">
        <f t="shared" ref="BC21:BC33" si="3">IF(AZ21=3,G21,0)</f>
        <v>0</v>
      </c>
      <c r="BD21" s="82">
        <f t="shared" ref="BD21:BD33" si="4">IF(AZ21=4,G21,0)</f>
        <v>0</v>
      </c>
      <c r="BE21" s="82">
        <f t="shared" ref="BE21:BE33" si="5">IF(AZ21=5,G21,0)</f>
        <v>0</v>
      </c>
      <c r="CZ21" s="82">
        <v>8.9499999999999996E-3</v>
      </c>
    </row>
    <row r="22" spans="1:104" x14ac:dyDescent="0.25">
      <c r="A22" s="108">
        <v>7</v>
      </c>
      <c r="B22" s="109" t="s">
        <v>93</v>
      </c>
      <c r="C22" s="110" t="s">
        <v>94</v>
      </c>
      <c r="D22" s="111" t="s">
        <v>84</v>
      </c>
      <c r="E22" s="112">
        <v>35</v>
      </c>
      <c r="F22" s="112"/>
      <c r="G22" s="113">
        <f t="shared" si="0"/>
        <v>0</v>
      </c>
      <c r="O22" s="107">
        <v>2</v>
      </c>
      <c r="AA22" s="82">
        <v>12</v>
      </c>
      <c r="AB22" s="82">
        <v>0</v>
      </c>
      <c r="AC22" s="82">
        <v>7</v>
      </c>
      <c r="AZ22" s="82">
        <v>2</v>
      </c>
      <c r="BA22" s="82">
        <f t="shared" si="1"/>
        <v>0</v>
      </c>
      <c r="BB22" s="82">
        <f t="shared" si="2"/>
        <v>0</v>
      </c>
      <c r="BC22" s="82">
        <f t="shared" si="3"/>
        <v>0</v>
      </c>
      <c r="BD22" s="82">
        <f t="shared" si="4"/>
        <v>0</v>
      </c>
      <c r="BE22" s="82">
        <f t="shared" si="5"/>
        <v>0</v>
      </c>
      <c r="CZ22" s="82">
        <v>3.8000000000000002E-4</v>
      </c>
    </row>
    <row r="23" spans="1:104" x14ac:dyDescent="0.25">
      <c r="A23" s="108">
        <v>8</v>
      </c>
      <c r="B23" s="109" t="s">
        <v>95</v>
      </c>
      <c r="C23" s="110" t="s">
        <v>96</v>
      </c>
      <c r="D23" s="111" t="s">
        <v>84</v>
      </c>
      <c r="E23" s="112">
        <v>25</v>
      </c>
      <c r="F23" s="112"/>
      <c r="G23" s="113">
        <f t="shared" si="0"/>
        <v>0</v>
      </c>
      <c r="O23" s="107">
        <v>2</v>
      </c>
      <c r="AA23" s="82">
        <v>12</v>
      </c>
      <c r="AB23" s="82">
        <v>0</v>
      </c>
      <c r="AC23" s="82">
        <v>8</v>
      </c>
      <c r="AZ23" s="82">
        <v>2</v>
      </c>
      <c r="BA23" s="82">
        <f t="shared" si="1"/>
        <v>0</v>
      </c>
      <c r="BB23" s="82">
        <f t="shared" si="2"/>
        <v>0</v>
      </c>
      <c r="BC23" s="82">
        <f t="shared" si="3"/>
        <v>0</v>
      </c>
      <c r="BD23" s="82">
        <f t="shared" si="4"/>
        <v>0</v>
      </c>
      <c r="BE23" s="82">
        <f t="shared" si="5"/>
        <v>0</v>
      </c>
      <c r="CZ23" s="82">
        <v>2.0899999999999998E-3</v>
      </c>
    </row>
    <row r="24" spans="1:104" x14ac:dyDescent="0.25">
      <c r="A24" s="108">
        <v>9</v>
      </c>
      <c r="B24" s="109" t="s">
        <v>97</v>
      </c>
      <c r="C24" s="110" t="s">
        <v>98</v>
      </c>
      <c r="D24" s="111" t="s">
        <v>84</v>
      </c>
      <c r="E24" s="112">
        <v>158</v>
      </c>
      <c r="F24" s="112"/>
      <c r="G24" s="113">
        <f t="shared" si="0"/>
        <v>0</v>
      </c>
      <c r="O24" s="107">
        <v>2</v>
      </c>
      <c r="AA24" s="82">
        <v>12</v>
      </c>
      <c r="AB24" s="82">
        <v>0</v>
      </c>
      <c r="AC24" s="82">
        <v>9</v>
      </c>
      <c r="AZ24" s="82">
        <v>2</v>
      </c>
      <c r="BA24" s="82">
        <f t="shared" si="1"/>
        <v>0</v>
      </c>
      <c r="BB24" s="82">
        <f t="shared" si="2"/>
        <v>0</v>
      </c>
      <c r="BC24" s="82">
        <f t="shared" si="3"/>
        <v>0</v>
      </c>
      <c r="BD24" s="82">
        <f t="shared" si="4"/>
        <v>0</v>
      </c>
      <c r="BE24" s="82">
        <f t="shared" si="5"/>
        <v>0</v>
      </c>
      <c r="CZ24" s="82">
        <v>0</v>
      </c>
    </row>
    <row r="25" spans="1:104" x14ac:dyDescent="0.25">
      <c r="A25" s="108">
        <v>10</v>
      </c>
      <c r="B25" s="109" t="s">
        <v>99</v>
      </c>
      <c r="C25" s="110" t="s">
        <v>100</v>
      </c>
      <c r="D25" s="111" t="s">
        <v>101</v>
      </c>
      <c r="E25" s="112">
        <v>1</v>
      </c>
      <c r="F25" s="112"/>
      <c r="G25" s="113">
        <f t="shared" si="0"/>
        <v>0</v>
      </c>
      <c r="O25" s="107">
        <v>2</v>
      </c>
      <c r="AA25" s="82">
        <v>12</v>
      </c>
      <c r="AB25" s="82">
        <v>0</v>
      </c>
      <c r="AC25" s="82">
        <v>10</v>
      </c>
      <c r="AZ25" s="82">
        <v>2</v>
      </c>
      <c r="BA25" s="82">
        <f t="shared" si="1"/>
        <v>0</v>
      </c>
      <c r="BB25" s="82">
        <f t="shared" si="2"/>
        <v>0</v>
      </c>
      <c r="BC25" s="82">
        <f t="shared" si="3"/>
        <v>0</v>
      </c>
      <c r="BD25" s="82">
        <f t="shared" si="4"/>
        <v>0</v>
      </c>
      <c r="BE25" s="82">
        <f t="shared" si="5"/>
        <v>0</v>
      </c>
      <c r="CZ25" s="82">
        <v>0</v>
      </c>
    </row>
    <row r="26" spans="1:104" x14ac:dyDescent="0.25">
      <c r="A26" s="108">
        <v>11</v>
      </c>
      <c r="B26" s="109" t="s">
        <v>102</v>
      </c>
      <c r="C26" s="110" t="s">
        <v>103</v>
      </c>
      <c r="D26" s="111" t="s">
        <v>84</v>
      </c>
      <c r="E26" s="112">
        <v>23</v>
      </c>
      <c r="F26" s="112"/>
      <c r="G26" s="113">
        <f t="shared" si="0"/>
        <v>0</v>
      </c>
      <c r="O26" s="107">
        <v>2</v>
      </c>
      <c r="AA26" s="82">
        <v>12</v>
      </c>
      <c r="AB26" s="82">
        <v>0</v>
      </c>
      <c r="AC26" s="82">
        <v>11</v>
      </c>
      <c r="AZ26" s="82">
        <v>2</v>
      </c>
      <c r="BA26" s="82">
        <f t="shared" si="1"/>
        <v>0</v>
      </c>
      <c r="BB26" s="82">
        <f t="shared" si="2"/>
        <v>0</v>
      </c>
      <c r="BC26" s="82">
        <f t="shared" si="3"/>
        <v>0</v>
      </c>
      <c r="BD26" s="82">
        <f t="shared" si="4"/>
        <v>0</v>
      </c>
      <c r="BE26" s="82">
        <f t="shared" si="5"/>
        <v>0</v>
      </c>
      <c r="CZ26" s="82">
        <v>4.6999999999999999E-4</v>
      </c>
    </row>
    <row r="27" spans="1:104" x14ac:dyDescent="0.25">
      <c r="A27" s="108">
        <v>12</v>
      </c>
      <c r="B27" s="109" t="s">
        <v>104</v>
      </c>
      <c r="C27" s="110" t="s">
        <v>105</v>
      </c>
      <c r="D27" s="111" t="s">
        <v>84</v>
      </c>
      <c r="E27" s="112">
        <v>55</v>
      </c>
      <c r="F27" s="112"/>
      <c r="G27" s="113">
        <f t="shared" si="0"/>
        <v>0</v>
      </c>
      <c r="O27" s="107">
        <v>2</v>
      </c>
      <c r="AA27" s="82">
        <v>12</v>
      </c>
      <c r="AB27" s="82">
        <v>0</v>
      </c>
      <c r="AC27" s="82">
        <v>12</v>
      </c>
      <c r="AZ27" s="82">
        <v>2</v>
      </c>
      <c r="BA27" s="82">
        <f t="shared" si="1"/>
        <v>0</v>
      </c>
      <c r="BB27" s="82">
        <f t="shared" si="2"/>
        <v>0</v>
      </c>
      <c r="BC27" s="82">
        <f t="shared" si="3"/>
        <v>0</v>
      </c>
      <c r="BD27" s="82">
        <f t="shared" si="4"/>
        <v>0</v>
      </c>
      <c r="BE27" s="82">
        <f t="shared" si="5"/>
        <v>0</v>
      </c>
      <c r="CZ27" s="82">
        <v>1.5200000000000001E-3</v>
      </c>
    </row>
    <row r="28" spans="1:104" x14ac:dyDescent="0.25">
      <c r="A28" s="108">
        <v>13</v>
      </c>
      <c r="B28" s="109" t="s">
        <v>106</v>
      </c>
      <c r="C28" s="110" t="s">
        <v>107</v>
      </c>
      <c r="D28" s="111" t="s">
        <v>84</v>
      </c>
      <c r="E28" s="112">
        <v>30</v>
      </c>
      <c r="F28" s="112"/>
      <c r="G28" s="113">
        <f t="shared" si="0"/>
        <v>0</v>
      </c>
      <c r="O28" s="107">
        <v>2</v>
      </c>
      <c r="AA28" s="82">
        <v>12</v>
      </c>
      <c r="AB28" s="82">
        <v>0</v>
      </c>
      <c r="AC28" s="82">
        <v>13</v>
      </c>
      <c r="AZ28" s="82">
        <v>2</v>
      </c>
      <c r="BA28" s="82">
        <f t="shared" si="1"/>
        <v>0</v>
      </c>
      <c r="BB28" s="82">
        <f t="shared" si="2"/>
        <v>0</v>
      </c>
      <c r="BC28" s="82">
        <f t="shared" si="3"/>
        <v>0</v>
      </c>
      <c r="BD28" s="82">
        <f t="shared" si="4"/>
        <v>0</v>
      </c>
      <c r="BE28" s="82">
        <f t="shared" si="5"/>
        <v>0</v>
      </c>
      <c r="CZ28" s="82">
        <v>6.9999999999999999E-4</v>
      </c>
    </row>
    <row r="29" spans="1:104" ht="21" x14ac:dyDescent="0.25">
      <c r="A29" s="108">
        <v>14</v>
      </c>
      <c r="B29" s="109" t="s">
        <v>108</v>
      </c>
      <c r="C29" s="110" t="s">
        <v>109</v>
      </c>
      <c r="D29" s="111" t="s">
        <v>71</v>
      </c>
      <c r="E29" s="112">
        <v>3</v>
      </c>
      <c r="F29" s="112"/>
      <c r="G29" s="113">
        <f t="shared" si="0"/>
        <v>0</v>
      </c>
      <c r="O29" s="107">
        <v>2</v>
      </c>
      <c r="AA29" s="82">
        <v>12</v>
      </c>
      <c r="AB29" s="82">
        <v>0</v>
      </c>
      <c r="AC29" s="82">
        <v>14</v>
      </c>
      <c r="AZ29" s="82">
        <v>2</v>
      </c>
      <c r="BA29" s="82">
        <f t="shared" si="1"/>
        <v>0</v>
      </c>
      <c r="BB29" s="82">
        <f t="shared" si="2"/>
        <v>0</v>
      </c>
      <c r="BC29" s="82">
        <f t="shared" si="3"/>
        <v>0</v>
      </c>
      <c r="BD29" s="82">
        <f t="shared" si="4"/>
        <v>0</v>
      </c>
      <c r="BE29" s="82">
        <f t="shared" si="5"/>
        <v>0</v>
      </c>
      <c r="CZ29" s="82">
        <v>7.3999999999999999E-4</v>
      </c>
    </row>
    <row r="30" spans="1:104" x14ac:dyDescent="0.25">
      <c r="A30" s="108">
        <v>15</v>
      </c>
      <c r="B30" s="109" t="s">
        <v>110</v>
      </c>
      <c r="C30" s="110" t="s">
        <v>111</v>
      </c>
      <c r="D30" s="111" t="s">
        <v>84</v>
      </c>
      <c r="E30" s="112">
        <v>50</v>
      </c>
      <c r="F30" s="112"/>
      <c r="G30" s="113">
        <f t="shared" si="0"/>
        <v>0</v>
      </c>
      <c r="O30" s="107">
        <v>2</v>
      </c>
      <c r="AA30" s="82">
        <v>12</v>
      </c>
      <c r="AB30" s="82">
        <v>0</v>
      </c>
      <c r="AC30" s="82">
        <v>15</v>
      </c>
      <c r="AZ30" s="82">
        <v>2</v>
      </c>
      <c r="BA30" s="82">
        <f t="shared" si="1"/>
        <v>0</v>
      </c>
      <c r="BB30" s="82">
        <f t="shared" si="2"/>
        <v>0</v>
      </c>
      <c r="BC30" s="82">
        <f t="shared" si="3"/>
        <v>0</v>
      </c>
      <c r="BD30" s="82">
        <f t="shared" si="4"/>
        <v>0</v>
      </c>
      <c r="BE30" s="82">
        <f t="shared" si="5"/>
        <v>0</v>
      </c>
      <c r="CZ30" s="82">
        <v>0</v>
      </c>
    </row>
    <row r="31" spans="1:104" x14ac:dyDescent="0.25">
      <c r="A31" s="108">
        <v>16</v>
      </c>
      <c r="B31" s="109" t="s">
        <v>112</v>
      </c>
      <c r="C31" s="110" t="s">
        <v>113</v>
      </c>
      <c r="D31" s="111" t="s">
        <v>71</v>
      </c>
      <c r="E31" s="112">
        <v>7</v>
      </c>
      <c r="F31" s="112"/>
      <c r="G31" s="113">
        <f t="shared" si="0"/>
        <v>0</v>
      </c>
      <c r="O31" s="107">
        <v>2</v>
      </c>
      <c r="AA31" s="82">
        <v>12</v>
      </c>
      <c r="AB31" s="82">
        <v>0</v>
      </c>
      <c r="AC31" s="82">
        <v>16</v>
      </c>
      <c r="AZ31" s="82">
        <v>2</v>
      </c>
      <c r="BA31" s="82">
        <f t="shared" si="1"/>
        <v>0</v>
      </c>
      <c r="BB31" s="82">
        <f t="shared" si="2"/>
        <v>0</v>
      </c>
      <c r="BC31" s="82">
        <f t="shared" si="3"/>
        <v>0</v>
      </c>
      <c r="BD31" s="82">
        <f t="shared" si="4"/>
        <v>0</v>
      </c>
      <c r="BE31" s="82">
        <f t="shared" si="5"/>
        <v>0</v>
      </c>
      <c r="CZ31" s="82">
        <v>0</v>
      </c>
    </row>
    <row r="32" spans="1:104" x14ac:dyDescent="0.25">
      <c r="A32" s="108">
        <v>17</v>
      </c>
      <c r="B32" s="109" t="s">
        <v>114</v>
      </c>
      <c r="C32" s="110" t="s">
        <v>115</v>
      </c>
      <c r="D32" s="111" t="s">
        <v>71</v>
      </c>
      <c r="E32" s="112">
        <v>8</v>
      </c>
      <c r="F32" s="112"/>
      <c r="G32" s="113">
        <f t="shared" si="0"/>
        <v>0</v>
      </c>
      <c r="O32" s="107">
        <v>2</v>
      </c>
      <c r="AA32" s="82">
        <v>12</v>
      </c>
      <c r="AB32" s="82">
        <v>0</v>
      </c>
      <c r="AC32" s="82">
        <v>17</v>
      </c>
      <c r="AZ32" s="82">
        <v>2</v>
      </c>
      <c r="BA32" s="82">
        <f t="shared" si="1"/>
        <v>0</v>
      </c>
      <c r="BB32" s="82">
        <f t="shared" si="2"/>
        <v>0</v>
      </c>
      <c r="BC32" s="82">
        <f t="shared" si="3"/>
        <v>0</v>
      </c>
      <c r="BD32" s="82">
        <f t="shared" si="4"/>
        <v>0</v>
      </c>
      <c r="BE32" s="82">
        <f t="shared" si="5"/>
        <v>0</v>
      </c>
      <c r="CZ32" s="82">
        <v>0</v>
      </c>
    </row>
    <row r="33" spans="1:104" x14ac:dyDescent="0.25">
      <c r="A33" s="108">
        <v>18</v>
      </c>
      <c r="B33" s="109" t="s">
        <v>116</v>
      </c>
      <c r="C33" s="110" t="s">
        <v>117</v>
      </c>
      <c r="D33" s="111" t="s">
        <v>71</v>
      </c>
      <c r="E33" s="112">
        <v>8</v>
      </c>
      <c r="F33" s="112"/>
      <c r="G33" s="113">
        <f t="shared" si="0"/>
        <v>0</v>
      </c>
      <c r="O33" s="107">
        <v>2</v>
      </c>
      <c r="AA33" s="82">
        <v>12</v>
      </c>
      <c r="AB33" s="82">
        <v>0</v>
      </c>
      <c r="AC33" s="82">
        <v>18</v>
      </c>
      <c r="AZ33" s="82">
        <v>2</v>
      </c>
      <c r="BA33" s="82">
        <f t="shared" si="1"/>
        <v>0</v>
      </c>
      <c r="BB33" s="82">
        <f t="shared" si="2"/>
        <v>0</v>
      </c>
      <c r="BC33" s="82">
        <f t="shared" si="3"/>
        <v>0</v>
      </c>
      <c r="BD33" s="82">
        <f t="shared" si="4"/>
        <v>0</v>
      </c>
      <c r="BE33" s="82">
        <f t="shared" si="5"/>
        <v>0</v>
      </c>
      <c r="CZ33" s="82">
        <v>0</v>
      </c>
    </row>
    <row r="34" spans="1:104" x14ac:dyDescent="0.25">
      <c r="A34" s="114"/>
      <c r="B34" s="115" t="s">
        <v>74</v>
      </c>
      <c r="C34" s="116" t="str">
        <f>CONCATENATE(B20," ",C20)</f>
        <v>721 Vnitřní kanalizace</v>
      </c>
      <c r="D34" s="114"/>
      <c r="E34" s="117"/>
      <c r="F34" s="117"/>
      <c r="G34" s="118">
        <f>SUM(G20:G33)</f>
        <v>0</v>
      </c>
      <c r="O34" s="107">
        <v>4</v>
      </c>
      <c r="BA34" s="119">
        <f>SUM(BA20:BA33)</f>
        <v>0</v>
      </c>
      <c r="BB34" s="119">
        <f>SUM(BB20:BB33)</f>
        <v>0</v>
      </c>
      <c r="BC34" s="119">
        <f>SUM(BC20:BC33)</f>
        <v>0</v>
      </c>
      <c r="BD34" s="119">
        <f>SUM(BD20:BD33)</f>
        <v>0</v>
      </c>
      <c r="BE34" s="119">
        <f>SUM(BE20:BE33)</f>
        <v>0</v>
      </c>
    </row>
    <row r="35" spans="1:104" x14ac:dyDescent="0.25">
      <c r="A35" s="100" t="s">
        <v>66</v>
      </c>
      <c r="B35" s="101" t="s">
        <v>118</v>
      </c>
      <c r="C35" s="102" t="s">
        <v>119</v>
      </c>
      <c r="D35" s="103"/>
      <c r="E35" s="104"/>
      <c r="F35" s="104"/>
      <c r="G35" s="105"/>
      <c r="H35" s="106"/>
      <c r="I35" s="106"/>
      <c r="O35" s="107">
        <v>1</v>
      </c>
    </row>
    <row r="36" spans="1:104" x14ac:dyDescent="0.25">
      <c r="A36" s="108">
        <v>19</v>
      </c>
      <c r="B36" s="109" t="s">
        <v>120</v>
      </c>
      <c r="C36" s="110" t="s">
        <v>121</v>
      </c>
      <c r="D36" s="111" t="s">
        <v>84</v>
      </c>
      <c r="E36" s="112">
        <v>60</v>
      </c>
      <c r="F36" s="112"/>
      <c r="G36" s="113">
        <f t="shared" ref="G36:G52" si="6">E36*F36</f>
        <v>0</v>
      </c>
      <c r="O36" s="107">
        <v>2</v>
      </c>
      <c r="AA36" s="82">
        <v>12</v>
      </c>
      <c r="AB36" s="82">
        <v>0</v>
      </c>
      <c r="AC36" s="82">
        <v>19</v>
      </c>
      <c r="AZ36" s="82">
        <v>2</v>
      </c>
      <c r="BA36" s="82">
        <f t="shared" ref="BA36:BA52" si="7">IF(AZ36=1,G36,0)</f>
        <v>0</v>
      </c>
      <c r="BB36" s="82">
        <f t="shared" ref="BB36:BB52" si="8">IF(AZ36=2,G36,0)</f>
        <v>0</v>
      </c>
      <c r="BC36" s="82">
        <f t="shared" ref="BC36:BC52" si="9">IF(AZ36=3,G36,0)</f>
        <v>0</v>
      </c>
      <c r="BD36" s="82">
        <f t="shared" ref="BD36:BD52" si="10">IF(AZ36=4,G36,0)</f>
        <v>0</v>
      </c>
      <c r="BE36" s="82">
        <f t="shared" ref="BE36:BE52" si="11">IF(AZ36=5,G36,0)</f>
        <v>0</v>
      </c>
      <c r="CZ36" s="82">
        <v>0</v>
      </c>
    </row>
    <row r="37" spans="1:104" x14ac:dyDescent="0.25">
      <c r="A37" s="108">
        <v>20</v>
      </c>
      <c r="B37" s="109" t="s">
        <v>122</v>
      </c>
      <c r="C37" s="110" t="s">
        <v>123</v>
      </c>
      <c r="D37" s="111" t="s">
        <v>84</v>
      </c>
      <c r="E37" s="112">
        <v>251</v>
      </c>
      <c r="F37" s="112"/>
      <c r="G37" s="113">
        <f t="shared" si="6"/>
        <v>0</v>
      </c>
      <c r="O37" s="107">
        <v>2</v>
      </c>
      <c r="AA37" s="82">
        <v>12</v>
      </c>
      <c r="AB37" s="82">
        <v>0</v>
      </c>
      <c r="AC37" s="82">
        <v>20</v>
      </c>
      <c r="AZ37" s="82">
        <v>2</v>
      </c>
      <c r="BA37" s="82">
        <f t="shared" si="7"/>
        <v>0</v>
      </c>
      <c r="BB37" s="82">
        <f t="shared" si="8"/>
        <v>0</v>
      </c>
      <c r="BC37" s="82">
        <f t="shared" si="9"/>
        <v>0</v>
      </c>
      <c r="BD37" s="82">
        <f t="shared" si="10"/>
        <v>0</v>
      </c>
      <c r="BE37" s="82">
        <f t="shared" si="11"/>
        <v>0</v>
      </c>
      <c r="CZ37" s="82">
        <v>1.0000000000000001E-5</v>
      </c>
    </row>
    <row r="38" spans="1:104" x14ac:dyDescent="0.25">
      <c r="A38" s="108">
        <v>21</v>
      </c>
      <c r="B38" s="109" t="s">
        <v>124</v>
      </c>
      <c r="C38" s="110" t="s">
        <v>125</v>
      </c>
      <c r="D38" s="111" t="s">
        <v>71</v>
      </c>
      <c r="E38" s="112">
        <v>1</v>
      </c>
      <c r="F38" s="112"/>
      <c r="G38" s="113">
        <f t="shared" si="6"/>
        <v>0</v>
      </c>
      <c r="O38" s="107">
        <v>2</v>
      </c>
      <c r="AA38" s="82">
        <v>12</v>
      </c>
      <c r="AB38" s="82">
        <v>0</v>
      </c>
      <c r="AC38" s="82">
        <v>21</v>
      </c>
      <c r="AZ38" s="82">
        <v>2</v>
      </c>
      <c r="BA38" s="82">
        <f t="shared" si="7"/>
        <v>0</v>
      </c>
      <c r="BB38" s="82">
        <f t="shared" si="8"/>
        <v>0</v>
      </c>
      <c r="BC38" s="82">
        <f t="shared" si="9"/>
        <v>0</v>
      </c>
      <c r="BD38" s="82">
        <f t="shared" si="10"/>
        <v>0</v>
      </c>
      <c r="BE38" s="82">
        <f t="shared" si="11"/>
        <v>0</v>
      </c>
      <c r="CZ38" s="82">
        <v>3.2000000000000003E-4</v>
      </c>
    </row>
    <row r="39" spans="1:104" x14ac:dyDescent="0.25">
      <c r="A39" s="108">
        <v>22</v>
      </c>
      <c r="B39" s="109" t="s">
        <v>126</v>
      </c>
      <c r="C39" s="110" t="s">
        <v>127</v>
      </c>
      <c r="D39" s="111" t="s">
        <v>71</v>
      </c>
      <c r="E39" s="112">
        <v>8</v>
      </c>
      <c r="F39" s="112"/>
      <c r="G39" s="113">
        <f t="shared" si="6"/>
        <v>0</v>
      </c>
      <c r="O39" s="107">
        <v>2</v>
      </c>
      <c r="AA39" s="82">
        <v>12</v>
      </c>
      <c r="AB39" s="82">
        <v>0</v>
      </c>
      <c r="AC39" s="82">
        <v>22</v>
      </c>
      <c r="AZ39" s="82">
        <v>2</v>
      </c>
      <c r="BA39" s="82">
        <f t="shared" si="7"/>
        <v>0</v>
      </c>
      <c r="BB39" s="82">
        <f t="shared" si="8"/>
        <v>0</v>
      </c>
      <c r="BC39" s="82">
        <f t="shared" si="9"/>
        <v>0</v>
      </c>
      <c r="BD39" s="82">
        <f t="shared" si="10"/>
        <v>0</v>
      </c>
      <c r="BE39" s="82">
        <f t="shared" si="11"/>
        <v>0</v>
      </c>
      <c r="CZ39" s="82">
        <v>2.0000000000000001E-4</v>
      </c>
    </row>
    <row r="40" spans="1:104" x14ac:dyDescent="0.25">
      <c r="A40" s="108">
        <v>23</v>
      </c>
      <c r="B40" s="109" t="s">
        <v>128</v>
      </c>
      <c r="C40" s="110" t="s">
        <v>129</v>
      </c>
      <c r="D40" s="111" t="s">
        <v>71</v>
      </c>
      <c r="E40" s="112">
        <v>8</v>
      </c>
      <c r="F40" s="112"/>
      <c r="G40" s="113">
        <f t="shared" si="6"/>
        <v>0</v>
      </c>
      <c r="O40" s="107">
        <v>2</v>
      </c>
      <c r="AA40" s="82">
        <v>12</v>
      </c>
      <c r="AB40" s="82">
        <v>0</v>
      </c>
      <c r="AC40" s="82">
        <v>23</v>
      </c>
      <c r="AZ40" s="82">
        <v>2</v>
      </c>
      <c r="BA40" s="82">
        <f t="shared" si="7"/>
        <v>0</v>
      </c>
      <c r="BB40" s="82">
        <f t="shared" si="8"/>
        <v>0</v>
      </c>
      <c r="BC40" s="82">
        <f t="shared" si="9"/>
        <v>0</v>
      </c>
      <c r="BD40" s="82">
        <f t="shared" si="10"/>
        <v>0</v>
      </c>
      <c r="BE40" s="82">
        <f t="shared" si="11"/>
        <v>0</v>
      </c>
      <c r="CZ40" s="82">
        <v>1.9000000000000001E-4</v>
      </c>
    </row>
    <row r="41" spans="1:104" x14ac:dyDescent="0.25">
      <c r="A41" s="108">
        <v>24</v>
      </c>
      <c r="B41" s="109" t="s">
        <v>130</v>
      </c>
      <c r="C41" s="110" t="s">
        <v>131</v>
      </c>
      <c r="D41" s="111" t="s">
        <v>71</v>
      </c>
      <c r="E41" s="112">
        <v>31</v>
      </c>
      <c r="F41" s="112"/>
      <c r="G41" s="113">
        <f t="shared" si="6"/>
        <v>0</v>
      </c>
      <c r="O41" s="107">
        <v>2</v>
      </c>
      <c r="AA41" s="82">
        <v>12</v>
      </c>
      <c r="AB41" s="82">
        <v>0</v>
      </c>
      <c r="AC41" s="82">
        <v>24</v>
      </c>
      <c r="AZ41" s="82">
        <v>2</v>
      </c>
      <c r="BA41" s="82">
        <f t="shared" si="7"/>
        <v>0</v>
      </c>
      <c r="BB41" s="82">
        <f t="shared" si="8"/>
        <v>0</v>
      </c>
      <c r="BC41" s="82">
        <f t="shared" si="9"/>
        <v>0</v>
      </c>
      <c r="BD41" s="82">
        <f t="shared" si="10"/>
        <v>0</v>
      </c>
      <c r="BE41" s="82">
        <f t="shared" si="11"/>
        <v>0</v>
      </c>
      <c r="CZ41" s="82">
        <v>1.8000000000000001E-4</v>
      </c>
    </row>
    <row r="42" spans="1:104" x14ac:dyDescent="0.25">
      <c r="A42" s="108">
        <v>25</v>
      </c>
      <c r="B42" s="109" t="s">
        <v>132</v>
      </c>
      <c r="C42" s="110" t="s">
        <v>133</v>
      </c>
      <c r="D42" s="111" t="s">
        <v>71</v>
      </c>
      <c r="E42" s="112">
        <v>8</v>
      </c>
      <c r="F42" s="112"/>
      <c r="G42" s="113">
        <f t="shared" si="6"/>
        <v>0</v>
      </c>
      <c r="O42" s="107">
        <v>2</v>
      </c>
      <c r="AA42" s="82">
        <v>12</v>
      </c>
      <c r="AB42" s="82">
        <v>0</v>
      </c>
      <c r="AC42" s="82">
        <v>25</v>
      </c>
      <c r="AZ42" s="82">
        <v>2</v>
      </c>
      <c r="BA42" s="82">
        <f t="shared" si="7"/>
        <v>0</v>
      </c>
      <c r="BB42" s="82">
        <f t="shared" si="8"/>
        <v>0</v>
      </c>
      <c r="BC42" s="82">
        <f t="shared" si="9"/>
        <v>0</v>
      </c>
      <c r="BD42" s="82">
        <f t="shared" si="10"/>
        <v>0</v>
      </c>
      <c r="BE42" s="82">
        <f t="shared" si="11"/>
        <v>0</v>
      </c>
      <c r="CZ42" s="82">
        <v>1.3999999999999999E-4</v>
      </c>
    </row>
    <row r="43" spans="1:104" x14ac:dyDescent="0.25">
      <c r="A43" s="108">
        <v>26</v>
      </c>
      <c r="B43" s="109" t="s">
        <v>134</v>
      </c>
      <c r="C43" s="110" t="s">
        <v>135</v>
      </c>
      <c r="D43" s="111" t="s">
        <v>84</v>
      </c>
      <c r="E43" s="112">
        <v>251</v>
      </c>
      <c r="F43" s="112"/>
      <c r="G43" s="113">
        <f t="shared" si="6"/>
        <v>0</v>
      </c>
      <c r="O43" s="107">
        <v>2</v>
      </c>
      <c r="AA43" s="82">
        <v>12</v>
      </c>
      <c r="AB43" s="82">
        <v>0</v>
      </c>
      <c r="AC43" s="82">
        <v>26</v>
      </c>
      <c r="AZ43" s="82">
        <v>2</v>
      </c>
      <c r="BA43" s="82">
        <f t="shared" si="7"/>
        <v>0</v>
      </c>
      <c r="BB43" s="82">
        <f t="shared" si="8"/>
        <v>0</v>
      </c>
      <c r="BC43" s="82">
        <f t="shared" si="9"/>
        <v>0</v>
      </c>
      <c r="BD43" s="82">
        <f t="shared" si="10"/>
        <v>0</v>
      </c>
      <c r="BE43" s="82">
        <f t="shared" si="11"/>
        <v>0</v>
      </c>
      <c r="CZ43" s="82">
        <v>0</v>
      </c>
    </row>
    <row r="44" spans="1:104" x14ac:dyDescent="0.25">
      <c r="A44" s="108">
        <v>27</v>
      </c>
      <c r="B44" s="109" t="s">
        <v>136</v>
      </c>
      <c r="C44" s="110" t="s">
        <v>137</v>
      </c>
      <c r="D44" s="111" t="s">
        <v>101</v>
      </c>
      <c r="E44" s="112">
        <v>0.5</v>
      </c>
      <c r="F44" s="112"/>
      <c r="G44" s="113">
        <f t="shared" si="6"/>
        <v>0</v>
      </c>
      <c r="O44" s="107">
        <v>2</v>
      </c>
      <c r="AA44" s="82">
        <v>12</v>
      </c>
      <c r="AB44" s="82">
        <v>0</v>
      </c>
      <c r="AC44" s="82">
        <v>27</v>
      </c>
      <c r="AZ44" s="82">
        <v>2</v>
      </c>
      <c r="BA44" s="82">
        <f t="shared" si="7"/>
        <v>0</v>
      </c>
      <c r="BB44" s="82">
        <f t="shared" si="8"/>
        <v>0</v>
      </c>
      <c r="BC44" s="82">
        <f t="shared" si="9"/>
        <v>0</v>
      </c>
      <c r="BD44" s="82">
        <f t="shared" si="10"/>
        <v>0</v>
      </c>
      <c r="BE44" s="82">
        <f t="shared" si="11"/>
        <v>0</v>
      </c>
      <c r="CZ44" s="82">
        <v>0</v>
      </c>
    </row>
    <row r="45" spans="1:104" x14ac:dyDescent="0.25">
      <c r="A45" s="108">
        <v>28</v>
      </c>
      <c r="B45" s="109" t="s">
        <v>138</v>
      </c>
      <c r="C45" s="110" t="s">
        <v>139</v>
      </c>
      <c r="D45" s="111" t="s">
        <v>84</v>
      </c>
      <c r="E45" s="112">
        <v>55</v>
      </c>
      <c r="F45" s="112"/>
      <c r="G45" s="113">
        <f t="shared" si="6"/>
        <v>0</v>
      </c>
      <c r="O45" s="107">
        <v>2</v>
      </c>
      <c r="AA45" s="82">
        <v>12</v>
      </c>
      <c r="AB45" s="82">
        <v>0</v>
      </c>
      <c r="AC45" s="82">
        <v>28</v>
      </c>
      <c r="AZ45" s="82">
        <v>2</v>
      </c>
      <c r="BA45" s="82">
        <f t="shared" si="7"/>
        <v>0</v>
      </c>
      <c r="BB45" s="82">
        <f t="shared" si="8"/>
        <v>0</v>
      </c>
      <c r="BC45" s="82">
        <f t="shared" si="9"/>
        <v>0</v>
      </c>
      <c r="BD45" s="82">
        <f t="shared" si="10"/>
        <v>0</v>
      </c>
      <c r="BE45" s="82">
        <f t="shared" si="11"/>
        <v>0</v>
      </c>
      <c r="CZ45" s="82">
        <v>3.98E-3</v>
      </c>
    </row>
    <row r="46" spans="1:104" x14ac:dyDescent="0.25">
      <c r="A46" s="108">
        <v>29</v>
      </c>
      <c r="B46" s="109" t="s">
        <v>140</v>
      </c>
      <c r="C46" s="110" t="s">
        <v>141</v>
      </c>
      <c r="D46" s="111" t="s">
        <v>84</v>
      </c>
      <c r="E46" s="112">
        <v>68</v>
      </c>
      <c r="F46" s="112"/>
      <c r="G46" s="113">
        <f t="shared" si="6"/>
        <v>0</v>
      </c>
      <c r="O46" s="107">
        <v>2</v>
      </c>
      <c r="AA46" s="82">
        <v>12</v>
      </c>
      <c r="AB46" s="82">
        <v>0</v>
      </c>
      <c r="AC46" s="82">
        <v>29</v>
      </c>
      <c r="AZ46" s="82">
        <v>2</v>
      </c>
      <c r="BA46" s="82">
        <f t="shared" si="7"/>
        <v>0</v>
      </c>
      <c r="BB46" s="82">
        <f t="shared" si="8"/>
        <v>0</v>
      </c>
      <c r="BC46" s="82">
        <f t="shared" si="9"/>
        <v>0</v>
      </c>
      <c r="BD46" s="82">
        <f t="shared" si="10"/>
        <v>0</v>
      </c>
      <c r="BE46" s="82">
        <f t="shared" si="11"/>
        <v>0</v>
      </c>
      <c r="CZ46" s="82">
        <v>5.3499999999999997E-3</v>
      </c>
    </row>
    <row r="47" spans="1:104" x14ac:dyDescent="0.25">
      <c r="A47" s="108">
        <v>30</v>
      </c>
      <c r="B47" s="109" t="s">
        <v>142</v>
      </c>
      <c r="C47" s="110" t="s">
        <v>143</v>
      </c>
      <c r="D47" s="111" t="s">
        <v>84</v>
      </c>
      <c r="E47" s="112">
        <v>75</v>
      </c>
      <c r="F47" s="112"/>
      <c r="G47" s="113">
        <f t="shared" si="6"/>
        <v>0</v>
      </c>
      <c r="O47" s="107">
        <v>2</v>
      </c>
      <c r="AA47" s="82">
        <v>12</v>
      </c>
      <c r="AB47" s="82">
        <v>0</v>
      </c>
      <c r="AC47" s="82">
        <v>30</v>
      </c>
      <c r="AZ47" s="82">
        <v>2</v>
      </c>
      <c r="BA47" s="82">
        <f t="shared" si="7"/>
        <v>0</v>
      </c>
      <c r="BB47" s="82">
        <f t="shared" si="8"/>
        <v>0</v>
      </c>
      <c r="BC47" s="82">
        <f t="shared" si="9"/>
        <v>0</v>
      </c>
      <c r="BD47" s="82">
        <f t="shared" si="10"/>
        <v>0</v>
      </c>
      <c r="BE47" s="82">
        <f t="shared" si="11"/>
        <v>0</v>
      </c>
      <c r="CZ47" s="82">
        <v>4.0099999999999997E-3</v>
      </c>
    </row>
    <row r="48" spans="1:104" x14ac:dyDescent="0.25">
      <c r="A48" s="108">
        <v>31</v>
      </c>
      <c r="B48" s="109" t="s">
        <v>144</v>
      </c>
      <c r="C48" s="110" t="s">
        <v>145</v>
      </c>
      <c r="D48" s="111" t="s">
        <v>84</v>
      </c>
      <c r="E48" s="112">
        <v>53</v>
      </c>
      <c r="F48" s="112"/>
      <c r="G48" s="113">
        <f t="shared" si="6"/>
        <v>0</v>
      </c>
      <c r="O48" s="107">
        <v>2</v>
      </c>
      <c r="AA48" s="82">
        <v>12</v>
      </c>
      <c r="AB48" s="82">
        <v>0</v>
      </c>
      <c r="AC48" s="82">
        <v>31</v>
      </c>
      <c r="AZ48" s="82">
        <v>2</v>
      </c>
      <c r="BA48" s="82">
        <f t="shared" si="7"/>
        <v>0</v>
      </c>
      <c r="BB48" s="82">
        <f t="shared" si="8"/>
        <v>0</v>
      </c>
      <c r="BC48" s="82">
        <f t="shared" si="9"/>
        <v>0</v>
      </c>
      <c r="BD48" s="82">
        <f t="shared" si="10"/>
        <v>0</v>
      </c>
      <c r="BE48" s="82">
        <f t="shared" si="11"/>
        <v>0</v>
      </c>
      <c r="CZ48" s="82">
        <v>5.2199999999999998E-3</v>
      </c>
    </row>
    <row r="49" spans="1:104" ht="21" x14ac:dyDescent="0.25">
      <c r="A49" s="108">
        <v>32</v>
      </c>
      <c r="B49" s="109" t="s">
        <v>146</v>
      </c>
      <c r="C49" s="110" t="s">
        <v>147</v>
      </c>
      <c r="D49" s="111" t="s">
        <v>84</v>
      </c>
      <c r="E49" s="112">
        <v>55</v>
      </c>
      <c r="F49" s="112"/>
      <c r="G49" s="113">
        <f t="shared" si="6"/>
        <v>0</v>
      </c>
      <c r="O49" s="107">
        <v>2</v>
      </c>
      <c r="AA49" s="82">
        <v>12</v>
      </c>
      <c r="AB49" s="82">
        <v>0</v>
      </c>
      <c r="AC49" s="82">
        <v>32</v>
      </c>
      <c r="AZ49" s="82">
        <v>2</v>
      </c>
      <c r="BA49" s="82">
        <f t="shared" si="7"/>
        <v>0</v>
      </c>
      <c r="BB49" s="82">
        <f t="shared" si="8"/>
        <v>0</v>
      </c>
      <c r="BC49" s="82">
        <f t="shared" si="9"/>
        <v>0</v>
      </c>
      <c r="BD49" s="82">
        <f t="shared" si="10"/>
        <v>0</v>
      </c>
      <c r="BE49" s="82">
        <f t="shared" si="11"/>
        <v>0</v>
      </c>
      <c r="CZ49" s="82">
        <v>2.0000000000000002E-5</v>
      </c>
    </row>
    <row r="50" spans="1:104" ht="21" x14ac:dyDescent="0.25">
      <c r="A50" s="108">
        <v>33</v>
      </c>
      <c r="B50" s="109" t="s">
        <v>148</v>
      </c>
      <c r="C50" s="110" t="s">
        <v>149</v>
      </c>
      <c r="D50" s="111" t="s">
        <v>84</v>
      </c>
      <c r="E50" s="112">
        <v>68</v>
      </c>
      <c r="F50" s="112"/>
      <c r="G50" s="113">
        <f t="shared" si="6"/>
        <v>0</v>
      </c>
      <c r="O50" s="107">
        <v>2</v>
      </c>
      <c r="AA50" s="82">
        <v>12</v>
      </c>
      <c r="AB50" s="82">
        <v>0</v>
      </c>
      <c r="AC50" s="82">
        <v>33</v>
      </c>
      <c r="AZ50" s="82">
        <v>2</v>
      </c>
      <c r="BA50" s="82">
        <f t="shared" si="7"/>
        <v>0</v>
      </c>
      <c r="BB50" s="82">
        <f t="shared" si="8"/>
        <v>0</v>
      </c>
      <c r="BC50" s="82">
        <f t="shared" si="9"/>
        <v>0</v>
      </c>
      <c r="BD50" s="82">
        <f t="shared" si="10"/>
        <v>0</v>
      </c>
      <c r="BE50" s="82">
        <f t="shared" si="11"/>
        <v>0</v>
      </c>
      <c r="CZ50" s="82">
        <v>5.0000000000000002E-5</v>
      </c>
    </row>
    <row r="51" spans="1:104" ht="21" x14ac:dyDescent="0.25">
      <c r="A51" s="108">
        <v>34</v>
      </c>
      <c r="B51" s="109" t="s">
        <v>150</v>
      </c>
      <c r="C51" s="110" t="s">
        <v>151</v>
      </c>
      <c r="D51" s="111" t="s">
        <v>84</v>
      </c>
      <c r="E51" s="112">
        <v>75</v>
      </c>
      <c r="F51" s="112"/>
      <c r="G51" s="113">
        <f t="shared" si="6"/>
        <v>0</v>
      </c>
      <c r="O51" s="107">
        <v>2</v>
      </c>
      <c r="AA51" s="82">
        <v>12</v>
      </c>
      <c r="AB51" s="82">
        <v>0</v>
      </c>
      <c r="AC51" s="82">
        <v>34</v>
      </c>
      <c r="AZ51" s="82">
        <v>2</v>
      </c>
      <c r="BA51" s="82">
        <f t="shared" si="7"/>
        <v>0</v>
      </c>
      <c r="BB51" s="82">
        <f t="shared" si="8"/>
        <v>0</v>
      </c>
      <c r="BC51" s="82">
        <f t="shared" si="9"/>
        <v>0</v>
      </c>
      <c r="BD51" s="82">
        <f t="shared" si="10"/>
        <v>0</v>
      </c>
      <c r="BE51" s="82">
        <f t="shared" si="11"/>
        <v>0</v>
      </c>
      <c r="CZ51" s="82">
        <v>3.0000000000000001E-5</v>
      </c>
    </row>
    <row r="52" spans="1:104" ht="21" x14ac:dyDescent="0.25">
      <c r="A52" s="108">
        <v>35</v>
      </c>
      <c r="B52" s="109" t="s">
        <v>152</v>
      </c>
      <c r="C52" s="110" t="s">
        <v>153</v>
      </c>
      <c r="D52" s="111" t="s">
        <v>84</v>
      </c>
      <c r="E52" s="112">
        <v>53</v>
      </c>
      <c r="F52" s="112"/>
      <c r="G52" s="113">
        <f t="shared" si="6"/>
        <v>0</v>
      </c>
      <c r="O52" s="107">
        <v>2</v>
      </c>
      <c r="AA52" s="82">
        <v>12</v>
      </c>
      <c r="AB52" s="82">
        <v>0</v>
      </c>
      <c r="AC52" s="82">
        <v>35</v>
      </c>
      <c r="AZ52" s="82">
        <v>2</v>
      </c>
      <c r="BA52" s="82">
        <f t="shared" si="7"/>
        <v>0</v>
      </c>
      <c r="BB52" s="82">
        <f t="shared" si="8"/>
        <v>0</v>
      </c>
      <c r="BC52" s="82">
        <f t="shared" si="9"/>
        <v>0</v>
      </c>
      <c r="BD52" s="82">
        <f t="shared" si="10"/>
        <v>0</v>
      </c>
      <c r="BE52" s="82">
        <f t="shared" si="11"/>
        <v>0</v>
      </c>
      <c r="CZ52" s="82">
        <v>6.0000000000000002E-5</v>
      </c>
    </row>
    <row r="53" spans="1:104" x14ac:dyDescent="0.25">
      <c r="A53" s="114"/>
      <c r="B53" s="115" t="s">
        <v>74</v>
      </c>
      <c r="C53" s="116" t="str">
        <f>CONCATENATE(B35," ",C35)</f>
        <v>722 Vnitřní vodovod</v>
      </c>
      <c r="D53" s="114"/>
      <c r="E53" s="117"/>
      <c r="F53" s="117"/>
      <c r="G53" s="118">
        <f>SUM(G35:G52)</f>
        <v>0</v>
      </c>
      <c r="O53" s="107">
        <v>4</v>
      </c>
      <c r="BA53" s="119">
        <f>SUM(BA35:BA52)</f>
        <v>0</v>
      </c>
      <c r="BB53" s="119">
        <f>SUM(BB35:BB52)</f>
        <v>0</v>
      </c>
      <c r="BC53" s="119">
        <f>SUM(BC35:BC52)</f>
        <v>0</v>
      </c>
      <c r="BD53" s="119">
        <f>SUM(BD35:BD52)</f>
        <v>0</v>
      </c>
      <c r="BE53" s="119">
        <f>SUM(BE35:BE52)</f>
        <v>0</v>
      </c>
    </row>
    <row r="54" spans="1:104" x14ac:dyDescent="0.25">
      <c r="A54" s="100" t="s">
        <v>66</v>
      </c>
      <c r="B54" s="101" t="s">
        <v>154</v>
      </c>
      <c r="C54" s="102" t="s">
        <v>155</v>
      </c>
      <c r="D54" s="103"/>
      <c r="E54" s="104"/>
      <c r="F54" s="104"/>
      <c r="G54" s="105"/>
      <c r="H54" s="106"/>
      <c r="I54" s="106"/>
      <c r="O54" s="107">
        <v>1</v>
      </c>
    </row>
    <row r="55" spans="1:104" x14ac:dyDescent="0.25">
      <c r="A55" s="108">
        <v>36</v>
      </c>
      <c r="B55" s="109" t="s">
        <v>156</v>
      </c>
      <c r="C55" s="110" t="s">
        <v>157</v>
      </c>
      <c r="D55" s="111" t="s">
        <v>158</v>
      </c>
      <c r="E55" s="112">
        <v>5</v>
      </c>
      <c r="F55" s="112"/>
      <c r="G55" s="113">
        <f t="shared" ref="G55:G78" si="12">E55*F55</f>
        <v>0</v>
      </c>
      <c r="O55" s="107">
        <v>2</v>
      </c>
      <c r="AA55" s="82">
        <v>12</v>
      </c>
      <c r="AB55" s="82">
        <v>0</v>
      </c>
      <c r="AC55" s="82">
        <v>36</v>
      </c>
      <c r="AZ55" s="82">
        <v>2</v>
      </c>
      <c r="BA55" s="82">
        <f t="shared" ref="BA55:BA78" si="13">IF(AZ55=1,G55,0)</f>
        <v>0</v>
      </c>
      <c r="BB55" s="82">
        <f t="shared" ref="BB55:BB78" si="14">IF(AZ55=2,G55,0)</f>
        <v>0</v>
      </c>
      <c r="BC55" s="82">
        <f t="shared" ref="BC55:BC78" si="15">IF(AZ55=3,G55,0)</f>
        <v>0</v>
      </c>
      <c r="BD55" s="82">
        <f t="shared" ref="BD55:BD78" si="16">IF(AZ55=4,G55,0)</f>
        <v>0</v>
      </c>
      <c r="BE55" s="82">
        <f t="shared" ref="BE55:BE78" si="17">IF(AZ55=5,G55,0)</f>
        <v>0</v>
      </c>
      <c r="CZ55" s="82">
        <v>2.9199999999999999E-3</v>
      </c>
    </row>
    <row r="56" spans="1:104" x14ac:dyDescent="0.25">
      <c r="A56" s="108">
        <v>37</v>
      </c>
      <c r="B56" s="109" t="s">
        <v>159</v>
      </c>
      <c r="C56" s="110" t="s">
        <v>160</v>
      </c>
      <c r="D56" s="111" t="s">
        <v>158</v>
      </c>
      <c r="E56" s="112">
        <v>1</v>
      </c>
      <c r="F56" s="112"/>
      <c r="G56" s="113">
        <f t="shared" si="12"/>
        <v>0</v>
      </c>
      <c r="O56" s="107">
        <v>2</v>
      </c>
      <c r="AA56" s="82">
        <v>12</v>
      </c>
      <c r="AB56" s="82">
        <v>0</v>
      </c>
      <c r="AC56" s="82">
        <v>37</v>
      </c>
      <c r="AZ56" s="82">
        <v>2</v>
      </c>
      <c r="BA56" s="82">
        <f t="shared" si="13"/>
        <v>0</v>
      </c>
      <c r="BB56" s="82">
        <f t="shared" si="14"/>
        <v>0</v>
      </c>
      <c r="BC56" s="82">
        <f t="shared" si="15"/>
        <v>0</v>
      </c>
      <c r="BD56" s="82">
        <f t="shared" si="16"/>
        <v>0</v>
      </c>
      <c r="BE56" s="82">
        <f t="shared" si="17"/>
        <v>0</v>
      </c>
      <c r="CZ56" s="82">
        <v>1.444E-2</v>
      </c>
    </row>
    <row r="57" spans="1:104" x14ac:dyDescent="0.25">
      <c r="A57" s="108">
        <v>38</v>
      </c>
      <c r="B57" s="109" t="s">
        <v>161</v>
      </c>
      <c r="C57" s="110" t="s">
        <v>162</v>
      </c>
      <c r="D57" s="111" t="s">
        <v>158</v>
      </c>
      <c r="E57" s="112">
        <v>1</v>
      </c>
      <c r="F57" s="112"/>
      <c r="G57" s="113">
        <f t="shared" si="12"/>
        <v>0</v>
      </c>
      <c r="O57" s="107">
        <v>2</v>
      </c>
      <c r="AA57" s="82">
        <v>12</v>
      </c>
      <c r="AB57" s="82">
        <v>0</v>
      </c>
      <c r="AC57" s="82">
        <v>38</v>
      </c>
      <c r="AZ57" s="82">
        <v>2</v>
      </c>
      <c r="BA57" s="82">
        <f t="shared" si="13"/>
        <v>0</v>
      </c>
      <c r="BB57" s="82">
        <f t="shared" si="14"/>
        <v>0</v>
      </c>
      <c r="BC57" s="82">
        <f t="shared" si="15"/>
        <v>0</v>
      </c>
      <c r="BD57" s="82">
        <f t="shared" si="16"/>
        <v>0</v>
      </c>
      <c r="BE57" s="82">
        <f t="shared" si="17"/>
        <v>0</v>
      </c>
      <c r="CZ57" s="82">
        <v>2.8219999999999999E-2</v>
      </c>
    </row>
    <row r="58" spans="1:104" ht="21" x14ac:dyDescent="0.25">
      <c r="A58" s="108">
        <v>39</v>
      </c>
      <c r="B58" s="109" t="s">
        <v>163</v>
      </c>
      <c r="C58" s="110" t="s">
        <v>164</v>
      </c>
      <c r="D58" s="111" t="s">
        <v>158</v>
      </c>
      <c r="E58" s="112">
        <v>4</v>
      </c>
      <c r="F58" s="112"/>
      <c r="G58" s="113">
        <f t="shared" si="12"/>
        <v>0</v>
      </c>
      <c r="O58" s="107">
        <v>2</v>
      </c>
      <c r="AA58" s="82">
        <v>12</v>
      </c>
      <c r="AB58" s="82">
        <v>0</v>
      </c>
      <c r="AC58" s="82">
        <v>39</v>
      </c>
      <c r="AZ58" s="82">
        <v>2</v>
      </c>
      <c r="BA58" s="82">
        <f t="shared" si="13"/>
        <v>0</v>
      </c>
      <c r="BB58" s="82">
        <f t="shared" si="14"/>
        <v>0</v>
      </c>
      <c r="BC58" s="82">
        <f t="shared" si="15"/>
        <v>0</v>
      </c>
      <c r="BD58" s="82">
        <f t="shared" si="16"/>
        <v>0</v>
      </c>
      <c r="BE58" s="82">
        <f t="shared" si="17"/>
        <v>0</v>
      </c>
      <c r="CZ58" s="82">
        <v>1.477E-2</v>
      </c>
    </row>
    <row r="59" spans="1:104" x14ac:dyDescent="0.25">
      <c r="A59" s="108">
        <v>40</v>
      </c>
      <c r="B59" s="109" t="s">
        <v>165</v>
      </c>
      <c r="C59" s="110" t="s">
        <v>166</v>
      </c>
      <c r="D59" s="111" t="s">
        <v>158</v>
      </c>
      <c r="E59" s="112">
        <v>2</v>
      </c>
      <c r="F59" s="112"/>
      <c r="G59" s="113">
        <f t="shared" si="12"/>
        <v>0</v>
      </c>
      <c r="O59" s="107">
        <v>2</v>
      </c>
      <c r="AA59" s="82">
        <v>12</v>
      </c>
      <c r="AB59" s="82">
        <v>0</v>
      </c>
      <c r="AC59" s="82">
        <v>40</v>
      </c>
      <c r="AZ59" s="82">
        <v>2</v>
      </c>
      <c r="BA59" s="82">
        <f t="shared" si="13"/>
        <v>0</v>
      </c>
      <c r="BB59" s="82">
        <f t="shared" si="14"/>
        <v>0</v>
      </c>
      <c r="BC59" s="82">
        <f t="shared" si="15"/>
        <v>0</v>
      </c>
      <c r="BD59" s="82">
        <f t="shared" si="16"/>
        <v>0</v>
      </c>
      <c r="BE59" s="82">
        <f t="shared" si="17"/>
        <v>0</v>
      </c>
      <c r="CZ59" s="82">
        <v>2.0379999999999999E-2</v>
      </c>
    </row>
    <row r="60" spans="1:104" x14ac:dyDescent="0.25">
      <c r="A60" s="108">
        <v>41</v>
      </c>
      <c r="B60" s="109" t="s">
        <v>167</v>
      </c>
      <c r="C60" s="110" t="s">
        <v>168</v>
      </c>
      <c r="D60" s="111" t="s">
        <v>158</v>
      </c>
      <c r="E60" s="112">
        <v>4</v>
      </c>
      <c r="F60" s="112"/>
      <c r="G60" s="113">
        <f t="shared" si="12"/>
        <v>0</v>
      </c>
      <c r="O60" s="107">
        <v>2</v>
      </c>
      <c r="AA60" s="82">
        <v>12</v>
      </c>
      <c r="AB60" s="82">
        <v>0</v>
      </c>
      <c r="AC60" s="82">
        <v>41</v>
      </c>
      <c r="AZ60" s="82">
        <v>2</v>
      </c>
      <c r="BA60" s="82">
        <f t="shared" si="13"/>
        <v>0</v>
      </c>
      <c r="BB60" s="82">
        <f t="shared" si="14"/>
        <v>0</v>
      </c>
      <c r="BC60" s="82">
        <f t="shared" si="15"/>
        <v>0</v>
      </c>
      <c r="BD60" s="82">
        <f t="shared" si="16"/>
        <v>0</v>
      </c>
      <c r="BE60" s="82">
        <f t="shared" si="17"/>
        <v>0</v>
      </c>
      <c r="CZ60" s="82">
        <v>1.401E-2</v>
      </c>
    </row>
    <row r="61" spans="1:104" x14ac:dyDescent="0.25">
      <c r="A61" s="108">
        <v>42</v>
      </c>
      <c r="B61" s="109" t="s">
        <v>169</v>
      </c>
      <c r="C61" s="110" t="s">
        <v>170</v>
      </c>
      <c r="D61" s="111" t="s">
        <v>158</v>
      </c>
      <c r="E61" s="112">
        <v>6</v>
      </c>
      <c r="F61" s="112"/>
      <c r="G61" s="113">
        <f t="shared" si="12"/>
        <v>0</v>
      </c>
      <c r="O61" s="107">
        <v>2</v>
      </c>
      <c r="AA61" s="82">
        <v>12</v>
      </c>
      <c r="AB61" s="82">
        <v>0</v>
      </c>
      <c r="AC61" s="82">
        <v>42</v>
      </c>
      <c r="AZ61" s="82">
        <v>2</v>
      </c>
      <c r="BA61" s="82">
        <f t="shared" si="13"/>
        <v>0</v>
      </c>
      <c r="BB61" s="82">
        <f t="shared" si="14"/>
        <v>0</v>
      </c>
      <c r="BC61" s="82">
        <f t="shared" si="15"/>
        <v>0</v>
      </c>
      <c r="BD61" s="82">
        <f t="shared" si="16"/>
        <v>0</v>
      </c>
      <c r="BE61" s="82">
        <f t="shared" si="17"/>
        <v>0</v>
      </c>
      <c r="CZ61" s="82">
        <v>4.7699999999999999E-3</v>
      </c>
    </row>
    <row r="62" spans="1:104" x14ac:dyDescent="0.25">
      <c r="A62" s="108">
        <v>43</v>
      </c>
      <c r="B62" s="109" t="s">
        <v>171</v>
      </c>
      <c r="C62" s="110" t="s">
        <v>172</v>
      </c>
      <c r="D62" s="111" t="s">
        <v>158</v>
      </c>
      <c r="E62" s="112">
        <v>2</v>
      </c>
      <c r="F62" s="112"/>
      <c r="G62" s="113">
        <f t="shared" si="12"/>
        <v>0</v>
      </c>
      <c r="O62" s="107">
        <v>2</v>
      </c>
      <c r="AA62" s="82">
        <v>12</v>
      </c>
      <c r="AB62" s="82">
        <v>0</v>
      </c>
      <c r="AC62" s="82">
        <v>43</v>
      </c>
      <c r="AZ62" s="82">
        <v>2</v>
      </c>
      <c r="BA62" s="82">
        <f t="shared" si="13"/>
        <v>0</v>
      </c>
      <c r="BB62" s="82">
        <f t="shared" si="14"/>
        <v>0</v>
      </c>
      <c r="BC62" s="82">
        <f t="shared" si="15"/>
        <v>0</v>
      </c>
      <c r="BD62" s="82">
        <f t="shared" si="16"/>
        <v>0</v>
      </c>
      <c r="BE62" s="82">
        <f t="shared" si="17"/>
        <v>0</v>
      </c>
      <c r="CZ62" s="82">
        <v>1.651E-2</v>
      </c>
    </row>
    <row r="63" spans="1:104" x14ac:dyDescent="0.25">
      <c r="A63" s="108">
        <v>44</v>
      </c>
      <c r="B63" s="109" t="s">
        <v>173</v>
      </c>
      <c r="C63" s="110" t="s">
        <v>174</v>
      </c>
      <c r="D63" s="111" t="s">
        <v>158</v>
      </c>
      <c r="E63" s="112">
        <v>1</v>
      </c>
      <c r="F63" s="112"/>
      <c r="G63" s="113">
        <f t="shared" si="12"/>
        <v>0</v>
      </c>
      <c r="O63" s="107">
        <v>2</v>
      </c>
      <c r="AA63" s="82">
        <v>12</v>
      </c>
      <c r="AB63" s="82">
        <v>0</v>
      </c>
      <c r="AC63" s="82">
        <v>44</v>
      </c>
      <c r="AZ63" s="82">
        <v>2</v>
      </c>
      <c r="BA63" s="82">
        <f t="shared" si="13"/>
        <v>0</v>
      </c>
      <c r="BB63" s="82">
        <f t="shared" si="14"/>
        <v>0</v>
      </c>
      <c r="BC63" s="82">
        <f t="shared" si="15"/>
        <v>0</v>
      </c>
      <c r="BD63" s="82">
        <f t="shared" si="16"/>
        <v>0</v>
      </c>
      <c r="BE63" s="82">
        <f t="shared" si="17"/>
        <v>0</v>
      </c>
      <c r="CZ63" s="82">
        <v>1.882E-2</v>
      </c>
    </row>
    <row r="64" spans="1:104" ht="21" x14ac:dyDescent="0.25">
      <c r="A64" s="108">
        <v>45</v>
      </c>
      <c r="B64" s="109" t="s">
        <v>175</v>
      </c>
      <c r="C64" s="110" t="s">
        <v>176</v>
      </c>
      <c r="D64" s="111" t="s">
        <v>71</v>
      </c>
      <c r="E64" s="112">
        <v>4</v>
      </c>
      <c r="F64" s="112"/>
      <c r="G64" s="113">
        <f t="shared" si="12"/>
        <v>0</v>
      </c>
      <c r="O64" s="107">
        <v>2</v>
      </c>
      <c r="AA64" s="82">
        <v>12</v>
      </c>
      <c r="AB64" s="82">
        <v>0</v>
      </c>
      <c r="AC64" s="82">
        <v>45</v>
      </c>
      <c r="AZ64" s="82">
        <v>2</v>
      </c>
      <c r="BA64" s="82">
        <f t="shared" si="13"/>
        <v>0</v>
      </c>
      <c r="BB64" s="82">
        <f t="shared" si="14"/>
        <v>0</v>
      </c>
      <c r="BC64" s="82">
        <f t="shared" si="15"/>
        <v>0</v>
      </c>
      <c r="BD64" s="82">
        <f t="shared" si="16"/>
        <v>0</v>
      </c>
      <c r="BE64" s="82">
        <f t="shared" si="17"/>
        <v>0</v>
      </c>
      <c r="CZ64" s="82">
        <v>9.0000000000000006E-5</v>
      </c>
    </row>
    <row r="65" spans="1:104" x14ac:dyDescent="0.25">
      <c r="A65" s="108">
        <v>46</v>
      </c>
      <c r="B65" s="109" t="s">
        <v>177</v>
      </c>
      <c r="C65" s="110" t="s">
        <v>178</v>
      </c>
      <c r="D65" s="111" t="s">
        <v>71</v>
      </c>
      <c r="E65" s="112">
        <v>2</v>
      </c>
      <c r="F65" s="112"/>
      <c r="G65" s="113">
        <f t="shared" si="12"/>
        <v>0</v>
      </c>
      <c r="O65" s="107">
        <v>2</v>
      </c>
      <c r="AA65" s="82">
        <v>12</v>
      </c>
      <c r="AB65" s="82">
        <v>1</v>
      </c>
      <c r="AC65" s="82">
        <v>46</v>
      </c>
      <c r="AZ65" s="82">
        <v>2</v>
      </c>
      <c r="BA65" s="82">
        <f t="shared" si="13"/>
        <v>0</v>
      </c>
      <c r="BB65" s="82">
        <f t="shared" si="14"/>
        <v>0</v>
      </c>
      <c r="BC65" s="82">
        <f t="shared" si="15"/>
        <v>0</v>
      </c>
      <c r="BD65" s="82">
        <f t="shared" si="16"/>
        <v>0</v>
      </c>
      <c r="BE65" s="82">
        <f t="shared" si="17"/>
        <v>0</v>
      </c>
      <c r="CZ65" s="82">
        <v>2.7999999999999998E-4</v>
      </c>
    </row>
    <row r="66" spans="1:104" x14ac:dyDescent="0.25">
      <c r="A66" s="108">
        <v>47</v>
      </c>
      <c r="B66" s="109" t="s">
        <v>179</v>
      </c>
      <c r="C66" s="110" t="s">
        <v>180</v>
      </c>
      <c r="D66" s="111" t="s">
        <v>158</v>
      </c>
      <c r="E66" s="112">
        <v>4</v>
      </c>
      <c r="F66" s="112"/>
      <c r="G66" s="113">
        <f t="shared" si="12"/>
        <v>0</v>
      </c>
      <c r="O66" s="107">
        <v>2</v>
      </c>
      <c r="AA66" s="82">
        <v>12</v>
      </c>
      <c r="AB66" s="82">
        <v>0</v>
      </c>
      <c r="AC66" s="82">
        <v>47</v>
      </c>
      <c r="AZ66" s="82">
        <v>2</v>
      </c>
      <c r="BA66" s="82">
        <f t="shared" si="13"/>
        <v>0</v>
      </c>
      <c r="BB66" s="82">
        <f t="shared" si="14"/>
        <v>0</v>
      </c>
      <c r="BC66" s="82">
        <f t="shared" si="15"/>
        <v>0</v>
      </c>
      <c r="BD66" s="82">
        <f t="shared" si="16"/>
        <v>0</v>
      </c>
      <c r="BE66" s="82">
        <f t="shared" si="17"/>
        <v>0</v>
      </c>
      <c r="CZ66" s="82">
        <v>0</v>
      </c>
    </row>
    <row r="67" spans="1:104" x14ac:dyDescent="0.25">
      <c r="A67" s="108">
        <v>48</v>
      </c>
      <c r="B67" s="109" t="s">
        <v>181</v>
      </c>
      <c r="C67" s="110" t="s">
        <v>182</v>
      </c>
      <c r="D67" s="111" t="s">
        <v>158</v>
      </c>
      <c r="E67" s="112">
        <v>2</v>
      </c>
      <c r="F67" s="112"/>
      <c r="G67" s="113">
        <f t="shared" si="12"/>
        <v>0</v>
      </c>
      <c r="O67" s="107">
        <v>2</v>
      </c>
      <c r="AA67" s="82">
        <v>12</v>
      </c>
      <c r="AB67" s="82">
        <v>0</v>
      </c>
      <c r="AC67" s="82">
        <v>48</v>
      </c>
      <c r="AZ67" s="82">
        <v>2</v>
      </c>
      <c r="BA67" s="82">
        <f t="shared" si="13"/>
        <v>0</v>
      </c>
      <c r="BB67" s="82">
        <f t="shared" si="14"/>
        <v>0</v>
      </c>
      <c r="BC67" s="82">
        <f t="shared" si="15"/>
        <v>0</v>
      </c>
      <c r="BD67" s="82">
        <f t="shared" si="16"/>
        <v>0</v>
      </c>
      <c r="BE67" s="82">
        <f t="shared" si="17"/>
        <v>0</v>
      </c>
      <c r="CZ67" s="82">
        <v>0</v>
      </c>
    </row>
    <row r="68" spans="1:104" x14ac:dyDescent="0.25">
      <c r="A68" s="108">
        <v>49</v>
      </c>
      <c r="B68" s="109" t="s">
        <v>183</v>
      </c>
      <c r="C68" s="110" t="s">
        <v>184</v>
      </c>
      <c r="D68" s="111" t="s">
        <v>158</v>
      </c>
      <c r="E68" s="112">
        <v>4</v>
      </c>
      <c r="F68" s="112"/>
      <c r="G68" s="113">
        <f t="shared" si="12"/>
        <v>0</v>
      </c>
      <c r="O68" s="107">
        <v>2</v>
      </c>
      <c r="AA68" s="82">
        <v>12</v>
      </c>
      <c r="AB68" s="82">
        <v>0</v>
      </c>
      <c r="AC68" s="82">
        <v>49</v>
      </c>
      <c r="AZ68" s="82">
        <v>2</v>
      </c>
      <c r="BA68" s="82">
        <f t="shared" si="13"/>
        <v>0</v>
      </c>
      <c r="BB68" s="82">
        <f t="shared" si="14"/>
        <v>0</v>
      </c>
      <c r="BC68" s="82">
        <f t="shared" si="15"/>
        <v>0</v>
      </c>
      <c r="BD68" s="82">
        <f t="shared" si="16"/>
        <v>0</v>
      </c>
      <c r="BE68" s="82">
        <f t="shared" si="17"/>
        <v>0</v>
      </c>
      <c r="CZ68" s="82">
        <v>0</v>
      </c>
    </row>
    <row r="69" spans="1:104" x14ac:dyDescent="0.25">
      <c r="A69" s="108">
        <v>50</v>
      </c>
      <c r="B69" s="109" t="s">
        <v>185</v>
      </c>
      <c r="C69" s="110" t="s">
        <v>186</v>
      </c>
      <c r="D69" s="111" t="s">
        <v>158</v>
      </c>
      <c r="E69" s="112">
        <v>4</v>
      </c>
      <c r="F69" s="112"/>
      <c r="G69" s="113">
        <f t="shared" si="12"/>
        <v>0</v>
      </c>
      <c r="O69" s="107">
        <v>2</v>
      </c>
      <c r="AA69" s="82">
        <v>12</v>
      </c>
      <c r="AB69" s="82">
        <v>0</v>
      </c>
      <c r="AC69" s="82">
        <v>50</v>
      </c>
      <c r="AZ69" s="82">
        <v>2</v>
      </c>
      <c r="BA69" s="82">
        <f t="shared" si="13"/>
        <v>0</v>
      </c>
      <c r="BB69" s="82">
        <f t="shared" si="14"/>
        <v>0</v>
      </c>
      <c r="BC69" s="82">
        <f t="shared" si="15"/>
        <v>0</v>
      </c>
      <c r="BD69" s="82">
        <f t="shared" si="16"/>
        <v>0</v>
      </c>
      <c r="BE69" s="82">
        <f t="shared" si="17"/>
        <v>0</v>
      </c>
      <c r="CZ69" s="82">
        <v>0</v>
      </c>
    </row>
    <row r="70" spans="1:104" x14ac:dyDescent="0.25">
      <c r="A70" s="108">
        <v>51</v>
      </c>
      <c r="B70" s="109" t="s">
        <v>187</v>
      </c>
      <c r="C70" s="110" t="s">
        <v>188</v>
      </c>
      <c r="D70" s="111" t="s">
        <v>71</v>
      </c>
      <c r="E70" s="112">
        <v>6</v>
      </c>
      <c r="F70" s="112"/>
      <c r="G70" s="113">
        <f t="shared" si="12"/>
        <v>0</v>
      </c>
      <c r="O70" s="107">
        <v>2</v>
      </c>
      <c r="AA70" s="82">
        <v>12</v>
      </c>
      <c r="AB70" s="82">
        <v>0</v>
      </c>
      <c r="AC70" s="82">
        <v>51</v>
      </c>
      <c r="AZ70" s="82">
        <v>2</v>
      </c>
      <c r="BA70" s="82">
        <f t="shared" si="13"/>
        <v>0</v>
      </c>
      <c r="BB70" s="82">
        <f t="shared" si="14"/>
        <v>0</v>
      </c>
      <c r="BC70" s="82">
        <f t="shared" si="15"/>
        <v>0</v>
      </c>
      <c r="BD70" s="82">
        <f t="shared" si="16"/>
        <v>0</v>
      </c>
      <c r="BE70" s="82">
        <f t="shared" si="17"/>
        <v>0</v>
      </c>
      <c r="CZ70" s="82">
        <v>0</v>
      </c>
    </row>
    <row r="71" spans="1:104" x14ac:dyDescent="0.25">
      <c r="A71" s="108">
        <v>52</v>
      </c>
      <c r="B71" s="109" t="s">
        <v>189</v>
      </c>
      <c r="C71" s="110" t="s">
        <v>190</v>
      </c>
      <c r="D71" s="111" t="s">
        <v>71</v>
      </c>
      <c r="E71" s="112">
        <v>2</v>
      </c>
      <c r="F71" s="112"/>
      <c r="G71" s="113">
        <f t="shared" si="12"/>
        <v>0</v>
      </c>
      <c r="O71" s="107">
        <v>2</v>
      </c>
      <c r="AA71" s="82">
        <v>12</v>
      </c>
      <c r="AB71" s="82">
        <v>0</v>
      </c>
      <c r="AC71" s="82">
        <v>52</v>
      </c>
      <c r="AZ71" s="82">
        <v>2</v>
      </c>
      <c r="BA71" s="82">
        <f t="shared" si="13"/>
        <v>0</v>
      </c>
      <c r="BB71" s="82">
        <f t="shared" si="14"/>
        <v>0</v>
      </c>
      <c r="BC71" s="82">
        <f t="shared" si="15"/>
        <v>0</v>
      </c>
      <c r="BD71" s="82">
        <f t="shared" si="16"/>
        <v>0</v>
      </c>
      <c r="BE71" s="82">
        <f t="shared" si="17"/>
        <v>0</v>
      </c>
      <c r="CZ71" s="82">
        <v>0</v>
      </c>
    </row>
    <row r="72" spans="1:104" x14ac:dyDescent="0.25">
      <c r="A72" s="108">
        <v>53</v>
      </c>
      <c r="B72" s="109" t="s">
        <v>191</v>
      </c>
      <c r="C72" s="110" t="s">
        <v>192</v>
      </c>
      <c r="D72" s="111" t="s">
        <v>158</v>
      </c>
      <c r="E72" s="112">
        <v>24</v>
      </c>
      <c r="F72" s="112"/>
      <c r="G72" s="113">
        <f t="shared" si="12"/>
        <v>0</v>
      </c>
      <c r="O72" s="107">
        <v>2</v>
      </c>
      <c r="AA72" s="82">
        <v>12</v>
      </c>
      <c r="AB72" s="82">
        <v>0</v>
      </c>
      <c r="AC72" s="82">
        <v>53</v>
      </c>
      <c r="AZ72" s="82">
        <v>2</v>
      </c>
      <c r="BA72" s="82">
        <f t="shared" si="13"/>
        <v>0</v>
      </c>
      <c r="BB72" s="82">
        <f t="shared" si="14"/>
        <v>0</v>
      </c>
      <c r="BC72" s="82">
        <f t="shared" si="15"/>
        <v>0</v>
      </c>
      <c r="BD72" s="82">
        <f t="shared" si="16"/>
        <v>0</v>
      </c>
      <c r="BE72" s="82">
        <f t="shared" si="17"/>
        <v>0</v>
      </c>
      <c r="CZ72" s="82">
        <v>1.7000000000000001E-4</v>
      </c>
    </row>
    <row r="73" spans="1:104" x14ac:dyDescent="0.25">
      <c r="A73" s="108">
        <v>54</v>
      </c>
      <c r="B73" s="109" t="s">
        <v>193</v>
      </c>
      <c r="C73" s="110" t="s">
        <v>194</v>
      </c>
      <c r="D73" s="111" t="s">
        <v>71</v>
      </c>
      <c r="E73" s="112">
        <v>4</v>
      </c>
      <c r="F73" s="112"/>
      <c r="G73" s="113">
        <f t="shared" si="12"/>
        <v>0</v>
      </c>
      <c r="O73" s="107">
        <v>2</v>
      </c>
      <c r="AA73" s="82">
        <v>12</v>
      </c>
      <c r="AB73" s="82">
        <v>0</v>
      </c>
      <c r="AC73" s="82">
        <v>54</v>
      </c>
      <c r="AZ73" s="82">
        <v>2</v>
      </c>
      <c r="BA73" s="82">
        <f t="shared" si="13"/>
        <v>0</v>
      </c>
      <c r="BB73" s="82">
        <f t="shared" si="14"/>
        <v>0</v>
      </c>
      <c r="BC73" s="82">
        <f t="shared" si="15"/>
        <v>0</v>
      </c>
      <c r="BD73" s="82">
        <f t="shared" si="16"/>
        <v>0</v>
      </c>
      <c r="BE73" s="82">
        <f t="shared" si="17"/>
        <v>0</v>
      </c>
      <c r="CZ73" s="82">
        <v>8.4999999999999995E-4</v>
      </c>
    </row>
    <row r="74" spans="1:104" x14ac:dyDescent="0.25">
      <c r="A74" s="108">
        <v>55</v>
      </c>
      <c r="B74" s="109" t="s">
        <v>195</v>
      </c>
      <c r="C74" s="110" t="s">
        <v>196</v>
      </c>
      <c r="D74" s="111" t="s">
        <v>71</v>
      </c>
      <c r="E74" s="112">
        <v>3</v>
      </c>
      <c r="F74" s="112"/>
      <c r="G74" s="113">
        <f t="shared" si="12"/>
        <v>0</v>
      </c>
      <c r="O74" s="107">
        <v>2</v>
      </c>
      <c r="AA74" s="82">
        <v>12</v>
      </c>
      <c r="AB74" s="82">
        <v>0</v>
      </c>
      <c r="AC74" s="82">
        <v>55</v>
      </c>
      <c r="AZ74" s="82">
        <v>2</v>
      </c>
      <c r="BA74" s="82">
        <f t="shared" si="13"/>
        <v>0</v>
      </c>
      <c r="BB74" s="82">
        <f t="shared" si="14"/>
        <v>0</v>
      </c>
      <c r="BC74" s="82">
        <f t="shared" si="15"/>
        <v>0</v>
      </c>
      <c r="BD74" s="82">
        <f t="shared" si="16"/>
        <v>0</v>
      </c>
      <c r="BE74" s="82">
        <f t="shared" si="17"/>
        <v>0</v>
      </c>
      <c r="CZ74" s="82">
        <v>0</v>
      </c>
    </row>
    <row r="75" spans="1:104" x14ac:dyDescent="0.25">
      <c r="A75" s="108">
        <v>56</v>
      </c>
      <c r="B75" s="109" t="s">
        <v>197</v>
      </c>
      <c r="C75" s="110" t="s">
        <v>198</v>
      </c>
      <c r="D75" s="111" t="s">
        <v>158</v>
      </c>
      <c r="E75" s="112">
        <v>1</v>
      </c>
      <c r="F75" s="112"/>
      <c r="G75" s="113">
        <f t="shared" si="12"/>
        <v>0</v>
      </c>
      <c r="O75" s="107">
        <v>2</v>
      </c>
      <c r="AA75" s="82">
        <v>12</v>
      </c>
      <c r="AB75" s="82">
        <v>0</v>
      </c>
      <c r="AC75" s="82">
        <v>56</v>
      </c>
      <c r="AZ75" s="82">
        <v>2</v>
      </c>
      <c r="BA75" s="82">
        <f t="shared" si="13"/>
        <v>0</v>
      </c>
      <c r="BB75" s="82">
        <f t="shared" si="14"/>
        <v>0</v>
      </c>
      <c r="BC75" s="82">
        <f t="shared" si="15"/>
        <v>0</v>
      </c>
      <c r="BD75" s="82">
        <f t="shared" si="16"/>
        <v>0</v>
      </c>
      <c r="BE75" s="82">
        <f t="shared" si="17"/>
        <v>0</v>
      </c>
      <c r="CZ75" s="82">
        <v>1.34E-3</v>
      </c>
    </row>
    <row r="76" spans="1:104" x14ac:dyDescent="0.25">
      <c r="A76" s="108">
        <v>57</v>
      </c>
      <c r="B76" s="109" t="s">
        <v>199</v>
      </c>
      <c r="C76" s="110" t="s">
        <v>200</v>
      </c>
      <c r="D76" s="111" t="s">
        <v>71</v>
      </c>
      <c r="E76" s="112">
        <v>3</v>
      </c>
      <c r="F76" s="112"/>
      <c r="G76" s="113">
        <f t="shared" si="12"/>
        <v>0</v>
      </c>
      <c r="O76" s="107">
        <v>2</v>
      </c>
      <c r="AA76" s="82">
        <v>12</v>
      </c>
      <c r="AB76" s="82">
        <v>1</v>
      </c>
      <c r="AC76" s="82">
        <v>57</v>
      </c>
      <c r="AZ76" s="82">
        <v>2</v>
      </c>
      <c r="BA76" s="82">
        <f t="shared" si="13"/>
        <v>0</v>
      </c>
      <c r="BB76" s="82">
        <f t="shared" si="14"/>
        <v>0</v>
      </c>
      <c r="BC76" s="82">
        <f t="shared" si="15"/>
        <v>0</v>
      </c>
      <c r="BD76" s="82">
        <f t="shared" si="16"/>
        <v>0</v>
      </c>
      <c r="BE76" s="82">
        <f t="shared" si="17"/>
        <v>0</v>
      </c>
      <c r="CZ76" s="82">
        <v>3.5999999999999997E-2</v>
      </c>
    </row>
    <row r="77" spans="1:104" x14ac:dyDescent="0.25">
      <c r="A77" s="108">
        <v>58</v>
      </c>
      <c r="B77" s="109" t="s">
        <v>201</v>
      </c>
      <c r="C77" s="110" t="s">
        <v>202</v>
      </c>
      <c r="D77" s="111" t="s">
        <v>71</v>
      </c>
      <c r="E77" s="112">
        <v>1</v>
      </c>
      <c r="F77" s="112"/>
      <c r="G77" s="113">
        <f t="shared" si="12"/>
        <v>0</v>
      </c>
      <c r="O77" s="107">
        <v>2</v>
      </c>
      <c r="AA77" s="82">
        <v>12</v>
      </c>
      <c r="AB77" s="82">
        <v>0</v>
      </c>
      <c r="AC77" s="82">
        <v>58</v>
      </c>
      <c r="AZ77" s="82">
        <v>2</v>
      </c>
      <c r="BA77" s="82">
        <f t="shared" si="13"/>
        <v>0</v>
      </c>
      <c r="BB77" s="82">
        <f t="shared" si="14"/>
        <v>0</v>
      </c>
      <c r="BC77" s="82">
        <f t="shared" si="15"/>
        <v>0</v>
      </c>
      <c r="BD77" s="82">
        <f t="shared" si="16"/>
        <v>0</v>
      </c>
      <c r="BE77" s="82">
        <f t="shared" si="17"/>
        <v>0</v>
      </c>
      <c r="CZ77" s="82">
        <v>1.82E-3</v>
      </c>
    </row>
    <row r="78" spans="1:104" x14ac:dyDescent="0.25">
      <c r="A78" s="108">
        <v>59</v>
      </c>
      <c r="B78" s="109" t="s">
        <v>77</v>
      </c>
      <c r="C78" s="110" t="s">
        <v>203</v>
      </c>
      <c r="D78" s="111" t="s">
        <v>204</v>
      </c>
      <c r="E78" s="112">
        <v>1</v>
      </c>
      <c r="F78" s="112"/>
      <c r="G78" s="113">
        <f t="shared" si="12"/>
        <v>0</v>
      </c>
      <c r="O78" s="107">
        <v>2</v>
      </c>
      <c r="AA78" s="82">
        <v>12</v>
      </c>
      <c r="AB78" s="82">
        <v>0</v>
      </c>
      <c r="AC78" s="82">
        <v>59</v>
      </c>
      <c r="AZ78" s="82">
        <v>2</v>
      </c>
      <c r="BA78" s="82">
        <f t="shared" si="13"/>
        <v>0</v>
      </c>
      <c r="BB78" s="82">
        <f t="shared" si="14"/>
        <v>0</v>
      </c>
      <c r="BC78" s="82">
        <f t="shared" si="15"/>
        <v>0</v>
      </c>
      <c r="BD78" s="82">
        <f t="shared" si="16"/>
        <v>0</v>
      </c>
      <c r="BE78" s="82">
        <f t="shared" si="17"/>
        <v>0</v>
      </c>
      <c r="CZ78" s="82">
        <v>0</v>
      </c>
    </row>
    <row r="79" spans="1:104" x14ac:dyDescent="0.25">
      <c r="A79" s="114"/>
      <c r="B79" s="115" t="s">
        <v>74</v>
      </c>
      <c r="C79" s="116" t="str">
        <f>CONCATENATE(B54," ",C54)</f>
        <v>725 Zařizovací předměty</v>
      </c>
      <c r="D79" s="114"/>
      <c r="E79" s="117"/>
      <c r="F79" s="117"/>
      <c r="G79" s="118">
        <f>SUM(G54:G78)</f>
        <v>0</v>
      </c>
      <c r="O79" s="107">
        <v>4</v>
      </c>
      <c r="BA79" s="119">
        <f>SUM(BA54:BA78)</f>
        <v>0</v>
      </c>
      <c r="BB79" s="119">
        <f>SUM(BB54:BB78)</f>
        <v>0</v>
      </c>
      <c r="BC79" s="119">
        <f>SUM(BC54:BC78)</f>
        <v>0</v>
      </c>
      <c r="BD79" s="119">
        <f>SUM(BD54:BD78)</f>
        <v>0</v>
      </c>
      <c r="BE79" s="119">
        <f>SUM(BE54:BE78)</f>
        <v>0</v>
      </c>
    </row>
    <row r="80" spans="1:104" x14ac:dyDescent="0.25">
      <c r="A80" s="100" t="s">
        <v>66</v>
      </c>
      <c r="B80" s="101" t="s">
        <v>205</v>
      </c>
      <c r="C80" s="102" t="s">
        <v>206</v>
      </c>
      <c r="D80" s="103"/>
      <c r="E80" s="104"/>
      <c r="F80" s="104"/>
      <c r="G80" s="105"/>
      <c r="H80" s="106"/>
      <c r="I80" s="106"/>
      <c r="O80" s="107">
        <v>1</v>
      </c>
    </row>
    <row r="81" spans="1:104" x14ac:dyDescent="0.25">
      <c r="A81" s="108">
        <v>60</v>
      </c>
      <c r="B81" s="109" t="s">
        <v>207</v>
      </c>
      <c r="C81" s="110" t="s">
        <v>208</v>
      </c>
      <c r="D81" s="111" t="s">
        <v>158</v>
      </c>
      <c r="E81" s="112">
        <v>3</v>
      </c>
      <c r="F81" s="112"/>
      <c r="G81" s="113">
        <f>E81*F81</f>
        <v>0</v>
      </c>
      <c r="O81" s="107">
        <v>2</v>
      </c>
      <c r="AA81" s="82">
        <v>12</v>
      </c>
      <c r="AB81" s="82">
        <v>0</v>
      </c>
      <c r="AC81" s="82">
        <v>60</v>
      </c>
      <c r="AZ81" s="82">
        <v>2</v>
      </c>
      <c r="BA81" s="82">
        <f>IF(AZ81=1,G81,0)</f>
        <v>0</v>
      </c>
      <c r="BB81" s="82">
        <f>IF(AZ81=2,G81,0)</f>
        <v>0</v>
      </c>
      <c r="BC81" s="82">
        <f>IF(AZ81=3,G81,0)</f>
        <v>0</v>
      </c>
      <c r="BD81" s="82">
        <f>IF(AZ81=4,G81,0)</f>
        <v>0</v>
      </c>
      <c r="BE81" s="82">
        <f>IF(AZ81=5,G81,0)</f>
        <v>0</v>
      </c>
      <c r="CZ81" s="82">
        <v>6.3E-3</v>
      </c>
    </row>
    <row r="82" spans="1:104" x14ac:dyDescent="0.25">
      <c r="A82" s="108">
        <v>61</v>
      </c>
      <c r="B82" s="109" t="s">
        <v>209</v>
      </c>
      <c r="C82" s="110" t="s">
        <v>210</v>
      </c>
      <c r="D82" s="111" t="s">
        <v>158</v>
      </c>
      <c r="E82" s="112">
        <v>1</v>
      </c>
      <c r="F82" s="112"/>
      <c r="G82" s="113">
        <f>E82*F82</f>
        <v>0</v>
      </c>
      <c r="O82" s="107">
        <v>2</v>
      </c>
      <c r="AA82" s="82">
        <v>12</v>
      </c>
      <c r="AB82" s="82">
        <v>0</v>
      </c>
      <c r="AC82" s="82">
        <v>61</v>
      </c>
      <c r="AZ82" s="82">
        <v>2</v>
      </c>
      <c r="BA82" s="82">
        <f>IF(AZ82=1,G82,0)</f>
        <v>0</v>
      </c>
      <c r="BB82" s="82">
        <f>IF(AZ82=2,G82,0)</f>
        <v>0</v>
      </c>
      <c r="BC82" s="82">
        <f>IF(AZ82=3,G82,0)</f>
        <v>0</v>
      </c>
      <c r="BD82" s="82">
        <f>IF(AZ82=4,G82,0)</f>
        <v>0</v>
      </c>
      <c r="BE82" s="82">
        <f>IF(AZ82=5,G82,0)</f>
        <v>0</v>
      </c>
      <c r="CZ82" s="82">
        <v>8.8500000000000002E-3</v>
      </c>
    </row>
    <row r="83" spans="1:104" x14ac:dyDescent="0.25">
      <c r="A83" s="114"/>
      <c r="B83" s="115" t="s">
        <v>74</v>
      </c>
      <c r="C83" s="116" t="str">
        <f>CONCATENATE(B80," ",C80)</f>
        <v>732 Strojovny</v>
      </c>
      <c r="D83" s="114"/>
      <c r="E83" s="117"/>
      <c r="F83" s="117"/>
      <c r="G83" s="118">
        <f>SUM(G80:G82)</f>
        <v>0</v>
      </c>
      <c r="O83" s="107">
        <v>4</v>
      </c>
      <c r="BA83" s="119">
        <f>SUM(BA80:BA82)</f>
        <v>0</v>
      </c>
      <c r="BB83" s="119">
        <f>SUM(BB80:BB82)</f>
        <v>0</v>
      </c>
      <c r="BC83" s="119">
        <f>SUM(BC80:BC82)</f>
        <v>0</v>
      </c>
      <c r="BD83" s="119">
        <f>SUM(BD80:BD82)</f>
        <v>0</v>
      </c>
      <c r="BE83" s="119">
        <f>SUM(BE80:BE82)</f>
        <v>0</v>
      </c>
    </row>
  </sheetData>
  <mergeCells count="4">
    <mergeCell ref="A1:G1"/>
    <mergeCell ref="A3:B3"/>
    <mergeCell ref="A4:B4"/>
    <mergeCell ref="E4:G4"/>
  </mergeCells>
  <pageMargins left="0.59027777777777801" right="0.39374999999999999" top="0.196527777777778" bottom="0.196527777777778" header="0.51180555555555496" footer="0.196527777777778"/>
  <pageSetup paperSize="0" scale="0" firstPageNumber="0" orientation="portrait" usePrinterDefaults="0" horizontalDpi="0" verticalDpi="0" copies="0"/>
  <headerFoot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pbares</dc:creator>
  <cp:lastModifiedBy>Miroslav Manžel</cp:lastModifiedBy>
  <cp:revision>0</cp:revision>
  <dcterms:created xsi:type="dcterms:W3CDTF">2014-02-06T08:30:08Z</dcterms:created>
  <dcterms:modified xsi:type="dcterms:W3CDTF">2014-03-05T13:49:27Z</dcterms:modified>
</cp:coreProperties>
</file>