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Melice_KPs - Kanalizační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'Melice_KPs - Kanalizační ...'!$C$82:$K$286</definedName>
    <definedName name="_xlnm.Print_Area" localSheetId="1">'Melice_KPs - Kanalizační ...'!$C$4:$J$37,'Melice_KPs - Kanalizační ...'!$C$43:$J$66,'Melice_KPs - Kanalizační ...'!$C$72:$K$286</definedName>
    <definedName name="_xlnm.Print_Titles" localSheetId="1">'Melice_KPs - Kanalizační ...'!$82:$82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285"/>
  <c r="BH285"/>
  <c r="BG285"/>
  <c r="BF285"/>
  <c r="T285"/>
  <c r="T284"/>
  <c r="R285"/>
  <c r="R284"/>
  <c r="P285"/>
  <c r="P284"/>
  <c r="BK285"/>
  <c r="BK284"/>
  <c r="J284"/>
  <c r="J285"/>
  <c r="BE285"/>
  <c r="J65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3"/>
  <c r="BH273"/>
  <c r="BG273"/>
  <c r="BF273"/>
  <c r="T273"/>
  <c r="R273"/>
  <c r="P273"/>
  <c r="BK273"/>
  <c r="J273"/>
  <c r="BE273"/>
  <c r="BI271"/>
  <c r="BH271"/>
  <c r="BG271"/>
  <c r="BF271"/>
  <c r="T271"/>
  <c r="T270"/>
  <c r="R271"/>
  <c r="R270"/>
  <c r="P271"/>
  <c r="P270"/>
  <c r="BK271"/>
  <c r="BK270"/>
  <c r="J270"/>
  <c r="J271"/>
  <c r="BE271"/>
  <c r="J64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T255"/>
  <c r="R256"/>
  <c r="R255"/>
  <c r="P256"/>
  <c r="P255"/>
  <c r="BK256"/>
  <c r="BK255"/>
  <c r="J255"/>
  <c r="J256"/>
  <c r="BE256"/>
  <c r="J63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T235"/>
  <c r="R236"/>
  <c r="R235"/>
  <c r="P236"/>
  <c r="P235"/>
  <c r="BK236"/>
  <c r="BK235"/>
  <c r="J235"/>
  <c r="J236"/>
  <c r="BE236"/>
  <c r="J62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T220"/>
  <c r="R221"/>
  <c r="R220"/>
  <c r="P221"/>
  <c r="P220"/>
  <c r="BK221"/>
  <c r="BK220"/>
  <c r="J220"/>
  <c r="J221"/>
  <c r="BE221"/>
  <c r="J61"/>
  <c r="BI216"/>
  <c r="BH216"/>
  <c r="BG216"/>
  <c r="BF216"/>
  <c r="T216"/>
  <c r="T215"/>
  <c r="R216"/>
  <c r="R215"/>
  <c r="P216"/>
  <c r="P215"/>
  <c r="BK216"/>
  <c r="BK215"/>
  <c r="J215"/>
  <c r="J216"/>
  <c r="BE216"/>
  <c r="J60"/>
  <c r="BI212"/>
  <c r="BH212"/>
  <c r="BG212"/>
  <c r="BF212"/>
  <c r="T212"/>
  <c r="T211"/>
  <c r="R212"/>
  <c r="R211"/>
  <c r="P212"/>
  <c r="P211"/>
  <c r="BK212"/>
  <c r="BK211"/>
  <c r="J211"/>
  <c r="J212"/>
  <c r="BE212"/>
  <c r="J59"/>
  <c r="BI209"/>
  <c r="BH209"/>
  <c r="BG209"/>
  <c r="BF209"/>
  <c r="T209"/>
  <c r="T208"/>
  <c r="R209"/>
  <c r="R208"/>
  <c r="P209"/>
  <c r="P208"/>
  <c r="BK209"/>
  <c r="BK208"/>
  <c r="J208"/>
  <c r="J209"/>
  <c r="BE209"/>
  <c r="J5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5"/>
  <c r="BH185"/>
  <c r="BG185"/>
  <c r="BF185"/>
  <c r="T185"/>
  <c r="R185"/>
  <c r="P185"/>
  <c r="BK185"/>
  <c r="J185"/>
  <c r="BE185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6"/>
  <c r="F35"/>
  <c i="1" r="BD55"/>
  <c i="2" r="BH86"/>
  <c r="F34"/>
  <c i="1" r="BC55"/>
  <c i="2" r="BG86"/>
  <c r="F33"/>
  <c i="1" r="BB55"/>
  <c i="2" r="BF86"/>
  <c r="J32"/>
  <c i="1" r="AW55"/>
  <c i="2" r="F32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5"/>
  <c r="J28"/>
  <c i="1" r="AG55"/>
  <c i="2" r="J86"/>
  <c r="BE86"/>
  <c r="J31"/>
  <c i="1" r="AV55"/>
  <c i="2" r="F31"/>
  <c i="1" r="AZ55"/>
  <c i="2" r="J57"/>
  <c r="J56"/>
  <c r="J80"/>
  <c r="J79"/>
  <c r="F79"/>
  <c r="F77"/>
  <c r="E75"/>
  <c r="J51"/>
  <c r="J50"/>
  <c r="F50"/>
  <c r="F48"/>
  <c r="E46"/>
  <c r="J37"/>
  <c r="J16"/>
  <c r="E16"/>
  <c r="F80"/>
  <c r="F51"/>
  <c r="J15"/>
  <c r="J10"/>
  <c r="J77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<sst xmlns="http://schemas.openxmlformats.org/spreadsheetml/2006/main">
  <si>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</si>
  <si>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</si>
  <si>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</si>
  <si>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</si>
  <si>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</si>
  <si>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{613d3f8d-095c-4916-859a-d5d35b459943}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</si>
  <si>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</si>
  <si>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</si>
  <si>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</si>
  <si>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</si>
  <si>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</si>
  <si>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</si>
  <si>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</si>
  <si>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Melice_KPs</t>
  </si>
  <si>
    <t>Stavba:</t>
  </si>
  <si>
    <t>Kanalizační přípojky Mělice - soukromé části</t>
  </si>
  <si>
    <t>KSO:</t>
  </si>
  <si>
    <t>827 21 1</t>
  </si>
  <si>
    <t>CC-CZ:</t>
  </si>
  <si>
    <t/>
  </si>
  <si>
    <t>Místo:</t>
  </si>
  <si>
    <t>k.ú. Mělice a Lohenice</t>
  </si>
  <si>
    <t>Datum:</t>
  </si>
  <si>
    <t>14. 1. 2019</t>
  </si>
  <si>
    <t>Zadavatel:</t>
  </si>
  <si>
    <t>IČ:</t>
  </si>
  <si>
    <t>Město Přelouč, Čs. Armády 1665, Přelouč</t>
  </si>
  <si>
    <t>DIČ:</t>
  </si>
  <si>
    <t>Uchazeč:</t>
  </si>
  <si>
    <t xml:space="preserve"> </t>
  </si>
  <si>
    <t>Projektant:</t>
  </si>
  <si>
    <t>IKKO Hradec Králové,s.r.o., Bratří Štefanů 238, HK</t>
  </si>
  <si>
    <t>True</t>
  </si>
  <si>
    <t>Zpracovatel:</t>
  </si>
  <si>
    <t>K. Hlaváčková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</si>
  <si>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</si>
  <si>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</si>
  <si>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</si>
  <si>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</si>
  <si>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</si>
  <si>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</si>
  <si>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</si>
  <si>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</si>
  <si>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</si>
  <si>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</si>
  <si>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</si>
  <si>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</si>
  <si>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</si>
  <si>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</si>
  <si>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</si>
  <si>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</si>
  <si>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</si>
  <si>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</si>
  <si>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</si>
  <si>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</si>
  <si>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</si>
  <si>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</si>
  <si>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</si>
  <si>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</si>
  <si>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</si>
  <si>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</si>
  <si>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</si>
  <si>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</si>
  <si>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</si>
  <si>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</si>
  <si>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</si>
  <si>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</si>
  <si>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</si>
  <si>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</si>
  <si>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</si>
  <si>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</si>
  <si>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</si>
  <si>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</si>
  <si>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</si>
  <si>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</si>
  <si>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</si>
  <si>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</si>
  <si>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</si>
  <si>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</si>
  <si>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</si>
  <si>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</si>
  <si>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</si>
  <si>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</si>
  <si>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</si>
  <si>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</si>
  <si>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</si>
  <si>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</si>
  <si>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</si>
  <si>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</si>
  <si>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</si>
  <si>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</si>
  <si>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</si>
  <si>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</si>
  <si>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</si>
  <si>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</si>
  <si>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</si>
  <si>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</si>
  <si>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</si>
  <si>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</si>
  <si>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</si>
  <si>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</si>
  <si>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</si>
  <si>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</si>
  <si>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</si>
  <si>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</si>
  <si>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</si>
  <si>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</si>
  <si>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</si>
  <si>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</si>
  <si>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</si>
  <si>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</si>
  <si>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</si>
  <si>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113106471</t>
  </si>
  <si>
    <t>Rozebrání dlažeb a dílců při překopech inženýrských sítí s přemístěním hmot na skládku na vzdálenost do 3 m nebo s naložením na dopravní prostředek strojně plochy jednotlivě přes 15 m2 vozovek a ploch, s jakoukoliv výplní spár ze zámkové dlažby s ložem z kameniva</t>
  </si>
  <si>
    <t>m2</t>
  </si>
  <si>
    <t>CS ÚRS 2018 01</t>
  </si>
  <si>
    <t>4</t>
  </si>
  <si>
    <t>-2072292398</t>
  </si>
  <si>
    <t>PSC</t>
  </si>
  <si>
    <t xml:space="preserve">Poznámka k souboru cen:_x000d_
1. Ceny jsou určeny pouze pro rozebrání dlažeb včetně odstranění lože po překopech inženýrských sítí z důvodu oprav havárií a přeložek._x000d_
2. Ceny nelze použít pro rozebrání dlažeb při zřízení nových inženýrských sítí._x000d_
3. Ceny nelze použít pro rozebrání dlažeb uložených do betonového lože nebo do cementové malty, které se oceňují cenami 113 10-7030 až -7034, -7430 až -7434 a -7530 až -7534 Odstranění podkladů nebo krytů po překopech z betonu prostého._x000d_
4. V cenách nejsou započteny náklady na popř. nutné očištění:_x000d_
a) dlažebních nebo mozaikových kostek, které se oceňuje cenami souboru cen 979 07-11 Očištění vybouraných dlažebních kostek části C 01 tohoto katalogu,_x000d_
b) betonových, kameninových nebo kamenných desek nebo dlaždic, které se oceňuje cenami souboru cen 979 0 . - . . Očištění vybouraných obrubníků, krajníků, desek nebo dílců části C 01 tohoto katalogu._x000d_
5. Přemístění vybourané dlažby včetně materiálu z lože a spár na vzdálenost přes 3 m se oceňuje cenami souborů cen 997 22-1 Vodorovná doprava suti a vybouraných hmot._x000d_
</t>
  </si>
  <si>
    <t>P</t>
  </si>
  <si>
    <t>Poznámka k položce:_x000d_
- odstraňovaná zámková dlažba bude očištěna a zpětně využita</t>
  </si>
  <si>
    <t>VV</t>
  </si>
  <si>
    <t>(3,5*2,0)+3*(2,0*2,0) "gravitační KP</t>
  </si>
  <si>
    <t>Součet</t>
  </si>
  <si>
    <t>113107024</t>
  </si>
  <si>
    <t>Odstranění podkladů nebo krytů při překopech inženýrských sítí s přemístěním hmot na skládku ve vzdálenosti do 3 m nebo s naložením na dopravní prostředek ručně z kameniva hrubého drceného, o tl. vrstvy přes 300 do 400 mm</t>
  </si>
  <si>
    <t>-927895102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</si>
  <si>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</si>
  <si>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3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</si>
  <si>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</si>
  <si>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</si>
  <si>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-716152572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</si>
  <si>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</si>
  <si>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(5*1,4)+5*(2*2) "kryt beton.plochy</t>
  </si>
  <si>
    <t>115101201</t>
  </si>
  <si>
    <t>Čerpání vody na dopravní výšku do 10 m s uvažovaným průměrným přítokem do 500 l/min</t>
  </si>
  <si>
    <t>hod</t>
  </si>
  <si>
    <t>1161392533</t>
  </si>
  <si>
    <t xml:space="preserve">Poznámka k souboru cen:_x000d_
1. Ceny jsou určeny pro čerpání ve dne, v noci, v pracovní dny i ve dnech pracovního klidu_x000d_
2.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3. V cenách jsou započteny i náklady na odpadní potrubí v délce do 20 m, na lešení pod čerpadla a pod odpadní potrubí. Pro převedení vody na vzdálenost větší než 20 m se použijí položky souboru cen 115 00-11 Převedení vody potrubím tohoto katalogu._x000d_
4. V cenách nejsou započteny náklady na zřízení čerpacích jímek nebo projektovaných studní:_x000d_
a) kopaných; tyto se oceňují příslušnými cenami části A 02 Zemní práce pro objekty oborů 821 až 828,_x000d_
b) vrtaných; tyto se oceňují příslušnými cenami katalogu 800-2 Zvláštní zakládání objektů._x000d_
5. Doba, po kterou nejsou čerpadla v činnosti, se neoceňuje. Výjimkou je přerušení čerpání vody na dobu do 15 minut jednotlivě; toto přerušení se od doby čerpání neodečítá._x000d_
6. Dopravní výškou vody se rozumí svislá vzdálenost mezi hladinou vody v jímce sníženou čerpáním a vodorovnou rovinou proloženou osou nejvyššího bodu výtlačného potrubí._x000d_
7. Množství jednotek se určuje v hodinách doby, po kterou je jednotlivé čerpadlo, popř. celý soubor čerpadel v činnosti._x000d_
8. Počet měrných jednotek se určí samostatně za každé čerpací místo (jámu, studnu, šachtu)_x000d_
</t>
  </si>
  <si>
    <t>5*24</t>
  </si>
  <si>
    <t>5</t>
  </si>
  <si>
    <t>115101301</t>
  </si>
  <si>
    <t>Pohotovost záložní čerpací soupravy pro dopravní výšku do 10 m s uvažovaným průměrným přítokem do 500 l/min</t>
  </si>
  <si>
    <t>den</t>
  </si>
  <si>
    <t>442802500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</si>
  <si>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</si>
  <si>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6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</si>
  <si>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</si>
  <si>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</si>
  <si>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</si>
  <si>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-312898563</t>
  </si>
  <si>
    <t xml:space="preserve">Poznámka k souboru cen:_x000d_
1. Ceny nelze použít pro dočasné zajištění potrubí v provozu pod tlakem přes 1 MPa a potrubí nebo jiných vedení v 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 Dočasné zajištění potrubí větších rozměrů než DN 500 se oceňuje individuálně._x000d_
</t>
  </si>
  <si>
    <t>1,0*1 "křížení stáv. plynovodu, grav.KP</t>
  </si>
  <si>
    <t>7</t>
  </si>
  <si>
    <t>120001101</t>
  </si>
  <si>
    <t>Příplatek k cenám vykopávek za ztížení vykopávky v blízkosti inženýrských sítí nebo výbušnin v horninách jakékoliv třídy</t>
  </si>
  <si>
    <t>m3</t>
  </si>
  <si>
    <t>-216595072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</si>
  <si>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výkopu;_x000d_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 Toto ustanovení neplatí pro objem tř. 6 a 7._x000d_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 prostor, v němž je nutno při vykopávce postupovat opatrně větší, platí cena pro celý objem výkopku v tomto prostoru. Od takto zjištěného množství se odečítá objem vedení i s příp. se vyskytujícím obalem._x000d_
- není v projektu uvedena, avšak která podle projektu nebo podle sdělení investora jsou pravděpodobně ve výkopišti uložena, se rovná objemu výkopu, který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9. Množství jednotek ztížení vykopávky v blízkosti výbušnin nezaložených dodavatelem se určí přiměřeně podle poznámek č. 2 a 4._x000d_
</t>
  </si>
  <si>
    <t>0,10*(294,144+243,325)</t>
  </si>
  <si>
    <t>8</t>
  </si>
  <si>
    <t>131101202</t>
  </si>
  <si>
    <t>Hloubení zapažených jam a zářezů s urovnáním dna do předepsaného profilu a spádu v horninách tř. 1 a 2 přes 100 do 1 000 m3</t>
  </si>
  <si>
    <t>-1297725642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</si>
  <si>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Náklady na svislé přemístění výkopku nad 1 m hloubky se určí dle ustanovení článku č. 3161 všeobecných podmínek katalogu._x000d_
4. Výpočet objemu vykopávky v pazených prostorách se stanovuje dle přílohy č. 4 tohoto ceníku._x000d_
</t>
  </si>
  <si>
    <t>80 % zastoupení tř. těžitelnosti zeminy 1/2</t>
  </si>
  <si>
    <t>0,80*(5*(1,6*1,6*1,35)+3*(1,6*1,6*1,05)+70*(1,6*1,6*1,5)) "jámy pro revizní šachty</t>
  </si>
  <si>
    <t>Mezisoučet - hloubení jam do hl.v. 2,5 m</t>
  </si>
  <si>
    <t>9</t>
  </si>
  <si>
    <t>131201201</t>
  </si>
  <si>
    <t>Hloubení zapažených jam a zářezů s urovnáním dna do předepsaného profilu a spádu v hornině tř. 3 do 100 m3</t>
  </si>
  <si>
    <t>-501142335</t>
  </si>
  <si>
    <t>20 % zastoupení tř. těžitelnosti zeminy 3</t>
  </si>
  <si>
    <t>0,20*(5*(1,6*1,6*1,35)+3*(1,6*1,6*1,05)+70*(1,6*1,6*1,5)) "jámy pro revizní šachty</t>
  </si>
  <si>
    <t>10</t>
  </si>
  <si>
    <t>131201209</t>
  </si>
  <si>
    <t>Hloubení zapažených jam a zářezů s urovnáním dna do předepsaného profilu a spádu Příplatek k cenám za lepivost horniny tř. 3</t>
  </si>
  <si>
    <t>-1825847953</t>
  </si>
  <si>
    <t>0,5*58,829</t>
  </si>
  <si>
    <t>11</t>
  </si>
  <si>
    <t>132101202</t>
  </si>
  <si>
    <t>Hloubení zapažených i nezapažených rýh šířky přes 600 do 2 000 mm s urovnáním dna do předepsaného profilu a spádu v horninách tř. 1 a 2 přes 100 do 1 000 m3</t>
  </si>
  <si>
    <t>585208013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</si>
  <si>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</si>
  <si>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0,80*((5*1*1,55)+(3,5*1*1,25)+(136*1*1,7)) "gravitační KP</t>
  </si>
  <si>
    <t>12</t>
  </si>
  <si>
    <t>132201201</t>
  </si>
  <si>
    <t>Hloubení zapažených i nezapažených rýh šířky přes 600 do 2 000 mm s urovnáním dna do předepsaného profilu a spádu v hornině tř. 3 do 100 m3</t>
  </si>
  <si>
    <t>-841226270</t>
  </si>
  <si>
    <t>0,20*((5*1*1,55)+(3,5*1*1,25)+(136*1*1,7)) "gravitační KP</t>
  </si>
  <si>
    <t>13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</si>
  <si>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</si>
  <si>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</si>
  <si>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-1255672084</t>
  </si>
  <si>
    <t>0,5*48,665</t>
  </si>
  <si>
    <t>14</t>
  </si>
  <si>
    <t>151201101</t>
  </si>
  <si>
    <t>Zřízení pažení a rozepření stěn rýh pro podzemní vedení pro všechny šířky rýhy zátažné, hloubky do 2 m</t>
  </si>
  <si>
    <t>829036190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</si>
  <si>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</si>
  <si>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(2*144,5*1,7) "gravitační KP</t>
  </si>
  <si>
    <t>151201111</t>
  </si>
  <si>
    <t>Odstranění pažení a rozepření stěn rýh pro podzemní vedení s uložením materiálu na vzdálenost do 3 m od kraje výkopu zátažné, hloubky do 2 m</t>
  </si>
  <si>
    <t>733197031</t>
  </si>
  <si>
    <t>16</t>
  </si>
  <si>
    <t>151201201</t>
  </si>
  <si>
    <t>Zřízení pažení stěn výkopu bez rozepření nebo vzepření zátažné, hloubky do 4 m</t>
  </si>
  <si>
    <t>1159384956</t>
  </si>
  <si>
    <t xml:space="preserve">Poznámka k souboru cen:_x000d_
1. Ceny nelze použít pro oceňování rozepřeného pažení stěn rýh pro podzemní vedení; toto se oceňuje cenami souboru cen 151 . 0-11 Zřízení pažení a rozepření stěn rýh pro podzemní vedení pro všechny šířky rýhy._x000d_
2. Plocha mezer mezi pažinami příložného pažení se od plochy příložného pažení neodečítá; nezapažené plochy u pažení zátažného nebo hnaného se od plochy pažení odečítají._x000d_
</t>
  </si>
  <si>
    <t>78*(2*1,6*1,5) "jámy pro revizní šachty, gravitační KP</t>
  </si>
  <si>
    <t>17</t>
  </si>
  <si>
    <t>151201211</t>
  </si>
  <si>
    <t>Odstranění pažení stěn výkopu s uložením pažin na vzdálenost do 3 m od okraje výkopu zátažné, hloubky do 4 m</t>
  </si>
  <si>
    <t>1995407280</t>
  </si>
  <si>
    <t>18</t>
  </si>
  <si>
    <t>151201301</t>
  </si>
  <si>
    <t>Zřízení rozepření zapažených stěn výkopů s potřebným přepažováním při roubení zátažném, hloubky do 4 m</t>
  </si>
  <si>
    <t>-1720178848</t>
  </si>
  <si>
    <t xml:space="preserve">Poznámka k souboru cen:_x000d_
1. Ceny nelze použít pro oceňování rozepření stěn rýh pro podzemní vedení v hloubce do 8m; toto rozepření je započteno v cenách souboru cen 151 . 0-11 Zřízení pažení a rozepření stěn rýh pro podzemní vedení pro všechny šířky rýhy._x000d_
</t>
  </si>
  <si>
    <t>294,144 "celkový objem hloubených vykopávek do hl.v. 4,0m</t>
  </si>
  <si>
    <t>19</t>
  </si>
  <si>
    <t>151201311</t>
  </si>
  <si>
    <t>Odstranění rozepření stěn výkopů s uložením materiálu na vzdálenost do 3 m od okraje výkopu roubení zátažného, hloubky do 4 m</t>
  </si>
  <si>
    <t>-1271205323</t>
  </si>
  <si>
    <t>20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</si>
  <si>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</si>
  <si>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</si>
  <si>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525877469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</si>
  <si>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</si>
  <si>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0,08*294,144 "8% (součet hloubených vykopávek jam do 2,5 m)</t>
  </si>
  <si>
    <t>0,50*243,325 "50% (součet hloubených vykopávek rýh do 2,5 m)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</si>
  <si>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</si>
  <si>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</si>
  <si>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2040886369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</si>
  <si>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</si>
  <si>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34,418+63,57+2,9+15,04 "lože+obsyp+potrubí+šachty</t>
  </si>
  <si>
    <t>0,175+1,0 "ložní vrstvy pod zpevněné plochy</t>
  </si>
  <si>
    <t>Mezisoučet - přebytečný výkopek</t>
  </si>
  <si>
    <t>(5*1*0,79)+12,69 "gravitační KP, bet.plochy</t>
  </si>
  <si>
    <t>(3,5*1*0,67)+6,74 "gravitační KP, zámková dlažba</t>
  </si>
  <si>
    <t>Mezisoučet - zemina pro výměnu zásypu v bet.plochách a zámk.dlažbě, dovoz</t>
  </si>
  <si>
    <t>25,725 "odvoz zeminy nevhodné pro zásyp</t>
  </si>
  <si>
    <t>22</t>
  </si>
  <si>
    <t>167101101</t>
  </si>
  <si>
    <t>Nakládání, skládání a překládání neulehlého výkopku nebo sypaniny nakládání, množství do 100 m3, z hornin tř. 1 až 4</t>
  </si>
  <si>
    <t>1083616816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</si>
  <si>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</si>
  <si>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25,725 "nakládání zeminy pro výměnu zásypu</t>
  </si>
  <si>
    <t>23</t>
  </si>
  <si>
    <t>171201201</t>
  </si>
  <si>
    <t>Uložení sypaniny na skládky</t>
  </si>
  <si>
    <t>-1438752029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</si>
  <si>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</si>
  <si>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115,928+1,175 "lože+obsyp+potrubí+šachty+ložní vrstvy pod zpevněné plochy</t>
  </si>
  <si>
    <t>25,725 "zemina nevhodná pro zásyp</t>
  </si>
  <si>
    <t>Součet - přebytečný výkopek</t>
  </si>
  <si>
    <t>24</t>
  </si>
  <si>
    <t>171201211</t>
  </si>
  <si>
    <t>Poplatek za uložení stavebního odpadu na skládce (skládkovné) zeminy a kameniva zatříděného do Katalogu odpadů pod kódem 170 504</t>
  </si>
  <si>
    <t>t</t>
  </si>
  <si>
    <t>1889458916</t>
  </si>
  <si>
    <t xml:space="preserve">Poznámka k souboru cen:_x000d_
1. Ceny uvedené v souboru cen lze po dohodě upravit podle místních podmínek._x000d_
</t>
  </si>
  <si>
    <t>1,8*142,828</t>
  </si>
  <si>
    <t>25</t>
  </si>
  <si>
    <t>174101101</t>
  </si>
  <si>
    <t>Zásyp sypaninou z jakékoliv horniny s uložením výkopku ve vrstvách se zhutněním jam, šachet, rýh nebo kolem objektů v těchto vykopávkách</t>
  </si>
  <si>
    <t>1616624540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</si>
  <si>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</si>
  <si>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(294,144+243,325) "celkový objem hloubených vykopávek</t>
  </si>
  <si>
    <t>-(34,418+63,57+2,9+15,04) "lože+obsyp+potrubí+šachty</t>
  </si>
  <si>
    <t>-(0,175+1,0) "ložní vrstvy pod zpevněné plochy</t>
  </si>
  <si>
    <t>26</t>
  </si>
  <si>
    <t>M</t>
  </si>
  <si>
    <t>58331200</t>
  </si>
  <si>
    <t>štěrkopísek netříděný zásypový materiál</t>
  </si>
  <si>
    <t>1719600119</t>
  </si>
  <si>
    <t>Součet - zemina pro výměnu zásypu</t>
  </si>
  <si>
    <t>25,725*1,9 'Přepočtené koeficientem množství</t>
  </si>
  <si>
    <t>27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</si>
  <si>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</si>
  <si>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</si>
  <si>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441313954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</si>
  <si>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</si>
  <si>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(144,5*1,0*0,46)-2,9 "gravitační KP</t>
  </si>
  <si>
    <t>28</t>
  </si>
  <si>
    <t>583313400</t>
  </si>
  <si>
    <t>kamenivo těžené drobné prané frakce 0-4</t>
  </si>
  <si>
    <t>-989555843</t>
  </si>
  <si>
    <t>63,57*2 'Přepočtené koeficientem množství</t>
  </si>
  <si>
    <t>29</t>
  </si>
  <si>
    <t>181102302</t>
  </si>
  <si>
    <t>Úprava pláně na stavbách dálnic strojně v zářezech mimo skalních se zhutněním</t>
  </si>
  <si>
    <t>1248816311</t>
  </si>
  <si>
    <t xml:space="preserve">Poznámka k souboru cen:_x000d_
1. Ceny se zhutněním jsou určeny pro všechny míry zhutnění._x000d_
2. Ceny 10-2301, 10-2302, 20-2301 a 20-2305 jsou určeny pro urovnání nově zřizovaných ploch vodorovných nebo ve sklonu do 1:5 pod zpevnění ploch jakéhokoliv druhu, pod humusování, drnování a dále předepíše-li projekt urovnání pláně z jiného důvodu._x000d_
3. Cena 10-2303 je určena pro vyplnění sypaninou prohlubní zářezů v horninách třídy II a III._x000d_
4. Ceny neplatí pro zhutnění podloží pod násypy; toto zhutnění se oceňuje cenou 215 90-1101 Zhutnění podloží pod násypy._x000d_
5. Ceny neplatí pro urovnání lavic (berem) šířky do 3 m přerušujících svahy, pro urovnání dna příkopů pro jakoukoliv jejich šířku; toto urovnání se oceňuje cenami souboru cen 182 . 0-11 Svahování trvalých svahů do projektovaných profilů A 01 tohoto katalogu._x000d_
6. Urovnání ploch ve sklonu přes 1:5 (svahování) se oceňuje cenou 182 20-1101 Svahování trvalých svahů do projektovaných profilů, části A 01 tohoto katalogu._x000d_
7. Vyplnění prohlubní v horninách třídy II a III betonem nebo stabilizací se oceňuje cenami části A 01 Zřízení konstrukcí katalogu 822-1 Komunikace pozemní a letiště._x000d_
</t>
  </si>
  <si>
    <t>27,0 "celkové množství ve štěrk.komunikacích</t>
  </si>
  <si>
    <t>19,0 "celkové množství v zámkové dlažbě</t>
  </si>
  <si>
    <t>30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</si>
  <si>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</si>
  <si>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</si>
  <si>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-1215777035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</si>
  <si>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</si>
  <si>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(136,0*1,0)+70*(1,6*1,6) "gravitační KP vč. protl.jam a rev.šachet</t>
  </si>
  <si>
    <t>Součet - úprava terénu v nezpevněných plochách</t>
  </si>
  <si>
    <t>31</t>
  </si>
  <si>
    <t>181411131</t>
  </si>
  <si>
    <t>Založení trávníku na půdě předem připravené plochy do 1000 m2 výsevem včetně utažení parkového v rovině nebo na svahu do 1:5</t>
  </si>
  <si>
    <t>-1629764457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</si>
  <si>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</si>
  <si>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32</t>
  </si>
  <si>
    <t>00572410</t>
  </si>
  <si>
    <t>osivo směs travní parková</t>
  </si>
  <si>
    <t>kg</t>
  </si>
  <si>
    <t>-1472111514</t>
  </si>
  <si>
    <t>315,2*0,015 'Přepočtené koeficientem množství</t>
  </si>
  <si>
    <t>Zakládání</t>
  </si>
  <si>
    <t>33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</si>
  <si>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</si>
  <si>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</si>
  <si>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276213900</t>
  </si>
  <si>
    <t>36,0</t>
  </si>
  <si>
    <t>Svislé a kompletní konstrukce</t>
  </si>
  <si>
    <t>34</t>
  </si>
  <si>
    <t>359901211</t>
  </si>
  <si>
    <t>Monitoring stok (kamerový systém) jakékoli výšky nová kanalizace</t>
  </si>
  <si>
    <t>-623170976</t>
  </si>
  <si>
    <t xml:space="preserve">Poznámka k souboru cen:_x000d_
1. V ceně jsou započteny náklady na zhotovení záznamu o prohlídce a protokolu prohlídky._x000d_
</t>
  </si>
  <si>
    <t>144,5 "gravitační KP</t>
  </si>
  <si>
    <t>Vodorovné konstrukce</t>
  </si>
  <si>
    <t>35</t>
  </si>
  <si>
    <t>451572111</t>
  </si>
  <si>
    <t>Lože pod potrubí, stoky a drobné objekty v otevřeném výkopu z kameniva drobného těženého 0 až 4 mm</t>
  </si>
  <si>
    <t>-1788131547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</si>
  <si>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</si>
  <si>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(144,5*1,0*0,1)+78*(1,6*1,6*0,1) "gravitační KP + rev.šachty</t>
  </si>
  <si>
    <t>Komunikace pozemní</t>
  </si>
  <si>
    <t>36</t>
  </si>
  <si>
    <t>564871121R</t>
  </si>
  <si>
    <t>Podklad ze štěrkodrti ŠD s rozprostřením a zhutněním, po zhutnění tl. 350 mm</t>
  </si>
  <si>
    <t>1453640393</t>
  </si>
  <si>
    <t>19,0 "gravitační KP</t>
  </si>
  <si>
    <t>Součet - celkové množství v místních komunikacích, zámková dlažba</t>
  </si>
  <si>
    <t>37</t>
  </si>
  <si>
    <t>566901133</t>
  </si>
  <si>
    <t>Vyspravení podkladu po překopech inženýrských sítí plochy do 15 m2 s rozprostřením a zhutněním štěrkodrtí tl. 200 mm</t>
  </si>
  <si>
    <t>-1084248955</t>
  </si>
  <si>
    <t xml:space="preserve">Poznámka k souboru cen:_x000d_
1. Ceny jsou určeny pro vyspravení podkladů po překopech pro inženýrské sítětrvalé i dočasné (předepíše-li je projekt)._x000d_
2. Ceny jsou určeny pouze pro případy havárií, přeložek nebo běžných oprav inženýrských sítí._x000d_
3. Ceny nelze použít v rámci výstavby nových inženýrských sítí._x000d_
4. V cenách nejsou započteny náklady na příp. nutný spojovací postřik, který se oceňuje cenami souboru cen 573 2.-11 Postřik živičný spojovací části A01 tohoto katalogu._x000d_
</t>
  </si>
  <si>
    <t>27,00 "betonové plochy, podklad</t>
  </si>
  <si>
    <t>38</t>
  </si>
  <si>
    <t>581121115</t>
  </si>
  <si>
    <t>Kryt cementobetonový silničních komunikací skupiny CB I tl. 150 mm</t>
  </si>
  <si>
    <t>1611434571</t>
  </si>
  <si>
    <t xml:space="preserve">Poznámka k souboru cen:_x000d_
1. Ceny jsou určeny i pro vyztužený cementobetonový kryt silničních komunikací._x000d_
2. Ceny nelze použít pro cementobetonové kryty:_x000d_
a) komunikací pro pěší, které se oceňují cenami souboru cen 581 11-41 Kryt z prostého betonu komunikací pro pěší,_x000d_
b) letištních ploch, které se oceňují cenami souboru cen 581 1 . -61 Kryt cementobetonový letištních ploch skupiny L._x000d_
3. V cenách jsou započteny i náklady na:_x000d_
a) ošetření povrchu krytu vodou,_x000d_
b) postřik proti odpařování vody._x000d_
4. V cenách nejsou započteny náklady na:_x000d_
a) výztuž cementobetonových krytů vyztužených, která se oceňuje cenou 919 71-6111 Ocelová výztuž cementobetonového krytu,_x000d_
b) živičné postřiky, nátěry nebo mezivrstvy, které se oceňují cenami souborů cen stavebního dílu 57 Kryty pozemních komunikací,_x000d_
c) vložky z lepenky, které se oceňují cenami souboru cen 919 7. -51 Vložka pod litý asfalt,_x000d_
d) dilatační spáry vkládané, které se oceňují cenami souboru cen 911 12-41 Dilatační spáry vkládané,_x000d_
e) dilatační spáry řezané, které se oceňují cenami souboru cen 911 11-1 Řezání dilatačních spár a 911 12-. Těsnění dilatačních spár v cementobetonovém krytu,_x000d_
f) postřiky povrchu ochrannou emulzí, které se oceňují cenou 919 74-8111 Provedení postřiku povrchu cementobetonového krytu nebo podkladu ochrannou emulzí,_x000d_
g) kotvy a kluzné trny spár, které se oceňují cenami souboru cen 911 13-4. Vyztužení dilatačních spár v cementobetonovém krytu._x000d_
</t>
  </si>
  <si>
    <t>(5*1,4)+5*(2*2) "betonové plochy, kryt</t>
  </si>
  <si>
    <t>39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</si>
  <si>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</si>
  <si>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</si>
  <si>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-1653451624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</si>
  <si>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</si>
  <si>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Poznámka k položce:_x000d_
- bude využita stávající odstraňovaná zámková dlažba</t>
  </si>
  <si>
    <t>Trubní vedení</t>
  </si>
  <si>
    <t>40</t>
  </si>
  <si>
    <t>871315221</t>
  </si>
  <si>
    <t>Kanalizační potrubí z tvrdého PVC v otevřeném výkopu ve sklonu do 20 %, hladkého plnostěnného jednovrstvého, tuhost třídy SN 8 DN 160</t>
  </si>
  <si>
    <t>-71710859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</si>
  <si>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</si>
  <si>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41</t>
  </si>
  <si>
    <t>892000012R</t>
  </si>
  <si>
    <t>Zaměření trasy potrubí</t>
  </si>
  <si>
    <t>-2101342677</t>
  </si>
  <si>
    <t>144,5 "gravitační přípojky</t>
  </si>
  <si>
    <t>42</t>
  </si>
  <si>
    <t>892351111</t>
  </si>
  <si>
    <t>Tlakové zkoušky vodou na potrubí DN 150 nebo 200</t>
  </si>
  <si>
    <t>1024484026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</si>
  <si>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</si>
  <si>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43</t>
  </si>
  <si>
    <t>894812201</t>
  </si>
  <si>
    <t>Revizní a čistící šachta z polypropylenu PP pro hladké trouby DN 425 šachtové dno (DN šachty / DN trubního vedení) DN 425/150 průtočné</t>
  </si>
  <si>
    <t>kus</t>
  </si>
  <si>
    <t>251527798</t>
  </si>
  <si>
    <t xml:space="preserve">Poznámka k souboru cen:_x000d_
1. V příslušných cenách jsou započteny i náklady na:_x000d_
a) vyrovnávací násypnou vrstvu ze štěrkopísku tl. 100 mm,_x000d_
b) dodání a montáž šachtového dna, trouby šachty, teleskopu a poklopu, příslušného dílu šachty,_x000d_
c) napojení stávajícího kanalizačního potrubí._x000d_
2. V cenách nejsou započteny náklady na:_x000d_
a) fixování šachty obsypem, který se oceňuje cenami souboru 174 . 0-11 Zásyp sypaninou z jakékoliv horniny, katalogu 800-1 Zemní práce části A 01._x000d_
</t>
  </si>
  <si>
    <t>44</t>
  </si>
  <si>
    <t>894812231</t>
  </si>
  <si>
    <t>Revizní a čistící šachta z polypropylenu PP pro hladké trouby DN 425 roura šachtová korugovaná bez hrdla, světlé hloubky 1500 mm</t>
  </si>
  <si>
    <t>-1909229410</t>
  </si>
  <si>
    <t>45</t>
  </si>
  <si>
    <t>894812241</t>
  </si>
  <si>
    <t>Revizní a čistící šachta z polypropylenu PP pro hladké trouby DN 425 roura šachtová korugovaná teleskopická (včetně těsnění) 375 mm</t>
  </si>
  <si>
    <t>-281510992</t>
  </si>
  <si>
    <t>46</t>
  </si>
  <si>
    <t>894812249</t>
  </si>
  <si>
    <t>Revizní a čistící šachta z polypropylenu PP pro hladké trouby DN 425 roura šachtová korugovaná Příplatek k cenám 2231 - 2242 za uříznutí šachtové roury</t>
  </si>
  <si>
    <t>-542520324</t>
  </si>
  <si>
    <t>47</t>
  </si>
  <si>
    <t>894812262</t>
  </si>
  <si>
    <t>Revizní a čistící šachta z polypropylenu PP pro hladké trouby DN 425 poklop litinový (pro zatížení) plný do teleskopické trubky (40 t)</t>
  </si>
  <si>
    <t>2006615158</t>
  </si>
  <si>
    <t>48</t>
  </si>
  <si>
    <t>899722112</t>
  </si>
  <si>
    <t>Krytí potrubí z plastů výstražnou fólií z PVC šířky 25 cm</t>
  </si>
  <si>
    <t>1122212132</t>
  </si>
  <si>
    <t>Ostatní konstrukce a práce-bourání</t>
  </si>
  <si>
    <t>49</t>
  </si>
  <si>
    <t>919124111</t>
  </si>
  <si>
    <t>Dilatační spáry vkládané v cementobetonovém krytu s odstraněním vložek, s vyčištěním a vyplněním spár kamenivem těženým</t>
  </si>
  <si>
    <t>-1723279186</t>
  </si>
  <si>
    <t xml:space="preserve">Poznámka k souboru cen:_x000d_
1. Ceny lze použít i pro vkládané spáry do podkladu z prostého betonu._x000d_
</t>
  </si>
  <si>
    <t>50</t>
  </si>
  <si>
    <t>919731112</t>
  </si>
  <si>
    <t>Zarovnání styčné plochy podkladu nebo krytu podél vybourané části komunikace nebo zpevněné plochy z betonu prostého tl. do 150 mm</t>
  </si>
  <si>
    <t>-310115672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</si>
  <si>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</si>
  <si>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51</t>
  </si>
  <si>
    <t>919735123</t>
  </si>
  <si>
    <t>Řezání stávajícího betonového krytu nebo podkladu hloubky přes 100 do 150 mm</t>
  </si>
  <si>
    <t>1124395856</t>
  </si>
  <si>
    <t xml:space="preserve">Poznámka k souboru cen:_x000d_
1. V cenách jsou započteny i náklady na spotřebu vody._x000d_
</t>
  </si>
  <si>
    <t>2*(5+1,4)+5*(4*2)</t>
  </si>
  <si>
    <t>52</t>
  </si>
  <si>
    <t>919726224</t>
  </si>
  <si>
    <t>Geotextilie tkaná pro vyztužení, separaci nebo filtraci z polyesteru, podélná/příčná pevnost v tahu 150/150 kN/m</t>
  </si>
  <si>
    <t>-1856497409</t>
  </si>
  <si>
    <t xml:space="preserve">Poznámka k souboru cen:_x000d_
1. V cenách jsou započteny i náklady na položení a dodání geotextilie včetně přesahů._x000d_
</t>
  </si>
  <si>
    <t>53</t>
  </si>
  <si>
    <t>919741111</t>
  </si>
  <si>
    <t>Ošetření cementobetonové plochy kropením vodou</t>
  </si>
  <si>
    <t>1137917274</t>
  </si>
  <si>
    <t xml:space="preserve">Poznámka k souboru cen:_x000d_
1. Cena je určena:_x000d_
a) pro jedno ošetření (kropení) plochy,_x000d_
b) i pro ošetření (kropení) vedlejších ploch souvisejících s prováděním betonáže letištních ploch za účelem vytváření potřebného mikroklimatu._x000d_
</t>
  </si>
  <si>
    <t>Poznámka k položce:_x000d_
betonové plochy, ošetření vyspraveného krytu</t>
  </si>
  <si>
    <t>54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</si>
  <si>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</si>
  <si>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</si>
  <si>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1067597864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</si>
  <si>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</si>
  <si>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997</t>
  </si>
  <si>
    <t>Přesun sutě</t>
  </si>
  <si>
    <t>55</t>
  </si>
  <si>
    <t>997221571</t>
  </si>
  <si>
    <t>Vodorovná doprava vybouraných hmot bez naložení, ale se složením a s hrubým urovnáním na vzdálenost do 1 km</t>
  </si>
  <si>
    <t>-155379790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</si>
  <si>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</si>
  <si>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56</t>
  </si>
  <si>
    <t>997221579</t>
  </si>
  <si>
    <t>Vodorovná doprava vybouraných hmot bez naložení, ale se složením a s hrubým urovnáním na vzdálenost Příplatek k ceně za každý další i započatý 1 km přes 1 km</t>
  </si>
  <si>
    <t>915253261</t>
  </si>
  <si>
    <t>Poznámka k položce:_x000d_
- na skládku nebude přemisťována odstraňovaná zámk.dlažba</t>
  </si>
  <si>
    <t>9*(25,4-5,605) "příplatek za 9 km</t>
  </si>
  <si>
    <t>57</t>
  </si>
  <si>
    <t>997221815</t>
  </si>
  <si>
    <t>Poplatek za uložení stavebního odpadu na skládce (skládkovné) z prostého betonu zatříděného do Katalogu odpadů pod kódem 170 101</t>
  </si>
  <si>
    <t>2091886770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</si>
  <si>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</si>
  <si>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8,775 "odstraňovaná krycí vrstva bet.ploch</t>
  </si>
  <si>
    <t>58</t>
  </si>
  <si>
    <t>997221855</t>
  </si>
  <si>
    <t>-285964187</t>
  </si>
  <si>
    <t>11,020 "odstraňovaná podkl.vrstva komunikací</t>
  </si>
  <si>
    <t>998</t>
  </si>
  <si>
    <t>Přesun hmot</t>
  </si>
  <si>
    <t>59</t>
  </si>
  <si>
    <t>998276101</t>
  </si>
  <si>
    <t>Přesun hmot pro trubní vedení hloubené z trub z plastických hmot nebo sklolaminátových pro vodovody nebo kanalizace v otevřeném výkopu dopravní vzdálenost do 15 m</t>
  </si>
  <si>
    <t>-1373576097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</si>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</sst>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left" vertical="center"/>
    </xf>
    <xf numFmtId="4" fontId="3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0" borderId="15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19</v>
      </c>
      <c r="AO7" s="22"/>
      <c r="AP7" s="22"/>
      <c r="AQ7" s="22"/>
      <c r="AR7" s="20"/>
      <c r="BS7" s="17" t="s">
        <v>6</v>
      </c>
    </row>
    <row r="8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6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26" t="s">
        <v>23</v>
      </c>
      <c r="AO8" s="22"/>
      <c r="AP8" s="22"/>
      <c r="AQ8" s="22"/>
      <c r="AR8" s="20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6" t="s">
        <v>19</v>
      </c>
      <c r="AO10" s="22"/>
      <c r="AP10" s="22"/>
      <c r="AQ10" s="22"/>
      <c r="AR10" s="20"/>
      <c r="BS10" s="17" t="s">
        <v>6</v>
      </c>
    </row>
    <row r="11" ht="18.48" customHeight="1">
      <c r="B11" s="21"/>
      <c r="C11" s="22"/>
      <c r="D11" s="22"/>
      <c r="E11" s="26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6" t="s">
        <v>19</v>
      </c>
      <c r="AO11" s="22"/>
      <c r="AP11" s="22"/>
      <c r="AQ11" s="22"/>
      <c r="AR11" s="20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26" t="s">
        <v>19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29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27</v>
      </c>
      <c r="AL14" s="22"/>
      <c r="AM14" s="22"/>
      <c r="AN14" s="26" t="s">
        <v>19</v>
      </c>
      <c r="AO14" s="22"/>
      <c r="AP14" s="22"/>
      <c r="AQ14" s="22"/>
      <c r="AR14" s="20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6" t="s">
        <v>19</v>
      </c>
      <c r="AO16" s="22"/>
      <c r="AP16" s="22"/>
      <c r="AQ16" s="22"/>
      <c r="AR16" s="20"/>
      <c r="BS16" s="17" t="s">
        <v>4</v>
      </c>
    </row>
    <row r="17" ht="18.48" customHeight="1">
      <c r="B17" s="21"/>
      <c r="C17" s="22"/>
      <c r="D17" s="22"/>
      <c r="E17" s="26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6" t="s">
        <v>19</v>
      </c>
      <c r="AO17" s="22"/>
      <c r="AP17" s="22"/>
      <c r="AQ17" s="22"/>
      <c r="AR17" s="20"/>
      <c r="BS17" s="17" t="s">
        <v>32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6" t="s">
        <v>19</v>
      </c>
      <c r="AO19" s="22"/>
      <c r="AP19" s="22"/>
      <c r="AQ19" s="22"/>
      <c r="AR19" s="20"/>
      <c r="BS19" s="17" t="s">
        <v>6</v>
      </c>
    </row>
    <row r="20" ht="18.48" customHeight="1">
      <c r="B20" s="21"/>
      <c r="C20" s="22"/>
      <c r="D20" s="22"/>
      <c r="E20" s="26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6" t="s">
        <v>19</v>
      </c>
      <c r="AO20" s="22"/>
      <c r="AP20" s="22"/>
      <c r="AQ20" s="22"/>
      <c r="AR20" s="20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ht="45" customHeight="1">
      <c r="B23" s="21"/>
      <c r="C23" s="22"/>
      <c r="D23" s="22"/>
      <c r="E23" s="30" t="s">
        <v>36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1" customFormat="1" ht="25.92" customHeight="1"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ROUND(AG54,2)</f>
        <v>1459415.77</v>
      </c>
      <c r="AL26" s="35"/>
      <c r="AM26" s="35"/>
      <c r="AN26" s="35"/>
      <c r="AO26" s="35"/>
      <c r="AP26" s="33"/>
      <c r="AQ26" s="33"/>
      <c r="AR26" s="37"/>
    </row>
    <row r="27" s="1" customFormat="1" ht="6.96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7"/>
    </row>
    <row r="28" s="1" customForma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38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39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40</v>
      </c>
      <c r="AL28" s="38"/>
      <c r="AM28" s="38"/>
      <c r="AN28" s="38"/>
      <c r="AO28" s="38"/>
      <c r="AP28" s="33"/>
      <c r="AQ28" s="33"/>
      <c r="AR28" s="37"/>
    </row>
    <row r="29" s="2" customFormat="1" ht="14.4" customHeight="1">
      <c r="B29" s="39"/>
      <c r="C29" s="40"/>
      <c r="D29" s="29" t="s">
        <v>41</v>
      </c>
      <c r="E29" s="40"/>
      <c r="F29" s="29" t="s">
        <v>42</v>
      </c>
      <c r="G29" s="40"/>
      <c r="H29" s="40"/>
      <c r="I29" s="40"/>
      <c r="J29" s="40"/>
      <c r="K29" s="40"/>
      <c r="L29" s="41">
        <v>0.20999999999999999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2">
        <f>ROUND(AZ54, 2)</f>
        <v>1459415.77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2">
        <f>ROUND(AV54, 2)</f>
        <v>306477.31</v>
      </c>
      <c r="AL29" s="40"/>
      <c r="AM29" s="40"/>
      <c r="AN29" s="40"/>
      <c r="AO29" s="40"/>
      <c r="AP29" s="40"/>
      <c r="AQ29" s="40"/>
      <c r="AR29" s="43"/>
    </row>
    <row r="30" s="2" customFormat="1" ht="14.4" customHeight="1">
      <c r="B30" s="39"/>
      <c r="C30" s="40"/>
      <c r="D30" s="40"/>
      <c r="E30" s="40"/>
      <c r="F30" s="29" t="s">
        <v>43</v>
      </c>
      <c r="G30" s="40"/>
      <c r="H30" s="40"/>
      <c r="I30" s="40"/>
      <c r="J30" s="40"/>
      <c r="K30" s="40"/>
      <c r="L30" s="41">
        <v>0.14999999999999999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2">
        <f>ROUND(BA54, 2)</f>
        <v>0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2">
        <f>ROUND(AW54, 2)</f>
        <v>0</v>
      </c>
      <c r="AL30" s="40"/>
      <c r="AM30" s="40"/>
      <c r="AN30" s="40"/>
      <c r="AO30" s="40"/>
      <c r="AP30" s="40"/>
      <c r="AQ30" s="40"/>
      <c r="AR30" s="43"/>
    </row>
    <row r="31" hidden="1" s="2" customFormat="1" ht="14.4" customHeight="1">
      <c r="B31" s="39"/>
      <c r="C31" s="40"/>
      <c r="D31" s="40"/>
      <c r="E31" s="40"/>
      <c r="F31" s="29" t="s">
        <v>44</v>
      </c>
      <c r="G31" s="40"/>
      <c r="H31" s="40"/>
      <c r="I31" s="40"/>
      <c r="J31" s="40"/>
      <c r="K31" s="40"/>
      <c r="L31" s="41">
        <v>0.20999999999999999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2">
        <f>ROUND(BB54, 2)</f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2">
        <v>0</v>
      </c>
      <c r="AL31" s="40"/>
      <c r="AM31" s="40"/>
      <c r="AN31" s="40"/>
      <c r="AO31" s="40"/>
      <c r="AP31" s="40"/>
      <c r="AQ31" s="40"/>
      <c r="AR31" s="43"/>
    </row>
    <row r="32" hidden="1" s="2" customFormat="1" ht="14.4" customHeight="1">
      <c r="B32" s="39"/>
      <c r="C32" s="40"/>
      <c r="D32" s="40"/>
      <c r="E32" s="40"/>
      <c r="F32" s="29" t="s">
        <v>45</v>
      </c>
      <c r="G32" s="40"/>
      <c r="H32" s="40"/>
      <c r="I32" s="40"/>
      <c r="J32" s="40"/>
      <c r="K32" s="40"/>
      <c r="L32" s="41">
        <v>0.14999999999999999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2">
        <f>ROUND(BC54, 2)</f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2">
        <v>0</v>
      </c>
      <c r="AL32" s="40"/>
      <c r="AM32" s="40"/>
      <c r="AN32" s="40"/>
      <c r="AO32" s="40"/>
      <c r="AP32" s="40"/>
      <c r="AQ32" s="40"/>
      <c r="AR32" s="43"/>
    </row>
    <row r="33" hidden="1" s="2" customFormat="1" ht="14.4" customHeight="1">
      <c r="B33" s="39"/>
      <c r="C33" s="40"/>
      <c r="D33" s="40"/>
      <c r="E33" s="40"/>
      <c r="F33" s="29" t="s">
        <v>46</v>
      </c>
      <c r="G33" s="40"/>
      <c r="H33" s="40"/>
      <c r="I33" s="40"/>
      <c r="J33" s="40"/>
      <c r="K33" s="40"/>
      <c r="L33" s="41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2">
        <f>ROUND(BD54,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2">
        <v>0</v>
      </c>
      <c r="AL33" s="40"/>
      <c r="AM33" s="40"/>
      <c r="AN33" s="40"/>
      <c r="AO33" s="40"/>
      <c r="AP33" s="40"/>
      <c r="AQ33" s="40"/>
      <c r="AR33" s="43"/>
    </row>
    <row r="34" s="1" customFormat="1" ht="6.96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7"/>
    </row>
    <row r="35" s="1" customFormat="1" ht="25.92" customHeight="1">
      <c r="B35" s="32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1765893.0800000001</v>
      </c>
      <c r="AL35" s="46"/>
      <c r="AM35" s="46"/>
      <c r="AN35" s="46"/>
      <c r="AO35" s="50"/>
      <c r="AP35" s="44"/>
      <c r="AQ35" s="44"/>
      <c r="AR35" s="37"/>
    </row>
    <row r="36" s="1" customFormat="1" ht="6.96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7"/>
    </row>
    <row r="37" s="1" customFormat="1" ht="6.96" customHeight="1"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7"/>
    </row>
    <row r="41" s="1" customFormat="1" ht="6.96" customHeight="1"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7"/>
    </row>
    <row r="42" s="1" customFormat="1" ht="24.96" customHeight="1">
      <c r="B42" s="32"/>
      <c r="C42" s="23" t="s">
        <v>50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7"/>
    </row>
    <row r="43" s="1" customFormat="1" ht="6.96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7"/>
    </row>
    <row r="44" s="1" customFormat="1" ht="12" customHeight="1">
      <c r="B44" s="32"/>
      <c r="C44" s="29" t="s">
        <v>12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Melice_KPs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7"/>
    </row>
    <row r="45" s="3" customFormat="1" ht="36.96" customHeight="1">
      <c r="B45" s="55"/>
      <c r="C45" s="56" t="s">
        <v>14</v>
      </c>
      <c r="D45" s="57"/>
      <c r="E45" s="57"/>
      <c r="F45" s="57"/>
      <c r="G45" s="57"/>
      <c r="H45" s="57"/>
      <c r="I45" s="57"/>
      <c r="J45" s="57"/>
      <c r="K45" s="57"/>
      <c r="L45" s="58" t="str">
        <f>K6</f>
        <v>Kanalizační přípojky Mělice - soukromé části</v>
      </c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9"/>
    </row>
    <row r="46" s="1" customFormat="1" ht="6.96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7"/>
    </row>
    <row r="47" s="1" customFormat="1" ht="12" customHeight="1">
      <c r="B47" s="32"/>
      <c r="C47" s="29" t="s">
        <v>20</v>
      </c>
      <c r="D47" s="33"/>
      <c r="E47" s="33"/>
      <c r="F47" s="33"/>
      <c r="G47" s="33"/>
      <c r="H47" s="33"/>
      <c r="I47" s="33"/>
      <c r="J47" s="33"/>
      <c r="K47" s="33"/>
      <c r="L47" s="60" t="str">
        <f>IF(K8="","",K8)</f>
        <v>k.ú. Mělice a Lohenice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9" t="s">
        <v>22</v>
      </c>
      <c r="AJ47" s="33"/>
      <c r="AK47" s="33"/>
      <c r="AL47" s="33"/>
      <c r="AM47" s="61" t="str">
        <f>IF(AN8= "","",AN8)</f>
        <v>14. 1. 2019</v>
      </c>
      <c r="AN47" s="61"/>
      <c r="AO47" s="33"/>
      <c r="AP47" s="33"/>
      <c r="AQ47" s="33"/>
      <c r="AR47" s="37"/>
    </row>
    <row r="48" s="1" customFormat="1" ht="6.96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7"/>
    </row>
    <row r="49" s="1" customFormat="1" ht="24.9" customHeight="1">
      <c r="B49" s="32"/>
      <c r="C49" s="29" t="s">
        <v>24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>Město Přelouč, Čs. Armády 1665, Přelouč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9" t="s">
        <v>30</v>
      </c>
      <c r="AJ49" s="33"/>
      <c r="AK49" s="33"/>
      <c r="AL49" s="33"/>
      <c r="AM49" s="62" t="str">
        <f>IF(E17="","",E17)</f>
        <v>IKKO Hradec Králové,s.r.o., Bratří Štefanů 238, HK</v>
      </c>
      <c r="AN49" s="33"/>
      <c r="AO49" s="33"/>
      <c r="AP49" s="33"/>
      <c r="AQ49" s="33"/>
      <c r="AR49" s="37"/>
      <c r="AS49" s="63" t="s">
        <v>51</v>
      </c>
      <c r="AT49" s="64"/>
      <c r="AU49" s="65"/>
      <c r="AV49" s="65"/>
      <c r="AW49" s="65"/>
      <c r="AX49" s="65"/>
      <c r="AY49" s="65"/>
      <c r="AZ49" s="65"/>
      <c r="BA49" s="65"/>
      <c r="BB49" s="65"/>
      <c r="BC49" s="65"/>
      <c r="BD49" s="66"/>
    </row>
    <row r="50" s="1" customFormat="1" ht="13.65" customHeight="1">
      <c r="B50" s="32"/>
      <c r="C50" s="29" t="s">
        <v>28</v>
      </c>
      <c r="D50" s="33"/>
      <c r="E50" s="33"/>
      <c r="F50" s="33"/>
      <c r="G50" s="33"/>
      <c r="H50" s="33"/>
      <c r="I50" s="33"/>
      <c r="J50" s="33"/>
      <c r="K50" s="33"/>
      <c r="L50" s="33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9" t="s">
        <v>33</v>
      </c>
      <c r="AJ50" s="33"/>
      <c r="AK50" s="33"/>
      <c r="AL50" s="33"/>
      <c r="AM50" s="62" t="str">
        <f>IF(E20="","",E20)</f>
        <v>K. Hlaváčková</v>
      </c>
      <c r="AN50" s="33"/>
      <c r="AO50" s="33"/>
      <c r="AP50" s="33"/>
      <c r="AQ50" s="33"/>
      <c r="AR50" s="37"/>
      <c r="AS50" s="67"/>
      <c r="AT50" s="68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="1" customFormat="1" ht="10.8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7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</row>
    <row r="52" s="1" customFormat="1" ht="29.28" customHeight="1">
      <c r="B52" s="32"/>
      <c r="C52" s="75" t="s">
        <v>52</v>
      </c>
      <c r="D52" s="76"/>
      <c r="E52" s="76"/>
      <c r="F52" s="76"/>
      <c r="G52" s="76"/>
      <c r="H52" s="77"/>
      <c r="I52" s="78" t="s">
        <v>53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54</v>
      </c>
      <c r="AH52" s="76"/>
      <c r="AI52" s="76"/>
      <c r="AJ52" s="76"/>
      <c r="AK52" s="76"/>
      <c r="AL52" s="76"/>
      <c r="AM52" s="76"/>
      <c r="AN52" s="78" t="s">
        <v>55</v>
      </c>
      <c r="AO52" s="76"/>
      <c r="AP52" s="76"/>
      <c r="AQ52" s="80" t="s">
        <v>56</v>
      </c>
      <c r="AR52" s="37"/>
      <c r="AS52" s="81" t="s">
        <v>57</v>
      </c>
      <c r="AT52" s="82" t="s">
        <v>58</v>
      </c>
      <c r="AU52" s="82" t="s">
        <v>59</v>
      </c>
      <c r="AV52" s="82" t="s">
        <v>60</v>
      </c>
      <c r="AW52" s="82" t="s">
        <v>61</v>
      </c>
      <c r="AX52" s="82" t="s">
        <v>62</v>
      </c>
      <c r="AY52" s="82" t="s">
        <v>63</v>
      </c>
      <c r="AZ52" s="82" t="s">
        <v>64</v>
      </c>
      <c r="BA52" s="82" t="s">
        <v>65</v>
      </c>
      <c r="BB52" s="82" t="s">
        <v>66</v>
      </c>
      <c r="BC52" s="82" t="s">
        <v>67</v>
      </c>
      <c r="BD52" s="83" t="s">
        <v>68</v>
      </c>
    </row>
    <row r="53" s="1" customFormat="1" ht="10.8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7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</row>
    <row r="54" s="4" customFormat="1" ht="32.4" customHeight="1">
      <c r="B54" s="87"/>
      <c r="C54" s="88" t="s">
        <v>69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ROUND(AG55,2)</f>
        <v>1459415.77</v>
      </c>
      <c r="AH54" s="90"/>
      <c r="AI54" s="90"/>
      <c r="AJ54" s="90"/>
      <c r="AK54" s="90"/>
      <c r="AL54" s="90"/>
      <c r="AM54" s="90"/>
      <c r="AN54" s="91">
        <f>SUM(AG54,AT54)</f>
        <v>1765893.0800000001</v>
      </c>
      <c r="AO54" s="91"/>
      <c r="AP54" s="91"/>
      <c r="AQ54" s="92" t="s">
        <v>19</v>
      </c>
      <c r="AR54" s="93"/>
      <c r="AS54" s="94">
        <f>ROUND(AS55,2)</f>
        <v>0</v>
      </c>
      <c r="AT54" s="95">
        <f>ROUND(SUM(AV54:AW54),2)</f>
        <v>306477.31</v>
      </c>
      <c r="AU54" s="96">
        <f>ROUND(AU55,5)</f>
        <v>1784.1282799999999</v>
      </c>
      <c r="AV54" s="95">
        <f>ROUND(AZ54*L29,2)</f>
        <v>306477.31</v>
      </c>
      <c r="AW54" s="95">
        <f>ROUND(BA54*L30,2)</f>
        <v>0</v>
      </c>
      <c r="AX54" s="95">
        <f>ROUND(BB54*L29,2)</f>
        <v>0</v>
      </c>
      <c r="AY54" s="95">
        <f>ROUND(BC54*L30,2)</f>
        <v>0</v>
      </c>
      <c r="AZ54" s="95">
        <f>ROUND(AZ55,2)</f>
        <v>1459415.77</v>
      </c>
      <c r="BA54" s="95">
        <f>ROUND(BA55,2)</f>
        <v>0</v>
      </c>
      <c r="BB54" s="95">
        <f>ROUND(BB55,2)</f>
        <v>0</v>
      </c>
      <c r="BC54" s="95">
        <f>ROUND(BC55,2)</f>
        <v>0</v>
      </c>
      <c r="BD54" s="97">
        <f>ROUND(BD55,2)</f>
        <v>0</v>
      </c>
      <c r="BS54" s="98" t="s">
        <v>70</v>
      </c>
      <c r="BT54" s="98" t="s">
        <v>71</v>
      </c>
      <c r="BV54" s="98" t="s">
        <v>72</v>
      </c>
      <c r="BW54" s="98" t="s">
        <v>5</v>
      </c>
      <c r="BX54" s="98" t="s">
        <v>73</v>
      </c>
      <c r="CL54" s="98" t="s">
        <v>17</v>
      </c>
    </row>
    <row r="55" s="5" customFormat="1" ht="27" customHeight="1">
      <c r="A55" s="99" t="s">
        <v>74</v>
      </c>
      <c r="B55" s="100"/>
      <c r="C55" s="101"/>
      <c r="D55" s="102" t="s">
        <v>13</v>
      </c>
      <c r="E55" s="102"/>
      <c r="F55" s="102"/>
      <c r="G55" s="102"/>
      <c r="H55" s="102"/>
      <c r="I55" s="103"/>
      <c r="J55" s="102" t="s">
        <v>15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'Melice_KPs - Kanalizační ...'!J28</f>
        <v>1459415.77</v>
      </c>
      <c r="AH55" s="103"/>
      <c r="AI55" s="103"/>
      <c r="AJ55" s="103"/>
      <c r="AK55" s="103"/>
      <c r="AL55" s="103"/>
      <c r="AM55" s="103"/>
      <c r="AN55" s="104">
        <f>SUM(AG55,AT55)</f>
        <v>1765893.0800000001</v>
      </c>
      <c r="AO55" s="103"/>
      <c r="AP55" s="103"/>
      <c r="AQ55" s="105" t="s">
        <v>75</v>
      </c>
      <c r="AR55" s="106"/>
      <c r="AS55" s="107">
        <v>0</v>
      </c>
      <c r="AT55" s="108">
        <f>ROUND(SUM(AV55:AW55),2)</f>
        <v>306477.31</v>
      </c>
      <c r="AU55" s="109">
        <f>'Melice_KPs - Kanalizační ...'!P83</f>
        <v>1784.1282799999997</v>
      </c>
      <c r="AV55" s="108">
        <f>'Melice_KPs - Kanalizační ...'!J31</f>
        <v>306477.31</v>
      </c>
      <c r="AW55" s="108">
        <f>'Melice_KPs - Kanalizační ...'!J32</f>
        <v>0</v>
      </c>
      <c r="AX55" s="108">
        <f>'Melice_KPs - Kanalizační ...'!J33</f>
        <v>0</v>
      </c>
      <c r="AY55" s="108">
        <f>'Melice_KPs - Kanalizační ...'!J34</f>
        <v>0</v>
      </c>
      <c r="AZ55" s="108">
        <f>'Melice_KPs - Kanalizační ...'!F31</f>
        <v>1459415.77</v>
      </c>
      <c r="BA55" s="108">
        <f>'Melice_KPs - Kanalizační ...'!F32</f>
        <v>0</v>
      </c>
      <c r="BB55" s="108">
        <f>'Melice_KPs - Kanalizační ...'!F33</f>
        <v>0</v>
      </c>
      <c r="BC55" s="108">
        <f>'Melice_KPs - Kanalizační ...'!F34</f>
        <v>0</v>
      </c>
      <c r="BD55" s="110">
        <f>'Melice_KPs - Kanalizační ...'!F35</f>
        <v>0</v>
      </c>
      <c r="BT55" s="111" t="s">
        <v>76</v>
      </c>
      <c r="BU55" s="111" t="s">
        <v>77</v>
      </c>
      <c r="BV55" s="111" t="s">
        <v>72</v>
      </c>
      <c r="BW55" s="111" t="s">
        <v>5</v>
      </c>
      <c r="BX55" s="111" t="s">
        <v>73</v>
      </c>
      <c r="CL55" s="111" t="s">
        <v>17</v>
      </c>
    </row>
    <row r="56" s="1" customFormat="1" ht="30" customHeight="1"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7"/>
    </row>
    <row r="57" s="1" customFormat="1" ht="6.96" customHeight="1"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37"/>
    </row>
  </sheetData>
  <sheetProtection sheet="1" formatColumns="0" formatRows="0" objects="1" scenarios="1" spinCount="100000" saltValue="0x+D5rInbWRWHWJi/CAymjOZuNs0khYiYwTq0v2ytBNpt7m11p5m0DdB9Sc56MoqqCEFi6lQ0Pe2iIq/feX1ag==" hashValue="eW0hrN4ZSGlXKN/6T4JjXdbAgbrzvA0YBhYgZ4ecRLII5qTJBzTvLRXufy89PFyhowvpo9n2bzQ52duU5GsHlg==" algorithmName="SHA-512" password="CC35"/>
  <mergeCells count="40"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</mergeCells>
  <hyperlinks>
    <hyperlink ref="A55" location="'Melice_KPs - Kanalizač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22"/>
    </row>
    <row r="2" ht="36.96" customHeight="1">
      <c r="L2"/>
      <c r="AT2" s="17" t="s">
        <v>5</v>
      </c>
    </row>
    <row r="3" ht="6.96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0"/>
      <c r="AT3" s="17" t="s">
        <v>78</v>
      </c>
    </row>
    <row r="4" ht="24.96" customHeight="1">
      <c r="B4" s="20"/>
      <c r="D4" s="114" t="s">
        <v>79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s="1" customFormat="1" ht="12" customHeight="1">
      <c r="B6" s="37"/>
      <c r="D6" s="115" t="s">
        <v>14</v>
      </c>
      <c r="L6" s="37"/>
    </row>
    <row r="7" s="1" customFormat="1" ht="36.96" customHeight="1">
      <c r="B7" s="37"/>
      <c r="E7" s="116" t="s">
        <v>15</v>
      </c>
      <c r="F7" s="1"/>
      <c r="G7" s="1"/>
      <c r="H7" s="1"/>
      <c r="L7" s="37"/>
    </row>
    <row r="8" s="1" customFormat="1">
      <c r="B8" s="37"/>
      <c r="L8" s="37"/>
    </row>
    <row r="9" s="1" customFormat="1" ht="12" customHeight="1">
      <c r="B9" s="37"/>
      <c r="D9" s="115" t="s">
        <v>16</v>
      </c>
      <c r="F9" s="17" t="s">
        <v>17</v>
      </c>
      <c r="I9" s="115" t="s">
        <v>18</v>
      </c>
      <c r="J9" s="17" t="s">
        <v>19</v>
      </c>
      <c r="L9" s="37"/>
    </row>
    <row r="10" s="1" customFormat="1" ht="12" customHeight="1">
      <c r="B10" s="37"/>
      <c r="D10" s="115" t="s">
        <v>20</v>
      </c>
      <c r="F10" s="17" t="s">
        <v>21</v>
      </c>
      <c r="I10" s="115" t="s">
        <v>22</v>
      </c>
      <c r="J10" s="117" t="str">
        <f>'Rekapitulace stavby'!AN8</f>
        <v>14. 1. 2019</v>
      </c>
      <c r="L10" s="37"/>
    </row>
    <row r="11" s="1" customFormat="1" ht="10.8" customHeight="1">
      <c r="B11" s="37"/>
      <c r="L11" s="37"/>
    </row>
    <row r="12" s="1" customFormat="1" ht="12" customHeight="1">
      <c r="B12" s="37"/>
      <c r="D12" s="115" t="s">
        <v>24</v>
      </c>
      <c r="I12" s="115" t="s">
        <v>25</v>
      </c>
      <c r="J12" s="17" t="s">
        <v>19</v>
      </c>
      <c r="L12" s="37"/>
    </row>
    <row r="13" s="1" customFormat="1" ht="18" customHeight="1">
      <c r="B13" s="37"/>
      <c r="E13" s="17" t="s">
        <v>26</v>
      </c>
      <c r="I13" s="115" t="s">
        <v>27</v>
      </c>
      <c r="J13" s="17" t="s">
        <v>19</v>
      </c>
      <c r="L13" s="37"/>
    </row>
    <row r="14" s="1" customFormat="1" ht="6.96" customHeight="1">
      <c r="B14" s="37"/>
      <c r="L14" s="37"/>
    </row>
    <row r="15" s="1" customFormat="1" ht="12" customHeight="1">
      <c r="B15" s="37"/>
      <c r="D15" s="115" t="s">
        <v>28</v>
      </c>
      <c r="I15" s="115" t="s">
        <v>25</v>
      </c>
      <c r="J15" s="17" t="str">
        <f>'Rekapitulace stavby'!AN13</f>
        <v/>
      </c>
      <c r="L15" s="37"/>
    </row>
    <row r="16" s="1" customFormat="1" ht="18" customHeight="1">
      <c r="B16" s="37"/>
      <c r="E16" s="17" t="str">
        <f>'Rekapitulace stavby'!E14</f>
        <v xml:space="preserve"> </v>
      </c>
      <c r="F16" s="17"/>
      <c r="G16" s="17"/>
      <c r="H16" s="17"/>
      <c r="I16" s="115" t="s">
        <v>27</v>
      </c>
      <c r="J16" s="17" t="str">
        <f>'Rekapitulace stavby'!AN14</f>
        <v/>
      </c>
      <c r="L16" s="37"/>
    </row>
    <row r="17" s="1" customFormat="1" ht="6.96" customHeight="1">
      <c r="B17" s="37"/>
      <c r="L17" s="37"/>
    </row>
    <row r="18" s="1" customFormat="1" ht="12" customHeight="1">
      <c r="B18" s="37"/>
      <c r="D18" s="115" t="s">
        <v>30</v>
      </c>
      <c r="I18" s="115" t="s">
        <v>25</v>
      </c>
      <c r="J18" s="17" t="s">
        <v>19</v>
      </c>
      <c r="L18" s="37"/>
    </row>
    <row r="19" s="1" customFormat="1" ht="18" customHeight="1">
      <c r="B19" s="37"/>
      <c r="E19" s="17" t="s">
        <v>31</v>
      </c>
      <c r="I19" s="115" t="s">
        <v>27</v>
      </c>
      <c r="J19" s="17" t="s">
        <v>19</v>
      </c>
      <c r="L19" s="37"/>
    </row>
    <row r="20" s="1" customFormat="1" ht="6.96" customHeight="1">
      <c r="B20" s="37"/>
      <c r="L20" s="37"/>
    </row>
    <row r="21" s="1" customFormat="1" ht="12" customHeight="1">
      <c r="B21" s="37"/>
      <c r="D21" s="115" t="s">
        <v>33</v>
      </c>
      <c r="I21" s="115" t="s">
        <v>25</v>
      </c>
      <c r="J21" s="17" t="s">
        <v>19</v>
      </c>
      <c r="L21" s="37"/>
    </row>
    <row r="22" s="1" customFormat="1" ht="18" customHeight="1">
      <c r="B22" s="37"/>
      <c r="E22" s="17" t="s">
        <v>34</v>
      </c>
      <c r="I22" s="115" t="s">
        <v>27</v>
      </c>
      <c r="J22" s="17" t="s">
        <v>19</v>
      </c>
      <c r="L22" s="37"/>
    </row>
    <row r="23" s="1" customFormat="1" ht="6.96" customHeight="1">
      <c r="B23" s="37"/>
      <c r="L23" s="37"/>
    </row>
    <row r="24" s="1" customFormat="1" ht="12" customHeight="1">
      <c r="B24" s="37"/>
      <c r="D24" s="115" t="s">
        <v>35</v>
      </c>
      <c r="L24" s="37"/>
    </row>
    <row r="25" s="6" customFormat="1" ht="45" customHeight="1">
      <c r="B25" s="118"/>
      <c r="E25" s="119" t="s">
        <v>36</v>
      </c>
      <c r="F25" s="119"/>
      <c r="G25" s="119"/>
      <c r="H25" s="119"/>
      <c r="L25" s="118"/>
    </row>
    <row r="26" s="1" customFormat="1" ht="6.96" customHeight="1">
      <c r="B26" s="37"/>
      <c r="L26" s="37"/>
    </row>
    <row r="27" s="1" customFormat="1" ht="6.96" customHeight="1">
      <c r="B27" s="37"/>
      <c r="D27" s="65"/>
      <c r="E27" s="65"/>
      <c r="F27" s="65"/>
      <c r="G27" s="65"/>
      <c r="H27" s="65"/>
      <c r="I27" s="65"/>
      <c r="J27" s="65"/>
      <c r="K27" s="65"/>
      <c r="L27" s="37"/>
    </row>
    <row r="28" s="1" customFormat="1" ht="25.44" customHeight="1">
      <c r="B28" s="37"/>
      <c r="D28" s="120" t="s">
        <v>37</v>
      </c>
      <c r="J28" s="121">
        <f>ROUND(J83, 2)</f>
        <v>1459415.77</v>
      </c>
      <c r="L28" s="37"/>
    </row>
    <row r="29" s="1" customFormat="1" ht="6.96" customHeight="1">
      <c r="B29" s="37"/>
      <c r="D29" s="65"/>
      <c r="E29" s="65"/>
      <c r="F29" s="65"/>
      <c r="G29" s="65"/>
      <c r="H29" s="65"/>
      <c r="I29" s="65"/>
      <c r="J29" s="65"/>
      <c r="K29" s="65"/>
      <c r="L29" s="37"/>
    </row>
    <row r="30" s="1" customFormat="1" ht="14.4" customHeight="1">
      <c r="B30" s="37"/>
      <c r="F30" s="122" t="s">
        <v>39</v>
      </c>
      <c r="I30" s="122" t="s">
        <v>38</v>
      </c>
      <c r="J30" s="122" t="s">
        <v>40</v>
      </c>
      <c r="L30" s="37"/>
    </row>
    <row r="31" s="1" customFormat="1" ht="14.4" customHeight="1">
      <c r="B31" s="37"/>
      <c r="D31" s="115" t="s">
        <v>41</v>
      </c>
      <c r="E31" s="115" t="s">
        <v>42</v>
      </c>
      <c r="F31" s="123">
        <f>ROUND((SUM(BE83:BE286)),  2)</f>
        <v>1459415.77</v>
      </c>
      <c r="I31" s="124">
        <v>0.20999999999999999</v>
      </c>
      <c r="J31" s="123">
        <f>ROUND(((SUM(BE83:BE286))*I31),  2)</f>
        <v>306477.31</v>
      </c>
      <c r="L31" s="37"/>
    </row>
    <row r="32" s="1" customFormat="1" ht="14.4" customHeight="1">
      <c r="B32" s="37"/>
      <c r="E32" s="115" t="s">
        <v>43</v>
      </c>
      <c r="F32" s="123">
        <f>ROUND((SUM(BF83:BF286)),  2)</f>
        <v>0</v>
      </c>
      <c r="I32" s="124">
        <v>0.14999999999999999</v>
      </c>
      <c r="J32" s="123">
        <f>ROUND(((SUM(BF83:BF286))*I32),  2)</f>
        <v>0</v>
      </c>
      <c r="L32" s="37"/>
    </row>
    <row r="33" hidden="1" s="1" customFormat="1" ht="14.4" customHeight="1">
      <c r="B33" s="37"/>
      <c r="E33" s="115" t="s">
        <v>44</v>
      </c>
      <c r="F33" s="123">
        <f>ROUND((SUM(BG83:BG286)),  2)</f>
        <v>0</v>
      </c>
      <c r="I33" s="124">
        <v>0.20999999999999999</v>
      </c>
      <c r="J33" s="123">
        <f>0</f>
        <v>0</v>
      </c>
      <c r="L33" s="37"/>
    </row>
    <row r="34" hidden="1" s="1" customFormat="1" ht="14.4" customHeight="1">
      <c r="B34" s="37"/>
      <c r="E34" s="115" t="s">
        <v>45</v>
      </c>
      <c r="F34" s="123">
        <f>ROUND((SUM(BH83:BH286)),  2)</f>
        <v>0</v>
      </c>
      <c r="I34" s="124">
        <v>0.14999999999999999</v>
      </c>
      <c r="J34" s="123">
        <f>0</f>
        <v>0</v>
      </c>
      <c r="L34" s="37"/>
    </row>
    <row r="35" hidden="1" s="1" customFormat="1" ht="14.4" customHeight="1">
      <c r="B35" s="37"/>
      <c r="E35" s="115" t="s">
        <v>46</v>
      </c>
      <c r="F35" s="123">
        <f>ROUND((SUM(BI83:BI286)),  2)</f>
        <v>0</v>
      </c>
      <c r="I35" s="124">
        <v>0</v>
      </c>
      <c r="J35" s="123">
        <f>0</f>
        <v>0</v>
      </c>
      <c r="L35" s="37"/>
    </row>
    <row r="36" s="1" customFormat="1" ht="6.96" customHeight="1">
      <c r="B36" s="37"/>
      <c r="L36" s="37"/>
    </row>
    <row r="37" s="1" customFormat="1" ht="25.44" customHeight="1">
      <c r="B37" s="37"/>
      <c r="C37" s="125"/>
      <c r="D37" s="126" t="s">
        <v>47</v>
      </c>
      <c r="E37" s="127"/>
      <c r="F37" s="127"/>
      <c r="G37" s="128" t="s">
        <v>48</v>
      </c>
      <c r="H37" s="129" t="s">
        <v>49</v>
      </c>
      <c r="I37" s="127"/>
      <c r="J37" s="130">
        <f>SUM(J28:J35)</f>
        <v>1765893.0800000001</v>
      </c>
      <c r="K37" s="131"/>
      <c r="L37" s="37"/>
    </row>
    <row r="38" s="1" customFormat="1" ht="14.4" customHeight="1">
      <c r="B38" s="132"/>
      <c r="C38" s="133"/>
      <c r="D38" s="133"/>
      <c r="E38" s="133"/>
      <c r="F38" s="133"/>
      <c r="G38" s="133"/>
      <c r="H38" s="133"/>
      <c r="I38" s="133"/>
      <c r="J38" s="133"/>
      <c r="K38" s="133"/>
      <c r="L38" s="37"/>
    </row>
    <row r="42" s="1" customFormat="1" ht="6.96" customHeight="1"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37"/>
    </row>
    <row r="43" s="1" customFormat="1" ht="24.96" customHeight="1">
      <c r="B43" s="32"/>
      <c r="C43" s="23" t="s">
        <v>80</v>
      </c>
      <c r="D43" s="33"/>
      <c r="E43" s="33"/>
      <c r="F43" s="33"/>
      <c r="G43" s="33"/>
      <c r="H43" s="33"/>
      <c r="I43" s="33"/>
      <c r="J43" s="33"/>
      <c r="K43" s="33"/>
      <c r="L43" s="37"/>
    </row>
    <row r="44" s="1" customFormat="1" ht="6.96" customHeight="1">
      <c r="B44" s="32"/>
      <c r="C44" s="33"/>
      <c r="D44" s="33"/>
      <c r="E44" s="33"/>
      <c r="F44" s="33"/>
      <c r="G44" s="33"/>
      <c r="H44" s="33"/>
      <c r="I44" s="33"/>
      <c r="J44" s="33"/>
      <c r="K44" s="33"/>
      <c r="L44" s="37"/>
    </row>
    <row r="45" s="1" customFormat="1" ht="12" customHeight="1">
      <c r="B45" s="32"/>
      <c r="C45" s="29" t="s">
        <v>14</v>
      </c>
      <c r="D45" s="33"/>
      <c r="E45" s="33"/>
      <c r="F45" s="33"/>
      <c r="G45" s="33"/>
      <c r="H45" s="33"/>
      <c r="I45" s="33"/>
      <c r="J45" s="33"/>
      <c r="K45" s="33"/>
      <c r="L45" s="37"/>
    </row>
    <row r="46" s="1" customFormat="1" ht="16.5" customHeight="1">
      <c r="B46" s="32"/>
      <c r="C46" s="33"/>
      <c r="D46" s="33"/>
      <c r="E46" s="58" t="str">
        <f>E7</f>
        <v>Kanalizační přípojky Mělice - soukromé části</v>
      </c>
      <c r="F46" s="33"/>
      <c r="G46" s="33"/>
      <c r="H46" s="33"/>
      <c r="I46" s="33"/>
      <c r="J46" s="33"/>
      <c r="K46" s="33"/>
      <c r="L46" s="37"/>
    </row>
    <row r="47" s="1" customFormat="1" ht="6.96" customHeight="1"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37"/>
    </row>
    <row r="48" s="1" customFormat="1" ht="12" customHeight="1">
      <c r="B48" s="32"/>
      <c r="C48" s="29" t="s">
        <v>20</v>
      </c>
      <c r="D48" s="33"/>
      <c r="E48" s="33"/>
      <c r="F48" s="26" t="str">
        <f>F10</f>
        <v>k.ú. Mělice a Lohenice</v>
      </c>
      <c r="G48" s="33"/>
      <c r="H48" s="33"/>
      <c r="I48" s="29" t="s">
        <v>22</v>
      </c>
      <c r="J48" s="61" t="str">
        <f>IF(J10="","",J10)</f>
        <v>14. 1. 2019</v>
      </c>
      <c r="K48" s="33"/>
      <c r="L48" s="37"/>
    </row>
    <row r="49" s="1" customFormat="1" ht="6.96" customHeight="1"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7"/>
    </row>
    <row r="50" s="1" customFormat="1" ht="24.9" customHeight="1">
      <c r="B50" s="32"/>
      <c r="C50" s="29" t="s">
        <v>24</v>
      </c>
      <c r="D50" s="33"/>
      <c r="E50" s="33"/>
      <c r="F50" s="26" t="str">
        <f>E13</f>
        <v>Město Přelouč, Čs. Armády 1665, Přelouč</v>
      </c>
      <c r="G50" s="33"/>
      <c r="H50" s="33"/>
      <c r="I50" s="29" t="s">
        <v>30</v>
      </c>
      <c r="J50" s="30" t="str">
        <f>E19</f>
        <v>IKKO Hradec Králové,s.r.o., Bratří Štefanů 238, HK</v>
      </c>
      <c r="K50" s="33"/>
      <c r="L50" s="37"/>
    </row>
    <row r="51" s="1" customFormat="1" ht="13.65" customHeight="1">
      <c r="B51" s="32"/>
      <c r="C51" s="29" t="s">
        <v>28</v>
      </c>
      <c r="D51" s="33"/>
      <c r="E51" s="33"/>
      <c r="F51" s="26" t="str">
        <f>IF(E16="","",E16)</f>
        <v xml:space="preserve"> </v>
      </c>
      <c r="G51" s="33"/>
      <c r="H51" s="33"/>
      <c r="I51" s="29" t="s">
        <v>33</v>
      </c>
      <c r="J51" s="30" t="str">
        <f>E22</f>
        <v>K. Hlaváčková</v>
      </c>
      <c r="K51" s="33"/>
      <c r="L51" s="37"/>
    </row>
    <row r="52" s="1" customFormat="1" ht="10.32" customHeight="1"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7"/>
    </row>
    <row r="53" s="1" customFormat="1" ht="29.28" customHeight="1">
      <c r="B53" s="32"/>
      <c r="C53" s="136" t="s">
        <v>81</v>
      </c>
      <c r="D53" s="137"/>
      <c r="E53" s="137"/>
      <c r="F53" s="137"/>
      <c r="G53" s="137"/>
      <c r="H53" s="137"/>
      <c r="I53" s="137"/>
      <c r="J53" s="138" t="s">
        <v>82</v>
      </c>
      <c r="K53" s="137"/>
      <c r="L53" s="37"/>
    </row>
    <row r="54" s="1" customFormat="1" ht="10.32" customHeight="1">
      <c r="B54" s="32"/>
      <c r="C54" s="33"/>
      <c r="D54" s="33"/>
      <c r="E54" s="33"/>
      <c r="F54" s="33"/>
      <c r="G54" s="33"/>
      <c r="H54" s="33"/>
      <c r="I54" s="33"/>
      <c r="J54" s="33"/>
      <c r="K54" s="33"/>
      <c r="L54" s="37"/>
    </row>
    <row r="55" s="1" customFormat="1" ht="22.8" customHeight="1">
      <c r="B55" s="32"/>
      <c r="C55" s="139" t="s">
        <v>69</v>
      </c>
      <c r="D55" s="33"/>
      <c r="E55" s="33"/>
      <c r="F55" s="33"/>
      <c r="G55" s="33"/>
      <c r="H55" s="33"/>
      <c r="I55" s="33"/>
      <c r="J55" s="91">
        <f>J83</f>
        <v>1459415.7700000003</v>
      </c>
      <c r="K55" s="33"/>
      <c r="L55" s="37"/>
      <c r="AU55" s="17" t="s">
        <v>83</v>
      </c>
    </row>
    <row r="56" s="7" customFormat="1" ht="24.96" customHeight="1">
      <c r="B56" s="140"/>
      <c r="C56" s="141"/>
      <c r="D56" s="142" t="s">
        <v>84</v>
      </c>
      <c r="E56" s="143"/>
      <c r="F56" s="143"/>
      <c r="G56" s="143"/>
      <c r="H56" s="143"/>
      <c r="I56" s="143"/>
      <c r="J56" s="144">
        <f>J84</f>
        <v>1459415.7700000003</v>
      </c>
      <c r="K56" s="141"/>
      <c r="L56" s="145"/>
    </row>
    <row r="57" s="8" customFormat="1" ht="19.92" customHeight="1">
      <c r="B57" s="146"/>
      <c r="C57" s="147"/>
      <c r="D57" s="148" t="s">
        <v>85</v>
      </c>
      <c r="E57" s="149"/>
      <c r="F57" s="149"/>
      <c r="G57" s="149"/>
      <c r="H57" s="149"/>
      <c r="I57" s="149"/>
      <c r="J57" s="150">
        <f>J85</f>
        <v>552173.33000000019</v>
      </c>
      <c r="K57" s="147"/>
      <c r="L57" s="151"/>
    </row>
    <row r="58" s="8" customFormat="1" ht="19.92" customHeight="1">
      <c r="B58" s="146"/>
      <c r="C58" s="147"/>
      <c r="D58" s="148" t="s">
        <v>86</v>
      </c>
      <c r="E58" s="149"/>
      <c r="F58" s="149"/>
      <c r="G58" s="149"/>
      <c r="H58" s="149"/>
      <c r="I58" s="149"/>
      <c r="J58" s="150">
        <f>J208</f>
        <v>5652</v>
      </c>
      <c r="K58" s="147"/>
      <c r="L58" s="151"/>
    </row>
    <row r="59" s="8" customFormat="1" ht="19.92" customHeight="1">
      <c r="B59" s="146"/>
      <c r="C59" s="147"/>
      <c r="D59" s="148" t="s">
        <v>87</v>
      </c>
      <c r="E59" s="149"/>
      <c r="F59" s="149"/>
      <c r="G59" s="149"/>
      <c r="H59" s="149"/>
      <c r="I59" s="149"/>
      <c r="J59" s="150">
        <f>J211</f>
        <v>4465.0500000000002</v>
      </c>
      <c r="K59" s="147"/>
      <c r="L59" s="151"/>
    </row>
    <row r="60" s="8" customFormat="1" ht="19.92" customHeight="1">
      <c r="B60" s="146"/>
      <c r="C60" s="147"/>
      <c r="D60" s="148" t="s">
        <v>88</v>
      </c>
      <c r="E60" s="149"/>
      <c r="F60" s="149"/>
      <c r="G60" s="149"/>
      <c r="H60" s="149"/>
      <c r="I60" s="149"/>
      <c r="J60" s="150">
        <f>J215</f>
        <v>31561.310000000001</v>
      </c>
      <c r="K60" s="147"/>
      <c r="L60" s="151"/>
    </row>
    <row r="61" s="8" customFormat="1" ht="19.92" customHeight="1">
      <c r="B61" s="146"/>
      <c r="C61" s="147"/>
      <c r="D61" s="148" t="s">
        <v>89</v>
      </c>
      <c r="E61" s="149"/>
      <c r="F61" s="149"/>
      <c r="G61" s="149"/>
      <c r="H61" s="149"/>
      <c r="I61" s="149"/>
      <c r="J61" s="150">
        <f>J220</f>
        <v>32641</v>
      </c>
      <c r="K61" s="147"/>
      <c r="L61" s="151"/>
    </row>
    <row r="62" s="8" customFormat="1" ht="19.92" customHeight="1">
      <c r="B62" s="146"/>
      <c r="C62" s="147"/>
      <c r="D62" s="148" t="s">
        <v>90</v>
      </c>
      <c r="E62" s="149"/>
      <c r="F62" s="149"/>
      <c r="G62" s="149"/>
      <c r="H62" s="149"/>
      <c r="I62" s="149"/>
      <c r="J62" s="150">
        <f>J235</f>
        <v>762073.79999999993</v>
      </c>
      <c r="K62" s="147"/>
      <c r="L62" s="151"/>
    </row>
    <row r="63" s="8" customFormat="1" ht="19.92" customHeight="1">
      <c r="B63" s="146"/>
      <c r="C63" s="147"/>
      <c r="D63" s="148" t="s">
        <v>91</v>
      </c>
      <c r="E63" s="149"/>
      <c r="F63" s="149"/>
      <c r="G63" s="149"/>
      <c r="H63" s="149"/>
      <c r="I63" s="149"/>
      <c r="J63" s="150">
        <f>J255</f>
        <v>25029.809999999998</v>
      </c>
      <c r="K63" s="147"/>
      <c r="L63" s="151"/>
    </row>
    <row r="64" s="8" customFormat="1" ht="19.92" customHeight="1">
      <c r="B64" s="146"/>
      <c r="C64" s="147"/>
      <c r="D64" s="148" t="s">
        <v>92</v>
      </c>
      <c r="E64" s="149"/>
      <c r="F64" s="149"/>
      <c r="G64" s="149"/>
      <c r="H64" s="149"/>
      <c r="I64" s="149"/>
      <c r="J64" s="150">
        <f>J270</f>
        <v>19172.82</v>
      </c>
      <c r="K64" s="147"/>
      <c r="L64" s="151"/>
    </row>
    <row r="65" s="8" customFormat="1" ht="19.92" customHeight="1">
      <c r="B65" s="146"/>
      <c r="C65" s="147"/>
      <c r="D65" s="148" t="s">
        <v>93</v>
      </c>
      <c r="E65" s="149"/>
      <c r="F65" s="149"/>
      <c r="G65" s="149"/>
      <c r="H65" s="149"/>
      <c r="I65" s="149"/>
      <c r="J65" s="150">
        <f>J284</f>
        <v>26646.650000000001</v>
      </c>
      <c r="K65" s="147"/>
      <c r="L65" s="151"/>
    </row>
    <row r="66" s="1" customFormat="1" ht="21.84" customHeight="1">
      <c r="B66" s="32"/>
      <c r="C66" s="33"/>
      <c r="D66" s="33"/>
      <c r="E66" s="33"/>
      <c r="F66" s="33"/>
      <c r="G66" s="33"/>
      <c r="H66" s="33"/>
      <c r="I66" s="33"/>
      <c r="J66" s="33"/>
      <c r="K66" s="33"/>
      <c r="L66" s="37"/>
    </row>
    <row r="67" s="1" customFormat="1" ht="6.96" customHeight="1"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37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37"/>
    </row>
    <row r="72" s="1" customFormat="1" ht="24.96" customHeight="1">
      <c r="B72" s="32"/>
      <c r="C72" s="23" t="s">
        <v>94</v>
      </c>
      <c r="D72" s="33"/>
      <c r="E72" s="33"/>
      <c r="F72" s="33"/>
      <c r="G72" s="33"/>
      <c r="H72" s="33"/>
      <c r="I72" s="33"/>
      <c r="J72" s="33"/>
      <c r="K72" s="33"/>
      <c r="L72" s="37"/>
    </row>
    <row r="73" s="1" customFormat="1" ht="6.96" customHeight="1"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7"/>
    </row>
    <row r="74" s="1" customFormat="1" ht="12" customHeight="1">
      <c r="B74" s="32"/>
      <c r="C74" s="29" t="s">
        <v>14</v>
      </c>
      <c r="D74" s="33"/>
      <c r="E74" s="33"/>
      <c r="F74" s="33"/>
      <c r="G74" s="33"/>
      <c r="H74" s="33"/>
      <c r="I74" s="33"/>
      <c r="J74" s="33"/>
      <c r="K74" s="33"/>
      <c r="L74" s="37"/>
    </row>
    <row r="75" s="1" customFormat="1" ht="16.5" customHeight="1">
      <c r="B75" s="32"/>
      <c r="C75" s="33"/>
      <c r="D75" s="33"/>
      <c r="E75" s="58" t="str">
        <f>E7</f>
        <v>Kanalizační přípojky Mělice - soukromé části</v>
      </c>
      <c r="F75" s="33"/>
      <c r="G75" s="33"/>
      <c r="H75" s="33"/>
      <c r="I75" s="33"/>
      <c r="J75" s="33"/>
      <c r="K75" s="33"/>
      <c r="L75" s="37"/>
    </row>
    <row r="76" s="1" customFormat="1" ht="6.96" customHeight="1"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7"/>
    </row>
    <row r="77" s="1" customFormat="1" ht="12" customHeight="1">
      <c r="B77" s="32"/>
      <c r="C77" s="29" t="s">
        <v>20</v>
      </c>
      <c r="D77" s="33"/>
      <c r="E77" s="33"/>
      <c r="F77" s="26" t="str">
        <f>F10</f>
        <v>k.ú. Mělice a Lohenice</v>
      </c>
      <c r="G77" s="33"/>
      <c r="H77" s="33"/>
      <c r="I77" s="29" t="s">
        <v>22</v>
      </c>
      <c r="J77" s="61" t="str">
        <f>IF(J10="","",J10)</f>
        <v>14. 1. 2019</v>
      </c>
      <c r="K77" s="33"/>
      <c r="L77" s="37"/>
    </row>
    <row r="78" s="1" customFormat="1" ht="6.96" customHeight="1"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37"/>
    </row>
    <row r="79" s="1" customFormat="1" ht="24.9" customHeight="1">
      <c r="B79" s="32"/>
      <c r="C79" s="29" t="s">
        <v>24</v>
      </c>
      <c r="D79" s="33"/>
      <c r="E79" s="33"/>
      <c r="F79" s="26" t="str">
        <f>E13</f>
        <v>Město Přelouč, Čs. Armády 1665, Přelouč</v>
      </c>
      <c r="G79" s="33"/>
      <c r="H79" s="33"/>
      <c r="I79" s="29" t="s">
        <v>30</v>
      </c>
      <c r="J79" s="30" t="str">
        <f>E19</f>
        <v>IKKO Hradec Králové,s.r.o., Bratří Štefanů 238, HK</v>
      </c>
      <c r="K79" s="33"/>
      <c r="L79" s="37"/>
    </row>
    <row r="80" s="1" customFormat="1" ht="13.65" customHeight="1">
      <c r="B80" s="32"/>
      <c r="C80" s="29" t="s">
        <v>28</v>
      </c>
      <c r="D80" s="33"/>
      <c r="E80" s="33"/>
      <c r="F80" s="26" t="str">
        <f>IF(E16="","",E16)</f>
        <v xml:space="preserve"> </v>
      </c>
      <c r="G80" s="33"/>
      <c r="H80" s="33"/>
      <c r="I80" s="29" t="s">
        <v>33</v>
      </c>
      <c r="J80" s="30" t="str">
        <f>E22</f>
        <v>K. Hlaváčková</v>
      </c>
      <c r="K80" s="33"/>
      <c r="L80" s="37"/>
    </row>
    <row r="81" s="1" customFormat="1" ht="10.32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7"/>
    </row>
    <row r="82" s="9" customFormat="1" ht="29.28" customHeight="1">
      <c r="B82" s="152"/>
      <c r="C82" s="153" t="s">
        <v>95</v>
      </c>
      <c r="D82" s="154" t="s">
        <v>56</v>
      </c>
      <c r="E82" s="154" t="s">
        <v>52</v>
      </c>
      <c r="F82" s="154" t="s">
        <v>53</v>
      </c>
      <c r="G82" s="154" t="s">
        <v>96</v>
      </c>
      <c r="H82" s="154" t="s">
        <v>97</v>
      </c>
      <c r="I82" s="154" t="s">
        <v>98</v>
      </c>
      <c r="J82" s="154" t="s">
        <v>82</v>
      </c>
      <c r="K82" s="155" t="s">
        <v>99</v>
      </c>
      <c r="L82" s="156"/>
      <c r="M82" s="81" t="s">
        <v>19</v>
      </c>
      <c r="N82" s="82" t="s">
        <v>41</v>
      </c>
      <c r="O82" s="82" t="s">
        <v>100</v>
      </c>
      <c r="P82" s="82" t="s">
        <v>101</v>
      </c>
      <c r="Q82" s="82" t="s">
        <v>102</v>
      </c>
      <c r="R82" s="82" t="s">
        <v>103</v>
      </c>
      <c r="S82" s="82" t="s">
        <v>104</v>
      </c>
      <c r="T82" s="83" t="s">
        <v>105</v>
      </c>
    </row>
    <row r="83" s="1" customFormat="1" ht="22.8" customHeight="1">
      <c r="B83" s="32"/>
      <c r="C83" s="88" t="s">
        <v>106</v>
      </c>
      <c r="D83" s="33"/>
      <c r="E83" s="33"/>
      <c r="F83" s="33"/>
      <c r="G83" s="33"/>
      <c r="H83" s="33"/>
      <c r="I83" s="33"/>
      <c r="J83" s="157">
        <f>BK83</f>
        <v>1459415.7700000003</v>
      </c>
      <c r="K83" s="33"/>
      <c r="L83" s="37"/>
      <c r="M83" s="84"/>
      <c r="N83" s="85"/>
      <c r="O83" s="85"/>
      <c r="P83" s="158">
        <f>P84</f>
        <v>1784.1282799999997</v>
      </c>
      <c r="Q83" s="85"/>
      <c r="R83" s="158">
        <f>R84</f>
        <v>31.349083840000002</v>
      </c>
      <c r="S83" s="85"/>
      <c r="T83" s="159">
        <f>T84</f>
        <v>25.399999999999999</v>
      </c>
      <c r="AT83" s="17" t="s">
        <v>70</v>
      </c>
      <c r="AU83" s="17" t="s">
        <v>83</v>
      </c>
      <c r="BK83" s="160">
        <f>BK84</f>
        <v>1459415.7700000003</v>
      </c>
    </row>
    <row r="84" s="10" customFormat="1" ht="25.92" customHeight="1">
      <c r="B84" s="161"/>
      <c r="C84" s="162"/>
      <c r="D84" s="163" t="s">
        <v>70</v>
      </c>
      <c r="E84" s="164" t="s">
        <v>107</v>
      </c>
      <c r="F84" s="164" t="s">
        <v>108</v>
      </c>
      <c r="G84" s="162"/>
      <c r="H84" s="162"/>
      <c r="I84" s="162"/>
      <c r="J84" s="165">
        <f>BK84</f>
        <v>1459415.7700000003</v>
      </c>
      <c r="K84" s="162"/>
      <c r="L84" s="166"/>
      <c r="M84" s="167"/>
      <c r="N84" s="168"/>
      <c r="O84" s="168"/>
      <c r="P84" s="169">
        <f>P85+P208+P211+P215+P220+P235+P255+P270+P284</f>
        <v>1784.1282799999997</v>
      </c>
      <c r="Q84" s="168"/>
      <c r="R84" s="169">
        <f>R85+R208+R211+R215+R220+R235+R255+R270+R284</f>
        <v>31.349083840000002</v>
      </c>
      <c r="S84" s="168"/>
      <c r="T84" s="170">
        <f>T85+T208+T211+T215+T220+T235+T255+T270+T284</f>
        <v>25.399999999999999</v>
      </c>
      <c r="AR84" s="171" t="s">
        <v>76</v>
      </c>
      <c r="AT84" s="172" t="s">
        <v>70</v>
      </c>
      <c r="AU84" s="172" t="s">
        <v>71</v>
      </c>
      <c r="AY84" s="171" t="s">
        <v>109</v>
      </c>
      <c r="BK84" s="173">
        <f>BK85+BK208+BK211+BK215+BK220+BK235+BK255+BK270+BK284</f>
        <v>1459415.7700000003</v>
      </c>
    </row>
    <row r="85" s="10" customFormat="1" ht="22.8" customHeight="1">
      <c r="B85" s="161"/>
      <c r="C85" s="162"/>
      <c r="D85" s="163" t="s">
        <v>70</v>
      </c>
      <c r="E85" s="174" t="s">
        <v>76</v>
      </c>
      <c r="F85" s="174" t="s">
        <v>110</v>
      </c>
      <c r="G85" s="162"/>
      <c r="H85" s="162"/>
      <c r="I85" s="162"/>
      <c r="J85" s="175">
        <f>BK85</f>
        <v>552173.33000000019</v>
      </c>
      <c r="K85" s="162"/>
      <c r="L85" s="166"/>
      <c r="M85" s="167"/>
      <c r="N85" s="168"/>
      <c r="O85" s="168"/>
      <c r="P85" s="169">
        <f>SUM(P86:P207)</f>
        <v>1375.3351299999997</v>
      </c>
      <c r="Q85" s="168"/>
      <c r="R85" s="169">
        <f>SUM(R86:R207)</f>
        <v>1.9489868400000003</v>
      </c>
      <c r="S85" s="168"/>
      <c r="T85" s="170">
        <f>SUM(T86:T207)</f>
        <v>25.399999999999999</v>
      </c>
      <c r="AR85" s="171" t="s">
        <v>76</v>
      </c>
      <c r="AT85" s="172" t="s">
        <v>70</v>
      </c>
      <c r="AU85" s="172" t="s">
        <v>76</v>
      </c>
      <c r="AY85" s="171" t="s">
        <v>109</v>
      </c>
      <c r="BK85" s="173">
        <f>SUM(BK86:BK207)</f>
        <v>552173.33000000019</v>
      </c>
    </row>
    <row r="86" s="1" customFormat="1" ht="33.75" customHeight="1">
      <c r="B86" s="32"/>
      <c r="C86" s="176" t="s">
        <v>76</v>
      </c>
      <c r="D86" s="176" t="s">
        <v>111</v>
      </c>
      <c r="E86" s="177" t="s">
        <v>112</v>
      </c>
      <c r="F86" s="178" t="s">
        <v>113</v>
      </c>
      <c r="G86" s="179" t="s">
        <v>114</v>
      </c>
      <c r="H86" s="180">
        <v>19</v>
      </c>
      <c r="I86" s="181">
        <v>38.700000000000003</v>
      </c>
      <c r="J86" s="181">
        <f>ROUND(I86*H86,2)</f>
        <v>735.29999999999995</v>
      </c>
      <c r="K86" s="178" t="s">
        <v>115</v>
      </c>
      <c r="L86" s="37"/>
      <c r="M86" s="71" t="s">
        <v>19</v>
      </c>
      <c r="N86" s="182" t="s">
        <v>42</v>
      </c>
      <c r="O86" s="183">
        <v>0.045999999999999999</v>
      </c>
      <c r="P86" s="183">
        <f>O86*H86</f>
        <v>0.874</v>
      </c>
      <c r="Q86" s="183">
        <v>0</v>
      </c>
      <c r="R86" s="183">
        <f>Q86*H86</f>
        <v>0</v>
      </c>
      <c r="S86" s="183">
        <v>0.29499999999999998</v>
      </c>
      <c r="T86" s="184">
        <f>S86*H86</f>
        <v>5.6049999999999995</v>
      </c>
      <c r="AR86" s="17" t="s">
        <v>116</v>
      </c>
      <c r="AT86" s="17" t="s">
        <v>111</v>
      </c>
      <c r="AU86" s="17" t="s">
        <v>78</v>
      </c>
      <c r="AY86" s="17" t="s">
        <v>109</v>
      </c>
      <c r="BE86" s="185">
        <f>IF(N86="základní",J86,0)</f>
        <v>735.29999999999995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76</v>
      </c>
      <c r="BK86" s="185">
        <f>ROUND(I86*H86,2)</f>
        <v>735.29999999999995</v>
      </c>
      <c r="BL86" s="17" t="s">
        <v>116</v>
      </c>
      <c r="BM86" s="17" t="s">
        <v>117</v>
      </c>
    </row>
    <row r="87" s="1" customFormat="1">
      <c r="B87" s="32"/>
      <c r="C87" s="33"/>
      <c r="D87" s="186" t="s">
        <v>118</v>
      </c>
      <c r="E87" s="33"/>
      <c r="F87" s="187" t="s">
        <v>119</v>
      </c>
      <c r="G87" s="33"/>
      <c r="H87" s="33"/>
      <c r="I87" s="33"/>
      <c r="J87" s="33"/>
      <c r="K87" s="33"/>
      <c r="L87" s="37"/>
      <c r="M87" s="188"/>
      <c r="N87" s="73"/>
      <c r="O87" s="73"/>
      <c r="P87" s="73"/>
      <c r="Q87" s="73"/>
      <c r="R87" s="73"/>
      <c r="S87" s="73"/>
      <c r="T87" s="74"/>
      <c r="AT87" s="17" t="s">
        <v>118</v>
      </c>
      <c r="AU87" s="17" t="s">
        <v>78</v>
      </c>
    </row>
    <row r="88" s="1" customFormat="1">
      <c r="B88" s="32"/>
      <c r="C88" s="33"/>
      <c r="D88" s="186" t="s">
        <v>120</v>
      </c>
      <c r="E88" s="33"/>
      <c r="F88" s="187" t="s">
        <v>121</v>
      </c>
      <c r="G88" s="33"/>
      <c r="H88" s="33"/>
      <c r="I88" s="33"/>
      <c r="J88" s="33"/>
      <c r="K88" s="33"/>
      <c r="L88" s="37"/>
      <c r="M88" s="188"/>
      <c r="N88" s="73"/>
      <c r="O88" s="73"/>
      <c r="P88" s="73"/>
      <c r="Q88" s="73"/>
      <c r="R88" s="73"/>
      <c r="S88" s="73"/>
      <c r="T88" s="74"/>
      <c r="AT88" s="17" t="s">
        <v>120</v>
      </c>
      <c r="AU88" s="17" t="s">
        <v>78</v>
      </c>
    </row>
    <row r="89" s="11" customFormat="1">
      <c r="B89" s="189"/>
      <c r="C89" s="190"/>
      <c r="D89" s="186" t="s">
        <v>122</v>
      </c>
      <c r="E89" s="191" t="s">
        <v>19</v>
      </c>
      <c r="F89" s="192" t="s">
        <v>123</v>
      </c>
      <c r="G89" s="190"/>
      <c r="H89" s="193">
        <v>19</v>
      </c>
      <c r="I89" s="190"/>
      <c r="J89" s="190"/>
      <c r="K89" s="190"/>
      <c r="L89" s="194"/>
      <c r="M89" s="195"/>
      <c r="N89" s="196"/>
      <c r="O89" s="196"/>
      <c r="P89" s="196"/>
      <c r="Q89" s="196"/>
      <c r="R89" s="196"/>
      <c r="S89" s="196"/>
      <c r="T89" s="197"/>
      <c r="AT89" s="198" t="s">
        <v>122</v>
      </c>
      <c r="AU89" s="198" t="s">
        <v>78</v>
      </c>
      <c r="AV89" s="11" t="s">
        <v>78</v>
      </c>
      <c r="AW89" s="11" t="s">
        <v>32</v>
      </c>
      <c r="AX89" s="11" t="s">
        <v>71</v>
      </c>
      <c r="AY89" s="198" t="s">
        <v>109</v>
      </c>
    </row>
    <row r="90" s="12" customFormat="1">
      <c r="B90" s="199"/>
      <c r="C90" s="200"/>
      <c r="D90" s="186" t="s">
        <v>122</v>
      </c>
      <c r="E90" s="201" t="s">
        <v>19</v>
      </c>
      <c r="F90" s="202" t="s">
        <v>124</v>
      </c>
      <c r="G90" s="200"/>
      <c r="H90" s="203">
        <v>19</v>
      </c>
      <c r="I90" s="200"/>
      <c r="J90" s="200"/>
      <c r="K90" s="200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122</v>
      </c>
      <c r="AU90" s="208" t="s">
        <v>78</v>
      </c>
      <c r="AV90" s="12" t="s">
        <v>116</v>
      </c>
      <c r="AW90" s="12" t="s">
        <v>32</v>
      </c>
      <c r="AX90" s="12" t="s">
        <v>76</v>
      </c>
      <c r="AY90" s="208" t="s">
        <v>109</v>
      </c>
    </row>
    <row r="91" s="1" customFormat="1" ht="22.5" customHeight="1">
      <c r="B91" s="32"/>
      <c r="C91" s="176" t="s">
        <v>78</v>
      </c>
      <c r="D91" s="176" t="s">
        <v>111</v>
      </c>
      <c r="E91" s="177" t="s">
        <v>125</v>
      </c>
      <c r="F91" s="178" t="s">
        <v>126</v>
      </c>
      <c r="G91" s="179" t="s">
        <v>114</v>
      </c>
      <c r="H91" s="180">
        <v>19</v>
      </c>
      <c r="I91" s="181">
        <v>836</v>
      </c>
      <c r="J91" s="181">
        <f>ROUND(I91*H91,2)</f>
        <v>15884</v>
      </c>
      <c r="K91" s="178" t="s">
        <v>115</v>
      </c>
      <c r="L91" s="37"/>
      <c r="M91" s="71" t="s">
        <v>19</v>
      </c>
      <c r="N91" s="182" t="s">
        <v>42</v>
      </c>
      <c r="O91" s="183">
        <v>2.5790000000000002</v>
      </c>
      <c r="P91" s="183">
        <f>O91*H91</f>
        <v>49.001000000000005</v>
      </c>
      <c r="Q91" s="183">
        <v>0</v>
      </c>
      <c r="R91" s="183">
        <f>Q91*H91</f>
        <v>0</v>
      </c>
      <c r="S91" s="183">
        <v>0.57999999999999996</v>
      </c>
      <c r="T91" s="184">
        <f>S91*H91</f>
        <v>11.02</v>
      </c>
      <c r="AR91" s="17" t="s">
        <v>116</v>
      </c>
      <c r="AT91" s="17" t="s">
        <v>111</v>
      </c>
      <c r="AU91" s="17" t="s">
        <v>78</v>
      </c>
      <c r="AY91" s="17" t="s">
        <v>109</v>
      </c>
      <c r="BE91" s="185">
        <f>IF(N91="základní",J91,0)</f>
        <v>15884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76</v>
      </c>
      <c r="BK91" s="185">
        <f>ROUND(I91*H91,2)</f>
        <v>15884</v>
      </c>
      <c r="BL91" s="17" t="s">
        <v>116</v>
      </c>
      <c r="BM91" s="17" t="s">
        <v>127</v>
      </c>
    </row>
    <row r="92" s="1" customFormat="1">
      <c r="B92" s="32"/>
      <c r="C92" s="33"/>
      <c r="D92" s="186" t="s">
        <v>118</v>
      </c>
      <c r="E92" s="33"/>
      <c r="F92" s="187" t="s">
        <v>128</v>
      </c>
      <c r="G92" s="33"/>
      <c r="H92" s="33"/>
      <c r="I92" s="33"/>
      <c r="J92" s="33"/>
      <c r="K92" s="33"/>
      <c r="L92" s="37"/>
      <c r="M92" s="188"/>
      <c r="N92" s="73"/>
      <c r="O92" s="73"/>
      <c r="P92" s="73"/>
      <c r="Q92" s="73"/>
      <c r="R92" s="73"/>
      <c r="S92" s="73"/>
      <c r="T92" s="74"/>
      <c r="AT92" s="17" t="s">
        <v>118</v>
      </c>
      <c r="AU92" s="17" t="s">
        <v>78</v>
      </c>
    </row>
    <row r="93" s="1" customFormat="1" ht="22.5" customHeight="1">
      <c r="B93" s="32"/>
      <c r="C93" s="176" t="s">
        <v>129</v>
      </c>
      <c r="D93" s="176" t="s">
        <v>111</v>
      </c>
      <c r="E93" s="177" t="s">
        <v>130</v>
      </c>
      <c r="F93" s="178" t="s">
        <v>131</v>
      </c>
      <c r="G93" s="179" t="s">
        <v>114</v>
      </c>
      <c r="H93" s="180">
        <v>27</v>
      </c>
      <c r="I93" s="181">
        <v>185</v>
      </c>
      <c r="J93" s="181">
        <f>ROUND(I93*H93,2)</f>
        <v>4995</v>
      </c>
      <c r="K93" s="178" t="s">
        <v>115</v>
      </c>
      <c r="L93" s="37"/>
      <c r="M93" s="71" t="s">
        <v>19</v>
      </c>
      <c r="N93" s="182" t="s">
        <v>42</v>
      </c>
      <c r="O93" s="183">
        <v>0.30499999999999999</v>
      </c>
      <c r="P93" s="183">
        <f>O93*H93</f>
        <v>8.2349999999999994</v>
      </c>
      <c r="Q93" s="183">
        <v>0</v>
      </c>
      <c r="R93" s="183">
        <f>Q93*H93</f>
        <v>0</v>
      </c>
      <c r="S93" s="183">
        <v>0.32500000000000001</v>
      </c>
      <c r="T93" s="184">
        <f>S93*H93</f>
        <v>8.7750000000000004</v>
      </c>
      <c r="AR93" s="17" t="s">
        <v>116</v>
      </c>
      <c r="AT93" s="17" t="s">
        <v>111</v>
      </c>
      <c r="AU93" s="17" t="s">
        <v>78</v>
      </c>
      <c r="AY93" s="17" t="s">
        <v>109</v>
      </c>
      <c r="BE93" s="185">
        <f>IF(N93="základní",J93,0)</f>
        <v>4995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76</v>
      </c>
      <c r="BK93" s="185">
        <f>ROUND(I93*H93,2)</f>
        <v>4995</v>
      </c>
      <c r="BL93" s="17" t="s">
        <v>116</v>
      </c>
      <c r="BM93" s="17" t="s">
        <v>132</v>
      </c>
    </row>
    <row r="94" s="1" customFormat="1">
      <c r="B94" s="32"/>
      <c r="C94" s="33"/>
      <c r="D94" s="186" t="s">
        <v>118</v>
      </c>
      <c r="E94" s="33"/>
      <c r="F94" s="187" t="s">
        <v>133</v>
      </c>
      <c r="G94" s="33"/>
      <c r="H94" s="33"/>
      <c r="I94" s="33"/>
      <c r="J94" s="33"/>
      <c r="K94" s="33"/>
      <c r="L94" s="37"/>
      <c r="M94" s="188"/>
      <c r="N94" s="73"/>
      <c r="O94" s="73"/>
      <c r="P94" s="73"/>
      <c r="Q94" s="73"/>
      <c r="R94" s="73"/>
      <c r="S94" s="73"/>
      <c r="T94" s="74"/>
      <c r="AT94" s="17" t="s">
        <v>118</v>
      </c>
      <c r="AU94" s="17" t="s">
        <v>78</v>
      </c>
    </row>
    <row r="95" s="11" customFormat="1">
      <c r="B95" s="189"/>
      <c r="C95" s="190"/>
      <c r="D95" s="186" t="s">
        <v>122</v>
      </c>
      <c r="E95" s="191" t="s">
        <v>19</v>
      </c>
      <c r="F95" s="192" t="s">
        <v>134</v>
      </c>
      <c r="G95" s="190"/>
      <c r="H95" s="193">
        <v>27</v>
      </c>
      <c r="I95" s="190"/>
      <c r="J95" s="190"/>
      <c r="K95" s="190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122</v>
      </c>
      <c r="AU95" s="198" t="s">
        <v>78</v>
      </c>
      <c r="AV95" s="11" t="s">
        <v>78</v>
      </c>
      <c r="AW95" s="11" t="s">
        <v>32</v>
      </c>
      <c r="AX95" s="11" t="s">
        <v>76</v>
      </c>
      <c r="AY95" s="198" t="s">
        <v>109</v>
      </c>
    </row>
    <row r="96" s="1" customFormat="1" ht="16.5" customHeight="1">
      <c r="B96" s="32"/>
      <c r="C96" s="176" t="s">
        <v>116</v>
      </c>
      <c r="D96" s="176" t="s">
        <v>111</v>
      </c>
      <c r="E96" s="177" t="s">
        <v>135</v>
      </c>
      <c r="F96" s="178" t="s">
        <v>136</v>
      </c>
      <c r="G96" s="179" t="s">
        <v>137</v>
      </c>
      <c r="H96" s="180">
        <v>120</v>
      </c>
      <c r="I96" s="181">
        <v>61.200000000000003</v>
      </c>
      <c r="J96" s="181">
        <f>ROUND(I96*H96,2)</f>
        <v>7344</v>
      </c>
      <c r="K96" s="178" t="s">
        <v>115</v>
      </c>
      <c r="L96" s="37"/>
      <c r="M96" s="71" t="s">
        <v>19</v>
      </c>
      <c r="N96" s="182" t="s">
        <v>42</v>
      </c>
      <c r="O96" s="183">
        <v>0.20000000000000001</v>
      </c>
      <c r="P96" s="183">
        <f>O96*H96</f>
        <v>24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17" t="s">
        <v>116</v>
      </c>
      <c r="AT96" s="17" t="s">
        <v>111</v>
      </c>
      <c r="AU96" s="17" t="s">
        <v>78</v>
      </c>
      <c r="AY96" s="17" t="s">
        <v>109</v>
      </c>
      <c r="BE96" s="185">
        <f>IF(N96="základní",J96,0)</f>
        <v>7344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76</v>
      </c>
      <c r="BK96" s="185">
        <f>ROUND(I96*H96,2)</f>
        <v>7344</v>
      </c>
      <c r="BL96" s="17" t="s">
        <v>116</v>
      </c>
      <c r="BM96" s="17" t="s">
        <v>138</v>
      </c>
    </row>
    <row r="97" s="1" customFormat="1">
      <c r="B97" s="32"/>
      <c r="C97" s="33"/>
      <c r="D97" s="186" t="s">
        <v>118</v>
      </c>
      <c r="E97" s="33"/>
      <c r="F97" s="187" t="s">
        <v>139</v>
      </c>
      <c r="G97" s="33"/>
      <c r="H97" s="33"/>
      <c r="I97" s="33"/>
      <c r="J97" s="33"/>
      <c r="K97" s="33"/>
      <c r="L97" s="37"/>
      <c r="M97" s="188"/>
      <c r="N97" s="73"/>
      <c r="O97" s="73"/>
      <c r="P97" s="73"/>
      <c r="Q97" s="73"/>
      <c r="R97" s="73"/>
      <c r="S97" s="73"/>
      <c r="T97" s="74"/>
      <c r="AT97" s="17" t="s">
        <v>118</v>
      </c>
      <c r="AU97" s="17" t="s">
        <v>78</v>
      </c>
    </row>
    <row r="98" s="11" customFormat="1">
      <c r="B98" s="189"/>
      <c r="C98" s="190"/>
      <c r="D98" s="186" t="s">
        <v>122</v>
      </c>
      <c r="E98" s="191" t="s">
        <v>19</v>
      </c>
      <c r="F98" s="192" t="s">
        <v>140</v>
      </c>
      <c r="G98" s="190"/>
      <c r="H98" s="193">
        <v>120</v>
      </c>
      <c r="I98" s="190"/>
      <c r="J98" s="190"/>
      <c r="K98" s="190"/>
      <c r="L98" s="194"/>
      <c r="M98" s="195"/>
      <c r="N98" s="196"/>
      <c r="O98" s="196"/>
      <c r="P98" s="196"/>
      <c r="Q98" s="196"/>
      <c r="R98" s="196"/>
      <c r="S98" s="196"/>
      <c r="T98" s="197"/>
      <c r="AT98" s="198" t="s">
        <v>122</v>
      </c>
      <c r="AU98" s="198" t="s">
        <v>78</v>
      </c>
      <c r="AV98" s="11" t="s">
        <v>78</v>
      </c>
      <c r="AW98" s="11" t="s">
        <v>32</v>
      </c>
      <c r="AX98" s="11" t="s">
        <v>76</v>
      </c>
      <c r="AY98" s="198" t="s">
        <v>109</v>
      </c>
    </row>
    <row r="99" s="1" customFormat="1" ht="16.5" customHeight="1">
      <c r="B99" s="32"/>
      <c r="C99" s="176" t="s">
        <v>141</v>
      </c>
      <c r="D99" s="176" t="s">
        <v>111</v>
      </c>
      <c r="E99" s="177" t="s">
        <v>142</v>
      </c>
      <c r="F99" s="178" t="s">
        <v>143</v>
      </c>
      <c r="G99" s="179" t="s">
        <v>144</v>
      </c>
      <c r="H99" s="180">
        <v>5</v>
      </c>
      <c r="I99" s="181">
        <v>42.200000000000003</v>
      </c>
      <c r="J99" s="181">
        <f>ROUND(I99*H99,2)</f>
        <v>211</v>
      </c>
      <c r="K99" s="178" t="s">
        <v>115</v>
      </c>
      <c r="L99" s="37"/>
      <c r="M99" s="71" t="s">
        <v>19</v>
      </c>
      <c r="N99" s="182" t="s">
        <v>42</v>
      </c>
      <c r="O99" s="183">
        <v>0</v>
      </c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17" t="s">
        <v>116</v>
      </c>
      <c r="AT99" s="17" t="s">
        <v>111</v>
      </c>
      <c r="AU99" s="17" t="s">
        <v>78</v>
      </c>
      <c r="AY99" s="17" t="s">
        <v>109</v>
      </c>
      <c r="BE99" s="185">
        <f>IF(N99="základní",J99,0)</f>
        <v>211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76</v>
      </c>
      <c r="BK99" s="185">
        <f>ROUND(I99*H99,2)</f>
        <v>211</v>
      </c>
      <c r="BL99" s="17" t="s">
        <v>116</v>
      </c>
      <c r="BM99" s="17" t="s">
        <v>145</v>
      </c>
    </row>
    <row r="100" s="1" customFormat="1">
      <c r="B100" s="32"/>
      <c r="C100" s="33"/>
      <c r="D100" s="186" t="s">
        <v>118</v>
      </c>
      <c r="E100" s="33"/>
      <c r="F100" s="187" t="s">
        <v>146</v>
      </c>
      <c r="G100" s="33"/>
      <c r="H100" s="33"/>
      <c r="I100" s="33"/>
      <c r="J100" s="33"/>
      <c r="K100" s="33"/>
      <c r="L100" s="37"/>
      <c r="M100" s="188"/>
      <c r="N100" s="73"/>
      <c r="O100" s="73"/>
      <c r="P100" s="73"/>
      <c r="Q100" s="73"/>
      <c r="R100" s="73"/>
      <c r="S100" s="73"/>
      <c r="T100" s="74"/>
      <c r="AT100" s="17" t="s">
        <v>118</v>
      </c>
      <c r="AU100" s="17" t="s">
        <v>78</v>
      </c>
    </row>
    <row r="101" s="1" customFormat="1" ht="33.75" customHeight="1">
      <c r="B101" s="32"/>
      <c r="C101" s="176" t="s">
        <v>147</v>
      </c>
      <c r="D101" s="176" t="s">
        <v>111</v>
      </c>
      <c r="E101" s="177" t="s">
        <v>148</v>
      </c>
      <c r="F101" s="178" t="s">
        <v>149</v>
      </c>
      <c r="G101" s="179" t="s">
        <v>150</v>
      </c>
      <c r="H101" s="180">
        <v>1</v>
      </c>
      <c r="I101" s="181">
        <v>253</v>
      </c>
      <c r="J101" s="181">
        <f>ROUND(I101*H101,2)</f>
        <v>253</v>
      </c>
      <c r="K101" s="178" t="s">
        <v>115</v>
      </c>
      <c r="L101" s="37"/>
      <c r="M101" s="71" t="s">
        <v>19</v>
      </c>
      <c r="N101" s="182" t="s">
        <v>42</v>
      </c>
      <c r="O101" s="183">
        <v>0.70299999999999996</v>
      </c>
      <c r="P101" s="183">
        <f>O101*H101</f>
        <v>0.70299999999999996</v>
      </c>
      <c r="Q101" s="183">
        <v>0.0086800000000000002</v>
      </c>
      <c r="R101" s="183">
        <f>Q101*H101</f>
        <v>0.0086800000000000002</v>
      </c>
      <c r="S101" s="183">
        <v>0</v>
      </c>
      <c r="T101" s="184">
        <f>S101*H101</f>
        <v>0</v>
      </c>
      <c r="AR101" s="17" t="s">
        <v>116</v>
      </c>
      <c r="AT101" s="17" t="s">
        <v>111</v>
      </c>
      <c r="AU101" s="17" t="s">
        <v>78</v>
      </c>
      <c r="AY101" s="17" t="s">
        <v>109</v>
      </c>
      <c r="BE101" s="185">
        <f>IF(N101="základní",J101,0)</f>
        <v>253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76</v>
      </c>
      <c r="BK101" s="185">
        <f>ROUND(I101*H101,2)</f>
        <v>253</v>
      </c>
      <c r="BL101" s="17" t="s">
        <v>116</v>
      </c>
      <c r="BM101" s="17" t="s">
        <v>151</v>
      </c>
    </row>
    <row r="102" s="1" customFormat="1">
      <c r="B102" s="32"/>
      <c r="C102" s="33"/>
      <c r="D102" s="186" t="s">
        <v>118</v>
      </c>
      <c r="E102" s="33"/>
      <c r="F102" s="187" t="s">
        <v>152</v>
      </c>
      <c r="G102" s="33"/>
      <c r="H102" s="33"/>
      <c r="I102" s="33"/>
      <c r="J102" s="33"/>
      <c r="K102" s="33"/>
      <c r="L102" s="37"/>
      <c r="M102" s="188"/>
      <c r="N102" s="73"/>
      <c r="O102" s="73"/>
      <c r="P102" s="73"/>
      <c r="Q102" s="73"/>
      <c r="R102" s="73"/>
      <c r="S102" s="73"/>
      <c r="T102" s="74"/>
      <c r="AT102" s="17" t="s">
        <v>118</v>
      </c>
      <c r="AU102" s="17" t="s">
        <v>78</v>
      </c>
    </row>
    <row r="103" s="11" customFormat="1">
      <c r="B103" s="189"/>
      <c r="C103" s="190"/>
      <c r="D103" s="186" t="s">
        <v>122</v>
      </c>
      <c r="E103" s="191" t="s">
        <v>19</v>
      </c>
      <c r="F103" s="192" t="s">
        <v>153</v>
      </c>
      <c r="G103" s="190"/>
      <c r="H103" s="193">
        <v>1</v>
      </c>
      <c r="I103" s="190"/>
      <c r="J103" s="190"/>
      <c r="K103" s="190"/>
      <c r="L103" s="194"/>
      <c r="M103" s="195"/>
      <c r="N103" s="196"/>
      <c r="O103" s="196"/>
      <c r="P103" s="196"/>
      <c r="Q103" s="196"/>
      <c r="R103" s="196"/>
      <c r="S103" s="196"/>
      <c r="T103" s="197"/>
      <c r="AT103" s="198" t="s">
        <v>122</v>
      </c>
      <c r="AU103" s="198" t="s">
        <v>78</v>
      </c>
      <c r="AV103" s="11" t="s">
        <v>78</v>
      </c>
      <c r="AW103" s="11" t="s">
        <v>32</v>
      </c>
      <c r="AX103" s="11" t="s">
        <v>71</v>
      </c>
      <c r="AY103" s="198" t="s">
        <v>109</v>
      </c>
    </row>
    <row r="104" s="12" customFormat="1">
      <c r="B104" s="199"/>
      <c r="C104" s="200"/>
      <c r="D104" s="186" t="s">
        <v>122</v>
      </c>
      <c r="E104" s="201" t="s">
        <v>19</v>
      </c>
      <c r="F104" s="202" t="s">
        <v>124</v>
      </c>
      <c r="G104" s="200"/>
      <c r="H104" s="203">
        <v>1</v>
      </c>
      <c r="I104" s="200"/>
      <c r="J104" s="200"/>
      <c r="K104" s="200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122</v>
      </c>
      <c r="AU104" s="208" t="s">
        <v>78</v>
      </c>
      <c r="AV104" s="12" t="s">
        <v>116</v>
      </c>
      <c r="AW104" s="12" t="s">
        <v>32</v>
      </c>
      <c r="AX104" s="12" t="s">
        <v>76</v>
      </c>
      <c r="AY104" s="208" t="s">
        <v>109</v>
      </c>
    </row>
    <row r="105" s="1" customFormat="1" ht="16.5" customHeight="1">
      <c r="B105" s="32"/>
      <c r="C105" s="176" t="s">
        <v>154</v>
      </c>
      <c r="D105" s="176" t="s">
        <v>111</v>
      </c>
      <c r="E105" s="177" t="s">
        <v>155</v>
      </c>
      <c r="F105" s="178" t="s">
        <v>156</v>
      </c>
      <c r="G105" s="179" t="s">
        <v>157</v>
      </c>
      <c r="H105" s="180">
        <v>53.747</v>
      </c>
      <c r="I105" s="181">
        <v>353</v>
      </c>
      <c r="J105" s="181">
        <f>ROUND(I105*H105,2)</f>
        <v>18972.689999999999</v>
      </c>
      <c r="K105" s="178" t="s">
        <v>115</v>
      </c>
      <c r="L105" s="37"/>
      <c r="M105" s="71" t="s">
        <v>19</v>
      </c>
      <c r="N105" s="182" t="s">
        <v>42</v>
      </c>
      <c r="O105" s="183">
        <v>1.548</v>
      </c>
      <c r="P105" s="183">
        <f>O105*H105</f>
        <v>83.200355999999999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17" t="s">
        <v>116</v>
      </c>
      <c r="AT105" s="17" t="s">
        <v>111</v>
      </c>
      <c r="AU105" s="17" t="s">
        <v>78</v>
      </c>
      <c r="AY105" s="17" t="s">
        <v>109</v>
      </c>
      <c r="BE105" s="185">
        <f>IF(N105="základní",J105,0)</f>
        <v>18972.689999999999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76</v>
      </c>
      <c r="BK105" s="185">
        <f>ROUND(I105*H105,2)</f>
        <v>18972.689999999999</v>
      </c>
      <c r="BL105" s="17" t="s">
        <v>116</v>
      </c>
      <c r="BM105" s="17" t="s">
        <v>158</v>
      </c>
    </row>
    <row r="106" s="1" customFormat="1">
      <c r="B106" s="32"/>
      <c r="C106" s="33"/>
      <c r="D106" s="186" t="s">
        <v>118</v>
      </c>
      <c r="E106" s="33"/>
      <c r="F106" s="187" t="s">
        <v>159</v>
      </c>
      <c r="G106" s="33"/>
      <c r="H106" s="33"/>
      <c r="I106" s="33"/>
      <c r="J106" s="33"/>
      <c r="K106" s="33"/>
      <c r="L106" s="37"/>
      <c r="M106" s="188"/>
      <c r="N106" s="73"/>
      <c r="O106" s="73"/>
      <c r="P106" s="73"/>
      <c r="Q106" s="73"/>
      <c r="R106" s="73"/>
      <c r="S106" s="73"/>
      <c r="T106" s="74"/>
      <c r="AT106" s="17" t="s">
        <v>118</v>
      </c>
      <c r="AU106" s="17" t="s">
        <v>78</v>
      </c>
    </row>
    <row r="107" s="11" customFormat="1">
      <c r="B107" s="189"/>
      <c r="C107" s="190"/>
      <c r="D107" s="186" t="s">
        <v>122</v>
      </c>
      <c r="E107" s="191" t="s">
        <v>19</v>
      </c>
      <c r="F107" s="192" t="s">
        <v>160</v>
      </c>
      <c r="G107" s="190"/>
      <c r="H107" s="193">
        <v>53.747</v>
      </c>
      <c r="I107" s="190"/>
      <c r="J107" s="190"/>
      <c r="K107" s="190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122</v>
      </c>
      <c r="AU107" s="198" t="s">
        <v>78</v>
      </c>
      <c r="AV107" s="11" t="s">
        <v>78</v>
      </c>
      <c r="AW107" s="11" t="s">
        <v>32</v>
      </c>
      <c r="AX107" s="11" t="s">
        <v>71</v>
      </c>
      <c r="AY107" s="198" t="s">
        <v>109</v>
      </c>
    </row>
    <row r="108" s="12" customFormat="1">
      <c r="B108" s="199"/>
      <c r="C108" s="200"/>
      <c r="D108" s="186" t="s">
        <v>122</v>
      </c>
      <c r="E108" s="201" t="s">
        <v>19</v>
      </c>
      <c r="F108" s="202" t="s">
        <v>124</v>
      </c>
      <c r="G108" s="200"/>
      <c r="H108" s="203">
        <v>53.747</v>
      </c>
      <c r="I108" s="200"/>
      <c r="J108" s="200"/>
      <c r="K108" s="200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122</v>
      </c>
      <c r="AU108" s="208" t="s">
        <v>78</v>
      </c>
      <c r="AV108" s="12" t="s">
        <v>116</v>
      </c>
      <c r="AW108" s="12" t="s">
        <v>32</v>
      </c>
      <c r="AX108" s="12" t="s">
        <v>76</v>
      </c>
      <c r="AY108" s="208" t="s">
        <v>109</v>
      </c>
    </row>
    <row r="109" s="1" customFormat="1" ht="22.5" customHeight="1">
      <c r="B109" s="32"/>
      <c r="C109" s="176" t="s">
        <v>161</v>
      </c>
      <c r="D109" s="176" t="s">
        <v>111</v>
      </c>
      <c r="E109" s="177" t="s">
        <v>162</v>
      </c>
      <c r="F109" s="178" t="s">
        <v>163</v>
      </c>
      <c r="G109" s="179" t="s">
        <v>157</v>
      </c>
      <c r="H109" s="180">
        <v>235.315</v>
      </c>
      <c r="I109" s="181">
        <v>140</v>
      </c>
      <c r="J109" s="181">
        <f>ROUND(I109*H109,2)</f>
        <v>32944.099999999999</v>
      </c>
      <c r="K109" s="178" t="s">
        <v>115</v>
      </c>
      <c r="L109" s="37"/>
      <c r="M109" s="71" t="s">
        <v>19</v>
      </c>
      <c r="N109" s="182" t="s">
        <v>42</v>
      </c>
      <c r="O109" s="183">
        <v>0.46600000000000003</v>
      </c>
      <c r="P109" s="183">
        <f>O109*H109</f>
        <v>109.65679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17" t="s">
        <v>116</v>
      </c>
      <c r="AT109" s="17" t="s">
        <v>111</v>
      </c>
      <c r="AU109" s="17" t="s">
        <v>78</v>
      </c>
      <c r="AY109" s="17" t="s">
        <v>109</v>
      </c>
      <c r="BE109" s="185">
        <f>IF(N109="základní",J109,0)</f>
        <v>32944.099999999999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76</v>
      </c>
      <c r="BK109" s="185">
        <f>ROUND(I109*H109,2)</f>
        <v>32944.099999999999</v>
      </c>
      <c r="BL109" s="17" t="s">
        <v>116</v>
      </c>
      <c r="BM109" s="17" t="s">
        <v>164</v>
      </c>
    </row>
    <row r="110" s="1" customFormat="1">
      <c r="B110" s="32"/>
      <c r="C110" s="33"/>
      <c r="D110" s="186" t="s">
        <v>118</v>
      </c>
      <c r="E110" s="33"/>
      <c r="F110" s="187" t="s">
        <v>165</v>
      </c>
      <c r="G110" s="33"/>
      <c r="H110" s="33"/>
      <c r="I110" s="33"/>
      <c r="J110" s="33"/>
      <c r="K110" s="33"/>
      <c r="L110" s="37"/>
      <c r="M110" s="188"/>
      <c r="N110" s="73"/>
      <c r="O110" s="73"/>
      <c r="P110" s="73"/>
      <c r="Q110" s="73"/>
      <c r="R110" s="73"/>
      <c r="S110" s="73"/>
      <c r="T110" s="74"/>
      <c r="AT110" s="17" t="s">
        <v>118</v>
      </c>
      <c r="AU110" s="17" t="s">
        <v>78</v>
      </c>
    </row>
    <row r="111" s="13" customFormat="1">
      <c r="B111" s="209"/>
      <c r="C111" s="210"/>
      <c r="D111" s="186" t="s">
        <v>122</v>
      </c>
      <c r="E111" s="211" t="s">
        <v>19</v>
      </c>
      <c r="F111" s="212" t="s">
        <v>166</v>
      </c>
      <c r="G111" s="210"/>
      <c r="H111" s="211" t="s">
        <v>19</v>
      </c>
      <c r="I111" s="210"/>
      <c r="J111" s="210"/>
      <c r="K111" s="210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122</v>
      </c>
      <c r="AU111" s="217" t="s">
        <v>78</v>
      </c>
      <c r="AV111" s="13" t="s">
        <v>76</v>
      </c>
      <c r="AW111" s="13" t="s">
        <v>32</v>
      </c>
      <c r="AX111" s="13" t="s">
        <v>71</v>
      </c>
      <c r="AY111" s="217" t="s">
        <v>109</v>
      </c>
    </row>
    <row r="112" s="11" customFormat="1">
      <c r="B112" s="189"/>
      <c r="C112" s="190"/>
      <c r="D112" s="186" t="s">
        <v>122</v>
      </c>
      <c r="E112" s="191" t="s">
        <v>19</v>
      </c>
      <c r="F112" s="192" t="s">
        <v>167</v>
      </c>
      <c r="G112" s="190"/>
      <c r="H112" s="193">
        <v>235.315</v>
      </c>
      <c r="I112" s="190"/>
      <c r="J112" s="190"/>
      <c r="K112" s="190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122</v>
      </c>
      <c r="AU112" s="198" t="s">
        <v>78</v>
      </c>
      <c r="AV112" s="11" t="s">
        <v>78</v>
      </c>
      <c r="AW112" s="11" t="s">
        <v>32</v>
      </c>
      <c r="AX112" s="11" t="s">
        <v>71</v>
      </c>
      <c r="AY112" s="198" t="s">
        <v>109</v>
      </c>
    </row>
    <row r="113" s="14" customFormat="1">
      <c r="B113" s="218"/>
      <c r="C113" s="219"/>
      <c r="D113" s="186" t="s">
        <v>122</v>
      </c>
      <c r="E113" s="220" t="s">
        <v>19</v>
      </c>
      <c r="F113" s="221" t="s">
        <v>168</v>
      </c>
      <c r="G113" s="219"/>
      <c r="H113" s="222">
        <v>235.315</v>
      </c>
      <c r="I113" s="219"/>
      <c r="J113" s="219"/>
      <c r="K113" s="219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122</v>
      </c>
      <c r="AU113" s="227" t="s">
        <v>78</v>
      </c>
      <c r="AV113" s="14" t="s">
        <v>129</v>
      </c>
      <c r="AW113" s="14" t="s">
        <v>32</v>
      </c>
      <c r="AX113" s="14" t="s">
        <v>71</v>
      </c>
      <c r="AY113" s="227" t="s">
        <v>109</v>
      </c>
    </row>
    <row r="114" s="12" customFormat="1">
      <c r="B114" s="199"/>
      <c r="C114" s="200"/>
      <c r="D114" s="186" t="s">
        <v>122</v>
      </c>
      <c r="E114" s="201" t="s">
        <v>19</v>
      </c>
      <c r="F114" s="202" t="s">
        <v>124</v>
      </c>
      <c r="G114" s="200"/>
      <c r="H114" s="203">
        <v>235.315</v>
      </c>
      <c r="I114" s="200"/>
      <c r="J114" s="200"/>
      <c r="K114" s="200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122</v>
      </c>
      <c r="AU114" s="208" t="s">
        <v>78</v>
      </c>
      <c r="AV114" s="12" t="s">
        <v>116</v>
      </c>
      <c r="AW114" s="12" t="s">
        <v>32</v>
      </c>
      <c r="AX114" s="12" t="s">
        <v>76</v>
      </c>
      <c r="AY114" s="208" t="s">
        <v>109</v>
      </c>
    </row>
    <row r="115" s="1" customFormat="1" ht="16.5" customHeight="1">
      <c r="B115" s="32"/>
      <c r="C115" s="176" t="s">
        <v>169</v>
      </c>
      <c r="D115" s="176" t="s">
        <v>111</v>
      </c>
      <c r="E115" s="177" t="s">
        <v>170</v>
      </c>
      <c r="F115" s="178" t="s">
        <v>171</v>
      </c>
      <c r="G115" s="179" t="s">
        <v>157</v>
      </c>
      <c r="H115" s="180">
        <v>58.829000000000001</v>
      </c>
      <c r="I115" s="181">
        <v>580</v>
      </c>
      <c r="J115" s="181">
        <f>ROUND(I115*H115,2)</f>
        <v>34120.82</v>
      </c>
      <c r="K115" s="178" t="s">
        <v>115</v>
      </c>
      <c r="L115" s="37"/>
      <c r="M115" s="71" t="s">
        <v>19</v>
      </c>
      <c r="N115" s="182" t="s">
        <v>42</v>
      </c>
      <c r="O115" s="183">
        <v>2.2490000000000001</v>
      </c>
      <c r="P115" s="183">
        <f>O115*H115</f>
        <v>132.306421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17" t="s">
        <v>116</v>
      </c>
      <c r="AT115" s="17" t="s">
        <v>111</v>
      </c>
      <c r="AU115" s="17" t="s">
        <v>78</v>
      </c>
      <c r="AY115" s="17" t="s">
        <v>109</v>
      </c>
      <c r="BE115" s="185">
        <f>IF(N115="základní",J115,0)</f>
        <v>34120.82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76</v>
      </c>
      <c r="BK115" s="185">
        <f>ROUND(I115*H115,2)</f>
        <v>34120.82</v>
      </c>
      <c r="BL115" s="17" t="s">
        <v>116</v>
      </c>
      <c r="BM115" s="17" t="s">
        <v>172</v>
      </c>
    </row>
    <row r="116" s="1" customFormat="1">
      <c r="B116" s="32"/>
      <c r="C116" s="33"/>
      <c r="D116" s="186" t="s">
        <v>118</v>
      </c>
      <c r="E116" s="33"/>
      <c r="F116" s="187" t="s">
        <v>165</v>
      </c>
      <c r="G116" s="33"/>
      <c r="H116" s="33"/>
      <c r="I116" s="33"/>
      <c r="J116" s="33"/>
      <c r="K116" s="33"/>
      <c r="L116" s="37"/>
      <c r="M116" s="188"/>
      <c r="N116" s="73"/>
      <c r="O116" s="73"/>
      <c r="P116" s="73"/>
      <c r="Q116" s="73"/>
      <c r="R116" s="73"/>
      <c r="S116" s="73"/>
      <c r="T116" s="74"/>
      <c r="AT116" s="17" t="s">
        <v>118</v>
      </c>
      <c r="AU116" s="17" t="s">
        <v>78</v>
      </c>
    </row>
    <row r="117" s="13" customFormat="1">
      <c r="B117" s="209"/>
      <c r="C117" s="210"/>
      <c r="D117" s="186" t="s">
        <v>122</v>
      </c>
      <c r="E117" s="211" t="s">
        <v>19</v>
      </c>
      <c r="F117" s="212" t="s">
        <v>173</v>
      </c>
      <c r="G117" s="210"/>
      <c r="H117" s="211" t="s">
        <v>19</v>
      </c>
      <c r="I117" s="210"/>
      <c r="J117" s="210"/>
      <c r="K117" s="210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122</v>
      </c>
      <c r="AU117" s="217" t="s">
        <v>78</v>
      </c>
      <c r="AV117" s="13" t="s">
        <v>76</v>
      </c>
      <c r="AW117" s="13" t="s">
        <v>32</v>
      </c>
      <c r="AX117" s="13" t="s">
        <v>71</v>
      </c>
      <c r="AY117" s="217" t="s">
        <v>109</v>
      </c>
    </row>
    <row r="118" s="11" customFormat="1">
      <c r="B118" s="189"/>
      <c r="C118" s="190"/>
      <c r="D118" s="186" t="s">
        <v>122</v>
      </c>
      <c r="E118" s="191" t="s">
        <v>19</v>
      </c>
      <c r="F118" s="192" t="s">
        <v>174</v>
      </c>
      <c r="G118" s="190"/>
      <c r="H118" s="193">
        <v>58.829000000000001</v>
      </c>
      <c r="I118" s="190"/>
      <c r="J118" s="190"/>
      <c r="K118" s="190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122</v>
      </c>
      <c r="AU118" s="198" t="s">
        <v>78</v>
      </c>
      <c r="AV118" s="11" t="s">
        <v>78</v>
      </c>
      <c r="AW118" s="11" t="s">
        <v>32</v>
      </c>
      <c r="AX118" s="11" t="s">
        <v>71</v>
      </c>
      <c r="AY118" s="198" t="s">
        <v>109</v>
      </c>
    </row>
    <row r="119" s="14" customFormat="1">
      <c r="B119" s="218"/>
      <c r="C119" s="219"/>
      <c r="D119" s="186" t="s">
        <v>122</v>
      </c>
      <c r="E119" s="220" t="s">
        <v>19</v>
      </c>
      <c r="F119" s="221" t="s">
        <v>168</v>
      </c>
      <c r="G119" s="219"/>
      <c r="H119" s="222">
        <v>58.829000000000001</v>
      </c>
      <c r="I119" s="219"/>
      <c r="J119" s="219"/>
      <c r="K119" s="219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122</v>
      </c>
      <c r="AU119" s="227" t="s">
        <v>78</v>
      </c>
      <c r="AV119" s="14" t="s">
        <v>129</v>
      </c>
      <c r="AW119" s="14" t="s">
        <v>32</v>
      </c>
      <c r="AX119" s="14" t="s">
        <v>71</v>
      </c>
      <c r="AY119" s="227" t="s">
        <v>109</v>
      </c>
    </row>
    <row r="120" s="12" customFormat="1">
      <c r="B120" s="199"/>
      <c r="C120" s="200"/>
      <c r="D120" s="186" t="s">
        <v>122</v>
      </c>
      <c r="E120" s="201" t="s">
        <v>19</v>
      </c>
      <c r="F120" s="202" t="s">
        <v>124</v>
      </c>
      <c r="G120" s="200"/>
      <c r="H120" s="203">
        <v>58.829000000000001</v>
      </c>
      <c r="I120" s="200"/>
      <c r="J120" s="200"/>
      <c r="K120" s="200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122</v>
      </c>
      <c r="AU120" s="208" t="s">
        <v>78</v>
      </c>
      <c r="AV120" s="12" t="s">
        <v>116</v>
      </c>
      <c r="AW120" s="12" t="s">
        <v>32</v>
      </c>
      <c r="AX120" s="12" t="s">
        <v>76</v>
      </c>
      <c r="AY120" s="208" t="s">
        <v>109</v>
      </c>
    </row>
    <row r="121" s="1" customFormat="1" ht="22.5" customHeight="1">
      <c r="B121" s="32"/>
      <c r="C121" s="176" t="s">
        <v>175</v>
      </c>
      <c r="D121" s="176" t="s">
        <v>111</v>
      </c>
      <c r="E121" s="177" t="s">
        <v>176</v>
      </c>
      <c r="F121" s="178" t="s">
        <v>177</v>
      </c>
      <c r="G121" s="179" t="s">
        <v>157</v>
      </c>
      <c r="H121" s="180">
        <v>29.414999999999999</v>
      </c>
      <c r="I121" s="181">
        <v>38.899999999999999</v>
      </c>
      <c r="J121" s="181">
        <f>ROUND(I121*H121,2)</f>
        <v>1144.24</v>
      </c>
      <c r="K121" s="178" t="s">
        <v>115</v>
      </c>
      <c r="L121" s="37"/>
      <c r="M121" s="71" t="s">
        <v>19</v>
      </c>
      <c r="N121" s="182" t="s">
        <v>42</v>
      </c>
      <c r="O121" s="183">
        <v>0.107</v>
      </c>
      <c r="P121" s="183">
        <f>O121*H121</f>
        <v>3.147405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AR121" s="17" t="s">
        <v>116</v>
      </c>
      <c r="AT121" s="17" t="s">
        <v>111</v>
      </c>
      <c r="AU121" s="17" t="s">
        <v>78</v>
      </c>
      <c r="AY121" s="17" t="s">
        <v>109</v>
      </c>
      <c r="BE121" s="185">
        <f>IF(N121="základní",J121,0)</f>
        <v>1144.24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76</v>
      </c>
      <c r="BK121" s="185">
        <f>ROUND(I121*H121,2)</f>
        <v>1144.24</v>
      </c>
      <c r="BL121" s="17" t="s">
        <v>116</v>
      </c>
      <c r="BM121" s="17" t="s">
        <v>178</v>
      </c>
    </row>
    <row r="122" s="1" customFormat="1">
      <c r="B122" s="32"/>
      <c r="C122" s="33"/>
      <c r="D122" s="186" t="s">
        <v>118</v>
      </c>
      <c r="E122" s="33"/>
      <c r="F122" s="187" t="s">
        <v>165</v>
      </c>
      <c r="G122" s="33"/>
      <c r="H122" s="33"/>
      <c r="I122" s="33"/>
      <c r="J122" s="33"/>
      <c r="K122" s="33"/>
      <c r="L122" s="37"/>
      <c r="M122" s="188"/>
      <c r="N122" s="73"/>
      <c r="O122" s="73"/>
      <c r="P122" s="73"/>
      <c r="Q122" s="73"/>
      <c r="R122" s="73"/>
      <c r="S122" s="73"/>
      <c r="T122" s="74"/>
      <c r="AT122" s="17" t="s">
        <v>118</v>
      </c>
      <c r="AU122" s="17" t="s">
        <v>78</v>
      </c>
    </row>
    <row r="123" s="11" customFormat="1">
      <c r="B123" s="189"/>
      <c r="C123" s="190"/>
      <c r="D123" s="186" t="s">
        <v>122</v>
      </c>
      <c r="E123" s="191" t="s">
        <v>19</v>
      </c>
      <c r="F123" s="192" t="s">
        <v>179</v>
      </c>
      <c r="G123" s="190"/>
      <c r="H123" s="193">
        <v>29.414999999999999</v>
      </c>
      <c r="I123" s="190"/>
      <c r="J123" s="190"/>
      <c r="K123" s="190"/>
      <c r="L123" s="194"/>
      <c r="M123" s="195"/>
      <c r="N123" s="196"/>
      <c r="O123" s="196"/>
      <c r="P123" s="196"/>
      <c r="Q123" s="196"/>
      <c r="R123" s="196"/>
      <c r="S123" s="196"/>
      <c r="T123" s="197"/>
      <c r="AT123" s="198" t="s">
        <v>122</v>
      </c>
      <c r="AU123" s="198" t="s">
        <v>78</v>
      </c>
      <c r="AV123" s="11" t="s">
        <v>78</v>
      </c>
      <c r="AW123" s="11" t="s">
        <v>32</v>
      </c>
      <c r="AX123" s="11" t="s">
        <v>76</v>
      </c>
      <c r="AY123" s="198" t="s">
        <v>109</v>
      </c>
    </row>
    <row r="124" s="1" customFormat="1" ht="22.5" customHeight="1">
      <c r="B124" s="32"/>
      <c r="C124" s="176" t="s">
        <v>180</v>
      </c>
      <c r="D124" s="176" t="s">
        <v>111</v>
      </c>
      <c r="E124" s="177" t="s">
        <v>181</v>
      </c>
      <c r="F124" s="178" t="s">
        <v>182</v>
      </c>
      <c r="G124" s="179" t="s">
        <v>157</v>
      </c>
      <c r="H124" s="180">
        <v>194.66</v>
      </c>
      <c r="I124" s="181">
        <v>148</v>
      </c>
      <c r="J124" s="181">
        <f>ROUND(I124*H124,2)</f>
        <v>28809.68</v>
      </c>
      <c r="K124" s="178" t="s">
        <v>115</v>
      </c>
      <c r="L124" s="37"/>
      <c r="M124" s="71" t="s">
        <v>19</v>
      </c>
      <c r="N124" s="182" t="s">
        <v>42</v>
      </c>
      <c r="O124" s="183">
        <v>0.44</v>
      </c>
      <c r="P124" s="183">
        <f>O124*H124</f>
        <v>85.650400000000005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AR124" s="17" t="s">
        <v>116</v>
      </c>
      <c r="AT124" s="17" t="s">
        <v>111</v>
      </c>
      <c r="AU124" s="17" t="s">
        <v>78</v>
      </c>
      <c r="AY124" s="17" t="s">
        <v>109</v>
      </c>
      <c r="BE124" s="185">
        <f>IF(N124="základní",J124,0)</f>
        <v>28809.68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76</v>
      </c>
      <c r="BK124" s="185">
        <f>ROUND(I124*H124,2)</f>
        <v>28809.68</v>
      </c>
      <c r="BL124" s="17" t="s">
        <v>116</v>
      </c>
      <c r="BM124" s="17" t="s">
        <v>183</v>
      </c>
    </row>
    <row r="125" s="1" customFormat="1">
      <c r="B125" s="32"/>
      <c r="C125" s="33"/>
      <c r="D125" s="186" t="s">
        <v>118</v>
      </c>
      <c r="E125" s="33"/>
      <c r="F125" s="187" t="s">
        <v>184</v>
      </c>
      <c r="G125" s="33"/>
      <c r="H125" s="33"/>
      <c r="I125" s="33"/>
      <c r="J125" s="33"/>
      <c r="K125" s="33"/>
      <c r="L125" s="37"/>
      <c r="M125" s="188"/>
      <c r="N125" s="73"/>
      <c r="O125" s="73"/>
      <c r="P125" s="73"/>
      <c r="Q125" s="73"/>
      <c r="R125" s="73"/>
      <c r="S125" s="73"/>
      <c r="T125" s="74"/>
      <c r="AT125" s="17" t="s">
        <v>118</v>
      </c>
      <c r="AU125" s="17" t="s">
        <v>78</v>
      </c>
    </row>
    <row r="126" s="13" customFormat="1">
      <c r="B126" s="209"/>
      <c r="C126" s="210"/>
      <c r="D126" s="186" t="s">
        <v>122</v>
      </c>
      <c r="E126" s="211" t="s">
        <v>19</v>
      </c>
      <c r="F126" s="212" t="s">
        <v>166</v>
      </c>
      <c r="G126" s="210"/>
      <c r="H126" s="211" t="s">
        <v>19</v>
      </c>
      <c r="I126" s="210"/>
      <c r="J126" s="210"/>
      <c r="K126" s="210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122</v>
      </c>
      <c r="AU126" s="217" t="s">
        <v>78</v>
      </c>
      <c r="AV126" s="13" t="s">
        <v>76</v>
      </c>
      <c r="AW126" s="13" t="s">
        <v>32</v>
      </c>
      <c r="AX126" s="13" t="s">
        <v>71</v>
      </c>
      <c r="AY126" s="217" t="s">
        <v>109</v>
      </c>
    </row>
    <row r="127" s="11" customFormat="1">
      <c r="B127" s="189"/>
      <c r="C127" s="190"/>
      <c r="D127" s="186" t="s">
        <v>122</v>
      </c>
      <c r="E127" s="191" t="s">
        <v>19</v>
      </c>
      <c r="F127" s="192" t="s">
        <v>185</v>
      </c>
      <c r="G127" s="190"/>
      <c r="H127" s="193">
        <v>194.66</v>
      </c>
      <c r="I127" s="190"/>
      <c r="J127" s="190"/>
      <c r="K127" s="190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122</v>
      </c>
      <c r="AU127" s="198" t="s">
        <v>78</v>
      </c>
      <c r="AV127" s="11" t="s">
        <v>78</v>
      </c>
      <c r="AW127" s="11" t="s">
        <v>32</v>
      </c>
      <c r="AX127" s="11" t="s">
        <v>71</v>
      </c>
      <c r="AY127" s="198" t="s">
        <v>109</v>
      </c>
    </row>
    <row r="128" s="14" customFormat="1">
      <c r="B128" s="218"/>
      <c r="C128" s="219"/>
      <c r="D128" s="186" t="s">
        <v>122</v>
      </c>
      <c r="E128" s="220" t="s">
        <v>19</v>
      </c>
      <c r="F128" s="221" t="s">
        <v>168</v>
      </c>
      <c r="G128" s="219"/>
      <c r="H128" s="222">
        <v>194.66</v>
      </c>
      <c r="I128" s="219"/>
      <c r="J128" s="219"/>
      <c r="K128" s="219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122</v>
      </c>
      <c r="AU128" s="227" t="s">
        <v>78</v>
      </c>
      <c r="AV128" s="14" t="s">
        <v>129</v>
      </c>
      <c r="AW128" s="14" t="s">
        <v>32</v>
      </c>
      <c r="AX128" s="14" t="s">
        <v>71</v>
      </c>
      <c r="AY128" s="227" t="s">
        <v>109</v>
      </c>
    </row>
    <row r="129" s="12" customFormat="1">
      <c r="B129" s="199"/>
      <c r="C129" s="200"/>
      <c r="D129" s="186" t="s">
        <v>122</v>
      </c>
      <c r="E129" s="201" t="s">
        <v>19</v>
      </c>
      <c r="F129" s="202" t="s">
        <v>124</v>
      </c>
      <c r="G129" s="200"/>
      <c r="H129" s="203">
        <v>194.66</v>
      </c>
      <c r="I129" s="200"/>
      <c r="J129" s="200"/>
      <c r="K129" s="200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122</v>
      </c>
      <c r="AU129" s="208" t="s">
        <v>78</v>
      </c>
      <c r="AV129" s="12" t="s">
        <v>116</v>
      </c>
      <c r="AW129" s="12" t="s">
        <v>32</v>
      </c>
      <c r="AX129" s="12" t="s">
        <v>76</v>
      </c>
      <c r="AY129" s="208" t="s">
        <v>109</v>
      </c>
    </row>
    <row r="130" s="1" customFormat="1" ht="22.5" customHeight="1">
      <c r="B130" s="32"/>
      <c r="C130" s="176" t="s">
        <v>186</v>
      </c>
      <c r="D130" s="176" t="s">
        <v>111</v>
      </c>
      <c r="E130" s="177" t="s">
        <v>187</v>
      </c>
      <c r="F130" s="178" t="s">
        <v>188</v>
      </c>
      <c r="G130" s="179" t="s">
        <v>157</v>
      </c>
      <c r="H130" s="180">
        <v>48.664999999999999</v>
      </c>
      <c r="I130" s="181">
        <v>382</v>
      </c>
      <c r="J130" s="181">
        <f>ROUND(I130*H130,2)</f>
        <v>18590.029999999999</v>
      </c>
      <c r="K130" s="178" t="s">
        <v>115</v>
      </c>
      <c r="L130" s="37"/>
      <c r="M130" s="71" t="s">
        <v>19</v>
      </c>
      <c r="N130" s="182" t="s">
        <v>42</v>
      </c>
      <c r="O130" s="183">
        <v>1.4299999999999999</v>
      </c>
      <c r="P130" s="183">
        <f>O130*H130</f>
        <v>69.590949999999992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AR130" s="17" t="s">
        <v>116</v>
      </c>
      <c r="AT130" s="17" t="s">
        <v>111</v>
      </c>
      <c r="AU130" s="17" t="s">
        <v>78</v>
      </c>
      <c r="AY130" s="17" t="s">
        <v>109</v>
      </c>
      <c r="BE130" s="185">
        <f>IF(N130="základní",J130,0)</f>
        <v>18590.029999999999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76</v>
      </c>
      <c r="BK130" s="185">
        <f>ROUND(I130*H130,2)</f>
        <v>18590.029999999999</v>
      </c>
      <c r="BL130" s="17" t="s">
        <v>116</v>
      </c>
      <c r="BM130" s="17" t="s">
        <v>189</v>
      </c>
    </row>
    <row r="131" s="1" customFormat="1">
      <c r="B131" s="32"/>
      <c r="C131" s="33"/>
      <c r="D131" s="186" t="s">
        <v>118</v>
      </c>
      <c r="E131" s="33"/>
      <c r="F131" s="187" t="s">
        <v>184</v>
      </c>
      <c r="G131" s="33"/>
      <c r="H131" s="33"/>
      <c r="I131" s="33"/>
      <c r="J131" s="33"/>
      <c r="K131" s="33"/>
      <c r="L131" s="37"/>
      <c r="M131" s="188"/>
      <c r="N131" s="73"/>
      <c r="O131" s="73"/>
      <c r="P131" s="73"/>
      <c r="Q131" s="73"/>
      <c r="R131" s="73"/>
      <c r="S131" s="73"/>
      <c r="T131" s="74"/>
      <c r="AT131" s="17" t="s">
        <v>118</v>
      </c>
      <c r="AU131" s="17" t="s">
        <v>78</v>
      </c>
    </row>
    <row r="132" s="13" customFormat="1">
      <c r="B132" s="209"/>
      <c r="C132" s="210"/>
      <c r="D132" s="186" t="s">
        <v>122</v>
      </c>
      <c r="E132" s="211" t="s">
        <v>19</v>
      </c>
      <c r="F132" s="212" t="s">
        <v>173</v>
      </c>
      <c r="G132" s="210"/>
      <c r="H132" s="211" t="s">
        <v>19</v>
      </c>
      <c r="I132" s="210"/>
      <c r="J132" s="210"/>
      <c r="K132" s="210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122</v>
      </c>
      <c r="AU132" s="217" t="s">
        <v>78</v>
      </c>
      <c r="AV132" s="13" t="s">
        <v>76</v>
      </c>
      <c r="AW132" s="13" t="s">
        <v>32</v>
      </c>
      <c r="AX132" s="13" t="s">
        <v>71</v>
      </c>
      <c r="AY132" s="217" t="s">
        <v>109</v>
      </c>
    </row>
    <row r="133" s="11" customFormat="1">
      <c r="B133" s="189"/>
      <c r="C133" s="190"/>
      <c r="D133" s="186" t="s">
        <v>122</v>
      </c>
      <c r="E133" s="191" t="s">
        <v>19</v>
      </c>
      <c r="F133" s="192" t="s">
        <v>190</v>
      </c>
      <c r="G133" s="190"/>
      <c r="H133" s="193">
        <v>48.664999999999999</v>
      </c>
      <c r="I133" s="190"/>
      <c r="J133" s="190"/>
      <c r="K133" s="190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122</v>
      </c>
      <c r="AU133" s="198" t="s">
        <v>78</v>
      </c>
      <c r="AV133" s="11" t="s">
        <v>78</v>
      </c>
      <c r="AW133" s="11" t="s">
        <v>32</v>
      </c>
      <c r="AX133" s="11" t="s">
        <v>71</v>
      </c>
      <c r="AY133" s="198" t="s">
        <v>109</v>
      </c>
    </row>
    <row r="134" s="14" customFormat="1">
      <c r="B134" s="218"/>
      <c r="C134" s="219"/>
      <c r="D134" s="186" t="s">
        <v>122</v>
      </c>
      <c r="E134" s="220" t="s">
        <v>19</v>
      </c>
      <c r="F134" s="221" t="s">
        <v>168</v>
      </c>
      <c r="G134" s="219"/>
      <c r="H134" s="222">
        <v>48.664999999999999</v>
      </c>
      <c r="I134" s="219"/>
      <c r="J134" s="219"/>
      <c r="K134" s="219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122</v>
      </c>
      <c r="AU134" s="227" t="s">
        <v>78</v>
      </c>
      <c r="AV134" s="14" t="s">
        <v>129</v>
      </c>
      <c r="AW134" s="14" t="s">
        <v>32</v>
      </c>
      <c r="AX134" s="14" t="s">
        <v>71</v>
      </c>
      <c r="AY134" s="227" t="s">
        <v>109</v>
      </c>
    </row>
    <row r="135" s="12" customFormat="1">
      <c r="B135" s="199"/>
      <c r="C135" s="200"/>
      <c r="D135" s="186" t="s">
        <v>122</v>
      </c>
      <c r="E135" s="201" t="s">
        <v>19</v>
      </c>
      <c r="F135" s="202" t="s">
        <v>124</v>
      </c>
      <c r="G135" s="200"/>
      <c r="H135" s="203">
        <v>48.664999999999999</v>
      </c>
      <c r="I135" s="200"/>
      <c r="J135" s="200"/>
      <c r="K135" s="200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122</v>
      </c>
      <c r="AU135" s="208" t="s">
        <v>78</v>
      </c>
      <c r="AV135" s="12" t="s">
        <v>116</v>
      </c>
      <c r="AW135" s="12" t="s">
        <v>32</v>
      </c>
      <c r="AX135" s="12" t="s">
        <v>76</v>
      </c>
      <c r="AY135" s="208" t="s">
        <v>109</v>
      </c>
    </row>
    <row r="136" s="1" customFormat="1" ht="22.5" customHeight="1">
      <c r="B136" s="32"/>
      <c r="C136" s="176" t="s">
        <v>191</v>
      </c>
      <c r="D136" s="176" t="s">
        <v>111</v>
      </c>
      <c r="E136" s="177" t="s">
        <v>192</v>
      </c>
      <c r="F136" s="178" t="s">
        <v>193</v>
      </c>
      <c r="G136" s="179" t="s">
        <v>157</v>
      </c>
      <c r="H136" s="180">
        <v>24.332999999999998</v>
      </c>
      <c r="I136" s="181">
        <v>24.699999999999999</v>
      </c>
      <c r="J136" s="181">
        <f>ROUND(I136*H136,2)</f>
        <v>601.02999999999997</v>
      </c>
      <c r="K136" s="178" t="s">
        <v>115</v>
      </c>
      <c r="L136" s="37"/>
      <c r="M136" s="71" t="s">
        <v>19</v>
      </c>
      <c r="N136" s="182" t="s">
        <v>42</v>
      </c>
      <c r="O136" s="183">
        <v>0.10000000000000001</v>
      </c>
      <c r="P136" s="183">
        <f>O136*H136</f>
        <v>2.4333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AR136" s="17" t="s">
        <v>116</v>
      </c>
      <c r="AT136" s="17" t="s">
        <v>111</v>
      </c>
      <c r="AU136" s="17" t="s">
        <v>78</v>
      </c>
      <c r="AY136" s="17" t="s">
        <v>109</v>
      </c>
      <c r="BE136" s="185">
        <f>IF(N136="základní",J136,0)</f>
        <v>601.02999999999997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76</v>
      </c>
      <c r="BK136" s="185">
        <f>ROUND(I136*H136,2)</f>
        <v>601.02999999999997</v>
      </c>
      <c r="BL136" s="17" t="s">
        <v>116</v>
      </c>
      <c r="BM136" s="17" t="s">
        <v>194</v>
      </c>
    </row>
    <row r="137" s="1" customFormat="1">
      <c r="B137" s="32"/>
      <c r="C137" s="33"/>
      <c r="D137" s="186" t="s">
        <v>118</v>
      </c>
      <c r="E137" s="33"/>
      <c r="F137" s="187" t="s">
        <v>184</v>
      </c>
      <c r="G137" s="33"/>
      <c r="H137" s="33"/>
      <c r="I137" s="33"/>
      <c r="J137" s="33"/>
      <c r="K137" s="33"/>
      <c r="L137" s="37"/>
      <c r="M137" s="188"/>
      <c r="N137" s="73"/>
      <c r="O137" s="73"/>
      <c r="P137" s="73"/>
      <c r="Q137" s="73"/>
      <c r="R137" s="73"/>
      <c r="S137" s="73"/>
      <c r="T137" s="74"/>
      <c r="AT137" s="17" t="s">
        <v>118</v>
      </c>
      <c r="AU137" s="17" t="s">
        <v>78</v>
      </c>
    </row>
    <row r="138" s="11" customFormat="1">
      <c r="B138" s="189"/>
      <c r="C138" s="190"/>
      <c r="D138" s="186" t="s">
        <v>122</v>
      </c>
      <c r="E138" s="191" t="s">
        <v>19</v>
      </c>
      <c r="F138" s="192" t="s">
        <v>195</v>
      </c>
      <c r="G138" s="190"/>
      <c r="H138" s="193">
        <v>24.332999999999998</v>
      </c>
      <c r="I138" s="190"/>
      <c r="J138" s="190"/>
      <c r="K138" s="190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122</v>
      </c>
      <c r="AU138" s="198" t="s">
        <v>78</v>
      </c>
      <c r="AV138" s="11" t="s">
        <v>78</v>
      </c>
      <c r="AW138" s="11" t="s">
        <v>32</v>
      </c>
      <c r="AX138" s="11" t="s">
        <v>76</v>
      </c>
      <c r="AY138" s="198" t="s">
        <v>109</v>
      </c>
    </row>
    <row r="139" s="1" customFormat="1" ht="16.5" customHeight="1">
      <c r="B139" s="32"/>
      <c r="C139" s="176" t="s">
        <v>196</v>
      </c>
      <c r="D139" s="176" t="s">
        <v>111</v>
      </c>
      <c r="E139" s="177" t="s">
        <v>197</v>
      </c>
      <c r="F139" s="178" t="s">
        <v>198</v>
      </c>
      <c r="G139" s="179" t="s">
        <v>114</v>
      </c>
      <c r="H139" s="180">
        <v>491.30000000000001</v>
      </c>
      <c r="I139" s="181">
        <v>193</v>
      </c>
      <c r="J139" s="181">
        <f>ROUND(I139*H139,2)</f>
        <v>94820.899999999994</v>
      </c>
      <c r="K139" s="178" t="s">
        <v>115</v>
      </c>
      <c r="L139" s="37"/>
      <c r="M139" s="71" t="s">
        <v>19</v>
      </c>
      <c r="N139" s="182" t="s">
        <v>42</v>
      </c>
      <c r="O139" s="183">
        <v>0.40200000000000002</v>
      </c>
      <c r="P139" s="183">
        <f>O139*H139</f>
        <v>197.50260000000003</v>
      </c>
      <c r="Q139" s="183">
        <v>0.00199</v>
      </c>
      <c r="R139" s="183">
        <f>Q139*H139</f>
        <v>0.97768700000000008</v>
      </c>
      <c r="S139" s="183">
        <v>0</v>
      </c>
      <c r="T139" s="184">
        <f>S139*H139</f>
        <v>0</v>
      </c>
      <c r="AR139" s="17" t="s">
        <v>116</v>
      </c>
      <c r="AT139" s="17" t="s">
        <v>111</v>
      </c>
      <c r="AU139" s="17" t="s">
        <v>78</v>
      </c>
      <c r="AY139" s="17" t="s">
        <v>109</v>
      </c>
      <c r="BE139" s="185">
        <f>IF(N139="základní",J139,0)</f>
        <v>94820.899999999994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76</v>
      </c>
      <c r="BK139" s="185">
        <f>ROUND(I139*H139,2)</f>
        <v>94820.899999999994</v>
      </c>
      <c r="BL139" s="17" t="s">
        <v>116</v>
      </c>
      <c r="BM139" s="17" t="s">
        <v>199</v>
      </c>
    </row>
    <row r="140" s="1" customFormat="1">
      <c r="B140" s="32"/>
      <c r="C140" s="33"/>
      <c r="D140" s="186" t="s">
        <v>118</v>
      </c>
      <c r="E140" s="33"/>
      <c r="F140" s="187" t="s">
        <v>200</v>
      </c>
      <c r="G140" s="33"/>
      <c r="H140" s="33"/>
      <c r="I140" s="33"/>
      <c r="J140" s="33"/>
      <c r="K140" s="33"/>
      <c r="L140" s="37"/>
      <c r="M140" s="188"/>
      <c r="N140" s="73"/>
      <c r="O140" s="73"/>
      <c r="P140" s="73"/>
      <c r="Q140" s="73"/>
      <c r="R140" s="73"/>
      <c r="S140" s="73"/>
      <c r="T140" s="74"/>
      <c r="AT140" s="17" t="s">
        <v>118</v>
      </c>
      <c r="AU140" s="17" t="s">
        <v>78</v>
      </c>
    </row>
    <row r="141" s="11" customFormat="1">
      <c r="B141" s="189"/>
      <c r="C141" s="190"/>
      <c r="D141" s="186" t="s">
        <v>122</v>
      </c>
      <c r="E141" s="191" t="s">
        <v>19</v>
      </c>
      <c r="F141" s="192" t="s">
        <v>201</v>
      </c>
      <c r="G141" s="190"/>
      <c r="H141" s="193">
        <v>491.30000000000001</v>
      </c>
      <c r="I141" s="190"/>
      <c r="J141" s="190"/>
      <c r="K141" s="190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122</v>
      </c>
      <c r="AU141" s="198" t="s">
        <v>78</v>
      </c>
      <c r="AV141" s="11" t="s">
        <v>78</v>
      </c>
      <c r="AW141" s="11" t="s">
        <v>32</v>
      </c>
      <c r="AX141" s="11" t="s">
        <v>71</v>
      </c>
      <c r="AY141" s="198" t="s">
        <v>109</v>
      </c>
    </row>
    <row r="142" s="12" customFormat="1">
      <c r="B142" s="199"/>
      <c r="C142" s="200"/>
      <c r="D142" s="186" t="s">
        <v>122</v>
      </c>
      <c r="E142" s="201" t="s">
        <v>19</v>
      </c>
      <c r="F142" s="202" t="s">
        <v>124</v>
      </c>
      <c r="G142" s="200"/>
      <c r="H142" s="203">
        <v>491.30000000000001</v>
      </c>
      <c r="I142" s="200"/>
      <c r="J142" s="200"/>
      <c r="K142" s="200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122</v>
      </c>
      <c r="AU142" s="208" t="s">
        <v>78</v>
      </c>
      <c r="AV142" s="12" t="s">
        <v>116</v>
      </c>
      <c r="AW142" s="12" t="s">
        <v>32</v>
      </c>
      <c r="AX142" s="12" t="s">
        <v>76</v>
      </c>
      <c r="AY142" s="208" t="s">
        <v>109</v>
      </c>
    </row>
    <row r="143" s="1" customFormat="1" ht="22.5" customHeight="1">
      <c r="B143" s="32"/>
      <c r="C143" s="176" t="s">
        <v>8</v>
      </c>
      <c r="D143" s="176" t="s">
        <v>111</v>
      </c>
      <c r="E143" s="177" t="s">
        <v>202</v>
      </c>
      <c r="F143" s="178" t="s">
        <v>203</v>
      </c>
      <c r="G143" s="179" t="s">
        <v>114</v>
      </c>
      <c r="H143" s="180">
        <v>491.30000000000001</v>
      </c>
      <c r="I143" s="181">
        <v>49.5</v>
      </c>
      <c r="J143" s="181">
        <f>ROUND(I143*H143,2)</f>
        <v>24319.349999999999</v>
      </c>
      <c r="K143" s="178" t="s">
        <v>115</v>
      </c>
      <c r="L143" s="37"/>
      <c r="M143" s="71" t="s">
        <v>19</v>
      </c>
      <c r="N143" s="182" t="s">
        <v>42</v>
      </c>
      <c r="O143" s="183">
        <v>0.17799999999999999</v>
      </c>
      <c r="P143" s="183">
        <f>O143*H143</f>
        <v>87.451399999999992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AR143" s="17" t="s">
        <v>116</v>
      </c>
      <c r="AT143" s="17" t="s">
        <v>111</v>
      </c>
      <c r="AU143" s="17" t="s">
        <v>78</v>
      </c>
      <c r="AY143" s="17" t="s">
        <v>109</v>
      </c>
      <c r="BE143" s="185">
        <f>IF(N143="základní",J143,0)</f>
        <v>24319.349999999999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76</v>
      </c>
      <c r="BK143" s="185">
        <f>ROUND(I143*H143,2)</f>
        <v>24319.349999999999</v>
      </c>
      <c r="BL143" s="17" t="s">
        <v>116</v>
      </c>
      <c r="BM143" s="17" t="s">
        <v>204</v>
      </c>
    </row>
    <row r="144" s="1" customFormat="1" ht="16.5" customHeight="1">
      <c r="B144" s="32"/>
      <c r="C144" s="176" t="s">
        <v>205</v>
      </c>
      <c r="D144" s="176" t="s">
        <v>111</v>
      </c>
      <c r="E144" s="177" t="s">
        <v>206</v>
      </c>
      <c r="F144" s="178" t="s">
        <v>207</v>
      </c>
      <c r="G144" s="179" t="s">
        <v>114</v>
      </c>
      <c r="H144" s="180">
        <v>374.39999999999998</v>
      </c>
      <c r="I144" s="181">
        <v>168</v>
      </c>
      <c r="J144" s="181">
        <f>ROUND(I144*H144,2)</f>
        <v>62899.199999999997</v>
      </c>
      <c r="K144" s="178" t="s">
        <v>115</v>
      </c>
      <c r="L144" s="37"/>
      <c r="M144" s="71" t="s">
        <v>19</v>
      </c>
      <c r="N144" s="182" t="s">
        <v>42</v>
      </c>
      <c r="O144" s="183">
        <v>0.32300000000000001</v>
      </c>
      <c r="P144" s="183">
        <f>O144*H144</f>
        <v>120.93119999999999</v>
      </c>
      <c r="Q144" s="183">
        <v>0.00149</v>
      </c>
      <c r="R144" s="183">
        <f>Q144*H144</f>
        <v>0.55785600000000002</v>
      </c>
      <c r="S144" s="183">
        <v>0</v>
      </c>
      <c r="T144" s="184">
        <f>S144*H144</f>
        <v>0</v>
      </c>
      <c r="AR144" s="17" t="s">
        <v>116</v>
      </c>
      <c r="AT144" s="17" t="s">
        <v>111</v>
      </c>
      <c r="AU144" s="17" t="s">
        <v>78</v>
      </c>
      <c r="AY144" s="17" t="s">
        <v>109</v>
      </c>
      <c r="BE144" s="185">
        <f>IF(N144="základní",J144,0)</f>
        <v>62899.199999999997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76</v>
      </c>
      <c r="BK144" s="185">
        <f>ROUND(I144*H144,2)</f>
        <v>62899.199999999997</v>
      </c>
      <c r="BL144" s="17" t="s">
        <v>116</v>
      </c>
      <c r="BM144" s="17" t="s">
        <v>208</v>
      </c>
    </row>
    <row r="145" s="1" customFormat="1">
      <c r="B145" s="32"/>
      <c r="C145" s="33"/>
      <c r="D145" s="186" t="s">
        <v>118</v>
      </c>
      <c r="E145" s="33"/>
      <c r="F145" s="187" t="s">
        <v>209</v>
      </c>
      <c r="G145" s="33"/>
      <c r="H145" s="33"/>
      <c r="I145" s="33"/>
      <c r="J145" s="33"/>
      <c r="K145" s="33"/>
      <c r="L145" s="37"/>
      <c r="M145" s="188"/>
      <c r="N145" s="73"/>
      <c r="O145" s="73"/>
      <c r="P145" s="73"/>
      <c r="Q145" s="73"/>
      <c r="R145" s="73"/>
      <c r="S145" s="73"/>
      <c r="T145" s="74"/>
      <c r="AT145" s="17" t="s">
        <v>118</v>
      </c>
      <c r="AU145" s="17" t="s">
        <v>78</v>
      </c>
    </row>
    <row r="146" s="11" customFormat="1">
      <c r="B146" s="189"/>
      <c r="C146" s="190"/>
      <c r="D146" s="186" t="s">
        <v>122</v>
      </c>
      <c r="E146" s="191" t="s">
        <v>19</v>
      </c>
      <c r="F146" s="192" t="s">
        <v>210</v>
      </c>
      <c r="G146" s="190"/>
      <c r="H146" s="193">
        <v>374.39999999999998</v>
      </c>
      <c r="I146" s="190"/>
      <c r="J146" s="190"/>
      <c r="K146" s="190"/>
      <c r="L146" s="194"/>
      <c r="M146" s="195"/>
      <c r="N146" s="196"/>
      <c r="O146" s="196"/>
      <c r="P146" s="196"/>
      <c r="Q146" s="196"/>
      <c r="R146" s="196"/>
      <c r="S146" s="196"/>
      <c r="T146" s="197"/>
      <c r="AT146" s="198" t="s">
        <v>122</v>
      </c>
      <c r="AU146" s="198" t="s">
        <v>78</v>
      </c>
      <c r="AV146" s="11" t="s">
        <v>78</v>
      </c>
      <c r="AW146" s="11" t="s">
        <v>32</v>
      </c>
      <c r="AX146" s="11" t="s">
        <v>71</v>
      </c>
      <c r="AY146" s="198" t="s">
        <v>109</v>
      </c>
    </row>
    <row r="147" s="12" customFormat="1">
      <c r="B147" s="199"/>
      <c r="C147" s="200"/>
      <c r="D147" s="186" t="s">
        <v>122</v>
      </c>
      <c r="E147" s="201" t="s">
        <v>19</v>
      </c>
      <c r="F147" s="202" t="s">
        <v>124</v>
      </c>
      <c r="G147" s="200"/>
      <c r="H147" s="203">
        <v>374.39999999999998</v>
      </c>
      <c r="I147" s="200"/>
      <c r="J147" s="200"/>
      <c r="K147" s="200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122</v>
      </c>
      <c r="AU147" s="208" t="s">
        <v>78</v>
      </c>
      <c r="AV147" s="12" t="s">
        <v>116</v>
      </c>
      <c r="AW147" s="12" t="s">
        <v>32</v>
      </c>
      <c r="AX147" s="12" t="s">
        <v>76</v>
      </c>
      <c r="AY147" s="208" t="s">
        <v>109</v>
      </c>
    </row>
    <row r="148" s="1" customFormat="1" ht="16.5" customHeight="1">
      <c r="B148" s="32"/>
      <c r="C148" s="176" t="s">
        <v>211</v>
      </c>
      <c r="D148" s="176" t="s">
        <v>111</v>
      </c>
      <c r="E148" s="177" t="s">
        <v>212</v>
      </c>
      <c r="F148" s="178" t="s">
        <v>213</v>
      </c>
      <c r="G148" s="179" t="s">
        <v>114</v>
      </c>
      <c r="H148" s="180">
        <v>374.39999999999998</v>
      </c>
      <c r="I148" s="181">
        <v>47.899999999999999</v>
      </c>
      <c r="J148" s="181">
        <f>ROUND(I148*H148,2)</f>
        <v>17933.759999999998</v>
      </c>
      <c r="K148" s="178" t="s">
        <v>115</v>
      </c>
      <c r="L148" s="37"/>
      <c r="M148" s="71" t="s">
        <v>19</v>
      </c>
      <c r="N148" s="182" t="s">
        <v>42</v>
      </c>
      <c r="O148" s="183">
        <v>0.17100000000000001</v>
      </c>
      <c r="P148" s="183">
        <f>O148*H148</f>
        <v>64.022400000000005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AR148" s="17" t="s">
        <v>116</v>
      </c>
      <c r="AT148" s="17" t="s">
        <v>111</v>
      </c>
      <c r="AU148" s="17" t="s">
        <v>78</v>
      </c>
      <c r="AY148" s="17" t="s">
        <v>109</v>
      </c>
      <c r="BE148" s="185">
        <f>IF(N148="základní",J148,0)</f>
        <v>17933.759999999998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76</v>
      </c>
      <c r="BK148" s="185">
        <f>ROUND(I148*H148,2)</f>
        <v>17933.759999999998</v>
      </c>
      <c r="BL148" s="17" t="s">
        <v>116</v>
      </c>
      <c r="BM148" s="17" t="s">
        <v>214</v>
      </c>
    </row>
    <row r="149" s="1" customFormat="1" ht="16.5" customHeight="1">
      <c r="B149" s="32"/>
      <c r="C149" s="176" t="s">
        <v>215</v>
      </c>
      <c r="D149" s="176" t="s">
        <v>111</v>
      </c>
      <c r="E149" s="177" t="s">
        <v>216</v>
      </c>
      <c r="F149" s="178" t="s">
        <v>217</v>
      </c>
      <c r="G149" s="179" t="s">
        <v>157</v>
      </c>
      <c r="H149" s="180">
        <v>294.14400000000001</v>
      </c>
      <c r="I149" s="181">
        <v>58.799999999999997</v>
      </c>
      <c r="J149" s="181">
        <f>ROUND(I149*H149,2)</f>
        <v>17295.669999999998</v>
      </c>
      <c r="K149" s="178" t="s">
        <v>115</v>
      </c>
      <c r="L149" s="37"/>
      <c r="M149" s="71" t="s">
        <v>19</v>
      </c>
      <c r="N149" s="182" t="s">
        <v>42</v>
      </c>
      <c r="O149" s="183">
        <v>0.16400000000000001</v>
      </c>
      <c r="P149" s="183">
        <f>O149*H149</f>
        <v>48.239616000000005</v>
      </c>
      <c r="Q149" s="183">
        <v>0.0013600000000000001</v>
      </c>
      <c r="R149" s="183">
        <f>Q149*H149</f>
        <v>0.40003584000000003</v>
      </c>
      <c r="S149" s="183">
        <v>0</v>
      </c>
      <c r="T149" s="184">
        <f>S149*H149</f>
        <v>0</v>
      </c>
      <c r="AR149" s="17" t="s">
        <v>116</v>
      </c>
      <c r="AT149" s="17" t="s">
        <v>111</v>
      </c>
      <c r="AU149" s="17" t="s">
        <v>78</v>
      </c>
      <c r="AY149" s="17" t="s">
        <v>109</v>
      </c>
      <c r="BE149" s="185">
        <f>IF(N149="základní",J149,0)</f>
        <v>17295.669999999998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76</v>
      </c>
      <c r="BK149" s="185">
        <f>ROUND(I149*H149,2)</f>
        <v>17295.669999999998</v>
      </c>
      <c r="BL149" s="17" t="s">
        <v>116</v>
      </c>
      <c r="BM149" s="17" t="s">
        <v>218</v>
      </c>
    </row>
    <row r="150" s="1" customFormat="1">
      <c r="B150" s="32"/>
      <c r="C150" s="33"/>
      <c r="D150" s="186" t="s">
        <v>118</v>
      </c>
      <c r="E150" s="33"/>
      <c r="F150" s="187" t="s">
        <v>219</v>
      </c>
      <c r="G150" s="33"/>
      <c r="H150" s="33"/>
      <c r="I150" s="33"/>
      <c r="J150" s="33"/>
      <c r="K150" s="33"/>
      <c r="L150" s="37"/>
      <c r="M150" s="188"/>
      <c r="N150" s="73"/>
      <c r="O150" s="73"/>
      <c r="P150" s="73"/>
      <c r="Q150" s="73"/>
      <c r="R150" s="73"/>
      <c r="S150" s="73"/>
      <c r="T150" s="74"/>
      <c r="AT150" s="17" t="s">
        <v>118</v>
      </c>
      <c r="AU150" s="17" t="s">
        <v>78</v>
      </c>
    </row>
    <row r="151" s="11" customFormat="1">
      <c r="B151" s="189"/>
      <c r="C151" s="190"/>
      <c r="D151" s="186" t="s">
        <v>122</v>
      </c>
      <c r="E151" s="191" t="s">
        <v>19</v>
      </c>
      <c r="F151" s="192" t="s">
        <v>220</v>
      </c>
      <c r="G151" s="190"/>
      <c r="H151" s="193">
        <v>294.14400000000001</v>
      </c>
      <c r="I151" s="190"/>
      <c r="J151" s="190"/>
      <c r="K151" s="190"/>
      <c r="L151" s="194"/>
      <c r="M151" s="195"/>
      <c r="N151" s="196"/>
      <c r="O151" s="196"/>
      <c r="P151" s="196"/>
      <c r="Q151" s="196"/>
      <c r="R151" s="196"/>
      <c r="S151" s="196"/>
      <c r="T151" s="197"/>
      <c r="AT151" s="198" t="s">
        <v>122</v>
      </c>
      <c r="AU151" s="198" t="s">
        <v>78</v>
      </c>
      <c r="AV151" s="11" t="s">
        <v>78</v>
      </c>
      <c r="AW151" s="11" t="s">
        <v>32</v>
      </c>
      <c r="AX151" s="11" t="s">
        <v>76</v>
      </c>
      <c r="AY151" s="198" t="s">
        <v>109</v>
      </c>
    </row>
    <row r="152" s="1" customFormat="1" ht="22.5" customHeight="1">
      <c r="B152" s="32"/>
      <c r="C152" s="176" t="s">
        <v>221</v>
      </c>
      <c r="D152" s="176" t="s">
        <v>111</v>
      </c>
      <c r="E152" s="177" t="s">
        <v>222</v>
      </c>
      <c r="F152" s="178" t="s">
        <v>223</v>
      </c>
      <c r="G152" s="179" t="s">
        <v>157</v>
      </c>
      <c r="H152" s="180">
        <v>294.14400000000001</v>
      </c>
      <c r="I152" s="181">
        <v>13.199999999999999</v>
      </c>
      <c r="J152" s="181">
        <f>ROUND(I152*H152,2)</f>
        <v>3882.6999999999998</v>
      </c>
      <c r="K152" s="178" t="s">
        <v>115</v>
      </c>
      <c r="L152" s="37"/>
      <c r="M152" s="71" t="s">
        <v>19</v>
      </c>
      <c r="N152" s="182" t="s">
        <v>42</v>
      </c>
      <c r="O152" s="183">
        <v>0.048000000000000001</v>
      </c>
      <c r="P152" s="183">
        <f>O152*H152</f>
        <v>14.118912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AR152" s="17" t="s">
        <v>116</v>
      </c>
      <c r="AT152" s="17" t="s">
        <v>111</v>
      </c>
      <c r="AU152" s="17" t="s">
        <v>78</v>
      </c>
      <c r="AY152" s="17" t="s">
        <v>109</v>
      </c>
      <c r="BE152" s="185">
        <f>IF(N152="základní",J152,0)</f>
        <v>3882.6999999999998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76</v>
      </c>
      <c r="BK152" s="185">
        <f>ROUND(I152*H152,2)</f>
        <v>3882.6999999999998</v>
      </c>
      <c r="BL152" s="17" t="s">
        <v>116</v>
      </c>
      <c r="BM152" s="17" t="s">
        <v>224</v>
      </c>
    </row>
    <row r="153" s="1" customFormat="1" ht="22.5" customHeight="1">
      <c r="B153" s="32"/>
      <c r="C153" s="176" t="s">
        <v>225</v>
      </c>
      <c r="D153" s="176" t="s">
        <v>111</v>
      </c>
      <c r="E153" s="177" t="s">
        <v>226</v>
      </c>
      <c r="F153" s="178" t="s">
        <v>227</v>
      </c>
      <c r="G153" s="179" t="s">
        <v>157</v>
      </c>
      <c r="H153" s="180">
        <v>145.19499999999999</v>
      </c>
      <c r="I153" s="181">
        <v>78.599999999999994</v>
      </c>
      <c r="J153" s="181">
        <f>ROUND(I153*H153,2)</f>
        <v>11412.33</v>
      </c>
      <c r="K153" s="178" t="s">
        <v>115</v>
      </c>
      <c r="L153" s="37"/>
      <c r="M153" s="71" t="s">
        <v>19</v>
      </c>
      <c r="N153" s="182" t="s">
        <v>42</v>
      </c>
      <c r="O153" s="183">
        <v>0.34499999999999997</v>
      </c>
      <c r="P153" s="183">
        <f>O153*H153</f>
        <v>50.092274999999994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AR153" s="17" t="s">
        <v>116</v>
      </c>
      <c r="AT153" s="17" t="s">
        <v>111</v>
      </c>
      <c r="AU153" s="17" t="s">
        <v>78</v>
      </c>
      <c r="AY153" s="17" t="s">
        <v>109</v>
      </c>
      <c r="BE153" s="185">
        <f>IF(N153="základní",J153,0)</f>
        <v>11412.33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76</v>
      </c>
      <c r="BK153" s="185">
        <f>ROUND(I153*H153,2)</f>
        <v>11412.33</v>
      </c>
      <c r="BL153" s="17" t="s">
        <v>116</v>
      </c>
      <c r="BM153" s="17" t="s">
        <v>228</v>
      </c>
    </row>
    <row r="154" s="1" customFormat="1">
      <c r="B154" s="32"/>
      <c r="C154" s="33"/>
      <c r="D154" s="186" t="s">
        <v>118</v>
      </c>
      <c r="E154" s="33"/>
      <c r="F154" s="187" t="s">
        <v>229</v>
      </c>
      <c r="G154" s="33"/>
      <c r="H154" s="33"/>
      <c r="I154" s="33"/>
      <c r="J154" s="33"/>
      <c r="K154" s="33"/>
      <c r="L154" s="37"/>
      <c r="M154" s="188"/>
      <c r="N154" s="73"/>
      <c r="O154" s="73"/>
      <c r="P154" s="73"/>
      <c r="Q154" s="73"/>
      <c r="R154" s="73"/>
      <c r="S154" s="73"/>
      <c r="T154" s="74"/>
      <c r="AT154" s="17" t="s">
        <v>118</v>
      </c>
      <c r="AU154" s="17" t="s">
        <v>78</v>
      </c>
    </row>
    <row r="155" s="11" customFormat="1">
      <c r="B155" s="189"/>
      <c r="C155" s="190"/>
      <c r="D155" s="186" t="s">
        <v>122</v>
      </c>
      <c r="E155" s="191" t="s">
        <v>19</v>
      </c>
      <c r="F155" s="192" t="s">
        <v>230</v>
      </c>
      <c r="G155" s="190"/>
      <c r="H155" s="193">
        <v>23.532</v>
      </c>
      <c r="I155" s="190"/>
      <c r="J155" s="190"/>
      <c r="K155" s="190"/>
      <c r="L155" s="194"/>
      <c r="M155" s="195"/>
      <c r="N155" s="196"/>
      <c r="O155" s="196"/>
      <c r="P155" s="196"/>
      <c r="Q155" s="196"/>
      <c r="R155" s="196"/>
      <c r="S155" s="196"/>
      <c r="T155" s="197"/>
      <c r="AT155" s="198" t="s">
        <v>122</v>
      </c>
      <c r="AU155" s="198" t="s">
        <v>78</v>
      </c>
      <c r="AV155" s="11" t="s">
        <v>78</v>
      </c>
      <c r="AW155" s="11" t="s">
        <v>32</v>
      </c>
      <c r="AX155" s="11" t="s">
        <v>71</v>
      </c>
      <c r="AY155" s="198" t="s">
        <v>109</v>
      </c>
    </row>
    <row r="156" s="11" customFormat="1">
      <c r="B156" s="189"/>
      <c r="C156" s="190"/>
      <c r="D156" s="186" t="s">
        <v>122</v>
      </c>
      <c r="E156" s="191" t="s">
        <v>19</v>
      </c>
      <c r="F156" s="192" t="s">
        <v>231</v>
      </c>
      <c r="G156" s="190"/>
      <c r="H156" s="193">
        <v>121.663</v>
      </c>
      <c r="I156" s="190"/>
      <c r="J156" s="190"/>
      <c r="K156" s="190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122</v>
      </c>
      <c r="AU156" s="198" t="s">
        <v>78</v>
      </c>
      <c r="AV156" s="11" t="s">
        <v>78</v>
      </c>
      <c r="AW156" s="11" t="s">
        <v>32</v>
      </c>
      <c r="AX156" s="11" t="s">
        <v>71</v>
      </c>
      <c r="AY156" s="198" t="s">
        <v>109</v>
      </c>
    </row>
    <row r="157" s="12" customFormat="1">
      <c r="B157" s="199"/>
      <c r="C157" s="200"/>
      <c r="D157" s="186" t="s">
        <v>122</v>
      </c>
      <c r="E157" s="201" t="s">
        <v>19</v>
      </c>
      <c r="F157" s="202" t="s">
        <v>124</v>
      </c>
      <c r="G157" s="200"/>
      <c r="H157" s="203">
        <v>145.19499999999999</v>
      </c>
      <c r="I157" s="200"/>
      <c r="J157" s="200"/>
      <c r="K157" s="200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122</v>
      </c>
      <c r="AU157" s="208" t="s">
        <v>78</v>
      </c>
      <c r="AV157" s="12" t="s">
        <v>116</v>
      </c>
      <c r="AW157" s="12" t="s">
        <v>32</v>
      </c>
      <c r="AX157" s="12" t="s">
        <v>76</v>
      </c>
      <c r="AY157" s="208" t="s">
        <v>109</v>
      </c>
    </row>
    <row r="158" s="1" customFormat="1" ht="22.5" customHeight="1">
      <c r="B158" s="32"/>
      <c r="C158" s="176" t="s">
        <v>7</v>
      </c>
      <c r="D158" s="176" t="s">
        <v>111</v>
      </c>
      <c r="E158" s="177" t="s">
        <v>232</v>
      </c>
      <c r="F158" s="178" t="s">
        <v>233</v>
      </c>
      <c r="G158" s="179" t="s">
        <v>157</v>
      </c>
      <c r="H158" s="180">
        <v>168.553</v>
      </c>
      <c r="I158" s="181">
        <v>230</v>
      </c>
      <c r="J158" s="181">
        <f>ROUND(I158*H158,2)</f>
        <v>38767.190000000002</v>
      </c>
      <c r="K158" s="178" t="s">
        <v>115</v>
      </c>
      <c r="L158" s="37"/>
      <c r="M158" s="71" t="s">
        <v>19</v>
      </c>
      <c r="N158" s="182" t="s">
        <v>42</v>
      </c>
      <c r="O158" s="183">
        <v>0.083000000000000004</v>
      </c>
      <c r="P158" s="183">
        <f>O158*H158</f>
        <v>13.989899000000001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AR158" s="17" t="s">
        <v>116</v>
      </c>
      <c r="AT158" s="17" t="s">
        <v>111</v>
      </c>
      <c r="AU158" s="17" t="s">
        <v>78</v>
      </c>
      <c r="AY158" s="17" t="s">
        <v>109</v>
      </c>
      <c r="BE158" s="185">
        <f>IF(N158="základní",J158,0)</f>
        <v>38767.190000000002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76</v>
      </c>
      <c r="BK158" s="185">
        <f>ROUND(I158*H158,2)</f>
        <v>38767.190000000002</v>
      </c>
      <c r="BL158" s="17" t="s">
        <v>116</v>
      </c>
      <c r="BM158" s="17" t="s">
        <v>234</v>
      </c>
    </row>
    <row r="159" s="1" customFormat="1">
      <c r="B159" s="32"/>
      <c r="C159" s="33"/>
      <c r="D159" s="186" t="s">
        <v>118</v>
      </c>
      <c r="E159" s="33"/>
      <c r="F159" s="187" t="s">
        <v>235</v>
      </c>
      <c r="G159" s="33"/>
      <c r="H159" s="33"/>
      <c r="I159" s="33"/>
      <c r="J159" s="33"/>
      <c r="K159" s="33"/>
      <c r="L159" s="37"/>
      <c r="M159" s="188"/>
      <c r="N159" s="73"/>
      <c r="O159" s="73"/>
      <c r="P159" s="73"/>
      <c r="Q159" s="73"/>
      <c r="R159" s="73"/>
      <c r="S159" s="73"/>
      <c r="T159" s="74"/>
      <c r="AT159" s="17" t="s">
        <v>118</v>
      </c>
      <c r="AU159" s="17" t="s">
        <v>78</v>
      </c>
    </row>
    <row r="160" s="11" customFormat="1">
      <c r="B160" s="189"/>
      <c r="C160" s="190"/>
      <c r="D160" s="186" t="s">
        <v>122</v>
      </c>
      <c r="E160" s="191" t="s">
        <v>19</v>
      </c>
      <c r="F160" s="192" t="s">
        <v>236</v>
      </c>
      <c r="G160" s="190"/>
      <c r="H160" s="193">
        <v>115.928</v>
      </c>
      <c r="I160" s="190"/>
      <c r="J160" s="190"/>
      <c r="K160" s="190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122</v>
      </c>
      <c r="AU160" s="198" t="s">
        <v>78</v>
      </c>
      <c r="AV160" s="11" t="s">
        <v>78</v>
      </c>
      <c r="AW160" s="11" t="s">
        <v>32</v>
      </c>
      <c r="AX160" s="11" t="s">
        <v>71</v>
      </c>
      <c r="AY160" s="198" t="s">
        <v>109</v>
      </c>
    </row>
    <row r="161" s="11" customFormat="1">
      <c r="B161" s="189"/>
      <c r="C161" s="190"/>
      <c r="D161" s="186" t="s">
        <v>122</v>
      </c>
      <c r="E161" s="191" t="s">
        <v>19</v>
      </c>
      <c r="F161" s="192" t="s">
        <v>237</v>
      </c>
      <c r="G161" s="190"/>
      <c r="H161" s="193">
        <v>1.175</v>
      </c>
      <c r="I161" s="190"/>
      <c r="J161" s="190"/>
      <c r="K161" s="190"/>
      <c r="L161" s="194"/>
      <c r="M161" s="195"/>
      <c r="N161" s="196"/>
      <c r="O161" s="196"/>
      <c r="P161" s="196"/>
      <c r="Q161" s="196"/>
      <c r="R161" s="196"/>
      <c r="S161" s="196"/>
      <c r="T161" s="197"/>
      <c r="AT161" s="198" t="s">
        <v>122</v>
      </c>
      <c r="AU161" s="198" t="s">
        <v>78</v>
      </c>
      <c r="AV161" s="11" t="s">
        <v>78</v>
      </c>
      <c r="AW161" s="11" t="s">
        <v>32</v>
      </c>
      <c r="AX161" s="11" t="s">
        <v>71</v>
      </c>
      <c r="AY161" s="198" t="s">
        <v>109</v>
      </c>
    </row>
    <row r="162" s="14" customFormat="1">
      <c r="B162" s="218"/>
      <c r="C162" s="219"/>
      <c r="D162" s="186" t="s">
        <v>122</v>
      </c>
      <c r="E162" s="220" t="s">
        <v>19</v>
      </c>
      <c r="F162" s="221" t="s">
        <v>238</v>
      </c>
      <c r="G162" s="219"/>
      <c r="H162" s="222">
        <v>117.10299999999999</v>
      </c>
      <c r="I162" s="219"/>
      <c r="J162" s="219"/>
      <c r="K162" s="219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122</v>
      </c>
      <c r="AU162" s="227" t="s">
        <v>78</v>
      </c>
      <c r="AV162" s="14" t="s">
        <v>129</v>
      </c>
      <c r="AW162" s="14" t="s">
        <v>32</v>
      </c>
      <c r="AX162" s="14" t="s">
        <v>71</v>
      </c>
      <c r="AY162" s="227" t="s">
        <v>109</v>
      </c>
    </row>
    <row r="163" s="11" customFormat="1">
      <c r="B163" s="189"/>
      <c r="C163" s="190"/>
      <c r="D163" s="186" t="s">
        <v>122</v>
      </c>
      <c r="E163" s="191" t="s">
        <v>19</v>
      </c>
      <c r="F163" s="192" t="s">
        <v>239</v>
      </c>
      <c r="G163" s="190"/>
      <c r="H163" s="193">
        <v>16.640000000000001</v>
      </c>
      <c r="I163" s="190"/>
      <c r="J163" s="190"/>
      <c r="K163" s="190"/>
      <c r="L163" s="194"/>
      <c r="M163" s="195"/>
      <c r="N163" s="196"/>
      <c r="O163" s="196"/>
      <c r="P163" s="196"/>
      <c r="Q163" s="196"/>
      <c r="R163" s="196"/>
      <c r="S163" s="196"/>
      <c r="T163" s="197"/>
      <c r="AT163" s="198" t="s">
        <v>122</v>
      </c>
      <c r="AU163" s="198" t="s">
        <v>78</v>
      </c>
      <c r="AV163" s="11" t="s">
        <v>78</v>
      </c>
      <c r="AW163" s="11" t="s">
        <v>32</v>
      </c>
      <c r="AX163" s="11" t="s">
        <v>71</v>
      </c>
      <c r="AY163" s="198" t="s">
        <v>109</v>
      </c>
    </row>
    <row r="164" s="11" customFormat="1">
      <c r="B164" s="189"/>
      <c r="C164" s="190"/>
      <c r="D164" s="186" t="s">
        <v>122</v>
      </c>
      <c r="E164" s="191" t="s">
        <v>19</v>
      </c>
      <c r="F164" s="192" t="s">
        <v>240</v>
      </c>
      <c r="G164" s="190"/>
      <c r="H164" s="193">
        <v>9.0850000000000009</v>
      </c>
      <c r="I164" s="190"/>
      <c r="J164" s="190"/>
      <c r="K164" s="190"/>
      <c r="L164" s="194"/>
      <c r="M164" s="195"/>
      <c r="N164" s="196"/>
      <c r="O164" s="196"/>
      <c r="P164" s="196"/>
      <c r="Q164" s="196"/>
      <c r="R164" s="196"/>
      <c r="S164" s="196"/>
      <c r="T164" s="197"/>
      <c r="AT164" s="198" t="s">
        <v>122</v>
      </c>
      <c r="AU164" s="198" t="s">
        <v>78</v>
      </c>
      <c r="AV164" s="11" t="s">
        <v>78</v>
      </c>
      <c r="AW164" s="11" t="s">
        <v>32</v>
      </c>
      <c r="AX164" s="11" t="s">
        <v>71</v>
      </c>
      <c r="AY164" s="198" t="s">
        <v>109</v>
      </c>
    </row>
    <row r="165" s="14" customFormat="1">
      <c r="B165" s="218"/>
      <c r="C165" s="219"/>
      <c r="D165" s="186" t="s">
        <v>122</v>
      </c>
      <c r="E165" s="220" t="s">
        <v>19</v>
      </c>
      <c r="F165" s="221" t="s">
        <v>241</v>
      </c>
      <c r="G165" s="219"/>
      <c r="H165" s="222">
        <v>25.725000000000001</v>
      </c>
      <c r="I165" s="219"/>
      <c r="J165" s="219"/>
      <c r="K165" s="219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122</v>
      </c>
      <c r="AU165" s="227" t="s">
        <v>78</v>
      </c>
      <c r="AV165" s="14" t="s">
        <v>129</v>
      </c>
      <c r="AW165" s="14" t="s">
        <v>32</v>
      </c>
      <c r="AX165" s="14" t="s">
        <v>71</v>
      </c>
      <c r="AY165" s="227" t="s">
        <v>109</v>
      </c>
    </row>
    <row r="166" s="11" customFormat="1">
      <c r="B166" s="189"/>
      <c r="C166" s="190"/>
      <c r="D166" s="186" t="s">
        <v>122</v>
      </c>
      <c r="E166" s="191" t="s">
        <v>19</v>
      </c>
      <c r="F166" s="192" t="s">
        <v>242</v>
      </c>
      <c r="G166" s="190"/>
      <c r="H166" s="193">
        <v>25.725000000000001</v>
      </c>
      <c r="I166" s="190"/>
      <c r="J166" s="190"/>
      <c r="K166" s="190"/>
      <c r="L166" s="194"/>
      <c r="M166" s="195"/>
      <c r="N166" s="196"/>
      <c r="O166" s="196"/>
      <c r="P166" s="196"/>
      <c r="Q166" s="196"/>
      <c r="R166" s="196"/>
      <c r="S166" s="196"/>
      <c r="T166" s="197"/>
      <c r="AT166" s="198" t="s">
        <v>122</v>
      </c>
      <c r="AU166" s="198" t="s">
        <v>78</v>
      </c>
      <c r="AV166" s="11" t="s">
        <v>78</v>
      </c>
      <c r="AW166" s="11" t="s">
        <v>32</v>
      </c>
      <c r="AX166" s="11" t="s">
        <v>71</v>
      </c>
      <c r="AY166" s="198" t="s">
        <v>109</v>
      </c>
    </row>
    <row r="167" s="12" customFormat="1">
      <c r="B167" s="199"/>
      <c r="C167" s="200"/>
      <c r="D167" s="186" t="s">
        <v>122</v>
      </c>
      <c r="E167" s="201" t="s">
        <v>19</v>
      </c>
      <c r="F167" s="202" t="s">
        <v>124</v>
      </c>
      <c r="G167" s="200"/>
      <c r="H167" s="203">
        <v>168.553</v>
      </c>
      <c r="I167" s="200"/>
      <c r="J167" s="200"/>
      <c r="K167" s="200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122</v>
      </c>
      <c r="AU167" s="208" t="s">
        <v>78</v>
      </c>
      <c r="AV167" s="12" t="s">
        <v>116</v>
      </c>
      <c r="AW167" s="12" t="s">
        <v>32</v>
      </c>
      <c r="AX167" s="12" t="s">
        <v>76</v>
      </c>
      <c r="AY167" s="208" t="s">
        <v>109</v>
      </c>
    </row>
    <row r="168" s="1" customFormat="1" ht="16.5" customHeight="1">
      <c r="B168" s="32"/>
      <c r="C168" s="176" t="s">
        <v>243</v>
      </c>
      <c r="D168" s="176" t="s">
        <v>111</v>
      </c>
      <c r="E168" s="177" t="s">
        <v>244</v>
      </c>
      <c r="F168" s="178" t="s">
        <v>245</v>
      </c>
      <c r="G168" s="179" t="s">
        <v>157</v>
      </c>
      <c r="H168" s="180">
        <v>25.725000000000001</v>
      </c>
      <c r="I168" s="181">
        <v>169</v>
      </c>
      <c r="J168" s="181">
        <f>ROUND(I168*H168,2)</f>
        <v>4347.5299999999997</v>
      </c>
      <c r="K168" s="178" t="s">
        <v>115</v>
      </c>
      <c r="L168" s="37"/>
      <c r="M168" s="71" t="s">
        <v>19</v>
      </c>
      <c r="N168" s="182" t="s">
        <v>42</v>
      </c>
      <c r="O168" s="183">
        <v>0.65200000000000002</v>
      </c>
      <c r="P168" s="183">
        <f>O168*H168</f>
        <v>16.7727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AR168" s="17" t="s">
        <v>116</v>
      </c>
      <c r="AT168" s="17" t="s">
        <v>111</v>
      </c>
      <c r="AU168" s="17" t="s">
        <v>78</v>
      </c>
      <c r="AY168" s="17" t="s">
        <v>109</v>
      </c>
      <c r="BE168" s="185">
        <f>IF(N168="základní",J168,0)</f>
        <v>4347.5299999999997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76</v>
      </c>
      <c r="BK168" s="185">
        <f>ROUND(I168*H168,2)</f>
        <v>4347.5299999999997</v>
      </c>
      <c r="BL168" s="17" t="s">
        <v>116</v>
      </c>
      <c r="BM168" s="17" t="s">
        <v>246</v>
      </c>
    </row>
    <row r="169" s="1" customFormat="1">
      <c r="B169" s="32"/>
      <c r="C169" s="33"/>
      <c r="D169" s="186" t="s">
        <v>118</v>
      </c>
      <c r="E169" s="33"/>
      <c r="F169" s="187" t="s">
        <v>247</v>
      </c>
      <c r="G169" s="33"/>
      <c r="H169" s="33"/>
      <c r="I169" s="33"/>
      <c r="J169" s="33"/>
      <c r="K169" s="33"/>
      <c r="L169" s="37"/>
      <c r="M169" s="188"/>
      <c r="N169" s="73"/>
      <c r="O169" s="73"/>
      <c r="P169" s="73"/>
      <c r="Q169" s="73"/>
      <c r="R169" s="73"/>
      <c r="S169" s="73"/>
      <c r="T169" s="74"/>
      <c r="AT169" s="17" t="s">
        <v>118</v>
      </c>
      <c r="AU169" s="17" t="s">
        <v>78</v>
      </c>
    </row>
    <row r="170" s="11" customFormat="1">
      <c r="B170" s="189"/>
      <c r="C170" s="190"/>
      <c r="D170" s="186" t="s">
        <v>122</v>
      </c>
      <c r="E170" s="191" t="s">
        <v>19</v>
      </c>
      <c r="F170" s="192" t="s">
        <v>248</v>
      </c>
      <c r="G170" s="190"/>
      <c r="H170" s="193">
        <v>25.725000000000001</v>
      </c>
      <c r="I170" s="190"/>
      <c r="J170" s="190"/>
      <c r="K170" s="190"/>
      <c r="L170" s="194"/>
      <c r="M170" s="195"/>
      <c r="N170" s="196"/>
      <c r="O170" s="196"/>
      <c r="P170" s="196"/>
      <c r="Q170" s="196"/>
      <c r="R170" s="196"/>
      <c r="S170" s="196"/>
      <c r="T170" s="197"/>
      <c r="AT170" s="198" t="s">
        <v>122</v>
      </c>
      <c r="AU170" s="198" t="s">
        <v>78</v>
      </c>
      <c r="AV170" s="11" t="s">
        <v>78</v>
      </c>
      <c r="AW170" s="11" t="s">
        <v>32</v>
      </c>
      <c r="AX170" s="11" t="s">
        <v>76</v>
      </c>
      <c r="AY170" s="198" t="s">
        <v>109</v>
      </c>
    </row>
    <row r="171" s="1" customFormat="1" ht="16.5" customHeight="1">
      <c r="B171" s="32"/>
      <c r="C171" s="176" t="s">
        <v>249</v>
      </c>
      <c r="D171" s="176" t="s">
        <v>111</v>
      </c>
      <c r="E171" s="177" t="s">
        <v>250</v>
      </c>
      <c r="F171" s="178" t="s">
        <v>251</v>
      </c>
      <c r="G171" s="179" t="s">
        <v>157</v>
      </c>
      <c r="H171" s="180">
        <v>142.828</v>
      </c>
      <c r="I171" s="181">
        <v>15.1</v>
      </c>
      <c r="J171" s="181">
        <f>ROUND(I171*H171,2)</f>
        <v>2156.6999999999998</v>
      </c>
      <c r="K171" s="178" t="s">
        <v>115</v>
      </c>
      <c r="L171" s="37"/>
      <c r="M171" s="71" t="s">
        <v>19</v>
      </c>
      <c r="N171" s="182" t="s">
        <v>42</v>
      </c>
      <c r="O171" s="183">
        <v>0.0089999999999999993</v>
      </c>
      <c r="P171" s="183">
        <f>O171*H171</f>
        <v>1.285452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AR171" s="17" t="s">
        <v>116</v>
      </c>
      <c r="AT171" s="17" t="s">
        <v>111</v>
      </c>
      <c r="AU171" s="17" t="s">
        <v>78</v>
      </c>
      <c r="AY171" s="17" t="s">
        <v>109</v>
      </c>
      <c r="BE171" s="185">
        <f>IF(N171="základní",J171,0)</f>
        <v>2156.6999999999998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76</v>
      </c>
      <c r="BK171" s="185">
        <f>ROUND(I171*H171,2)</f>
        <v>2156.6999999999998</v>
      </c>
      <c r="BL171" s="17" t="s">
        <v>116</v>
      </c>
      <c r="BM171" s="17" t="s">
        <v>252</v>
      </c>
    </row>
    <row r="172" s="1" customFormat="1">
      <c r="B172" s="32"/>
      <c r="C172" s="33"/>
      <c r="D172" s="186" t="s">
        <v>118</v>
      </c>
      <c r="E172" s="33"/>
      <c r="F172" s="187" t="s">
        <v>253</v>
      </c>
      <c r="G172" s="33"/>
      <c r="H172" s="33"/>
      <c r="I172" s="33"/>
      <c r="J172" s="33"/>
      <c r="K172" s="33"/>
      <c r="L172" s="37"/>
      <c r="M172" s="188"/>
      <c r="N172" s="73"/>
      <c r="O172" s="73"/>
      <c r="P172" s="73"/>
      <c r="Q172" s="73"/>
      <c r="R172" s="73"/>
      <c r="S172" s="73"/>
      <c r="T172" s="74"/>
      <c r="AT172" s="17" t="s">
        <v>118</v>
      </c>
      <c r="AU172" s="17" t="s">
        <v>78</v>
      </c>
    </row>
    <row r="173" s="11" customFormat="1">
      <c r="B173" s="189"/>
      <c r="C173" s="190"/>
      <c r="D173" s="186" t="s">
        <v>122</v>
      </c>
      <c r="E173" s="191" t="s">
        <v>19</v>
      </c>
      <c r="F173" s="192" t="s">
        <v>254</v>
      </c>
      <c r="G173" s="190"/>
      <c r="H173" s="193">
        <v>117.10299999999999</v>
      </c>
      <c r="I173" s="190"/>
      <c r="J173" s="190"/>
      <c r="K173" s="190"/>
      <c r="L173" s="194"/>
      <c r="M173" s="195"/>
      <c r="N173" s="196"/>
      <c r="O173" s="196"/>
      <c r="P173" s="196"/>
      <c r="Q173" s="196"/>
      <c r="R173" s="196"/>
      <c r="S173" s="196"/>
      <c r="T173" s="197"/>
      <c r="AT173" s="198" t="s">
        <v>122</v>
      </c>
      <c r="AU173" s="198" t="s">
        <v>78</v>
      </c>
      <c r="AV173" s="11" t="s">
        <v>78</v>
      </c>
      <c r="AW173" s="11" t="s">
        <v>32</v>
      </c>
      <c r="AX173" s="11" t="s">
        <v>71</v>
      </c>
      <c r="AY173" s="198" t="s">
        <v>109</v>
      </c>
    </row>
    <row r="174" s="11" customFormat="1">
      <c r="B174" s="189"/>
      <c r="C174" s="190"/>
      <c r="D174" s="186" t="s">
        <v>122</v>
      </c>
      <c r="E174" s="191" t="s">
        <v>19</v>
      </c>
      <c r="F174" s="192" t="s">
        <v>255</v>
      </c>
      <c r="G174" s="190"/>
      <c r="H174" s="193">
        <v>25.725000000000001</v>
      </c>
      <c r="I174" s="190"/>
      <c r="J174" s="190"/>
      <c r="K174" s="190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122</v>
      </c>
      <c r="AU174" s="198" t="s">
        <v>78</v>
      </c>
      <c r="AV174" s="11" t="s">
        <v>78</v>
      </c>
      <c r="AW174" s="11" t="s">
        <v>32</v>
      </c>
      <c r="AX174" s="11" t="s">
        <v>71</v>
      </c>
      <c r="AY174" s="198" t="s">
        <v>109</v>
      </c>
    </row>
    <row r="175" s="12" customFormat="1">
      <c r="B175" s="199"/>
      <c r="C175" s="200"/>
      <c r="D175" s="186" t="s">
        <v>122</v>
      </c>
      <c r="E175" s="201" t="s">
        <v>19</v>
      </c>
      <c r="F175" s="202" t="s">
        <v>256</v>
      </c>
      <c r="G175" s="200"/>
      <c r="H175" s="203">
        <v>142.828</v>
      </c>
      <c r="I175" s="200"/>
      <c r="J175" s="200"/>
      <c r="K175" s="200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122</v>
      </c>
      <c r="AU175" s="208" t="s">
        <v>78</v>
      </c>
      <c r="AV175" s="12" t="s">
        <v>116</v>
      </c>
      <c r="AW175" s="12" t="s">
        <v>32</v>
      </c>
      <c r="AX175" s="12" t="s">
        <v>76</v>
      </c>
      <c r="AY175" s="208" t="s">
        <v>109</v>
      </c>
    </row>
    <row r="176" s="1" customFormat="1" ht="22.5" customHeight="1">
      <c r="B176" s="32"/>
      <c r="C176" s="176" t="s">
        <v>257</v>
      </c>
      <c r="D176" s="176" t="s">
        <v>111</v>
      </c>
      <c r="E176" s="177" t="s">
        <v>258</v>
      </c>
      <c r="F176" s="178" t="s">
        <v>259</v>
      </c>
      <c r="G176" s="179" t="s">
        <v>260</v>
      </c>
      <c r="H176" s="180">
        <v>257.08999999999997</v>
      </c>
      <c r="I176" s="181">
        <v>0</v>
      </c>
      <c r="J176" s="181">
        <f>ROUND(I176*H176,2)</f>
        <v>0</v>
      </c>
      <c r="K176" s="178" t="s">
        <v>115</v>
      </c>
      <c r="L176" s="37"/>
      <c r="M176" s="71" t="s">
        <v>19</v>
      </c>
      <c r="N176" s="182" t="s">
        <v>42</v>
      </c>
      <c r="O176" s="183">
        <v>0</v>
      </c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AR176" s="17" t="s">
        <v>116</v>
      </c>
      <c r="AT176" s="17" t="s">
        <v>111</v>
      </c>
      <c r="AU176" s="17" t="s">
        <v>78</v>
      </c>
      <c r="AY176" s="17" t="s">
        <v>109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76</v>
      </c>
      <c r="BK176" s="185">
        <f>ROUND(I176*H176,2)</f>
        <v>0</v>
      </c>
      <c r="BL176" s="17" t="s">
        <v>116</v>
      </c>
      <c r="BM176" s="17" t="s">
        <v>261</v>
      </c>
    </row>
    <row r="177" s="1" customFormat="1">
      <c r="B177" s="32"/>
      <c r="C177" s="33"/>
      <c r="D177" s="186" t="s">
        <v>118</v>
      </c>
      <c r="E177" s="33"/>
      <c r="F177" s="187" t="s">
        <v>262</v>
      </c>
      <c r="G177" s="33"/>
      <c r="H177" s="33"/>
      <c r="I177" s="33"/>
      <c r="J177" s="33"/>
      <c r="K177" s="33"/>
      <c r="L177" s="37"/>
      <c r="M177" s="188"/>
      <c r="N177" s="73"/>
      <c r="O177" s="73"/>
      <c r="P177" s="73"/>
      <c r="Q177" s="73"/>
      <c r="R177" s="73"/>
      <c r="S177" s="73"/>
      <c r="T177" s="74"/>
      <c r="AT177" s="17" t="s">
        <v>118</v>
      </c>
      <c r="AU177" s="17" t="s">
        <v>78</v>
      </c>
    </row>
    <row r="178" s="11" customFormat="1">
      <c r="B178" s="189"/>
      <c r="C178" s="190"/>
      <c r="D178" s="186" t="s">
        <v>122</v>
      </c>
      <c r="E178" s="191" t="s">
        <v>19</v>
      </c>
      <c r="F178" s="192" t="s">
        <v>263</v>
      </c>
      <c r="G178" s="190"/>
      <c r="H178" s="193">
        <v>257.08999999999997</v>
      </c>
      <c r="I178" s="190"/>
      <c r="J178" s="190"/>
      <c r="K178" s="190"/>
      <c r="L178" s="194"/>
      <c r="M178" s="195"/>
      <c r="N178" s="196"/>
      <c r="O178" s="196"/>
      <c r="P178" s="196"/>
      <c r="Q178" s="196"/>
      <c r="R178" s="196"/>
      <c r="S178" s="196"/>
      <c r="T178" s="197"/>
      <c r="AT178" s="198" t="s">
        <v>122</v>
      </c>
      <c r="AU178" s="198" t="s">
        <v>78</v>
      </c>
      <c r="AV178" s="11" t="s">
        <v>78</v>
      </c>
      <c r="AW178" s="11" t="s">
        <v>32</v>
      </c>
      <c r="AX178" s="11" t="s">
        <v>76</v>
      </c>
      <c r="AY178" s="198" t="s">
        <v>109</v>
      </c>
    </row>
    <row r="179" s="1" customFormat="1" ht="22.5" customHeight="1">
      <c r="B179" s="32"/>
      <c r="C179" s="176" t="s">
        <v>264</v>
      </c>
      <c r="D179" s="176" t="s">
        <v>111</v>
      </c>
      <c r="E179" s="177" t="s">
        <v>265</v>
      </c>
      <c r="F179" s="178" t="s">
        <v>266</v>
      </c>
      <c r="G179" s="179" t="s">
        <v>157</v>
      </c>
      <c r="H179" s="180">
        <v>420.36599999999999</v>
      </c>
      <c r="I179" s="181">
        <v>83.799999999999997</v>
      </c>
      <c r="J179" s="181">
        <f>ROUND(I179*H179,2)</f>
        <v>35226.669999999998</v>
      </c>
      <c r="K179" s="178" t="s">
        <v>115</v>
      </c>
      <c r="L179" s="37"/>
      <c r="M179" s="71" t="s">
        <v>19</v>
      </c>
      <c r="N179" s="182" t="s">
        <v>42</v>
      </c>
      <c r="O179" s="183">
        <v>0.29899999999999999</v>
      </c>
      <c r="P179" s="183">
        <f>O179*H179</f>
        <v>125.68943399999999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AR179" s="17" t="s">
        <v>116</v>
      </c>
      <c r="AT179" s="17" t="s">
        <v>111</v>
      </c>
      <c r="AU179" s="17" t="s">
        <v>78</v>
      </c>
      <c r="AY179" s="17" t="s">
        <v>109</v>
      </c>
      <c r="BE179" s="185">
        <f>IF(N179="základní",J179,0)</f>
        <v>35226.669999999998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76</v>
      </c>
      <c r="BK179" s="185">
        <f>ROUND(I179*H179,2)</f>
        <v>35226.669999999998</v>
      </c>
      <c r="BL179" s="17" t="s">
        <v>116</v>
      </c>
      <c r="BM179" s="17" t="s">
        <v>267</v>
      </c>
    </row>
    <row r="180" s="1" customFormat="1">
      <c r="B180" s="32"/>
      <c r="C180" s="33"/>
      <c r="D180" s="186" t="s">
        <v>118</v>
      </c>
      <c r="E180" s="33"/>
      <c r="F180" s="187" t="s">
        <v>268</v>
      </c>
      <c r="G180" s="33"/>
      <c r="H180" s="33"/>
      <c r="I180" s="33"/>
      <c r="J180" s="33"/>
      <c r="K180" s="33"/>
      <c r="L180" s="37"/>
      <c r="M180" s="188"/>
      <c r="N180" s="73"/>
      <c r="O180" s="73"/>
      <c r="P180" s="73"/>
      <c r="Q180" s="73"/>
      <c r="R180" s="73"/>
      <c r="S180" s="73"/>
      <c r="T180" s="74"/>
      <c r="AT180" s="17" t="s">
        <v>118</v>
      </c>
      <c r="AU180" s="17" t="s">
        <v>78</v>
      </c>
    </row>
    <row r="181" s="11" customFormat="1">
      <c r="B181" s="189"/>
      <c r="C181" s="190"/>
      <c r="D181" s="186" t="s">
        <v>122</v>
      </c>
      <c r="E181" s="191" t="s">
        <v>19</v>
      </c>
      <c r="F181" s="192" t="s">
        <v>269</v>
      </c>
      <c r="G181" s="190"/>
      <c r="H181" s="193">
        <v>537.46900000000005</v>
      </c>
      <c r="I181" s="190"/>
      <c r="J181" s="190"/>
      <c r="K181" s="190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122</v>
      </c>
      <c r="AU181" s="198" t="s">
        <v>78</v>
      </c>
      <c r="AV181" s="11" t="s">
        <v>78</v>
      </c>
      <c r="AW181" s="11" t="s">
        <v>32</v>
      </c>
      <c r="AX181" s="11" t="s">
        <v>71</v>
      </c>
      <c r="AY181" s="198" t="s">
        <v>109</v>
      </c>
    </row>
    <row r="182" s="11" customFormat="1">
      <c r="B182" s="189"/>
      <c r="C182" s="190"/>
      <c r="D182" s="186" t="s">
        <v>122</v>
      </c>
      <c r="E182" s="191" t="s">
        <v>19</v>
      </c>
      <c r="F182" s="192" t="s">
        <v>270</v>
      </c>
      <c r="G182" s="190"/>
      <c r="H182" s="193">
        <v>-115.928</v>
      </c>
      <c r="I182" s="190"/>
      <c r="J182" s="190"/>
      <c r="K182" s="190"/>
      <c r="L182" s="194"/>
      <c r="M182" s="195"/>
      <c r="N182" s="196"/>
      <c r="O182" s="196"/>
      <c r="P182" s="196"/>
      <c r="Q182" s="196"/>
      <c r="R182" s="196"/>
      <c r="S182" s="196"/>
      <c r="T182" s="197"/>
      <c r="AT182" s="198" t="s">
        <v>122</v>
      </c>
      <c r="AU182" s="198" t="s">
        <v>78</v>
      </c>
      <c r="AV182" s="11" t="s">
        <v>78</v>
      </c>
      <c r="AW182" s="11" t="s">
        <v>32</v>
      </c>
      <c r="AX182" s="11" t="s">
        <v>71</v>
      </c>
      <c r="AY182" s="198" t="s">
        <v>109</v>
      </c>
    </row>
    <row r="183" s="11" customFormat="1">
      <c r="B183" s="189"/>
      <c r="C183" s="190"/>
      <c r="D183" s="186" t="s">
        <v>122</v>
      </c>
      <c r="E183" s="191" t="s">
        <v>19</v>
      </c>
      <c r="F183" s="192" t="s">
        <v>271</v>
      </c>
      <c r="G183" s="190"/>
      <c r="H183" s="193">
        <v>-1.175</v>
      </c>
      <c r="I183" s="190"/>
      <c r="J183" s="190"/>
      <c r="K183" s="190"/>
      <c r="L183" s="194"/>
      <c r="M183" s="195"/>
      <c r="N183" s="196"/>
      <c r="O183" s="196"/>
      <c r="P183" s="196"/>
      <c r="Q183" s="196"/>
      <c r="R183" s="196"/>
      <c r="S183" s="196"/>
      <c r="T183" s="197"/>
      <c r="AT183" s="198" t="s">
        <v>122</v>
      </c>
      <c r="AU183" s="198" t="s">
        <v>78</v>
      </c>
      <c r="AV183" s="11" t="s">
        <v>78</v>
      </c>
      <c r="AW183" s="11" t="s">
        <v>32</v>
      </c>
      <c r="AX183" s="11" t="s">
        <v>71</v>
      </c>
      <c r="AY183" s="198" t="s">
        <v>109</v>
      </c>
    </row>
    <row r="184" s="12" customFormat="1">
      <c r="B184" s="199"/>
      <c r="C184" s="200"/>
      <c r="D184" s="186" t="s">
        <v>122</v>
      </c>
      <c r="E184" s="201" t="s">
        <v>19</v>
      </c>
      <c r="F184" s="202" t="s">
        <v>124</v>
      </c>
      <c r="G184" s="200"/>
      <c r="H184" s="203">
        <v>420.36599999999999</v>
      </c>
      <c r="I184" s="200"/>
      <c r="J184" s="200"/>
      <c r="K184" s="200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122</v>
      </c>
      <c r="AU184" s="208" t="s">
        <v>78</v>
      </c>
      <c r="AV184" s="12" t="s">
        <v>116</v>
      </c>
      <c r="AW184" s="12" t="s">
        <v>32</v>
      </c>
      <c r="AX184" s="12" t="s">
        <v>76</v>
      </c>
      <c r="AY184" s="208" t="s">
        <v>109</v>
      </c>
    </row>
    <row r="185" s="1" customFormat="1" ht="16.5" customHeight="1">
      <c r="B185" s="32"/>
      <c r="C185" s="228" t="s">
        <v>272</v>
      </c>
      <c r="D185" s="228" t="s">
        <v>273</v>
      </c>
      <c r="E185" s="229" t="s">
        <v>274</v>
      </c>
      <c r="F185" s="230" t="s">
        <v>275</v>
      </c>
      <c r="G185" s="231" t="s">
        <v>260</v>
      </c>
      <c r="H185" s="232">
        <v>48.878</v>
      </c>
      <c r="I185" s="233">
        <v>200</v>
      </c>
      <c r="J185" s="233">
        <f>ROUND(I185*H185,2)</f>
        <v>9775.6000000000004</v>
      </c>
      <c r="K185" s="230" t="s">
        <v>115</v>
      </c>
      <c r="L185" s="234"/>
      <c r="M185" s="235" t="s">
        <v>19</v>
      </c>
      <c r="N185" s="236" t="s">
        <v>42</v>
      </c>
      <c r="O185" s="183">
        <v>0</v>
      </c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AR185" s="17" t="s">
        <v>161</v>
      </c>
      <c r="AT185" s="17" t="s">
        <v>273</v>
      </c>
      <c r="AU185" s="17" t="s">
        <v>78</v>
      </c>
      <c r="AY185" s="17" t="s">
        <v>109</v>
      </c>
      <c r="BE185" s="185">
        <f>IF(N185="základní",J185,0)</f>
        <v>9775.6000000000004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76</v>
      </c>
      <c r="BK185" s="185">
        <f>ROUND(I185*H185,2)</f>
        <v>9775.6000000000004</v>
      </c>
      <c r="BL185" s="17" t="s">
        <v>116</v>
      </c>
      <c r="BM185" s="17" t="s">
        <v>276</v>
      </c>
    </row>
    <row r="186" s="11" customFormat="1">
      <c r="B186" s="189"/>
      <c r="C186" s="190"/>
      <c r="D186" s="186" t="s">
        <v>122</v>
      </c>
      <c r="E186" s="191" t="s">
        <v>19</v>
      </c>
      <c r="F186" s="192" t="s">
        <v>239</v>
      </c>
      <c r="G186" s="190"/>
      <c r="H186" s="193">
        <v>16.640000000000001</v>
      </c>
      <c r="I186" s="190"/>
      <c r="J186" s="190"/>
      <c r="K186" s="190"/>
      <c r="L186" s="194"/>
      <c r="M186" s="195"/>
      <c r="N186" s="196"/>
      <c r="O186" s="196"/>
      <c r="P186" s="196"/>
      <c r="Q186" s="196"/>
      <c r="R186" s="196"/>
      <c r="S186" s="196"/>
      <c r="T186" s="197"/>
      <c r="AT186" s="198" t="s">
        <v>122</v>
      </c>
      <c r="AU186" s="198" t="s">
        <v>78</v>
      </c>
      <c r="AV186" s="11" t="s">
        <v>78</v>
      </c>
      <c r="AW186" s="11" t="s">
        <v>32</v>
      </c>
      <c r="AX186" s="11" t="s">
        <v>71</v>
      </c>
      <c r="AY186" s="198" t="s">
        <v>109</v>
      </c>
    </row>
    <row r="187" s="11" customFormat="1">
      <c r="B187" s="189"/>
      <c r="C187" s="190"/>
      <c r="D187" s="186" t="s">
        <v>122</v>
      </c>
      <c r="E187" s="191" t="s">
        <v>19</v>
      </c>
      <c r="F187" s="192" t="s">
        <v>240</v>
      </c>
      <c r="G187" s="190"/>
      <c r="H187" s="193">
        <v>9.0850000000000009</v>
      </c>
      <c r="I187" s="190"/>
      <c r="J187" s="190"/>
      <c r="K187" s="190"/>
      <c r="L187" s="194"/>
      <c r="M187" s="195"/>
      <c r="N187" s="196"/>
      <c r="O187" s="196"/>
      <c r="P187" s="196"/>
      <c r="Q187" s="196"/>
      <c r="R187" s="196"/>
      <c r="S187" s="196"/>
      <c r="T187" s="197"/>
      <c r="AT187" s="198" t="s">
        <v>122</v>
      </c>
      <c r="AU187" s="198" t="s">
        <v>78</v>
      </c>
      <c r="AV187" s="11" t="s">
        <v>78</v>
      </c>
      <c r="AW187" s="11" t="s">
        <v>32</v>
      </c>
      <c r="AX187" s="11" t="s">
        <v>71</v>
      </c>
      <c r="AY187" s="198" t="s">
        <v>109</v>
      </c>
    </row>
    <row r="188" s="12" customFormat="1">
      <c r="B188" s="199"/>
      <c r="C188" s="200"/>
      <c r="D188" s="186" t="s">
        <v>122</v>
      </c>
      <c r="E188" s="201" t="s">
        <v>19</v>
      </c>
      <c r="F188" s="202" t="s">
        <v>277</v>
      </c>
      <c r="G188" s="200"/>
      <c r="H188" s="203">
        <v>25.725000000000001</v>
      </c>
      <c r="I188" s="200"/>
      <c r="J188" s="200"/>
      <c r="K188" s="200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122</v>
      </c>
      <c r="AU188" s="208" t="s">
        <v>78</v>
      </c>
      <c r="AV188" s="12" t="s">
        <v>116</v>
      </c>
      <c r="AW188" s="12" t="s">
        <v>32</v>
      </c>
      <c r="AX188" s="12" t="s">
        <v>76</v>
      </c>
      <c r="AY188" s="208" t="s">
        <v>109</v>
      </c>
    </row>
    <row r="189" s="11" customFormat="1">
      <c r="B189" s="189"/>
      <c r="C189" s="190"/>
      <c r="D189" s="186" t="s">
        <v>122</v>
      </c>
      <c r="E189" s="190"/>
      <c r="F189" s="192" t="s">
        <v>278</v>
      </c>
      <c r="G189" s="190"/>
      <c r="H189" s="193">
        <v>48.878</v>
      </c>
      <c r="I189" s="190"/>
      <c r="J189" s="190"/>
      <c r="K189" s="190"/>
      <c r="L189" s="194"/>
      <c r="M189" s="195"/>
      <c r="N189" s="196"/>
      <c r="O189" s="196"/>
      <c r="P189" s="196"/>
      <c r="Q189" s="196"/>
      <c r="R189" s="196"/>
      <c r="S189" s="196"/>
      <c r="T189" s="197"/>
      <c r="AT189" s="198" t="s">
        <v>122</v>
      </c>
      <c r="AU189" s="198" t="s">
        <v>78</v>
      </c>
      <c r="AV189" s="11" t="s">
        <v>78</v>
      </c>
      <c r="AW189" s="11" t="s">
        <v>4</v>
      </c>
      <c r="AX189" s="11" t="s">
        <v>76</v>
      </c>
      <c r="AY189" s="198" t="s">
        <v>109</v>
      </c>
    </row>
    <row r="190" s="1" customFormat="1" ht="22.5" customHeight="1">
      <c r="B190" s="32"/>
      <c r="C190" s="176" t="s">
        <v>279</v>
      </c>
      <c r="D190" s="176" t="s">
        <v>111</v>
      </c>
      <c r="E190" s="177" t="s">
        <v>280</v>
      </c>
      <c r="F190" s="178" t="s">
        <v>281</v>
      </c>
      <c r="G190" s="179" t="s">
        <v>157</v>
      </c>
      <c r="H190" s="180">
        <v>63.57</v>
      </c>
      <c r="I190" s="181">
        <v>186</v>
      </c>
      <c r="J190" s="181">
        <f>ROUND(I190*H190,2)</f>
        <v>11824.02</v>
      </c>
      <c r="K190" s="178" t="s">
        <v>115</v>
      </c>
      <c r="L190" s="37"/>
      <c r="M190" s="71" t="s">
        <v>19</v>
      </c>
      <c r="N190" s="182" t="s">
        <v>42</v>
      </c>
      <c r="O190" s="183">
        <v>0.28599999999999998</v>
      </c>
      <c r="P190" s="183">
        <f>O190*H190</f>
        <v>18.18102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AR190" s="17" t="s">
        <v>116</v>
      </c>
      <c r="AT190" s="17" t="s">
        <v>111</v>
      </c>
      <c r="AU190" s="17" t="s">
        <v>78</v>
      </c>
      <c r="AY190" s="17" t="s">
        <v>109</v>
      </c>
      <c r="BE190" s="185">
        <f>IF(N190="základní",J190,0)</f>
        <v>11824.02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76</v>
      </c>
      <c r="BK190" s="185">
        <f>ROUND(I190*H190,2)</f>
        <v>11824.02</v>
      </c>
      <c r="BL190" s="17" t="s">
        <v>116</v>
      </c>
      <c r="BM190" s="17" t="s">
        <v>282</v>
      </c>
    </row>
    <row r="191" s="1" customFormat="1">
      <c r="B191" s="32"/>
      <c r="C191" s="33"/>
      <c r="D191" s="186" t="s">
        <v>118</v>
      </c>
      <c r="E191" s="33"/>
      <c r="F191" s="187" t="s">
        <v>283</v>
      </c>
      <c r="G191" s="33"/>
      <c r="H191" s="33"/>
      <c r="I191" s="33"/>
      <c r="J191" s="33"/>
      <c r="K191" s="33"/>
      <c r="L191" s="37"/>
      <c r="M191" s="188"/>
      <c r="N191" s="73"/>
      <c r="O191" s="73"/>
      <c r="P191" s="73"/>
      <c r="Q191" s="73"/>
      <c r="R191" s="73"/>
      <c r="S191" s="73"/>
      <c r="T191" s="74"/>
      <c r="AT191" s="17" t="s">
        <v>118</v>
      </c>
      <c r="AU191" s="17" t="s">
        <v>78</v>
      </c>
    </row>
    <row r="192" s="11" customFormat="1">
      <c r="B192" s="189"/>
      <c r="C192" s="190"/>
      <c r="D192" s="186" t="s">
        <v>122</v>
      </c>
      <c r="E192" s="191" t="s">
        <v>19</v>
      </c>
      <c r="F192" s="192" t="s">
        <v>284</v>
      </c>
      <c r="G192" s="190"/>
      <c r="H192" s="193">
        <v>63.57</v>
      </c>
      <c r="I192" s="190"/>
      <c r="J192" s="190"/>
      <c r="K192" s="190"/>
      <c r="L192" s="194"/>
      <c r="M192" s="195"/>
      <c r="N192" s="196"/>
      <c r="O192" s="196"/>
      <c r="P192" s="196"/>
      <c r="Q192" s="196"/>
      <c r="R192" s="196"/>
      <c r="S192" s="196"/>
      <c r="T192" s="197"/>
      <c r="AT192" s="198" t="s">
        <v>122</v>
      </c>
      <c r="AU192" s="198" t="s">
        <v>78</v>
      </c>
      <c r="AV192" s="11" t="s">
        <v>78</v>
      </c>
      <c r="AW192" s="11" t="s">
        <v>32</v>
      </c>
      <c r="AX192" s="11" t="s">
        <v>76</v>
      </c>
      <c r="AY192" s="198" t="s">
        <v>109</v>
      </c>
    </row>
    <row r="193" s="1" customFormat="1" ht="16.5" customHeight="1">
      <c r="B193" s="32"/>
      <c r="C193" s="228" t="s">
        <v>285</v>
      </c>
      <c r="D193" s="228" t="s">
        <v>273</v>
      </c>
      <c r="E193" s="229" t="s">
        <v>286</v>
      </c>
      <c r="F193" s="230" t="s">
        <v>287</v>
      </c>
      <c r="G193" s="231" t="s">
        <v>260</v>
      </c>
      <c r="H193" s="232">
        <v>127.14</v>
      </c>
      <c r="I193" s="233">
        <v>308</v>
      </c>
      <c r="J193" s="233">
        <f>ROUND(I193*H193,2)</f>
        <v>39159.120000000003</v>
      </c>
      <c r="K193" s="230" t="s">
        <v>115</v>
      </c>
      <c r="L193" s="234"/>
      <c r="M193" s="235" t="s">
        <v>19</v>
      </c>
      <c r="N193" s="236" t="s">
        <v>42</v>
      </c>
      <c r="O193" s="183">
        <v>0</v>
      </c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17" t="s">
        <v>161</v>
      </c>
      <c r="AT193" s="17" t="s">
        <v>273</v>
      </c>
      <c r="AU193" s="17" t="s">
        <v>78</v>
      </c>
      <c r="AY193" s="17" t="s">
        <v>109</v>
      </c>
      <c r="BE193" s="185">
        <f>IF(N193="základní",J193,0)</f>
        <v>39159.120000000003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76</v>
      </c>
      <c r="BK193" s="185">
        <f>ROUND(I193*H193,2)</f>
        <v>39159.120000000003</v>
      </c>
      <c r="BL193" s="17" t="s">
        <v>116</v>
      </c>
      <c r="BM193" s="17" t="s">
        <v>288</v>
      </c>
    </row>
    <row r="194" s="11" customFormat="1">
      <c r="B194" s="189"/>
      <c r="C194" s="190"/>
      <c r="D194" s="186" t="s">
        <v>122</v>
      </c>
      <c r="E194" s="190"/>
      <c r="F194" s="192" t="s">
        <v>289</v>
      </c>
      <c r="G194" s="190"/>
      <c r="H194" s="193">
        <v>127.14</v>
      </c>
      <c r="I194" s="190"/>
      <c r="J194" s="190"/>
      <c r="K194" s="190"/>
      <c r="L194" s="194"/>
      <c r="M194" s="195"/>
      <c r="N194" s="196"/>
      <c r="O194" s="196"/>
      <c r="P194" s="196"/>
      <c r="Q194" s="196"/>
      <c r="R194" s="196"/>
      <c r="S194" s="196"/>
      <c r="T194" s="197"/>
      <c r="AT194" s="198" t="s">
        <v>122</v>
      </c>
      <c r="AU194" s="198" t="s">
        <v>78</v>
      </c>
      <c r="AV194" s="11" t="s">
        <v>78</v>
      </c>
      <c r="AW194" s="11" t="s">
        <v>4</v>
      </c>
      <c r="AX194" s="11" t="s">
        <v>76</v>
      </c>
      <c r="AY194" s="198" t="s">
        <v>109</v>
      </c>
    </row>
    <row r="195" s="1" customFormat="1" ht="16.5" customHeight="1">
      <c r="B195" s="32"/>
      <c r="C195" s="176" t="s">
        <v>290</v>
      </c>
      <c r="D195" s="176" t="s">
        <v>111</v>
      </c>
      <c r="E195" s="177" t="s">
        <v>291</v>
      </c>
      <c r="F195" s="178" t="s">
        <v>292</v>
      </c>
      <c r="G195" s="179" t="s">
        <v>114</v>
      </c>
      <c r="H195" s="180">
        <v>46</v>
      </c>
      <c r="I195" s="181">
        <v>21.600000000000001</v>
      </c>
      <c r="J195" s="181">
        <f>ROUND(I195*H195,2)</f>
        <v>993.60000000000002</v>
      </c>
      <c r="K195" s="178" t="s">
        <v>115</v>
      </c>
      <c r="L195" s="37"/>
      <c r="M195" s="71" t="s">
        <v>19</v>
      </c>
      <c r="N195" s="182" t="s">
        <v>42</v>
      </c>
      <c r="O195" s="183">
        <v>0.035000000000000003</v>
      </c>
      <c r="P195" s="183">
        <f>O195*H195</f>
        <v>1.6100000000000001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17" t="s">
        <v>116</v>
      </c>
      <c r="AT195" s="17" t="s">
        <v>111</v>
      </c>
      <c r="AU195" s="17" t="s">
        <v>78</v>
      </c>
      <c r="AY195" s="17" t="s">
        <v>109</v>
      </c>
      <c r="BE195" s="185">
        <f>IF(N195="základní",J195,0)</f>
        <v>993.60000000000002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76</v>
      </c>
      <c r="BK195" s="185">
        <f>ROUND(I195*H195,2)</f>
        <v>993.60000000000002</v>
      </c>
      <c r="BL195" s="17" t="s">
        <v>116</v>
      </c>
      <c r="BM195" s="17" t="s">
        <v>293</v>
      </c>
    </row>
    <row r="196" s="1" customFormat="1">
      <c r="B196" s="32"/>
      <c r="C196" s="33"/>
      <c r="D196" s="186" t="s">
        <v>118</v>
      </c>
      <c r="E196" s="33"/>
      <c r="F196" s="187" t="s">
        <v>294</v>
      </c>
      <c r="G196" s="33"/>
      <c r="H196" s="33"/>
      <c r="I196" s="33"/>
      <c r="J196" s="33"/>
      <c r="K196" s="33"/>
      <c r="L196" s="37"/>
      <c r="M196" s="188"/>
      <c r="N196" s="73"/>
      <c r="O196" s="73"/>
      <c r="P196" s="73"/>
      <c r="Q196" s="73"/>
      <c r="R196" s="73"/>
      <c r="S196" s="73"/>
      <c r="T196" s="74"/>
      <c r="AT196" s="17" t="s">
        <v>118</v>
      </c>
      <c r="AU196" s="17" t="s">
        <v>78</v>
      </c>
    </row>
    <row r="197" s="11" customFormat="1">
      <c r="B197" s="189"/>
      <c r="C197" s="190"/>
      <c r="D197" s="186" t="s">
        <v>122</v>
      </c>
      <c r="E197" s="191" t="s">
        <v>19</v>
      </c>
      <c r="F197" s="192" t="s">
        <v>295</v>
      </c>
      <c r="G197" s="190"/>
      <c r="H197" s="193">
        <v>27</v>
      </c>
      <c r="I197" s="190"/>
      <c r="J197" s="190"/>
      <c r="K197" s="190"/>
      <c r="L197" s="194"/>
      <c r="M197" s="195"/>
      <c r="N197" s="196"/>
      <c r="O197" s="196"/>
      <c r="P197" s="196"/>
      <c r="Q197" s="196"/>
      <c r="R197" s="196"/>
      <c r="S197" s="196"/>
      <c r="T197" s="197"/>
      <c r="AT197" s="198" t="s">
        <v>122</v>
      </c>
      <c r="AU197" s="198" t="s">
        <v>78</v>
      </c>
      <c r="AV197" s="11" t="s">
        <v>78</v>
      </c>
      <c r="AW197" s="11" t="s">
        <v>32</v>
      </c>
      <c r="AX197" s="11" t="s">
        <v>71</v>
      </c>
      <c r="AY197" s="198" t="s">
        <v>109</v>
      </c>
    </row>
    <row r="198" s="11" customFormat="1">
      <c r="B198" s="189"/>
      <c r="C198" s="190"/>
      <c r="D198" s="186" t="s">
        <v>122</v>
      </c>
      <c r="E198" s="191" t="s">
        <v>19</v>
      </c>
      <c r="F198" s="192" t="s">
        <v>296</v>
      </c>
      <c r="G198" s="190"/>
      <c r="H198" s="193">
        <v>19</v>
      </c>
      <c r="I198" s="190"/>
      <c r="J198" s="190"/>
      <c r="K198" s="190"/>
      <c r="L198" s="194"/>
      <c r="M198" s="195"/>
      <c r="N198" s="196"/>
      <c r="O198" s="196"/>
      <c r="P198" s="196"/>
      <c r="Q198" s="196"/>
      <c r="R198" s="196"/>
      <c r="S198" s="196"/>
      <c r="T198" s="197"/>
      <c r="AT198" s="198" t="s">
        <v>122</v>
      </c>
      <c r="AU198" s="198" t="s">
        <v>78</v>
      </c>
      <c r="AV198" s="11" t="s">
        <v>78</v>
      </c>
      <c r="AW198" s="11" t="s">
        <v>32</v>
      </c>
      <c r="AX198" s="11" t="s">
        <v>71</v>
      </c>
      <c r="AY198" s="198" t="s">
        <v>109</v>
      </c>
    </row>
    <row r="199" s="12" customFormat="1">
      <c r="B199" s="199"/>
      <c r="C199" s="200"/>
      <c r="D199" s="186" t="s">
        <v>122</v>
      </c>
      <c r="E199" s="201" t="s">
        <v>19</v>
      </c>
      <c r="F199" s="202" t="s">
        <v>124</v>
      </c>
      <c r="G199" s="200"/>
      <c r="H199" s="203">
        <v>46</v>
      </c>
      <c r="I199" s="200"/>
      <c r="J199" s="200"/>
      <c r="K199" s="200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122</v>
      </c>
      <c r="AU199" s="208" t="s">
        <v>78</v>
      </c>
      <c r="AV199" s="12" t="s">
        <v>116</v>
      </c>
      <c r="AW199" s="12" t="s">
        <v>32</v>
      </c>
      <c r="AX199" s="12" t="s">
        <v>76</v>
      </c>
      <c r="AY199" s="208" t="s">
        <v>109</v>
      </c>
    </row>
    <row r="200" s="1" customFormat="1" ht="22.5" customHeight="1">
      <c r="B200" s="32"/>
      <c r="C200" s="176" t="s">
        <v>297</v>
      </c>
      <c r="D200" s="176" t="s">
        <v>111</v>
      </c>
      <c r="E200" s="177" t="s">
        <v>298</v>
      </c>
      <c r="F200" s="178" t="s">
        <v>299</v>
      </c>
      <c r="G200" s="179" t="s">
        <v>114</v>
      </c>
      <c r="H200" s="180">
        <v>315.19999999999999</v>
      </c>
      <c r="I200" s="181">
        <v>22.800000000000001</v>
      </c>
      <c r="J200" s="181">
        <f>ROUND(I200*H200,2)</f>
        <v>7186.5600000000004</v>
      </c>
      <c r="K200" s="178" t="s">
        <v>115</v>
      </c>
      <c r="L200" s="37"/>
      <c r="M200" s="71" t="s">
        <v>19</v>
      </c>
      <c r="N200" s="182" t="s">
        <v>42</v>
      </c>
      <c r="O200" s="183">
        <v>0.089999999999999997</v>
      </c>
      <c r="P200" s="183">
        <f>O200*H200</f>
        <v>28.367999999999999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17" t="s">
        <v>116</v>
      </c>
      <c r="AT200" s="17" t="s">
        <v>111</v>
      </c>
      <c r="AU200" s="17" t="s">
        <v>78</v>
      </c>
      <c r="AY200" s="17" t="s">
        <v>109</v>
      </c>
      <c r="BE200" s="185">
        <f>IF(N200="základní",J200,0)</f>
        <v>7186.5600000000004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76</v>
      </c>
      <c r="BK200" s="185">
        <f>ROUND(I200*H200,2)</f>
        <v>7186.5600000000004</v>
      </c>
      <c r="BL200" s="17" t="s">
        <v>116</v>
      </c>
      <c r="BM200" s="17" t="s">
        <v>300</v>
      </c>
    </row>
    <row r="201" s="1" customFormat="1">
      <c r="B201" s="32"/>
      <c r="C201" s="33"/>
      <c r="D201" s="186" t="s">
        <v>118</v>
      </c>
      <c r="E201" s="33"/>
      <c r="F201" s="187" t="s">
        <v>301</v>
      </c>
      <c r="G201" s="33"/>
      <c r="H201" s="33"/>
      <c r="I201" s="33"/>
      <c r="J201" s="33"/>
      <c r="K201" s="33"/>
      <c r="L201" s="37"/>
      <c r="M201" s="188"/>
      <c r="N201" s="73"/>
      <c r="O201" s="73"/>
      <c r="P201" s="73"/>
      <c r="Q201" s="73"/>
      <c r="R201" s="73"/>
      <c r="S201" s="73"/>
      <c r="T201" s="74"/>
      <c r="AT201" s="17" t="s">
        <v>118</v>
      </c>
      <c r="AU201" s="17" t="s">
        <v>78</v>
      </c>
    </row>
    <row r="202" s="11" customFormat="1">
      <c r="B202" s="189"/>
      <c r="C202" s="190"/>
      <c r="D202" s="186" t="s">
        <v>122</v>
      </c>
      <c r="E202" s="191" t="s">
        <v>19</v>
      </c>
      <c r="F202" s="192" t="s">
        <v>302</v>
      </c>
      <c r="G202" s="190"/>
      <c r="H202" s="193">
        <v>315.19999999999999</v>
      </c>
      <c r="I202" s="190"/>
      <c r="J202" s="190"/>
      <c r="K202" s="190"/>
      <c r="L202" s="194"/>
      <c r="M202" s="195"/>
      <c r="N202" s="196"/>
      <c r="O202" s="196"/>
      <c r="P202" s="196"/>
      <c r="Q202" s="196"/>
      <c r="R202" s="196"/>
      <c r="S202" s="196"/>
      <c r="T202" s="197"/>
      <c r="AT202" s="198" t="s">
        <v>122</v>
      </c>
      <c r="AU202" s="198" t="s">
        <v>78</v>
      </c>
      <c r="AV202" s="11" t="s">
        <v>78</v>
      </c>
      <c r="AW202" s="11" t="s">
        <v>32</v>
      </c>
      <c r="AX202" s="11" t="s">
        <v>71</v>
      </c>
      <c r="AY202" s="198" t="s">
        <v>109</v>
      </c>
    </row>
    <row r="203" s="12" customFormat="1">
      <c r="B203" s="199"/>
      <c r="C203" s="200"/>
      <c r="D203" s="186" t="s">
        <v>122</v>
      </c>
      <c r="E203" s="201" t="s">
        <v>19</v>
      </c>
      <c r="F203" s="202" t="s">
        <v>303</v>
      </c>
      <c r="G203" s="200"/>
      <c r="H203" s="203">
        <v>315.19999999999999</v>
      </c>
      <c r="I203" s="200"/>
      <c r="J203" s="200"/>
      <c r="K203" s="200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122</v>
      </c>
      <c r="AU203" s="208" t="s">
        <v>78</v>
      </c>
      <c r="AV203" s="12" t="s">
        <v>116</v>
      </c>
      <c r="AW203" s="12" t="s">
        <v>32</v>
      </c>
      <c r="AX203" s="12" t="s">
        <v>76</v>
      </c>
      <c r="AY203" s="208" t="s">
        <v>109</v>
      </c>
    </row>
    <row r="204" s="1" customFormat="1" ht="22.5" customHeight="1">
      <c r="B204" s="32"/>
      <c r="C204" s="176" t="s">
        <v>304</v>
      </c>
      <c r="D204" s="176" t="s">
        <v>111</v>
      </c>
      <c r="E204" s="177" t="s">
        <v>305</v>
      </c>
      <c r="F204" s="178" t="s">
        <v>306</v>
      </c>
      <c r="G204" s="179" t="s">
        <v>114</v>
      </c>
      <c r="H204" s="180">
        <v>315.19999999999999</v>
      </c>
      <c r="I204" s="181">
        <v>16.300000000000001</v>
      </c>
      <c r="J204" s="181">
        <f>ROUND(I204*H204,2)</f>
        <v>5137.7600000000002</v>
      </c>
      <c r="K204" s="178" t="s">
        <v>115</v>
      </c>
      <c r="L204" s="37"/>
      <c r="M204" s="71" t="s">
        <v>19</v>
      </c>
      <c r="N204" s="182" t="s">
        <v>42</v>
      </c>
      <c r="O204" s="183">
        <v>0.058000000000000003</v>
      </c>
      <c r="P204" s="183">
        <f>O204*H204</f>
        <v>18.281600000000001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17" t="s">
        <v>116</v>
      </c>
      <c r="AT204" s="17" t="s">
        <v>111</v>
      </c>
      <c r="AU204" s="17" t="s">
        <v>78</v>
      </c>
      <c r="AY204" s="17" t="s">
        <v>109</v>
      </c>
      <c r="BE204" s="185">
        <f>IF(N204="základní",J204,0)</f>
        <v>5137.7600000000002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76</v>
      </c>
      <c r="BK204" s="185">
        <f>ROUND(I204*H204,2)</f>
        <v>5137.7600000000002</v>
      </c>
      <c r="BL204" s="17" t="s">
        <v>116</v>
      </c>
      <c r="BM204" s="17" t="s">
        <v>307</v>
      </c>
    </row>
    <row r="205" s="1" customFormat="1">
      <c r="B205" s="32"/>
      <c r="C205" s="33"/>
      <c r="D205" s="186" t="s">
        <v>118</v>
      </c>
      <c r="E205" s="33"/>
      <c r="F205" s="187" t="s">
        <v>308</v>
      </c>
      <c r="G205" s="33"/>
      <c r="H205" s="33"/>
      <c r="I205" s="33"/>
      <c r="J205" s="33"/>
      <c r="K205" s="33"/>
      <c r="L205" s="37"/>
      <c r="M205" s="188"/>
      <c r="N205" s="73"/>
      <c r="O205" s="73"/>
      <c r="P205" s="73"/>
      <c r="Q205" s="73"/>
      <c r="R205" s="73"/>
      <c r="S205" s="73"/>
      <c r="T205" s="74"/>
      <c r="AT205" s="17" t="s">
        <v>118</v>
      </c>
      <c r="AU205" s="17" t="s">
        <v>78</v>
      </c>
    </row>
    <row r="206" s="1" customFormat="1" ht="16.5" customHeight="1">
      <c r="B206" s="32"/>
      <c r="C206" s="228" t="s">
        <v>309</v>
      </c>
      <c r="D206" s="228" t="s">
        <v>273</v>
      </c>
      <c r="E206" s="229" t="s">
        <v>310</v>
      </c>
      <c r="F206" s="230" t="s">
        <v>311</v>
      </c>
      <c r="G206" s="231" t="s">
        <v>312</v>
      </c>
      <c r="H206" s="232">
        <v>4.7279999999999998</v>
      </c>
      <c r="I206" s="233">
        <v>90.900000000000006</v>
      </c>
      <c r="J206" s="233">
        <f>ROUND(I206*H206,2)</f>
        <v>429.77999999999997</v>
      </c>
      <c r="K206" s="230" t="s">
        <v>115</v>
      </c>
      <c r="L206" s="234"/>
      <c r="M206" s="235" t="s">
        <v>19</v>
      </c>
      <c r="N206" s="236" t="s">
        <v>42</v>
      </c>
      <c r="O206" s="183">
        <v>0</v>
      </c>
      <c r="P206" s="183">
        <f>O206*H206</f>
        <v>0</v>
      </c>
      <c r="Q206" s="183">
        <v>0.001</v>
      </c>
      <c r="R206" s="183">
        <f>Q206*H206</f>
        <v>0.0047279999999999996</v>
      </c>
      <c r="S206" s="183">
        <v>0</v>
      </c>
      <c r="T206" s="184">
        <f>S206*H206</f>
        <v>0</v>
      </c>
      <c r="AR206" s="17" t="s">
        <v>161</v>
      </c>
      <c r="AT206" s="17" t="s">
        <v>273</v>
      </c>
      <c r="AU206" s="17" t="s">
        <v>78</v>
      </c>
      <c r="AY206" s="17" t="s">
        <v>109</v>
      </c>
      <c r="BE206" s="185">
        <f>IF(N206="základní",J206,0)</f>
        <v>429.77999999999997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76</v>
      </c>
      <c r="BK206" s="185">
        <f>ROUND(I206*H206,2)</f>
        <v>429.77999999999997</v>
      </c>
      <c r="BL206" s="17" t="s">
        <v>116</v>
      </c>
      <c r="BM206" s="17" t="s">
        <v>313</v>
      </c>
    </row>
    <row r="207" s="11" customFormat="1">
      <c r="B207" s="189"/>
      <c r="C207" s="190"/>
      <c r="D207" s="186" t="s">
        <v>122</v>
      </c>
      <c r="E207" s="190"/>
      <c r="F207" s="192" t="s">
        <v>314</v>
      </c>
      <c r="G207" s="190"/>
      <c r="H207" s="193">
        <v>4.7279999999999998</v>
      </c>
      <c r="I207" s="190"/>
      <c r="J207" s="190"/>
      <c r="K207" s="190"/>
      <c r="L207" s="194"/>
      <c r="M207" s="195"/>
      <c r="N207" s="196"/>
      <c r="O207" s="196"/>
      <c r="P207" s="196"/>
      <c r="Q207" s="196"/>
      <c r="R207" s="196"/>
      <c r="S207" s="196"/>
      <c r="T207" s="197"/>
      <c r="AT207" s="198" t="s">
        <v>122</v>
      </c>
      <c r="AU207" s="198" t="s">
        <v>78</v>
      </c>
      <c r="AV207" s="11" t="s">
        <v>78</v>
      </c>
      <c r="AW207" s="11" t="s">
        <v>4</v>
      </c>
      <c r="AX207" s="11" t="s">
        <v>76</v>
      </c>
      <c r="AY207" s="198" t="s">
        <v>109</v>
      </c>
    </row>
    <row r="208" s="10" customFormat="1" ht="22.8" customHeight="1">
      <c r="B208" s="161"/>
      <c r="C208" s="162"/>
      <c r="D208" s="163" t="s">
        <v>70</v>
      </c>
      <c r="E208" s="174" t="s">
        <v>78</v>
      </c>
      <c r="F208" s="174" t="s">
        <v>315</v>
      </c>
      <c r="G208" s="162"/>
      <c r="H208" s="162"/>
      <c r="I208" s="162"/>
      <c r="J208" s="175">
        <f>BK208</f>
        <v>5652</v>
      </c>
      <c r="K208" s="162"/>
      <c r="L208" s="166"/>
      <c r="M208" s="167"/>
      <c r="N208" s="168"/>
      <c r="O208" s="168"/>
      <c r="P208" s="169">
        <f>SUM(P209:P210)</f>
        <v>7.5599999999999996</v>
      </c>
      <c r="Q208" s="168"/>
      <c r="R208" s="169">
        <f>SUM(R209:R210)</f>
        <v>8.1565200000000004</v>
      </c>
      <c r="S208" s="168"/>
      <c r="T208" s="170">
        <f>SUM(T209:T210)</f>
        <v>0</v>
      </c>
      <c r="AR208" s="171" t="s">
        <v>76</v>
      </c>
      <c r="AT208" s="172" t="s">
        <v>70</v>
      </c>
      <c r="AU208" s="172" t="s">
        <v>76</v>
      </c>
      <c r="AY208" s="171" t="s">
        <v>109</v>
      </c>
      <c r="BK208" s="173">
        <f>SUM(BK209:BK210)</f>
        <v>5652</v>
      </c>
    </row>
    <row r="209" s="1" customFormat="1" ht="22.5" customHeight="1">
      <c r="B209" s="32"/>
      <c r="C209" s="176" t="s">
        <v>316</v>
      </c>
      <c r="D209" s="176" t="s">
        <v>111</v>
      </c>
      <c r="E209" s="177" t="s">
        <v>317</v>
      </c>
      <c r="F209" s="178" t="s">
        <v>318</v>
      </c>
      <c r="G209" s="179" t="s">
        <v>150</v>
      </c>
      <c r="H209" s="180">
        <v>36</v>
      </c>
      <c r="I209" s="181">
        <v>157</v>
      </c>
      <c r="J209" s="181">
        <f>ROUND(I209*H209,2)</f>
        <v>5652</v>
      </c>
      <c r="K209" s="178" t="s">
        <v>115</v>
      </c>
      <c r="L209" s="37"/>
      <c r="M209" s="71" t="s">
        <v>19</v>
      </c>
      <c r="N209" s="182" t="s">
        <v>42</v>
      </c>
      <c r="O209" s="183">
        <v>0.20999999999999999</v>
      </c>
      <c r="P209" s="183">
        <f>O209*H209</f>
        <v>7.5599999999999996</v>
      </c>
      <c r="Q209" s="183">
        <v>0.22656999999999999</v>
      </c>
      <c r="R209" s="183">
        <f>Q209*H209</f>
        <v>8.1565200000000004</v>
      </c>
      <c r="S209" s="183">
        <v>0</v>
      </c>
      <c r="T209" s="184">
        <f>S209*H209</f>
        <v>0</v>
      </c>
      <c r="AR209" s="17" t="s">
        <v>116</v>
      </c>
      <c r="AT209" s="17" t="s">
        <v>111</v>
      </c>
      <c r="AU209" s="17" t="s">
        <v>78</v>
      </c>
      <c r="AY209" s="17" t="s">
        <v>109</v>
      </c>
      <c r="BE209" s="185">
        <f>IF(N209="základní",J209,0)</f>
        <v>5652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76</v>
      </c>
      <c r="BK209" s="185">
        <f>ROUND(I209*H209,2)</f>
        <v>5652</v>
      </c>
      <c r="BL209" s="17" t="s">
        <v>116</v>
      </c>
      <c r="BM209" s="17" t="s">
        <v>319</v>
      </c>
    </row>
    <row r="210" s="11" customFormat="1">
      <c r="B210" s="189"/>
      <c r="C210" s="190"/>
      <c r="D210" s="186" t="s">
        <v>122</v>
      </c>
      <c r="E210" s="191" t="s">
        <v>19</v>
      </c>
      <c r="F210" s="192" t="s">
        <v>320</v>
      </c>
      <c r="G210" s="190"/>
      <c r="H210" s="193">
        <v>36</v>
      </c>
      <c r="I210" s="190"/>
      <c r="J210" s="190"/>
      <c r="K210" s="190"/>
      <c r="L210" s="194"/>
      <c r="M210" s="195"/>
      <c r="N210" s="196"/>
      <c r="O210" s="196"/>
      <c r="P210" s="196"/>
      <c r="Q210" s="196"/>
      <c r="R210" s="196"/>
      <c r="S210" s="196"/>
      <c r="T210" s="197"/>
      <c r="AT210" s="198" t="s">
        <v>122</v>
      </c>
      <c r="AU210" s="198" t="s">
        <v>78</v>
      </c>
      <c r="AV210" s="11" t="s">
        <v>78</v>
      </c>
      <c r="AW210" s="11" t="s">
        <v>32</v>
      </c>
      <c r="AX210" s="11" t="s">
        <v>76</v>
      </c>
      <c r="AY210" s="198" t="s">
        <v>109</v>
      </c>
    </row>
    <row r="211" s="10" customFormat="1" ht="22.8" customHeight="1">
      <c r="B211" s="161"/>
      <c r="C211" s="162"/>
      <c r="D211" s="163" t="s">
        <v>70</v>
      </c>
      <c r="E211" s="174" t="s">
        <v>129</v>
      </c>
      <c r="F211" s="174" t="s">
        <v>321</v>
      </c>
      <c r="G211" s="162"/>
      <c r="H211" s="162"/>
      <c r="I211" s="162"/>
      <c r="J211" s="175">
        <f>BK211</f>
        <v>4465.0500000000002</v>
      </c>
      <c r="K211" s="162"/>
      <c r="L211" s="166"/>
      <c r="M211" s="167"/>
      <c r="N211" s="168"/>
      <c r="O211" s="168"/>
      <c r="P211" s="169">
        <f>SUM(P212:P214)</f>
        <v>12.282500000000001</v>
      </c>
      <c r="Q211" s="168"/>
      <c r="R211" s="169">
        <f>SUM(R212:R214)</f>
        <v>0</v>
      </c>
      <c r="S211" s="168"/>
      <c r="T211" s="170">
        <f>SUM(T212:T214)</f>
        <v>0</v>
      </c>
      <c r="AR211" s="171" t="s">
        <v>76</v>
      </c>
      <c r="AT211" s="172" t="s">
        <v>70</v>
      </c>
      <c r="AU211" s="172" t="s">
        <v>76</v>
      </c>
      <c r="AY211" s="171" t="s">
        <v>109</v>
      </c>
      <c r="BK211" s="173">
        <f>SUM(BK212:BK214)</f>
        <v>4465.0500000000002</v>
      </c>
    </row>
    <row r="212" s="1" customFormat="1" ht="16.5" customHeight="1">
      <c r="B212" s="32"/>
      <c r="C212" s="176" t="s">
        <v>322</v>
      </c>
      <c r="D212" s="176" t="s">
        <v>111</v>
      </c>
      <c r="E212" s="177" t="s">
        <v>323</v>
      </c>
      <c r="F212" s="178" t="s">
        <v>324</v>
      </c>
      <c r="G212" s="179" t="s">
        <v>150</v>
      </c>
      <c r="H212" s="180">
        <v>144.5</v>
      </c>
      <c r="I212" s="181">
        <v>30.899999999999999</v>
      </c>
      <c r="J212" s="181">
        <f>ROUND(I212*H212,2)</f>
        <v>4465.0500000000002</v>
      </c>
      <c r="K212" s="178" t="s">
        <v>115</v>
      </c>
      <c r="L212" s="37"/>
      <c r="M212" s="71" t="s">
        <v>19</v>
      </c>
      <c r="N212" s="182" t="s">
        <v>42</v>
      </c>
      <c r="O212" s="183">
        <v>0.085000000000000006</v>
      </c>
      <c r="P212" s="183">
        <f>O212*H212</f>
        <v>12.282500000000001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AR212" s="17" t="s">
        <v>116</v>
      </c>
      <c r="AT212" s="17" t="s">
        <v>111</v>
      </c>
      <c r="AU212" s="17" t="s">
        <v>78</v>
      </c>
      <c r="AY212" s="17" t="s">
        <v>109</v>
      </c>
      <c r="BE212" s="185">
        <f>IF(N212="základní",J212,0)</f>
        <v>4465.0500000000002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76</v>
      </c>
      <c r="BK212" s="185">
        <f>ROUND(I212*H212,2)</f>
        <v>4465.0500000000002</v>
      </c>
      <c r="BL212" s="17" t="s">
        <v>116</v>
      </c>
      <c r="BM212" s="17" t="s">
        <v>325</v>
      </c>
    </row>
    <row r="213" s="1" customFormat="1">
      <c r="B213" s="32"/>
      <c r="C213" s="33"/>
      <c r="D213" s="186" t="s">
        <v>118</v>
      </c>
      <c r="E213" s="33"/>
      <c r="F213" s="187" t="s">
        <v>326</v>
      </c>
      <c r="G213" s="33"/>
      <c r="H213" s="33"/>
      <c r="I213" s="33"/>
      <c r="J213" s="33"/>
      <c r="K213" s="33"/>
      <c r="L213" s="37"/>
      <c r="M213" s="188"/>
      <c r="N213" s="73"/>
      <c r="O213" s="73"/>
      <c r="P213" s="73"/>
      <c r="Q213" s="73"/>
      <c r="R213" s="73"/>
      <c r="S213" s="73"/>
      <c r="T213" s="74"/>
      <c r="AT213" s="17" t="s">
        <v>118</v>
      </c>
      <c r="AU213" s="17" t="s">
        <v>78</v>
      </c>
    </row>
    <row r="214" s="11" customFormat="1">
      <c r="B214" s="189"/>
      <c r="C214" s="190"/>
      <c r="D214" s="186" t="s">
        <v>122</v>
      </c>
      <c r="E214" s="191" t="s">
        <v>19</v>
      </c>
      <c r="F214" s="192" t="s">
        <v>327</v>
      </c>
      <c r="G214" s="190"/>
      <c r="H214" s="193">
        <v>144.5</v>
      </c>
      <c r="I214" s="190"/>
      <c r="J214" s="190"/>
      <c r="K214" s="190"/>
      <c r="L214" s="194"/>
      <c r="M214" s="195"/>
      <c r="N214" s="196"/>
      <c r="O214" s="196"/>
      <c r="P214" s="196"/>
      <c r="Q214" s="196"/>
      <c r="R214" s="196"/>
      <c r="S214" s="196"/>
      <c r="T214" s="197"/>
      <c r="AT214" s="198" t="s">
        <v>122</v>
      </c>
      <c r="AU214" s="198" t="s">
        <v>78</v>
      </c>
      <c r="AV214" s="11" t="s">
        <v>78</v>
      </c>
      <c r="AW214" s="11" t="s">
        <v>32</v>
      </c>
      <c r="AX214" s="11" t="s">
        <v>76</v>
      </c>
      <c r="AY214" s="198" t="s">
        <v>109</v>
      </c>
    </row>
    <row r="215" s="10" customFormat="1" ht="22.8" customHeight="1">
      <c r="B215" s="161"/>
      <c r="C215" s="162"/>
      <c r="D215" s="163" t="s">
        <v>70</v>
      </c>
      <c r="E215" s="174" t="s">
        <v>116</v>
      </c>
      <c r="F215" s="174" t="s">
        <v>328</v>
      </c>
      <c r="G215" s="162"/>
      <c r="H215" s="162"/>
      <c r="I215" s="162"/>
      <c r="J215" s="175">
        <f>BK215</f>
        <v>31561.310000000001</v>
      </c>
      <c r="K215" s="162"/>
      <c r="L215" s="166"/>
      <c r="M215" s="167"/>
      <c r="N215" s="168"/>
      <c r="O215" s="168"/>
      <c r="P215" s="169">
        <f>SUM(P216:P219)</f>
        <v>58.338509999999999</v>
      </c>
      <c r="Q215" s="168"/>
      <c r="R215" s="169">
        <f>SUM(R216:R219)</f>
        <v>0</v>
      </c>
      <c r="S215" s="168"/>
      <c r="T215" s="170">
        <f>SUM(T216:T219)</f>
        <v>0</v>
      </c>
      <c r="AR215" s="171" t="s">
        <v>76</v>
      </c>
      <c r="AT215" s="172" t="s">
        <v>70</v>
      </c>
      <c r="AU215" s="172" t="s">
        <v>76</v>
      </c>
      <c r="AY215" s="171" t="s">
        <v>109</v>
      </c>
      <c r="BK215" s="173">
        <f>SUM(BK216:BK219)</f>
        <v>31561.310000000001</v>
      </c>
    </row>
    <row r="216" s="1" customFormat="1" ht="16.5" customHeight="1">
      <c r="B216" s="32"/>
      <c r="C216" s="176" t="s">
        <v>329</v>
      </c>
      <c r="D216" s="176" t="s">
        <v>111</v>
      </c>
      <c r="E216" s="177" t="s">
        <v>330</v>
      </c>
      <c r="F216" s="178" t="s">
        <v>331</v>
      </c>
      <c r="G216" s="179" t="s">
        <v>157</v>
      </c>
      <c r="H216" s="180">
        <v>34.417999999999999</v>
      </c>
      <c r="I216" s="181">
        <v>917</v>
      </c>
      <c r="J216" s="181">
        <f>ROUND(I216*H216,2)</f>
        <v>31561.310000000001</v>
      </c>
      <c r="K216" s="178" t="s">
        <v>115</v>
      </c>
      <c r="L216" s="37"/>
      <c r="M216" s="71" t="s">
        <v>19</v>
      </c>
      <c r="N216" s="182" t="s">
        <v>42</v>
      </c>
      <c r="O216" s="183">
        <v>1.6950000000000001</v>
      </c>
      <c r="P216" s="183">
        <f>O216*H216</f>
        <v>58.338509999999999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AR216" s="17" t="s">
        <v>116</v>
      </c>
      <c r="AT216" s="17" t="s">
        <v>111</v>
      </c>
      <c r="AU216" s="17" t="s">
        <v>78</v>
      </c>
      <c r="AY216" s="17" t="s">
        <v>109</v>
      </c>
      <c r="BE216" s="185">
        <f>IF(N216="základní",J216,0)</f>
        <v>31561.310000000001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76</v>
      </c>
      <c r="BK216" s="185">
        <f>ROUND(I216*H216,2)</f>
        <v>31561.310000000001</v>
      </c>
      <c r="BL216" s="17" t="s">
        <v>116</v>
      </c>
      <c r="BM216" s="17" t="s">
        <v>332</v>
      </c>
    </row>
    <row r="217" s="1" customFormat="1">
      <c r="B217" s="32"/>
      <c r="C217" s="33"/>
      <c r="D217" s="186" t="s">
        <v>118</v>
      </c>
      <c r="E217" s="33"/>
      <c r="F217" s="187" t="s">
        <v>333</v>
      </c>
      <c r="G217" s="33"/>
      <c r="H217" s="33"/>
      <c r="I217" s="33"/>
      <c r="J217" s="33"/>
      <c r="K217" s="33"/>
      <c r="L217" s="37"/>
      <c r="M217" s="188"/>
      <c r="N217" s="73"/>
      <c r="O217" s="73"/>
      <c r="P217" s="73"/>
      <c r="Q217" s="73"/>
      <c r="R217" s="73"/>
      <c r="S217" s="73"/>
      <c r="T217" s="74"/>
      <c r="AT217" s="17" t="s">
        <v>118</v>
      </c>
      <c r="AU217" s="17" t="s">
        <v>78</v>
      </c>
    </row>
    <row r="218" s="11" customFormat="1">
      <c r="B218" s="189"/>
      <c r="C218" s="190"/>
      <c r="D218" s="186" t="s">
        <v>122</v>
      </c>
      <c r="E218" s="191" t="s">
        <v>19</v>
      </c>
      <c r="F218" s="192" t="s">
        <v>334</v>
      </c>
      <c r="G218" s="190"/>
      <c r="H218" s="193">
        <v>34.417999999999999</v>
      </c>
      <c r="I218" s="190"/>
      <c r="J218" s="190"/>
      <c r="K218" s="190"/>
      <c r="L218" s="194"/>
      <c r="M218" s="195"/>
      <c r="N218" s="196"/>
      <c r="O218" s="196"/>
      <c r="P218" s="196"/>
      <c r="Q218" s="196"/>
      <c r="R218" s="196"/>
      <c r="S218" s="196"/>
      <c r="T218" s="197"/>
      <c r="AT218" s="198" t="s">
        <v>122</v>
      </c>
      <c r="AU218" s="198" t="s">
        <v>78</v>
      </c>
      <c r="AV218" s="11" t="s">
        <v>78</v>
      </c>
      <c r="AW218" s="11" t="s">
        <v>32</v>
      </c>
      <c r="AX218" s="11" t="s">
        <v>71</v>
      </c>
      <c r="AY218" s="198" t="s">
        <v>109</v>
      </c>
    </row>
    <row r="219" s="12" customFormat="1">
      <c r="B219" s="199"/>
      <c r="C219" s="200"/>
      <c r="D219" s="186" t="s">
        <v>122</v>
      </c>
      <c r="E219" s="201" t="s">
        <v>19</v>
      </c>
      <c r="F219" s="202" t="s">
        <v>124</v>
      </c>
      <c r="G219" s="200"/>
      <c r="H219" s="203">
        <v>34.417999999999999</v>
      </c>
      <c r="I219" s="200"/>
      <c r="J219" s="200"/>
      <c r="K219" s="200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122</v>
      </c>
      <c r="AU219" s="208" t="s">
        <v>78</v>
      </c>
      <c r="AV219" s="12" t="s">
        <v>116</v>
      </c>
      <c r="AW219" s="12" t="s">
        <v>32</v>
      </c>
      <c r="AX219" s="12" t="s">
        <v>76</v>
      </c>
      <c r="AY219" s="208" t="s">
        <v>109</v>
      </c>
    </row>
    <row r="220" s="10" customFormat="1" ht="22.8" customHeight="1">
      <c r="B220" s="161"/>
      <c r="C220" s="162"/>
      <c r="D220" s="163" t="s">
        <v>70</v>
      </c>
      <c r="E220" s="174" t="s">
        <v>141</v>
      </c>
      <c r="F220" s="174" t="s">
        <v>335</v>
      </c>
      <c r="G220" s="162"/>
      <c r="H220" s="162"/>
      <c r="I220" s="162"/>
      <c r="J220" s="175">
        <f>BK220</f>
        <v>32641</v>
      </c>
      <c r="K220" s="162"/>
      <c r="L220" s="166"/>
      <c r="M220" s="167"/>
      <c r="N220" s="168"/>
      <c r="O220" s="168"/>
      <c r="P220" s="169">
        <f>SUM(P221:P234)</f>
        <v>32.637999999999998</v>
      </c>
      <c r="Q220" s="168"/>
      <c r="R220" s="169">
        <f>SUM(R221:R234)</f>
        <v>11.980380000000002</v>
      </c>
      <c r="S220" s="168"/>
      <c r="T220" s="170">
        <f>SUM(T221:T234)</f>
        <v>0</v>
      </c>
      <c r="AR220" s="171" t="s">
        <v>76</v>
      </c>
      <c r="AT220" s="172" t="s">
        <v>70</v>
      </c>
      <c r="AU220" s="172" t="s">
        <v>76</v>
      </c>
      <c r="AY220" s="171" t="s">
        <v>109</v>
      </c>
      <c r="BK220" s="173">
        <f>SUM(BK221:BK234)</f>
        <v>32641</v>
      </c>
    </row>
    <row r="221" s="1" customFormat="1" ht="16.5" customHeight="1">
      <c r="B221" s="32"/>
      <c r="C221" s="176" t="s">
        <v>336</v>
      </c>
      <c r="D221" s="176" t="s">
        <v>111</v>
      </c>
      <c r="E221" s="177" t="s">
        <v>337</v>
      </c>
      <c r="F221" s="178" t="s">
        <v>338</v>
      </c>
      <c r="G221" s="179" t="s">
        <v>114</v>
      </c>
      <c r="H221" s="180">
        <v>19</v>
      </c>
      <c r="I221" s="181">
        <v>252</v>
      </c>
      <c r="J221" s="181">
        <f>ROUND(I221*H221,2)</f>
        <v>4788</v>
      </c>
      <c r="K221" s="178" t="s">
        <v>19</v>
      </c>
      <c r="L221" s="37"/>
      <c r="M221" s="71" t="s">
        <v>19</v>
      </c>
      <c r="N221" s="182" t="s">
        <v>42</v>
      </c>
      <c r="O221" s="183">
        <v>0.059999999999999998</v>
      </c>
      <c r="P221" s="183">
        <f>O221*H221</f>
        <v>1.1399999999999999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AR221" s="17" t="s">
        <v>116</v>
      </c>
      <c r="AT221" s="17" t="s">
        <v>111</v>
      </c>
      <c r="AU221" s="17" t="s">
        <v>78</v>
      </c>
      <c r="AY221" s="17" t="s">
        <v>109</v>
      </c>
      <c r="BE221" s="185">
        <f>IF(N221="základní",J221,0)</f>
        <v>4788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76</v>
      </c>
      <c r="BK221" s="185">
        <f>ROUND(I221*H221,2)</f>
        <v>4788</v>
      </c>
      <c r="BL221" s="17" t="s">
        <v>116</v>
      </c>
      <c r="BM221" s="17" t="s">
        <v>339</v>
      </c>
    </row>
    <row r="222" s="11" customFormat="1">
      <c r="B222" s="189"/>
      <c r="C222" s="190"/>
      <c r="D222" s="186" t="s">
        <v>122</v>
      </c>
      <c r="E222" s="191" t="s">
        <v>19</v>
      </c>
      <c r="F222" s="192" t="s">
        <v>340</v>
      </c>
      <c r="G222" s="190"/>
      <c r="H222" s="193">
        <v>19</v>
      </c>
      <c r="I222" s="190"/>
      <c r="J222" s="190"/>
      <c r="K222" s="190"/>
      <c r="L222" s="194"/>
      <c r="M222" s="195"/>
      <c r="N222" s="196"/>
      <c r="O222" s="196"/>
      <c r="P222" s="196"/>
      <c r="Q222" s="196"/>
      <c r="R222" s="196"/>
      <c r="S222" s="196"/>
      <c r="T222" s="197"/>
      <c r="AT222" s="198" t="s">
        <v>122</v>
      </c>
      <c r="AU222" s="198" t="s">
        <v>78</v>
      </c>
      <c r="AV222" s="11" t="s">
        <v>78</v>
      </c>
      <c r="AW222" s="11" t="s">
        <v>32</v>
      </c>
      <c r="AX222" s="11" t="s">
        <v>71</v>
      </c>
      <c r="AY222" s="198" t="s">
        <v>109</v>
      </c>
    </row>
    <row r="223" s="12" customFormat="1">
      <c r="B223" s="199"/>
      <c r="C223" s="200"/>
      <c r="D223" s="186" t="s">
        <v>122</v>
      </c>
      <c r="E223" s="201" t="s">
        <v>19</v>
      </c>
      <c r="F223" s="202" t="s">
        <v>341</v>
      </c>
      <c r="G223" s="200"/>
      <c r="H223" s="203">
        <v>19</v>
      </c>
      <c r="I223" s="200"/>
      <c r="J223" s="200"/>
      <c r="K223" s="200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122</v>
      </c>
      <c r="AU223" s="208" t="s">
        <v>78</v>
      </c>
      <c r="AV223" s="12" t="s">
        <v>116</v>
      </c>
      <c r="AW223" s="12" t="s">
        <v>32</v>
      </c>
      <c r="AX223" s="12" t="s">
        <v>76</v>
      </c>
      <c r="AY223" s="208" t="s">
        <v>109</v>
      </c>
    </row>
    <row r="224" s="1" customFormat="1" ht="16.5" customHeight="1">
      <c r="B224" s="32"/>
      <c r="C224" s="176" t="s">
        <v>342</v>
      </c>
      <c r="D224" s="176" t="s">
        <v>111</v>
      </c>
      <c r="E224" s="177" t="s">
        <v>343</v>
      </c>
      <c r="F224" s="178" t="s">
        <v>344</v>
      </c>
      <c r="G224" s="179" t="s">
        <v>114</v>
      </c>
      <c r="H224" s="180">
        <v>27</v>
      </c>
      <c r="I224" s="181">
        <v>226</v>
      </c>
      <c r="J224" s="181">
        <f>ROUND(I224*H224,2)</f>
        <v>6102</v>
      </c>
      <c r="K224" s="178" t="s">
        <v>115</v>
      </c>
      <c r="L224" s="37"/>
      <c r="M224" s="71" t="s">
        <v>19</v>
      </c>
      <c r="N224" s="182" t="s">
        <v>42</v>
      </c>
      <c r="O224" s="183">
        <v>0.40000000000000002</v>
      </c>
      <c r="P224" s="183">
        <f>O224*H224</f>
        <v>10.800000000000001</v>
      </c>
      <c r="Q224" s="183">
        <v>0.37080000000000002</v>
      </c>
      <c r="R224" s="183">
        <f>Q224*H224</f>
        <v>10.011600000000001</v>
      </c>
      <c r="S224" s="183">
        <v>0</v>
      </c>
      <c r="T224" s="184">
        <f>S224*H224</f>
        <v>0</v>
      </c>
      <c r="AR224" s="17" t="s">
        <v>116</v>
      </c>
      <c r="AT224" s="17" t="s">
        <v>111</v>
      </c>
      <c r="AU224" s="17" t="s">
        <v>78</v>
      </c>
      <c r="AY224" s="17" t="s">
        <v>109</v>
      </c>
      <c r="BE224" s="185">
        <f>IF(N224="základní",J224,0)</f>
        <v>6102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76</v>
      </c>
      <c r="BK224" s="185">
        <f>ROUND(I224*H224,2)</f>
        <v>6102</v>
      </c>
      <c r="BL224" s="17" t="s">
        <v>116</v>
      </c>
      <c r="BM224" s="17" t="s">
        <v>345</v>
      </c>
    </row>
    <row r="225" s="1" customFormat="1">
      <c r="B225" s="32"/>
      <c r="C225" s="33"/>
      <c r="D225" s="186" t="s">
        <v>118</v>
      </c>
      <c r="E225" s="33"/>
      <c r="F225" s="187" t="s">
        <v>346</v>
      </c>
      <c r="G225" s="33"/>
      <c r="H225" s="33"/>
      <c r="I225" s="33"/>
      <c r="J225" s="33"/>
      <c r="K225" s="33"/>
      <c r="L225" s="37"/>
      <c r="M225" s="188"/>
      <c r="N225" s="73"/>
      <c r="O225" s="73"/>
      <c r="P225" s="73"/>
      <c r="Q225" s="73"/>
      <c r="R225" s="73"/>
      <c r="S225" s="73"/>
      <c r="T225" s="74"/>
      <c r="AT225" s="17" t="s">
        <v>118</v>
      </c>
      <c r="AU225" s="17" t="s">
        <v>78</v>
      </c>
    </row>
    <row r="226" s="11" customFormat="1">
      <c r="B226" s="189"/>
      <c r="C226" s="190"/>
      <c r="D226" s="186" t="s">
        <v>122</v>
      </c>
      <c r="E226" s="191" t="s">
        <v>19</v>
      </c>
      <c r="F226" s="192" t="s">
        <v>347</v>
      </c>
      <c r="G226" s="190"/>
      <c r="H226" s="193">
        <v>27</v>
      </c>
      <c r="I226" s="190"/>
      <c r="J226" s="190"/>
      <c r="K226" s="190"/>
      <c r="L226" s="194"/>
      <c r="M226" s="195"/>
      <c r="N226" s="196"/>
      <c r="O226" s="196"/>
      <c r="P226" s="196"/>
      <c r="Q226" s="196"/>
      <c r="R226" s="196"/>
      <c r="S226" s="196"/>
      <c r="T226" s="197"/>
      <c r="AT226" s="198" t="s">
        <v>122</v>
      </c>
      <c r="AU226" s="198" t="s">
        <v>78</v>
      </c>
      <c r="AV226" s="11" t="s">
        <v>78</v>
      </c>
      <c r="AW226" s="11" t="s">
        <v>32</v>
      </c>
      <c r="AX226" s="11" t="s">
        <v>76</v>
      </c>
      <c r="AY226" s="198" t="s">
        <v>109</v>
      </c>
    </row>
    <row r="227" s="1" customFormat="1" ht="16.5" customHeight="1">
      <c r="B227" s="32"/>
      <c r="C227" s="176" t="s">
        <v>348</v>
      </c>
      <c r="D227" s="176" t="s">
        <v>111</v>
      </c>
      <c r="E227" s="177" t="s">
        <v>349</v>
      </c>
      <c r="F227" s="178" t="s">
        <v>350</v>
      </c>
      <c r="G227" s="179" t="s">
        <v>114</v>
      </c>
      <c r="H227" s="180">
        <v>27</v>
      </c>
      <c r="I227" s="181">
        <v>636</v>
      </c>
      <c r="J227" s="181">
        <f>ROUND(I227*H227,2)</f>
        <v>17172</v>
      </c>
      <c r="K227" s="178" t="s">
        <v>115</v>
      </c>
      <c r="L227" s="37"/>
      <c r="M227" s="71" t="s">
        <v>19</v>
      </c>
      <c r="N227" s="182" t="s">
        <v>42</v>
      </c>
      <c r="O227" s="183">
        <v>0.36899999999999999</v>
      </c>
      <c r="P227" s="183">
        <f>O227*H227</f>
        <v>9.9629999999999992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AR227" s="17" t="s">
        <v>116</v>
      </c>
      <c r="AT227" s="17" t="s">
        <v>111</v>
      </c>
      <c r="AU227" s="17" t="s">
        <v>78</v>
      </c>
      <c r="AY227" s="17" t="s">
        <v>109</v>
      </c>
      <c r="BE227" s="185">
        <f>IF(N227="základní",J227,0)</f>
        <v>17172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76</v>
      </c>
      <c r="BK227" s="185">
        <f>ROUND(I227*H227,2)</f>
        <v>17172</v>
      </c>
      <c r="BL227" s="17" t="s">
        <v>116</v>
      </c>
      <c r="BM227" s="17" t="s">
        <v>351</v>
      </c>
    </row>
    <row r="228" s="1" customFormat="1">
      <c r="B228" s="32"/>
      <c r="C228" s="33"/>
      <c r="D228" s="186" t="s">
        <v>118</v>
      </c>
      <c r="E228" s="33"/>
      <c r="F228" s="187" t="s">
        <v>352</v>
      </c>
      <c r="G228" s="33"/>
      <c r="H228" s="33"/>
      <c r="I228" s="33"/>
      <c r="J228" s="33"/>
      <c r="K228" s="33"/>
      <c r="L228" s="37"/>
      <c r="M228" s="188"/>
      <c r="N228" s="73"/>
      <c r="O228" s="73"/>
      <c r="P228" s="73"/>
      <c r="Q228" s="73"/>
      <c r="R228" s="73"/>
      <c r="S228" s="73"/>
      <c r="T228" s="74"/>
      <c r="AT228" s="17" t="s">
        <v>118</v>
      </c>
      <c r="AU228" s="17" t="s">
        <v>78</v>
      </c>
    </row>
    <row r="229" s="11" customFormat="1">
      <c r="B229" s="189"/>
      <c r="C229" s="190"/>
      <c r="D229" s="186" t="s">
        <v>122</v>
      </c>
      <c r="E229" s="191" t="s">
        <v>19</v>
      </c>
      <c r="F229" s="192" t="s">
        <v>353</v>
      </c>
      <c r="G229" s="190"/>
      <c r="H229" s="193">
        <v>27</v>
      </c>
      <c r="I229" s="190"/>
      <c r="J229" s="190"/>
      <c r="K229" s="190"/>
      <c r="L229" s="194"/>
      <c r="M229" s="195"/>
      <c r="N229" s="196"/>
      <c r="O229" s="196"/>
      <c r="P229" s="196"/>
      <c r="Q229" s="196"/>
      <c r="R229" s="196"/>
      <c r="S229" s="196"/>
      <c r="T229" s="197"/>
      <c r="AT229" s="198" t="s">
        <v>122</v>
      </c>
      <c r="AU229" s="198" t="s">
        <v>78</v>
      </c>
      <c r="AV229" s="11" t="s">
        <v>78</v>
      </c>
      <c r="AW229" s="11" t="s">
        <v>32</v>
      </c>
      <c r="AX229" s="11" t="s">
        <v>76</v>
      </c>
      <c r="AY229" s="198" t="s">
        <v>109</v>
      </c>
    </row>
    <row r="230" s="1" customFormat="1" ht="33.75" customHeight="1">
      <c r="B230" s="32"/>
      <c r="C230" s="176" t="s">
        <v>354</v>
      </c>
      <c r="D230" s="176" t="s">
        <v>111</v>
      </c>
      <c r="E230" s="177" t="s">
        <v>355</v>
      </c>
      <c r="F230" s="178" t="s">
        <v>356</v>
      </c>
      <c r="G230" s="179" t="s">
        <v>114</v>
      </c>
      <c r="H230" s="180">
        <v>19</v>
      </c>
      <c r="I230" s="181">
        <v>241</v>
      </c>
      <c r="J230" s="181">
        <f>ROUND(I230*H230,2)</f>
        <v>4579</v>
      </c>
      <c r="K230" s="178" t="s">
        <v>115</v>
      </c>
      <c r="L230" s="37"/>
      <c r="M230" s="71" t="s">
        <v>19</v>
      </c>
      <c r="N230" s="182" t="s">
        <v>42</v>
      </c>
      <c r="O230" s="183">
        <v>0.56499999999999995</v>
      </c>
      <c r="P230" s="183">
        <f>O230*H230</f>
        <v>10.734999999999999</v>
      </c>
      <c r="Q230" s="183">
        <v>0.10362</v>
      </c>
      <c r="R230" s="183">
        <f>Q230*H230</f>
        <v>1.96878</v>
      </c>
      <c r="S230" s="183">
        <v>0</v>
      </c>
      <c r="T230" s="184">
        <f>S230*H230</f>
        <v>0</v>
      </c>
      <c r="AR230" s="17" t="s">
        <v>116</v>
      </c>
      <c r="AT230" s="17" t="s">
        <v>111</v>
      </c>
      <c r="AU230" s="17" t="s">
        <v>78</v>
      </c>
      <c r="AY230" s="17" t="s">
        <v>109</v>
      </c>
      <c r="BE230" s="185">
        <f>IF(N230="základní",J230,0)</f>
        <v>4579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76</v>
      </c>
      <c r="BK230" s="185">
        <f>ROUND(I230*H230,2)</f>
        <v>4579</v>
      </c>
      <c r="BL230" s="17" t="s">
        <v>116</v>
      </c>
      <c r="BM230" s="17" t="s">
        <v>357</v>
      </c>
    </row>
    <row r="231" s="1" customFormat="1">
      <c r="B231" s="32"/>
      <c r="C231" s="33"/>
      <c r="D231" s="186" t="s">
        <v>118</v>
      </c>
      <c r="E231" s="33"/>
      <c r="F231" s="187" t="s">
        <v>358</v>
      </c>
      <c r="G231" s="33"/>
      <c r="H231" s="33"/>
      <c r="I231" s="33"/>
      <c r="J231" s="33"/>
      <c r="K231" s="33"/>
      <c r="L231" s="37"/>
      <c r="M231" s="188"/>
      <c r="N231" s="73"/>
      <c r="O231" s="73"/>
      <c r="P231" s="73"/>
      <c r="Q231" s="73"/>
      <c r="R231" s="73"/>
      <c r="S231" s="73"/>
      <c r="T231" s="74"/>
      <c r="AT231" s="17" t="s">
        <v>118</v>
      </c>
      <c r="AU231" s="17" t="s">
        <v>78</v>
      </c>
    </row>
    <row r="232" s="1" customFormat="1">
      <c r="B232" s="32"/>
      <c r="C232" s="33"/>
      <c r="D232" s="186" t="s">
        <v>120</v>
      </c>
      <c r="E232" s="33"/>
      <c r="F232" s="187" t="s">
        <v>359</v>
      </c>
      <c r="G232" s="33"/>
      <c r="H232" s="33"/>
      <c r="I232" s="33"/>
      <c r="J232" s="33"/>
      <c r="K232" s="33"/>
      <c r="L232" s="37"/>
      <c r="M232" s="188"/>
      <c r="N232" s="73"/>
      <c r="O232" s="73"/>
      <c r="P232" s="73"/>
      <c r="Q232" s="73"/>
      <c r="R232" s="73"/>
      <c r="S232" s="73"/>
      <c r="T232" s="74"/>
      <c r="AT232" s="17" t="s">
        <v>120</v>
      </c>
      <c r="AU232" s="17" t="s">
        <v>78</v>
      </c>
    </row>
    <row r="233" s="11" customFormat="1">
      <c r="B233" s="189"/>
      <c r="C233" s="190"/>
      <c r="D233" s="186" t="s">
        <v>122</v>
      </c>
      <c r="E233" s="191" t="s">
        <v>19</v>
      </c>
      <c r="F233" s="192" t="s">
        <v>123</v>
      </c>
      <c r="G233" s="190"/>
      <c r="H233" s="193">
        <v>19</v>
      </c>
      <c r="I233" s="190"/>
      <c r="J233" s="190"/>
      <c r="K233" s="190"/>
      <c r="L233" s="194"/>
      <c r="M233" s="195"/>
      <c r="N233" s="196"/>
      <c r="O233" s="196"/>
      <c r="P233" s="196"/>
      <c r="Q233" s="196"/>
      <c r="R233" s="196"/>
      <c r="S233" s="196"/>
      <c r="T233" s="197"/>
      <c r="AT233" s="198" t="s">
        <v>122</v>
      </c>
      <c r="AU233" s="198" t="s">
        <v>78</v>
      </c>
      <c r="AV233" s="11" t="s">
        <v>78</v>
      </c>
      <c r="AW233" s="11" t="s">
        <v>32</v>
      </c>
      <c r="AX233" s="11" t="s">
        <v>71</v>
      </c>
      <c r="AY233" s="198" t="s">
        <v>109</v>
      </c>
    </row>
    <row r="234" s="12" customFormat="1">
      <c r="B234" s="199"/>
      <c r="C234" s="200"/>
      <c r="D234" s="186" t="s">
        <v>122</v>
      </c>
      <c r="E234" s="201" t="s">
        <v>19</v>
      </c>
      <c r="F234" s="202" t="s">
        <v>124</v>
      </c>
      <c r="G234" s="200"/>
      <c r="H234" s="203">
        <v>19</v>
      </c>
      <c r="I234" s="200"/>
      <c r="J234" s="200"/>
      <c r="K234" s="200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122</v>
      </c>
      <c r="AU234" s="208" t="s">
        <v>78</v>
      </c>
      <c r="AV234" s="12" t="s">
        <v>116</v>
      </c>
      <c r="AW234" s="12" t="s">
        <v>32</v>
      </c>
      <c r="AX234" s="12" t="s">
        <v>76</v>
      </c>
      <c r="AY234" s="208" t="s">
        <v>109</v>
      </c>
    </row>
    <row r="235" s="10" customFormat="1" ht="22.8" customHeight="1">
      <c r="B235" s="161"/>
      <c r="C235" s="162"/>
      <c r="D235" s="163" t="s">
        <v>70</v>
      </c>
      <c r="E235" s="174" t="s">
        <v>161</v>
      </c>
      <c r="F235" s="174" t="s">
        <v>360</v>
      </c>
      <c r="G235" s="162"/>
      <c r="H235" s="162"/>
      <c r="I235" s="162"/>
      <c r="J235" s="175">
        <f>BK235</f>
        <v>762073.79999999993</v>
      </c>
      <c r="K235" s="162"/>
      <c r="L235" s="166"/>
      <c r="M235" s="167"/>
      <c r="N235" s="168"/>
      <c r="O235" s="168"/>
      <c r="P235" s="169">
        <f>SUM(P236:P254)</f>
        <v>171.94799999999998</v>
      </c>
      <c r="Q235" s="168"/>
      <c r="R235" s="169">
        <f>SUM(R236:R254)</f>
        <v>9.0522550000000006</v>
      </c>
      <c r="S235" s="168"/>
      <c r="T235" s="170">
        <f>SUM(T236:T254)</f>
        <v>0</v>
      </c>
      <c r="AR235" s="171" t="s">
        <v>76</v>
      </c>
      <c r="AT235" s="172" t="s">
        <v>70</v>
      </c>
      <c r="AU235" s="172" t="s">
        <v>76</v>
      </c>
      <c r="AY235" s="171" t="s">
        <v>109</v>
      </c>
      <c r="BK235" s="173">
        <f>SUM(BK236:BK254)</f>
        <v>762073.79999999993</v>
      </c>
    </row>
    <row r="236" s="1" customFormat="1" ht="22.5" customHeight="1">
      <c r="B236" s="32"/>
      <c r="C236" s="176" t="s">
        <v>361</v>
      </c>
      <c r="D236" s="176" t="s">
        <v>111</v>
      </c>
      <c r="E236" s="177" t="s">
        <v>362</v>
      </c>
      <c r="F236" s="178" t="s">
        <v>363</v>
      </c>
      <c r="G236" s="179" t="s">
        <v>150</v>
      </c>
      <c r="H236" s="180">
        <v>144.5</v>
      </c>
      <c r="I236" s="181">
        <v>334</v>
      </c>
      <c r="J236" s="181">
        <f>ROUND(I236*H236,2)</f>
        <v>48263</v>
      </c>
      <c r="K236" s="178" t="s">
        <v>115</v>
      </c>
      <c r="L236" s="37"/>
      <c r="M236" s="71" t="s">
        <v>19</v>
      </c>
      <c r="N236" s="182" t="s">
        <v>42</v>
      </c>
      <c r="O236" s="183">
        <v>0.25800000000000001</v>
      </c>
      <c r="P236" s="183">
        <f>O236*H236</f>
        <v>37.280999999999999</v>
      </c>
      <c r="Q236" s="183">
        <v>0.0026800000000000001</v>
      </c>
      <c r="R236" s="183">
        <f>Q236*H236</f>
        <v>0.38725999999999999</v>
      </c>
      <c r="S236" s="183">
        <v>0</v>
      </c>
      <c r="T236" s="184">
        <f>S236*H236</f>
        <v>0</v>
      </c>
      <c r="AR236" s="17" t="s">
        <v>116</v>
      </c>
      <c r="AT236" s="17" t="s">
        <v>111</v>
      </c>
      <c r="AU236" s="17" t="s">
        <v>78</v>
      </c>
      <c r="AY236" s="17" t="s">
        <v>109</v>
      </c>
      <c r="BE236" s="185">
        <f>IF(N236="základní",J236,0)</f>
        <v>48263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76</v>
      </c>
      <c r="BK236" s="185">
        <f>ROUND(I236*H236,2)</f>
        <v>48263</v>
      </c>
      <c r="BL236" s="17" t="s">
        <v>116</v>
      </c>
      <c r="BM236" s="17" t="s">
        <v>364</v>
      </c>
    </row>
    <row r="237" s="1" customFormat="1">
      <c r="B237" s="32"/>
      <c r="C237" s="33"/>
      <c r="D237" s="186" t="s">
        <v>118</v>
      </c>
      <c r="E237" s="33"/>
      <c r="F237" s="187" t="s">
        <v>365</v>
      </c>
      <c r="G237" s="33"/>
      <c r="H237" s="33"/>
      <c r="I237" s="33"/>
      <c r="J237" s="33"/>
      <c r="K237" s="33"/>
      <c r="L237" s="37"/>
      <c r="M237" s="188"/>
      <c r="N237" s="73"/>
      <c r="O237" s="73"/>
      <c r="P237" s="73"/>
      <c r="Q237" s="73"/>
      <c r="R237" s="73"/>
      <c r="S237" s="73"/>
      <c r="T237" s="74"/>
      <c r="AT237" s="17" t="s">
        <v>118</v>
      </c>
      <c r="AU237" s="17" t="s">
        <v>78</v>
      </c>
    </row>
    <row r="238" s="1" customFormat="1" ht="16.5" customHeight="1">
      <c r="B238" s="32"/>
      <c r="C238" s="176" t="s">
        <v>366</v>
      </c>
      <c r="D238" s="176" t="s">
        <v>111</v>
      </c>
      <c r="E238" s="177" t="s">
        <v>367</v>
      </c>
      <c r="F238" s="178" t="s">
        <v>368</v>
      </c>
      <c r="G238" s="179" t="s">
        <v>150</v>
      </c>
      <c r="H238" s="180">
        <v>144.5</v>
      </c>
      <c r="I238" s="181">
        <v>25</v>
      </c>
      <c r="J238" s="181">
        <f>ROUND(I238*H238,2)</f>
        <v>3612.5</v>
      </c>
      <c r="K238" s="178" t="s">
        <v>19</v>
      </c>
      <c r="L238" s="37"/>
      <c r="M238" s="71" t="s">
        <v>19</v>
      </c>
      <c r="N238" s="182" t="s">
        <v>42</v>
      </c>
      <c r="O238" s="183">
        <v>0</v>
      </c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AR238" s="17" t="s">
        <v>116</v>
      </c>
      <c r="AT238" s="17" t="s">
        <v>111</v>
      </c>
      <c r="AU238" s="17" t="s">
        <v>78</v>
      </c>
      <c r="AY238" s="17" t="s">
        <v>109</v>
      </c>
      <c r="BE238" s="185">
        <f>IF(N238="základní",J238,0)</f>
        <v>3612.5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76</v>
      </c>
      <c r="BK238" s="185">
        <f>ROUND(I238*H238,2)</f>
        <v>3612.5</v>
      </c>
      <c r="BL238" s="17" t="s">
        <v>116</v>
      </c>
      <c r="BM238" s="17" t="s">
        <v>369</v>
      </c>
    </row>
    <row r="239" s="11" customFormat="1">
      <c r="B239" s="189"/>
      <c r="C239" s="190"/>
      <c r="D239" s="186" t="s">
        <v>122</v>
      </c>
      <c r="E239" s="191" t="s">
        <v>19</v>
      </c>
      <c r="F239" s="192" t="s">
        <v>370</v>
      </c>
      <c r="G239" s="190"/>
      <c r="H239" s="193">
        <v>144.5</v>
      </c>
      <c r="I239" s="190"/>
      <c r="J239" s="190"/>
      <c r="K239" s="190"/>
      <c r="L239" s="194"/>
      <c r="M239" s="195"/>
      <c r="N239" s="196"/>
      <c r="O239" s="196"/>
      <c r="P239" s="196"/>
      <c r="Q239" s="196"/>
      <c r="R239" s="196"/>
      <c r="S239" s="196"/>
      <c r="T239" s="197"/>
      <c r="AT239" s="198" t="s">
        <v>122</v>
      </c>
      <c r="AU239" s="198" t="s">
        <v>78</v>
      </c>
      <c r="AV239" s="11" t="s">
        <v>78</v>
      </c>
      <c r="AW239" s="11" t="s">
        <v>32</v>
      </c>
      <c r="AX239" s="11" t="s">
        <v>76</v>
      </c>
      <c r="AY239" s="198" t="s">
        <v>109</v>
      </c>
    </row>
    <row r="240" s="1" customFormat="1" ht="16.5" customHeight="1">
      <c r="B240" s="32"/>
      <c r="C240" s="176" t="s">
        <v>371</v>
      </c>
      <c r="D240" s="176" t="s">
        <v>111</v>
      </c>
      <c r="E240" s="177" t="s">
        <v>372</v>
      </c>
      <c r="F240" s="178" t="s">
        <v>373</v>
      </c>
      <c r="G240" s="179" t="s">
        <v>150</v>
      </c>
      <c r="H240" s="180">
        <v>144.5</v>
      </c>
      <c r="I240" s="181">
        <v>19</v>
      </c>
      <c r="J240" s="181">
        <f>ROUND(I240*H240,2)</f>
        <v>2745.5</v>
      </c>
      <c r="K240" s="178" t="s">
        <v>115</v>
      </c>
      <c r="L240" s="37"/>
      <c r="M240" s="71" t="s">
        <v>19</v>
      </c>
      <c r="N240" s="182" t="s">
        <v>42</v>
      </c>
      <c r="O240" s="183">
        <v>0.055</v>
      </c>
      <c r="P240" s="183">
        <f>O240*H240</f>
        <v>7.9474999999999998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AR240" s="17" t="s">
        <v>116</v>
      </c>
      <c r="AT240" s="17" t="s">
        <v>111</v>
      </c>
      <c r="AU240" s="17" t="s">
        <v>78</v>
      </c>
      <c r="AY240" s="17" t="s">
        <v>109</v>
      </c>
      <c r="BE240" s="185">
        <f>IF(N240="základní",J240,0)</f>
        <v>2745.5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76</v>
      </c>
      <c r="BK240" s="185">
        <f>ROUND(I240*H240,2)</f>
        <v>2745.5</v>
      </c>
      <c r="BL240" s="17" t="s">
        <v>116</v>
      </c>
      <c r="BM240" s="17" t="s">
        <v>374</v>
      </c>
    </row>
    <row r="241" s="1" customFormat="1">
      <c r="B241" s="32"/>
      <c r="C241" s="33"/>
      <c r="D241" s="186" t="s">
        <v>118</v>
      </c>
      <c r="E241" s="33"/>
      <c r="F241" s="187" t="s">
        <v>375</v>
      </c>
      <c r="G241" s="33"/>
      <c r="H241" s="33"/>
      <c r="I241" s="33"/>
      <c r="J241" s="33"/>
      <c r="K241" s="33"/>
      <c r="L241" s="37"/>
      <c r="M241" s="188"/>
      <c r="N241" s="73"/>
      <c r="O241" s="73"/>
      <c r="P241" s="73"/>
      <c r="Q241" s="73"/>
      <c r="R241" s="73"/>
      <c r="S241" s="73"/>
      <c r="T241" s="74"/>
      <c r="AT241" s="17" t="s">
        <v>118</v>
      </c>
      <c r="AU241" s="17" t="s">
        <v>78</v>
      </c>
    </row>
    <row r="242" s="11" customFormat="1">
      <c r="B242" s="189"/>
      <c r="C242" s="190"/>
      <c r="D242" s="186" t="s">
        <v>122</v>
      </c>
      <c r="E242" s="191" t="s">
        <v>19</v>
      </c>
      <c r="F242" s="192" t="s">
        <v>370</v>
      </c>
      <c r="G242" s="190"/>
      <c r="H242" s="193">
        <v>144.5</v>
      </c>
      <c r="I242" s="190"/>
      <c r="J242" s="190"/>
      <c r="K242" s="190"/>
      <c r="L242" s="194"/>
      <c r="M242" s="195"/>
      <c r="N242" s="196"/>
      <c r="O242" s="196"/>
      <c r="P242" s="196"/>
      <c r="Q242" s="196"/>
      <c r="R242" s="196"/>
      <c r="S242" s="196"/>
      <c r="T242" s="197"/>
      <c r="AT242" s="198" t="s">
        <v>122</v>
      </c>
      <c r="AU242" s="198" t="s">
        <v>78</v>
      </c>
      <c r="AV242" s="11" t="s">
        <v>78</v>
      </c>
      <c r="AW242" s="11" t="s">
        <v>32</v>
      </c>
      <c r="AX242" s="11" t="s">
        <v>76</v>
      </c>
      <c r="AY242" s="198" t="s">
        <v>109</v>
      </c>
    </row>
    <row r="243" s="1" customFormat="1" ht="22.5" customHeight="1">
      <c r="B243" s="32"/>
      <c r="C243" s="176" t="s">
        <v>376</v>
      </c>
      <c r="D243" s="176" t="s">
        <v>111</v>
      </c>
      <c r="E243" s="177" t="s">
        <v>377</v>
      </c>
      <c r="F243" s="178" t="s">
        <v>378</v>
      </c>
      <c r="G243" s="179" t="s">
        <v>379</v>
      </c>
      <c r="H243" s="180">
        <v>78</v>
      </c>
      <c r="I243" s="181">
        <v>3000</v>
      </c>
      <c r="J243" s="181">
        <f>ROUND(I243*H243,2)</f>
        <v>234000</v>
      </c>
      <c r="K243" s="178" t="s">
        <v>115</v>
      </c>
      <c r="L243" s="37"/>
      <c r="M243" s="71" t="s">
        <v>19</v>
      </c>
      <c r="N243" s="182" t="s">
        <v>42</v>
      </c>
      <c r="O243" s="183">
        <v>0.58299999999999996</v>
      </c>
      <c r="P243" s="183">
        <f>O243*H243</f>
        <v>45.473999999999997</v>
      </c>
      <c r="Q243" s="183">
        <v>0.058029999999999998</v>
      </c>
      <c r="R243" s="183">
        <f>Q243*H243</f>
        <v>4.5263400000000003</v>
      </c>
      <c r="S243" s="183">
        <v>0</v>
      </c>
      <c r="T243" s="184">
        <f>S243*H243</f>
        <v>0</v>
      </c>
      <c r="AR243" s="17" t="s">
        <v>116</v>
      </c>
      <c r="AT243" s="17" t="s">
        <v>111</v>
      </c>
      <c r="AU243" s="17" t="s">
        <v>78</v>
      </c>
      <c r="AY243" s="17" t="s">
        <v>109</v>
      </c>
      <c r="BE243" s="185">
        <f>IF(N243="základní",J243,0)</f>
        <v>234000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7" t="s">
        <v>76</v>
      </c>
      <c r="BK243" s="185">
        <f>ROUND(I243*H243,2)</f>
        <v>234000</v>
      </c>
      <c r="BL243" s="17" t="s">
        <v>116</v>
      </c>
      <c r="BM243" s="17" t="s">
        <v>380</v>
      </c>
    </row>
    <row r="244" s="1" customFormat="1">
      <c r="B244" s="32"/>
      <c r="C244" s="33"/>
      <c r="D244" s="186" t="s">
        <v>118</v>
      </c>
      <c r="E244" s="33"/>
      <c r="F244" s="187" t="s">
        <v>381</v>
      </c>
      <c r="G244" s="33"/>
      <c r="H244" s="33"/>
      <c r="I244" s="33"/>
      <c r="J244" s="33"/>
      <c r="K244" s="33"/>
      <c r="L244" s="37"/>
      <c r="M244" s="188"/>
      <c r="N244" s="73"/>
      <c r="O244" s="73"/>
      <c r="P244" s="73"/>
      <c r="Q244" s="73"/>
      <c r="R244" s="73"/>
      <c r="S244" s="73"/>
      <c r="T244" s="74"/>
      <c r="AT244" s="17" t="s">
        <v>118</v>
      </c>
      <c r="AU244" s="17" t="s">
        <v>78</v>
      </c>
    </row>
    <row r="245" s="1" customFormat="1" ht="22.5" customHeight="1">
      <c r="B245" s="32"/>
      <c r="C245" s="176" t="s">
        <v>382</v>
      </c>
      <c r="D245" s="176" t="s">
        <v>111</v>
      </c>
      <c r="E245" s="177" t="s">
        <v>383</v>
      </c>
      <c r="F245" s="178" t="s">
        <v>384</v>
      </c>
      <c r="G245" s="179" t="s">
        <v>379</v>
      </c>
      <c r="H245" s="180">
        <v>78</v>
      </c>
      <c r="I245" s="181">
        <v>1710</v>
      </c>
      <c r="J245" s="181">
        <f>ROUND(I245*H245,2)</f>
        <v>133380</v>
      </c>
      <c r="K245" s="178" t="s">
        <v>115</v>
      </c>
      <c r="L245" s="37"/>
      <c r="M245" s="71" t="s">
        <v>19</v>
      </c>
      <c r="N245" s="182" t="s">
        <v>42</v>
      </c>
      <c r="O245" s="183">
        <v>0.16600000000000001</v>
      </c>
      <c r="P245" s="183">
        <f>O245*H245</f>
        <v>12.948</v>
      </c>
      <c r="Q245" s="183">
        <v>0.01136</v>
      </c>
      <c r="R245" s="183">
        <f>Q245*H245</f>
        <v>0.88607999999999998</v>
      </c>
      <c r="S245" s="183">
        <v>0</v>
      </c>
      <c r="T245" s="184">
        <f>S245*H245</f>
        <v>0</v>
      </c>
      <c r="AR245" s="17" t="s">
        <v>116</v>
      </c>
      <c r="AT245" s="17" t="s">
        <v>111</v>
      </c>
      <c r="AU245" s="17" t="s">
        <v>78</v>
      </c>
      <c r="AY245" s="17" t="s">
        <v>109</v>
      </c>
      <c r="BE245" s="185">
        <f>IF(N245="základní",J245,0)</f>
        <v>133380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7" t="s">
        <v>76</v>
      </c>
      <c r="BK245" s="185">
        <f>ROUND(I245*H245,2)</f>
        <v>133380</v>
      </c>
      <c r="BL245" s="17" t="s">
        <v>116</v>
      </c>
      <c r="BM245" s="17" t="s">
        <v>385</v>
      </c>
    </row>
    <row r="246" s="1" customFormat="1">
      <c r="B246" s="32"/>
      <c r="C246" s="33"/>
      <c r="D246" s="186" t="s">
        <v>118</v>
      </c>
      <c r="E246" s="33"/>
      <c r="F246" s="187" t="s">
        <v>381</v>
      </c>
      <c r="G246" s="33"/>
      <c r="H246" s="33"/>
      <c r="I246" s="33"/>
      <c r="J246" s="33"/>
      <c r="K246" s="33"/>
      <c r="L246" s="37"/>
      <c r="M246" s="188"/>
      <c r="N246" s="73"/>
      <c r="O246" s="73"/>
      <c r="P246" s="73"/>
      <c r="Q246" s="73"/>
      <c r="R246" s="73"/>
      <c r="S246" s="73"/>
      <c r="T246" s="74"/>
      <c r="AT246" s="17" t="s">
        <v>118</v>
      </c>
      <c r="AU246" s="17" t="s">
        <v>78</v>
      </c>
    </row>
    <row r="247" s="1" customFormat="1" ht="22.5" customHeight="1">
      <c r="B247" s="32"/>
      <c r="C247" s="176" t="s">
        <v>386</v>
      </c>
      <c r="D247" s="176" t="s">
        <v>111</v>
      </c>
      <c r="E247" s="177" t="s">
        <v>387</v>
      </c>
      <c r="F247" s="178" t="s">
        <v>388</v>
      </c>
      <c r="G247" s="179" t="s">
        <v>379</v>
      </c>
      <c r="H247" s="180">
        <v>78</v>
      </c>
      <c r="I247" s="181">
        <v>789</v>
      </c>
      <c r="J247" s="181">
        <f>ROUND(I247*H247,2)</f>
        <v>61542</v>
      </c>
      <c r="K247" s="178" t="s">
        <v>115</v>
      </c>
      <c r="L247" s="37"/>
      <c r="M247" s="71" t="s">
        <v>19</v>
      </c>
      <c r="N247" s="182" t="s">
        <v>42</v>
      </c>
      <c r="O247" s="183">
        <v>0.25</v>
      </c>
      <c r="P247" s="183">
        <f>O247*H247</f>
        <v>19.5</v>
      </c>
      <c r="Q247" s="183">
        <v>0.0062199999999999998</v>
      </c>
      <c r="R247" s="183">
        <f>Q247*H247</f>
        <v>0.48515999999999998</v>
      </c>
      <c r="S247" s="183">
        <v>0</v>
      </c>
      <c r="T247" s="184">
        <f>S247*H247</f>
        <v>0</v>
      </c>
      <c r="AR247" s="17" t="s">
        <v>116</v>
      </c>
      <c r="AT247" s="17" t="s">
        <v>111</v>
      </c>
      <c r="AU247" s="17" t="s">
        <v>78</v>
      </c>
      <c r="AY247" s="17" t="s">
        <v>109</v>
      </c>
      <c r="BE247" s="185">
        <f>IF(N247="základní",J247,0)</f>
        <v>61542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7" t="s">
        <v>76</v>
      </c>
      <c r="BK247" s="185">
        <f>ROUND(I247*H247,2)</f>
        <v>61542</v>
      </c>
      <c r="BL247" s="17" t="s">
        <v>116</v>
      </c>
      <c r="BM247" s="17" t="s">
        <v>389</v>
      </c>
    </row>
    <row r="248" s="1" customFormat="1">
      <c r="B248" s="32"/>
      <c r="C248" s="33"/>
      <c r="D248" s="186" t="s">
        <v>118</v>
      </c>
      <c r="E248" s="33"/>
      <c r="F248" s="187" t="s">
        <v>381</v>
      </c>
      <c r="G248" s="33"/>
      <c r="H248" s="33"/>
      <c r="I248" s="33"/>
      <c r="J248" s="33"/>
      <c r="K248" s="33"/>
      <c r="L248" s="37"/>
      <c r="M248" s="188"/>
      <c r="N248" s="73"/>
      <c r="O248" s="73"/>
      <c r="P248" s="73"/>
      <c r="Q248" s="73"/>
      <c r="R248" s="73"/>
      <c r="S248" s="73"/>
      <c r="T248" s="74"/>
      <c r="AT248" s="17" t="s">
        <v>118</v>
      </c>
      <c r="AU248" s="17" t="s">
        <v>78</v>
      </c>
    </row>
    <row r="249" s="1" customFormat="1" ht="22.5" customHeight="1">
      <c r="B249" s="32"/>
      <c r="C249" s="176" t="s">
        <v>390</v>
      </c>
      <c r="D249" s="176" t="s">
        <v>111</v>
      </c>
      <c r="E249" s="177" t="s">
        <v>391</v>
      </c>
      <c r="F249" s="178" t="s">
        <v>392</v>
      </c>
      <c r="G249" s="179" t="s">
        <v>379</v>
      </c>
      <c r="H249" s="180">
        <v>78</v>
      </c>
      <c r="I249" s="181">
        <v>70.900000000000006</v>
      </c>
      <c r="J249" s="181">
        <f>ROUND(I249*H249,2)</f>
        <v>5530.1999999999998</v>
      </c>
      <c r="K249" s="178" t="s">
        <v>115</v>
      </c>
      <c r="L249" s="37"/>
      <c r="M249" s="71" t="s">
        <v>19</v>
      </c>
      <c r="N249" s="182" t="s">
        <v>42</v>
      </c>
      <c r="O249" s="183">
        <v>0.25</v>
      </c>
      <c r="P249" s="183">
        <f>O249*H249</f>
        <v>19.5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AR249" s="17" t="s">
        <v>116</v>
      </c>
      <c r="AT249" s="17" t="s">
        <v>111</v>
      </c>
      <c r="AU249" s="17" t="s">
        <v>78</v>
      </c>
      <c r="AY249" s="17" t="s">
        <v>109</v>
      </c>
      <c r="BE249" s="185">
        <f>IF(N249="základní",J249,0)</f>
        <v>5530.1999999999998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7" t="s">
        <v>76</v>
      </c>
      <c r="BK249" s="185">
        <f>ROUND(I249*H249,2)</f>
        <v>5530.1999999999998</v>
      </c>
      <c r="BL249" s="17" t="s">
        <v>116</v>
      </c>
      <c r="BM249" s="17" t="s">
        <v>393</v>
      </c>
    </row>
    <row r="250" s="1" customFormat="1">
      <c r="B250" s="32"/>
      <c r="C250" s="33"/>
      <c r="D250" s="186" t="s">
        <v>118</v>
      </c>
      <c r="E250" s="33"/>
      <c r="F250" s="187" t="s">
        <v>381</v>
      </c>
      <c r="G250" s="33"/>
      <c r="H250" s="33"/>
      <c r="I250" s="33"/>
      <c r="J250" s="33"/>
      <c r="K250" s="33"/>
      <c r="L250" s="37"/>
      <c r="M250" s="188"/>
      <c r="N250" s="73"/>
      <c r="O250" s="73"/>
      <c r="P250" s="73"/>
      <c r="Q250" s="73"/>
      <c r="R250" s="73"/>
      <c r="S250" s="73"/>
      <c r="T250" s="74"/>
      <c r="AT250" s="17" t="s">
        <v>118</v>
      </c>
      <c r="AU250" s="17" t="s">
        <v>78</v>
      </c>
    </row>
    <row r="251" s="1" customFormat="1" ht="22.5" customHeight="1">
      <c r="B251" s="32"/>
      <c r="C251" s="176" t="s">
        <v>394</v>
      </c>
      <c r="D251" s="176" t="s">
        <v>111</v>
      </c>
      <c r="E251" s="177" t="s">
        <v>395</v>
      </c>
      <c r="F251" s="178" t="s">
        <v>396</v>
      </c>
      <c r="G251" s="179" t="s">
        <v>379</v>
      </c>
      <c r="H251" s="180">
        <v>78</v>
      </c>
      <c r="I251" s="181">
        <v>3480</v>
      </c>
      <c r="J251" s="181">
        <f>ROUND(I251*H251,2)</f>
        <v>271440</v>
      </c>
      <c r="K251" s="178" t="s">
        <v>115</v>
      </c>
      <c r="L251" s="37"/>
      <c r="M251" s="71" t="s">
        <v>19</v>
      </c>
      <c r="N251" s="182" t="s">
        <v>42</v>
      </c>
      <c r="O251" s="183">
        <v>0.33300000000000002</v>
      </c>
      <c r="P251" s="183">
        <f>O251*H251</f>
        <v>25.974</v>
      </c>
      <c r="Q251" s="183">
        <v>0.035349999999999999</v>
      </c>
      <c r="R251" s="183">
        <f>Q251*H251</f>
        <v>2.7572999999999999</v>
      </c>
      <c r="S251" s="183">
        <v>0</v>
      </c>
      <c r="T251" s="184">
        <f>S251*H251</f>
        <v>0</v>
      </c>
      <c r="AR251" s="17" t="s">
        <v>116</v>
      </c>
      <c r="AT251" s="17" t="s">
        <v>111</v>
      </c>
      <c r="AU251" s="17" t="s">
        <v>78</v>
      </c>
      <c r="AY251" s="17" t="s">
        <v>109</v>
      </c>
      <c r="BE251" s="185">
        <f>IF(N251="základní",J251,0)</f>
        <v>271440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76</v>
      </c>
      <c r="BK251" s="185">
        <f>ROUND(I251*H251,2)</f>
        <v>271440</v>
      </c>
      <c r="BL251" s="17" t="s">
        <v>116</v>
      </c>
      <c r="BM251" s="17" t="s">
        <v>397</v>
      </c>
    </row>
    <row r="252" s="1" customFormat="1">
      <c r="B252" s="32"/>
      <c r="C252" s="33"/>
      <c r="D252" s="186" t="s">
        <v>118</v>
      </c>
      <c r="E252" s="33"/>
      <c r="F252" s="187" t="s">
        <v>381</v>
      </c>
      <c r="G252" s="33"/>
      <c r="H252" s="33"/>
      <c r="I252" s="33"/>
      <c r="J252" s="33"/>
      <c r="K252" s="33"/>
      <c r="L252" s="37"/>
      <c r="M252" s="188"/>
      <c r="N252" s="73"/>
      <c r="O252" s="73"/>
      <c r="P252" s="73"/>
      <c r="Q252" s="73"/>
      <c r="R252" s="73"/>
      <c r="S252" s="73"/>
      <c r="T252" s="74"/>
      <c r="AT252" s="17" t="s">
        <v>118</v>
      </c>
      <c r="AU252" s="17" t="s">
        <v>78</v>
      </c>
    </row>
    <row r="253" s="1" customFormat="1" ht="16.5" customHeight="1">
      <c r="B253" s="32"/>
      <c r="C253" s="176" t="s">
        <v>398</v>
      </c>
      <c r="D253" s="176" t="s">
        <v>111</v>
      </c>
      <c r="E253" s="177" t="s">
        <v>399</v>
      </c>
      <c r="F253" s="178" t="s">
        <v>400</v>
      </c>
      <c r="G253" s="179" t="s">
        <v>150</v>
      </c>
      <c r="H253" s="180">
        <v>144.5</v>
      </c>
      <c r="I253" s="181">
        <v>10.800000000000001</v>
      </c>
      <c r="J253" s="181">
        <f>ROUND(I253*H253,2)</f>
        <v>1560.5999999999999</v>
      </c>
      <c r="K253" s="178" t="s">
        <v>115</v>
      </c>
      <c r="L253" s="37"/>
      <c r="M253" s="71" t="s">
        <v>19</v>
      </c>
      <c r="N253" s="182" t="s">
        <v>42</v>
      </c>
      <c r="O253" s="183">
        <v>0.023</v>
      </c>
      <c r="P253" s="183">
        <f>O253*H253</f>
        <v>3.3235000000000001</v>
      </c>
      <c r="Q253" s="183">
        <v>6.9999999999999994E-05</v>
      </c>
      <c r="R253" s="183">
        <f>Q253*H253</f>
        <v>0.010114999999999999</v>
      </c>
      <c r="S253" s="183">
        <v>0</v>
      </c>
      <c r="T253" s="184">
        <f>S253*H253</f>
        <v>0</v>
      </c>
      <c r="AR253" s="17" t="s">
        <v>116</v>
      </c>
      <c r="AT253" s="17" t="s">
        <v>111</v>
      </c>
      <c r="AU253" s="17" t="s">
        <v>78</v>
      </c>
      <c r="AY253" s="17" t="s">
        <v>109</v>
      </c>
      <c r="BE253" s="185">
        <f>IF(N253="základní",J253,0)</f>
        <v>1560.5999999999999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7" t="s">
        <v>76</v>
      </c>
      <c r="BK253" s="185">
        <f>ROUND(I253*H253,2)</f>
        <v>1560.5999999999999</v>
      </c>
      <c r="BL253" s="17" t="s">
        <v>116</v>
      </c>
      <c r="BM253" s="17" t="s">
        <v>401</v>
      </c>
    </row>
    <row r="254" s="11" customFormat="1">
      <c r="B254" s="189"/>
      <c r="C254" s="190"/>
      <c r="D254" s="186" t="s">
        <v>122</v>
      </c>
      <c r="E254" s="191" t="s">
        <v>19</v>
      </c>
      <c r="F254" s="192" t="s">
        <v>327</v>
      </c>
      <c r="G254" s="190"/>
      <c r="H254" s="193">
        <v>144.5</v>
      </c>
      <c r="I254" s="190"/>
      <c r="J254" s="190"/>
      <c r="K254" s="190"/>
      <c r="L254" s="194"/>
      <c r="M254" s="195"/>
      <c r="N254" s="196"/>
      <c r="O254" s="196"/>
      <c r="P254" s="196"/>
      <c r="Q254" s="196"/>
      <c r="R254" s="196"/>
      <c r="S254" s="196"/>
      <c r="T254" s="197"/>
      <c r="AT254" s="198" t="s">
        <v>122</v>
      </c>
      <c r="AU254" s="198" t="s">
        <v>78</v>
      </c>
      <c r="AV254" s="11" t="s">
        <v>78</v>
      </c>
      <c r="AW254" s="11" t="s">
        <v>32</v>
      </c>
      <c r="AX254" s="11" t="s">
        <v>76</v>
      </c>
      <c r="AY254" s="198" t="s">
        <v>109</v>
      </c>
    </row>
    <row r="255" s="10" customFormat="1" ht="22.8" customHeight="1">
      <c r="B255" s="161"/>
      <c r="C255" s="162"/>
      <c r="D255" s="163" t="s">
        <v>70</v>
      </c>
      <c r="E255" s="174" t="s">
        <v>169</v>
      </c>
      <c r="F255" s="174" t="s">
        <v>402</v>
      </c>
      <c r="G255" s="162"/>
      <c r="H255" s="162"/>
      <c r="I255" s="162"/>
      <c r="J255" s="175">
        <f>BK255</f>
        <v>25029.809999999998</v>
      </c>
      <c r="K255" s="162"/>
      <c r="L255" s="166"/>
      <c r="M255" s="167"/>
      <c r="N255" s="168"/>
      <c r="O255" s="168"/>
      <c r="P255" s="169">
        <f>SUM(P256:P269)</f>
        <v>57.707999999999998</v>
      </c>
      <c r="Q255" s="168"/>
      <c r="R255" s="169">
        <f>SUM(R256:R269)</f>
        <v>0.21094199999999999</v>
      </c>
      <c r="S255" s="168"/>
      <c r="T255" s="170">
        <f>SUM(T256:T269)</f>
        <v>0</v>
      </c>
      <c r="AR255" s="171" t="s">
        <v>76</v>
      </c>
      <c r="AT255" s="172" t="s">
        <v>70</v>
      </c>
      <c r="AU255" s="172" t="s">
        <v>76</v>
      </c>
      <c r="AY255" s="171" t="s">
        <v>109</v>
      </c>
      <c r="BK255" s="173">
        <f>SUM(BK256:BK269)</f>
        <v>25029.809999999998</v>
      </c>
    </row>
    <row r="256" s="1" customFormat="1" ht="22.5" customHeight="1">
      <c r="B256" s="32"/>
      <c r="C256" s="176" t="s">
        <v>403</v>
      </c>
      <c r="D256" s="176" t="s">
        <v>111</v>
      </c>
      <c r="E256" s="177" t="s">
        <v>404</v>
      </c>
      <c r="F256" s="178" t="s">
        <v>405</v>
      </c>
      <c r="G256" s="179" t="s">
        <v>150</v>
      </c>
      <c r="H256" s="180">
        <v>52.799999999999997</v>
      </c>
      <c r="I256" s="181">
        <v>58.5</v>
      </c>
      <c r="J256" s="181">
        <f>ROUND(I256*H256,2)</f>
        <v>3088.8000000000002</v>
      </c>
      <c r="K256" s="178" t="s">
        <v>115</v>
      </c>
      <c r="L256" s="37"/>
      <c r="M256" s="71" t="s">
        <v>19</v>
      </c>
      <c r="N256" s="182" t="s">
        <v>42</v>
      </c>
      <c r="O256" s="183">
        <v>0.17399999999999999</v>
      </c>
      <c r="P256" s="183">
        <f>O256*H256</f>
        <v>9.1871999999999989</v>
      </c>
      <c r="Q256" s="183">
        <v>0.0037599999999999999</v>
      </c>
      <c r="R256" s="183">
        <f>Q256*H256</f>
        <v>0.19852799999999998</v>
      </c>
      <c r="S256" s="183">
        <v>0</v>
      </c>
      <c r="T256" s="184">
        <f>S256*H256</f>
        <v>0</v>
      </c>
      <c r="AR256" s="17" t="s">
        <v>116</v>
      </c>
      <c r="AT256" s="17" t="s">
        <v>111</v>
      </c>
      <c r="AU256" s="17" t="s">
        <v>78</v>
      </c>
      <c r="AY256" s="17" t="s">
        <v>109</v>
      </c>
      <c r="BE256" s="185">
        <f>IF(N256="základní",J256,0)</f>
        <v>3088.8000000000002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76</v>
      </c>
      <c r="BK256" s="185">
        <f>ROUND(I256*H256,2)</f>
        <v>3088.8000000000002</v>
      </c>
      <c r="BL256" s="17" t="s">
        <v>116</v>
      </c>
      <c r="BM256" s="17" t="s">
        <v>406</v>
      </c>
    </row>
    <row r="257" s="1" customFormat="1">
      <c r="B257" s="32"/>
      <c r="C257" s="33"/>
      <c r="D257" s="186" t="s">
        <v>118</v>
      </c>
      <c r="E257" s="33"/>
      <c r="F257" s="187" t="s">
        <v>407</v>
      </c>
      <c r="G257" s="33"/>
      <c r="H257" s="33"/>
      <c r="I257" s="33"/>
      <c r="J257" s="33"/>
      <c r="K257" s="33"/>
      <c r="L257" s="37"/>
      <c r="M257" s="188"/>
      <c r="N257" s="73"/>
      <c r="O257" s="73"/>
      <c r="P257" s="73"/>
      <c r="Q257" s="73"/>
      <c r="R257" s="73"/>
      <c r="S257" s="73"/>
      <c r="T257" s="74"/>
      <c r="AT257" s="17" t="s">
        <v>118</v>
      </c>
      <c r="AU257" s="17" t="s">
        <v>78</v>
      </c>
    </row>
    <row r="258" s="1" customFormat="1" ht="22.5" customHeight="1">
      <c r="B258" s="32"/>
      <c r="C258" s="176" t="s">
        <v>408</v>
      </c>
      <c r="D258" s="176" t="s">
        <v>111</v>
      </c>
      <c r="E258" s="177" t="s">
        <v>409</v>
      </c>
      <c r="F258" s="178" t="s">
        <v>410</v>
      </c>
      <c r="G258" s="179" t="s">
        <v>150</v>
      </c>
      <c r="H258" s="180">
        <v>52.799999999999997</v>
      </c>
      <c r="I258" s="181">
        <v>139</v>
      </c>
      <c r="J258" s="181">
        <f>ROUND(I258*H258,2)</f>
        <v>7339.1999999999998</v>
      </c>
      <c r="K258" s="178" t="s">
        <v>115</v>
      </c>
      <c r="L258" s="37"/>
      <c r="M258" s="71" t="s">
        <v>19</v>
      </c>
      <c r="N258" s="182" t="s">
        <v>42</v>
      </c>
      <c r="O258" s="183">
        <v>0.35999999999999999</v>
      </c>
      <c r="P258" s="183">
        <f>O258*H258</f>
        <v>19.007999999999999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AR258" s="17" t="s">
        <v>116</v>
      </c>
      <c r="AT258" s="17" t="s">
        <v>111</v>
      </c>
      <c r="AU258" s="17" t="s">
        <v>78</v>
      </c>
      <c r="AY258" s="17" t="s">
        <v>109</v>
      </c>
      <c r="BE258" s="185">
        <f>IF(N258="základní",J258,0)</f>
        <v>7339.1999999999998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76</v>
      </c>
      <c r="BK258" s="185">
        <f>ROUND(I258*H258,2)</f>
        <v>7339.1999999999998</v>
      </c>
      <c r="BL258" s="17" t="s">
        <v>116</v>
      </c>
      <c r="BM258" s="17" t="s">
        <v>411</v>
      </c>
    </row>
    <row r="259" s="1" customFormat="1">
      <c r="B259" s="32"/>
      <c r="C259" s="33"/>
      <c r="D259" s="186" t="s">
        <v>118</v>
      </c>
      <c r="E259" s="33"/>
      <c r="F259" s="187" t="s">
        <v>412</v>
      </c>
      <c r="G259" s="33"/>
      <c r="H259" s="33"/>
      <c r="I259" s="33"/>
      <c r="J259" s="33"/>
      <c r="K259" s="33"/>
      <c r="L259" s="37"/>
      <c r="M259" s="188"/>
      <c r="N259" s="73"/>
      <c r="O259" s="73"/>
      <c r="P259" s="73"/>
      <c r="Q259" s="73"/>
      <c r="R259" s="73"/>
      <c r="S259" s="73"/>
      <c r="T259" s="74"/>
      <c r="AT259" s="17" t="s">
        <v>118</v>
      </c>
      <c r="AU259" s="17" t="s">
        <v>78</v>
      </c>
    </row>
    <row r="260" s="1" customFormat="1" ht="16.5" customHeight="1">
      <c r="B260" s="32"/>
      <c r="C260" s="176" t="s">
        <v>413</v>
      </c>
      <c r="D260" s="176" t="s">
        <v>111</v>
      </c>
      <c r="E260" s="177" t="s">
        <v>414</v>
      </c>
      <c r="F260" s="178" t="s">
        <v>415</v>
      </c>
      <c r="G260" s="179" t="s">
        <v>150</v>
      </c>
      <c r="H260" s="180">
        <v>52.799999999999997</v>
      </c>
      <c r="I260" s="181">
        <v>221</v>
      </c>
      <c r="J260" s="181">
        <f>ROUND(I260*H260,2)</f>
        <v>11668.799999999999</v>
      </c>
      <c r="K260" s="178" t="s">
        <v>115</v>
      </c>
      <c r="L260" s="37"/>
      <c r="M260" s="71" t="s">
        <v>19</v>
      </c>
      <c r="N260" s="182" t="s">
        <v>42</v>
      </c>
      <c r="O260" s="183">
        <v>0.45100000000000001</v>
      </c>
      <c r="P260" s="183">
        <f>O260*H260</f>
        <v>23.812799999999999</v>
      </c>
      <c r="Q260" s="183">
        <v>3.0000000000000001E-05</v>
      </c>
      <c r="R260" s="183">
        <f>Q260*H260</f>
        <v>0.0015839999999999999</v>
      </c>
      <c r="S260" s="183">
        <v>0</v>
      </c>
      <c r="T260" s="184">
        <f>S260*H260</f>
        <v>0</v>
      </c>
      <c r="AR260" s="17" t="s">
        <v>116</v>
      </c>
      <c r="AT260" s="17" t="s">
        <v>111</v>
      </c>
      <c r="AU260" s="17" t="s">
        <v>78</v>
      </c>
      <c r="AY260" s="17" t="s">
        <v>109</v>
      </c>
      <c r="BE260" s="185">
        <f>IF(N260="základní",J260,0)</f>
        <v>11668.799999999999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76</v>
      </c>
      <c r="BK260" s="185">
        <f>ROUND(I260*H260,2)</f>
        <v>11668.799999999999</v>
      </c>
      <c r="BL260" s="17" t="s">
        <v>116</v>
      </c>
      <c r="BM260" s="17" t="s">
        <v>416</v>
      </c>
    </row>
    <row r="261" s="1" customFormat="1">
      <c r="B261" s="32"/>
      <c r="C261" s="33"/>
      <c r="D261" s="186" t="s">
        <v>118</v>
      </c>
      <c r="E261" s="33"/>
      <c r="F261" s="187" t="s">
        <v>417</v>
      </c>
      <c r="G261" s="33"/>
      <c r="H261" s="33"/>
      <c r="I261" s="33"/>
      <c r="J261" s="33"/>
      <c r="K261" s="33"/>
      <c r="L261" s="37"/>
      <c r="M261" s="188"/>
      <c r="N261" s="73"/>
      <c r="O261" s="73"/>
      <c r="P261" s="73"/>
      <c r="Q261" s="73"/>
      <c r="R261" s="73"/>
      <c r="S261" s="73"/>
      <c r="T261" s="74"/>
      <c r="AT261" s="17" t="s">
        <v>118</v>
      </c>
      <c r="AU261" s="17" t="s">
        <v>78</v>
      </c>
    </row>
    <row r="262" s="11" customFormat="1">
      <c r="B262" s="189"/>
      <c r="C262" s="190"/>
      <c r="D262" s="186" t="s">
        <v>122</v>
      </c>
      <c r="E262" s="191" t="s">
        <v>19</v>
      </c>
      <c r="F262" s="192" t="s">
        <v>418</v>
      </c>
      <c r="G262" s="190"/>
      <c r="H262" s="193">
        <v>52.799999999999997</v>
      </c>
      <c r="I262" s="190"/>
      <c r="J262" s="190"/>
      <c r="K262" s="190"/>
      <c r="L262" s="194"/>
      <c r="M262" s="195"/>
      <c r="N262" s="196"/>
      <c r="O262" s="196"/>
      <c r="P262" s="196"/>
      <c r="Q262" s="196"/>
      <c r="R262" s="196"/>
      <c r="S262" s="196"/>
      <c r="T262" s="197"/>
      <c r="AT262" s="198" t="s">
        <v>122</v>
      </c>
      <c r="AU262" s="198" t="s">
        <v>78</v>
      </c>
      <c r="AV262" s="11" t="s">
        <v>78</v>
      </c>
      <c r="AW262" s="11" t="s">
        <v>32</v>
      </c>
      <c r="AX262" s="11" t="s">
        <v>76</v>
      </c>
      <c r="AY262" s="198" t="s">
        <v>109</v>
      </c>
    </row>
    <row r="263" s="1" customFormat="1" ht="16.5" customHeight="1">
      <c r="B263" s="32"/>
      <c r="C263" s="176" t="s">
        <v>419</v>
      </c>
      <c r="D263" s="176" t="s">
        <v>111</v>
      </c>
      <c r="E263" s="177" t="s">
        <v>420</v>
      </c>
      <c r="F263" s="178" t="s">
        <v>421</v>
      </c>
      <c r="G263" s="179" t="s">
        <v>114</v>
      </c>
      <c r="H263" s="180">
        <v>19</v>
      </c>
      <c r="I263" s="181">
        <v>98.200000000000003</v>
      </c>
      <c r="J263" s="181">
        <f>ROUND(I263*H263,2)</f>
        <v>1865.8</v>
      </c>
      <c r="K263" s="178" t="s">
        <v>115</v>
      </c>
      <c r="L263" s="37"/>
      <c r="M263" s="71" t="s">
        <v>19</v>
      </c>
      <c r="N263" s="182" t="s">
        <v>42</v>
      </c>
      <c r="O263" s="183">
        <v>0.080000000000000002</v>
      </c>
      <c r="P263" s="183">
        <f>O263*H263</f>
        <v>1.52</v>
      </c>
      <c r="Q263" s="183">
        <v>0.00056999999999999998</v>
      </c>
      <c r="R263" s="183">
        <f>Q263*H263</f>
        <v>0.010829999999999999</v>
      </c>
      <c r="S263" s="183">
        <v>0</v>
      </c>
      <c r="T263" s="184">
        <f>S263*H263</f>
        <v>0</v>
      </c>
      <c r="AR263" s="17" t="s">
        <v>116</v>
      </c>
      <c r="AT263" s="17" t="s">
        <v>111</v>
      </c>
      <c r="AU263" s="17" t="s">
        <v>78</v>
      </c>
      <c r="AY263" s="17" t="s">
        <v>109</v>
      </c>
      <c r="BE263" s="185">
        <f>IF(N263="základní",J263,0)</f>
        <v>1865.8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7" t="s">
        <v>76</v>
      </c>
      <c r="BK263" s="185">
        <f>ROUND(I263*H263,2)</f>
        <v>1865.8</v>
      </c>
      <c r="BL263" s="17" t="s">
        <v>116</v>
      </c>
      <c r="BM263" s="17" t="s">
        <v>422</v>
      </c>
    </row>
    <row r="264" s="1" customFormat="1">
      <c r="B264" s="32"/>
      <c r="C264" s="33"/>
      <c r="D264" s="186" t="s">
        <v>118</v>
      </c>
      <c r="E264" s="33"/>
      <c r="F264" s="187" t="s">
        <v>423</v>
      </c>
      <c r="G264" s="33"/>
      <c r="H264" s="33"/>
      <c r="I264" s="33"/>
      <c r="J264" s="33"/>
      <c r="K264" s="33"/>
      <c r="L264" s="37"/>
      <c r="M264" s="188"/>
      <c r="N264" s="73"/>
      <c r="O264" s="73"/>
      <c r="P264" s="73"/>
      <c r="Q264" s="73"/>
      <c r="R264" s="73"/>
      <c r="S264" s="73"/>
      <c r="T264" s="74"/>
      <c r="AT264" s="17" t="s">
        <v>118</v>
      </c>
      <c r="AU264" s="17" t="s">
        <v>78</v>
      </c>
    </row>
    <row r="265" s="1" customFormat="1" ht="16.5" customHeight="1">
      <c r="B265" s="32"/>
      <c r="C265" s="176" t="s">
        <v>424</v>
      </c>
      <c r="D265" s="176" t="s">
        <v>111</v>
      </c>
      <c r="E265" s="177" t="s">
        <v>425</v>
      </c>
      <c r="F265" s="178" t="s">
        <v>426</v>
      </c>
      <c r="G265" s="179" t="s">
        <v>114</v>
      </c>
      <c r="H265" s="180">
        <v>27</v>
      </c>
      <c r="I265" s="181">
        <v>0.33000000000000002</v>
      </c>
      <c r="J265" s="181">
        <f>ROUND(I265*H265,2)</f>
        <v>8.9100000000000001</v>
      </c>
      <c r="K265" s="178" t="s">
        <v>115</v>
      </c>
      <c r="L265" s="37"/>
      <c r="M265" s="71" t="s">
        <v>19</v>
      </c>
      <c r="N265" s="182" t="s">
        <v>42</v>
      </c>
      <c r="O265" s="183">
        <v>0</v>
      </c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AR265" s="17" t="s">
        <v>116</v>
      </c>
      <c r="AT265" s="17" t="s">
        <v>111</v>
      </c>
      <c r="AU265" s="17" t="s">
        <v>78</v>
      </c>
      <c r="AY265" s="17" t="s">
        <v>109</v>
      </c>
      <c r="BE265" s="185">
        <f>IF(N265="základní",J265,0)</f>
        <v>8.9100000000000001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7" t="s">
        <v>76</v>
      </c>
      <c r="BK265" s="185">
        <f>ROUND(I265*H265,2)</f>
        <v>8.9100000000000001</v>
      </c>
      <c r="BL265" s="17" t="s">
        <v>116</v>
      </c>
      <c r="BM265" s="17" t="s">
        <v>427</v>
      </c>
    </row>
    <row r="266" s="1" customFormat="1">
      <c r="B266" s="32"/>
      <c r="C266" s="33"/>
      <c r="D266" s="186" t="s">
        <v>118</v>
      </c>
      <c r="E266" s="33"/>
      <c r="F266" s="187" t="s">
        <v>428</v>
      </c>
      <c r="G266" s="33"/>
      <c r="H266" s="33"/>
      <c r="I266" s="33"/>
      <c r="J266" s="33"/>
      <c r="K266" s="33"/>
      <c r="L266" s="37"/>
      <c r="M266" s="188"/>
      <c r="N266" s="73"/>
      <c r="O266" s="73"/>
      <c r="P266" s="73"/>
      <c r="Q266" s="73"/>
      <c r="R266" s="73"/>
      <c r="S266" s="73"/>
      <c r="T266" s="74"/>
      <c r="AT266" s="17" t="s">
        <v>118</v>
      </c>
      <c r="AU266" s="17" t="s">
        <v>78</v>
      </c>
    </row>
    <row r="267" s="1" customFormat="1">
      <c r="B267" s="32"/>
      <c r="C267" s="33"/>
      <c r="D267" s="186" t="s">
        <v>120</v>
      </c>
      <c r="E267" s="33"/>
      <c r="F267" s="187" t="s">
        <v>429</v>
      </c>
      <c r="G267" s="33"/>
      <c r="H267" s="33"/>
      <c r="I267" s="33"/>
      <c r="J267" s="33"/>
      <c r="K267" s="33"/>
      <c r="L267" s="37"/>
      <c r="M267" s="188"/>
      <c r="N267" s="73"/>
      <c r="O267" s="73"/>
      <c r="P267" s="73"/>
      <c r="Q267" s="73"/>
      <c r="R267" s="73"/>
      <c r="S267" s="73"/>
      <c r="T267" s="74"/>
      <c r="AT267" s="17" t="s">
        <v>120</v>
      </c>
      <c r="AU267" s="17" t="s">
        <v>78</v>
      </c>
    </row>
    <row r="268" s="1" customFormat="1" ht="22.5" customHeight="1">
      <c r="B268" s="32"/>
      <c r="C268" s="176" t="s">
        <v>430</v>
      </c>
      <c r="D268" s="176" t="s">
        <v>111</v>
      </c>
      <c r="E268" s="177" t="s">
        <v>431</v>
      </c>
      <c r="F268" s="178" t="s">
        <v>432</v>
      </c>
      <c r="G268" s="179" t="s">
        <v>114</v>
      </c>
      <c r="H268" s="180">
        <v>19</v>
      </c>
      <c r="I268" s="181">
        <v>55.700000000000003</v>
      </c>
      <c r="J268" s="181">
        <f>ROUND(I268*H268,2)</f>
        <v>1058.3</v>
      </c>
      <c r="K268" s="178" t="s">
        <v>115</v>
      </c>
      <c r="L268" s="37"/>
      <c r="M268" s="71" t="s">
        <v>19</v>
      </c>
      <c r="N268" s="182" t="s">
        <v>42</v>
      </c>
      <c r="O268" s="183">
        <v>0.22</v>
      </c>
      <c r="P268" s="183">
        <f>O268*H268</f>
        <v>4.1799999999999997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AR268" s="17" t="s">
        <v>116</v>
      </c>
      <c r="AT268" s="17" t="s">
        <v>111</v>
      </c>
      <c r="AU268" s="17" t="s">
        <v>78</v>
      </c>
      <c r="AY268" s="17" t="s">
        <v>109</v>
      </c>
      <c r="BE268" s="185">
        <f>IF(N268="základní",J268,0)</f>
        <v>1058.3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7" t="s">
        <v>76</v>
      </c>
      <c r="BK268" s="185">
        <f>ROUND(I268*H268,2)</f>
        <v>1058.3</v>
      </c>
      <c r="BL268" s="17" t="s">
        <v>116</v>
      </c>
      <c r="BM268" s="17" t="s">
        <v>433</v>
      </c>
    </row>
    <row r="269" s="1" customFormat="1">
      <c r="B269" s="32"/>
      <c r="C269" s="33"/>
      <c r="D269" s="186" t="s">
        <v>118</v>
      </c>
      <c r="E269" s="33"/>
      <c r="F269" s="187" t="s">
        <v>434</v>
      </c>
      <c r="G269" s="33"/>
      <c r="H269" s="33"/>
      <c r="I269" s="33"/>
      <c r="J269" s="33"/>
      <c r="K269" s="33"/>
      <c r="L269" s="37"/>
      <c r="M269" s="188"/>
      <c r="N269" s="73"/>
      <c r="O269" s="73"/>
      <c r="P269" s="73"/>
      <c r="Q269" s="73"/>
      <c r="R269" s="73"/>
      <c r="S269" s="73"/>
      <c r="T269" s="74"/>
      <c r="AT269" s="17" t="s">
        <v>118</v>
      </c>
      <c r="AU269" s="17" t="s">
        <v>78</v>
      </c>
    </row>
    <row r="270" s="10" customFormat="1" ht="22.8" customHeight="1">
      <c r="B270" s="161"/>
      <c r="C270" s="162"/>
      <c r="D270" s="163" t="s">
        <v>70</v>
      </c>
      <c r="E270" s="174" t="s">
        <v>435</v>
      </c>
      <c r="F270" s="174" t="s">
        <v>436</v>
      </c>
      <c r="G270" s="162"/>
      <c r="H270" s="162"/>
      <c r="I270" s="162"/>
      <c r="J270" s="175">
        <f>BK270</f>
        <v>19172.82</v>
      </c>
      <c r="K270" s="162"/>
      <c r="L270" s="166"/>
      <c r="M270" s="167"/>
      <c r="N270" s="168"/>
      <c r="O270" s="168"/>
      <c r="P270" s="169">
        <f>SUM(P271:P283)</f>
        <v>21.921620000000001</v>
      </c>
      <c r="Q270" s="168"/>
      <c r="R270" s="169">
        <f>SUM(R271:R283)</f>
        <v>0</v>
      </c>
      <c r="S270" s="168"/>
      <c r="T270" s="170">
        <f>SUM(T271:T283)</f>
        <v>0</v>
      </c>
      <c r="AR270" s="171" t="s">
        <v>76</v>
      </c>
      <c r="AT270" s="172" t="s">
        <v>70</v>
      </c>
      <c r="AU270" s="172" t="s">
        <v>76</v>
      </c>
      <c r="AY270" s="171" t="s">
        <v>109</v>
      </c>
      <c r="BK270" s="173">
        <f>SUM(BK271:BK283)</f>
        <v>19172.82</v>
      </c>
    </row>
    <row r="271" s="1" customFormat="1" ht="16.5" customHeight="1">
      <c r="B271" s="32"/>
      <c r="C271" s="176" t="s">
        <v>437</v>
      </c>
      <c r="D271" s="176" t="s">
        <v>111</v>
      </c>
      <c r="E271" s="177" t="s">
        <v>438</v>
      </c>
      <c r="F271" s="178" t="s">
        <v>439</v>
      </c>
      <c r="G271" s="179" t="s">
        <v>260</v>
      </c>
      <c r="H271" s="180">
        <v>25.399999999999999</v>
      </c>
      <c r="I271" s="181">
        <v>545</v>
      </c>
      <c r="J271" s="181">
        <f>ROUND(I271*H271,2)</f>
        <v>13843</v>
      </c>
      <c r="K271" s="178" t="s">
        <v>115</v>
      </c>
      <c r="L271" s="37"/>
      <c r="M271" s="71" t="s">
        <v>19</v>
      </c>
      <c r="N271" s="182" t="s">
        <v>42</v>
      </c>
      <c r="O271" s="183">
        <v>0.83499999999999996</v>
      </c>
      <c r="P271" s="183">
        <f>O271*H271</f>
        <v>21.209</v>
      </c>
      <c r="Q271" s="183">
        <v>0</v>
      </c>
      <c r="R271" s="183">
        <f>Q271*H271</f>
        <v>0</v>
      </c>
      <c r="S271" s="183">
        <v>0</v>
      </c>
      <c r="T271" s="184">
        <f>S271*H271</f>
        <v>0</v>
      </c>
      <c r="AR271" s="17" t="s">
        <v>116</v>
      </c>
      <c r="AT271" s="17" t="s">
        <v>111</v>
      </c>
      <c r="AU271" s="17" t="s">
        <v>78</v>
      </c>
      <c r="AY271" s="17" t="s">
        <v>109</v>
      </c>
      <c r="BE271" s="185">
        <f>IF(N271="základní",J271,0)</f>
        <v>13843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7" t="s">
        <v>76</v>
      </c>
      <c r="BK271" s="185">
        <f>ROUND(I271*H271,2)</f>
        <v>13843</v>
      </c>
      <c r="BL271" s="17" t="s">
        <v>116</v>
      </c>
      <c r="BM271" s="17" t="s">
        <v>440</v>
      </c>
    </row>
    <row r="272" s="1" customFormat="1">
      <c r="B272" s="32"/>
      <c r="C272" s="33"/>
      <c r="D272" s="186" t="s">
        <v>118</v>
      </c>
      <c r="E272" s="33"/>
      <c r="F272" s="187" t="s">
        <v>441</v>
      </c>
      <c r="G272" s="33"/>
      <c r="H272" s="33"/>
      <c r="I272" s="33"/>
      <c r="J272" s="33"/>
      <c r="K272" s="33"/>
      <c r="L272" s="37"/>
      <c r="M272" s="188"/>
      <c r="N272" s="73"/>
      <c r="O272" s="73"/>
      <c r="P272" s="73"/>
      <c r="Q272" s="73"/>
      <c r="R272" s="73"/>
      <c r="S272" s="73"/>
      <c r="T272" s="74"/>
      <c r="AT272" s="17" t="s">
        <v>118</v>
      </c>
      <c r="AU272" s="17" t="s">
        <v>78</v>
      </c>
    </row>
    <row r="273" s="1" customFormat="1" ht="22.5" customHeight="1">
      <c r="B273" s="32"/>
      <c r="C273" s="176" t="s">
        <v>442</v>
      </c>
      <c r="D273" s="176" t="s">
        <v>111</v>
      </c>
      <c r="E273" s="177" t="s">
        <v>443</v>
      </c>
      <c r="F273" s="178" t="s">
        <v>444</v>
      </c>
      <c r="G273" s="179" t="s">
        <v>260</v>
      </c>
      <c r="H273" s="180">
        <v>178.155</v>
      </c>
      <c r="I273" s="181">
        <v>15.1</v>
      </c>
      <c r="J273" s="181">
        <f>ROUND(I273*H273,2)</f>
        <v>2690.1399999999999</v>
      </c>
      <c r="K273" s="178" t="s">
        <v>115</v>
      </c>
      <c r="L273" s="37"/>
      <c r="M273" s="71" t="s">
        <v>19</v>
      </c>
      <c r="N273" s="182" t="s">
        <v>42</v>
      </c>
      <c r="O273" s="183">
        <v>0.0040000000000000001</v>
      </c>
      <c r="P273" s="183">
        <f>O273*H273</f>
        <v>0.71262000000000003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AR273" s="17" t="s">
        <v>116</v>
      </c>
      <c r="AT273" s="17" t="s">
        <v>111</v>
      </c>
      <c r="AU273" s="17" t="s">
        <v>78</v>
      </c>
      <c r="AY273" s="17" t="s">
        <v>109</v>
      </c>
      <c r="BE273" s="185">
        <f>IF(N273="základní",J273,0)</f>
        <v>2690.1399999999999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7" t="s">
        <v>76</v>
      </c>
      <c r="BK273" s="185">
        <f>ROUND(I273*H273,2)</f>
        <v>2690.1399999999999</v>
      </c>
      <c r="BL273" s="17" t="s">
        <v>116</v>
      </c>
      <c r="BM273" s="17" t="s">
        <v>445</v>
      </c>
    </row>
    <row r="274" s="1" customFormat="1">
      <c r="B274" s="32"/>
      <c r="C274" s="33"/>
      <c r="D274" s="186" t="s">
        <v>118</v>
      </c>
      <c r="E274" s="33"/>
      <c r="F274" s="187" t="s">
        <v>441</v>
      </c>
      <c r="G274" s="33"/>
      <c r="H274" s="33"/>
      <c r="I274" s="33"/>
      <c r="J274" s="33"/>
      <c r="K274" s="33"/>
      <c r="L274" s="37"/>
      <c r="M274" s="188"/>
      <c r="N274" s="73"/>
      <c r="O274" s="73"/>
      <c r="P274" s="73"/>
      <c r="Q274" s="73"/>
      <c r="R274" s="73"/>
      <c r="S274" s="73"/>
      <c r="T274" s="74"/>
      <c r="AT274" s="17" t="s">
        <v>118</v>
      </c>
      <c r="AU274" s="17" t="s">
        <v>78</v>
      </c>
    </row>
    <row r="275" s="1" customFormat="1">
      <c r="B275" s="32"/>
      <c r="C275" s="33"/>
      <c r="D275" s="186" t="s">
        <v>120</v>
      </c>
      <c r="E275" s="33"/>
      <c r="F275" s="187" t="s">
        <v>446</v>
      </c>
      <c r="G275" s="33"/>
      <c r="H275" s="33"/>
      <c r="I275" s="33"/>
      <c r="J275" s="33"/>
      <c r="K275" s="33"/>
      <c r="L275" s="37"/>
      <c r="M275" s="188"/>
      <c r="N275" s="73"/>
      <c r="O275" s="73"/>
      <c r="P275" s="73"/>
      <c r="Q275" s="73"/>
      <c r="R275" s="73"/>
      <c r="S275" s="73"/>
      <c r="T275" s="74"/>
      <c r="AT275" s="17" t="s">
        <v>120</v>
      </c>
      <c r="AU275" s="17" t="s">
        <v>78</v>
      </c>
    </row>
    <row r="276" s="11" customFormat="1">
      <c r="B276" s="189"/>
      <c r="C276" s="190"/>
      <c r="D276" s="186" t="s">
        <v>122</v>
      </c>
      <c r="E276" s="191" t="s">
        <v>19</v>
      </c>
      <c r="F276" s="192" t="s">
        <v>447</v>
      </c>
      <c r="G276" s="190"/>
      <c r="H276" s="193">
        <v>178.155</v>
      </c>
      <c r="I276" s="190"/>
      <c r="J276" s="190"/>
      <c r="K276" s="190"/>
      <c r="L276" s="194"/>
      <c r="M276" s="195"/>
      <c r="N276" s="196"/>
      <c r="O276" s="196"/>
      <c r="P276" s="196"/>
      <c r="Q276" s="196"/>
      <c r="R276" s="196"/>
      <c r="S276" s="196"/>
      <c r="T276" s="197"/>
      <c r="AT276" s="198" t="s">
        <v>122</v>
      </c>
      <c r="AU276" s="198" t="s">
        <v>78</v>
      </c>
      <c r="AV276" s="11" t="s">
        <v>78</v>
      </c>
      <c r="AW276" s="11" t="s">
        <v>32</v>
      </c>
      <c r="AX276" s="11" t="s">
        <v>71</v>
      </c>
      <c r="AY276" s="198" t="s">
        <v>109</v>
      </c>
    </row>
    <row r="277" s="12" customFormat="1">
      <c r="B277" s="199"/>
      <c r="C277" s="200"/>
      <c r="D277" s="186" t="s">
        <v>122</v>
      </c>
      <c r="E277" s="201" t="s">
        <v>19</v>
      </c>
      <c r="F277" s="202" t="s">
        <v>124</v>
      </c>
      <c r="G277" s="200"/>
      <c r="H277" s="203">
        <v>178.155</v>
      </c>
      <c r="I277" s="200"/>
      <c r="J277" s="200"/>
      <c r="K277" s="200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122</v>
      </c>
      <c r="AU277" s="208" t="s">
        <v>78</v>
      </c>
      <c r="AV277" s="12" t="s">
        <v>116</v>
      </c>
      <c r="AW277" s="12" t="s">
        <v>32</v>
      </c>
      <c r="AX277" s="12" t="s">
        <v>76</v>
      </c>
      <c r="AY277" s="208" t="s">
        <v>109</v>
      </c>
    </row>
    <row r="278" s="1" customFormat="1" ht="22.5" customHeight="1">
      <c r="B278" s="32"/>
      <c r="C278" s="176" t="s">
        <v>448</v>
      </c>
      <c r="D278" s="176" t="s">
        <v>111</v>
      </c>
      <c r="E278" s="177" t="s">
        <v>449</v>
      </c>
      <c r="F278" s="178" t="s">
        <v>450</v>
      </c>
      <c r="G278" s="179" t="s">
        <v>260</v>
      </c>
      <c r="H278" s="180">
        <v>8.7750000000000004</v>
      </c>
      <c r="I278" s="181">
        <v>125</v>
      </c>
      <c r="J278" s="181">
        <f>ROUND(I278*H278,2)</f>
        <v>1096.8800000000001</v>
      </c>
      <c r="K278" s="178" t="s">
        <v>115</v>
      </c>
      <c r="L278" s="37"/>
      <c r="M278" s="71" t="s">
        <v>19</v>
      </c>
      <c r="N278" s="182" t="s">
        <v>42</v>
      </c>
      <c r="O278" s="183">
        <v>0</v>
      </c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AR278" s="17" t="s">
        <v>116</v>
      </c>
      <c r="AT278" s="17" t="s">
        <v>111</v>
      </c>
      <c r="AU278" s="17" t="s">
        <v>78</v>
      </c>
      <c r="AY278" s="17" t="s">
        <v>109</v>
      </c>
      <c r="BE278" s="185">
        <f>IF(N278="základní",J278,0)</f>
        <v>1096.8800000000001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7" t="s">
        <v>76</v>
      </c>
      <c r="BK278" s="185">
        <f>ROUND(I278*H278,2)</f>
        <v>1096.8800000000001</v>
      </c>
      <c r="BL278" s="17" t="s">
        <v>116</v>
      </c>
      <c r="BM278" s="17" t="s">
        <v>451</v>
      </c>
    </row>
    <row r="279" s="1" customFormat="1">
      <c r="B279" s="32"/>
      <c r="C279" s="33"/>
      <c r="D279" s="186" t="s">
        <v>118</v>
      </c>
      <c r="E279" s="33"/>
      <c r="F279" s="187" t="s">
        <v>452</v>
      </c>
      <c r="G279" s="33"/>
      <c r="H279" s="33"/>
      <c r="I279" s="33"/>
      <c r="J279" s="33"/>
      <c r="K279" s="33"/>
      <c r="L279" s="37"/>
      <c r="M279" s="188"/>
      <c r="N279" s="73"/>
      <c r="O279" s="73"/>
      <c r="P279" s="73"/>
      <c r="Q279" s="73"/>
      <c r="R279" s="73"/>
      <c r="S279" s="73"/>
      <c r="T279" s="74"/>
      <c r="AT279" s="17" t="s">
        <v>118</v>
      </c>
      <c r="AU279" s="17" t="s">
        <v>78</v>
      </c>
    </row>
    <row r="280" s="11" customFormat="1">
      <c r="B280" s="189"/>
      <c r="C280" s="190"/>
      <c r="D280" s="186" t="s">
        <v>122</v>
      </c>
      <c r="E280" s="191" t="s">
        <v>19</v>
      </c>
      <c r="F280" s="192" t="s">
        <v>453</v>
      </c>
      <c r="G280" s="190"/>
      <c r="H280" s="193">
        <v>8.7750000000000004</v>
      </c>
      <c r="I280" s="190"/>
      <c r="J280" s="190"/>
      <c r="K280" s="190"/>
      <c r="L280" s="194"/>
      <c r="M280" s="195"/>
      <c r="N280" s="196"/>
      <c r="O280" s="196"/>
      <c r="P280" s="196"/>
      <c r="Q280" s="196"/>
      <c r="R280" s="196"/>
      <c r="S280" s="196"/>
      <c r="T280" s="197"/>
      <c r="AT280" s="198" t="s">
        <v>122</v>
      </c>
      <c r="AU280" s="198" t="s">
        <v>78</v>
      </c>
      <c r="AV280" s="11" t="s">
        <v>78</v>
      </c>
      <c r="AW280" s="11" t="s">
        <v>32</v>
      </c>
      <c r="AX280" s="11" t="s">
        <v>76</v>
      </c>
      <c r="AY280" s="198" t="s">
        <v>109</v>
      </c>
    </row>
    <row r="281" s="1" customFormat="1" ht="22.5" customHeight="1">
      <c r="B281" s="32"/>
      <c r="C281" s="176" t="s">
        <v>454</v>
      </c>
      <c r="D281" s="176" t="s">
        <v>111</v>
      </c>
      <c r="E281" s="177" t="s">
        <v>455</v>
      </c>
      <c r="F281" s="178" t="s">
        <v>259</v>
      </c>
      <c r="G281" s="179" t="s">
        <v>260</v>
      </c>
      <c r="H281" s="180">
        <v>11.02</v>
      </c>
      <c r="I281" s="181">
        <v>140</v>
      </c>
      <c r="J281" s="181">
        <f>ROUND(I281*H281,2)</f>
        <v>1542.8</v>
      </c>
      <c r="K281" s="178" t="s">
        <v>115</v>
      </c>
      <c r="L281" s="37"/>
      <c r="M281" s="71" t="s">
        <v>19</v>
      </c>
      <c r="N281" s="182" t="s">
        <v>42</v>
      </c>
      <c r="O281" s="183">
        <v>0</v>
      </c>
      <c r="P281" s="183">
        <f>O281*H281</f>
        <v>0</v>
      </c>
      <c r="Q281" s="183">
        <v>0</v>
      </c>
      <c r="R281" s="183">
        <f>Q281*H281</f>
        <v>0</v>
      </c>
      <c r="S281" s="183">
        <v>0</v>
      </c>
      <c r="T281" s="184">
        <f>S281*H281</f>
        <v>0</v>
      </c>
      <c r="AR281" s="17" t="s">
        <v>116</v>
      </c>
      <c r="AT281" s="17" t="s">
        <v>111</v>
      </c>
      <c r="AU281" s="17" t="s">
        <v>78</v>
      </c>
      <c r="AY281" s="17" t="s">
        <v>109</v>
      </c>
      <c r="BE281" s="185">
        <f>IF(N281="základní",J281,0)</f>
        <v>1542.8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7" t="s">
        <v>76</v>
      </c>
      <c r="BK281" s="185">
        <f>ROUND(I281*H281,2)</f>
        <v>1542.8</v>
      </c>
      <c r="BL281" s="17" t="s">
        <v>116</v>
      </c>
      <c r="BM281" s="17" t="s">
        <v>456</v>
      </c>
    </row>
    <row r="282" s="1" customFormat="1">
      <c r="B282" s="32"/>
      <c r="C282" s="33"/>
      <c r="D282" s="186" t="s">
        <v>118</v>
      </c>
      <c r="E282" s="33"/>
      <c r="F282" s="187" t="s">
        <v>452</v>
      </c>
      <c r="G282" s="33"/>
      <c r="H282" s="33"/>
      <c r="I282" s="33"/>
      <c r="J282" s="33"/>
      <c r="K282" s="33"/>
      <c r="L282" s="37"/>
      <c r="M282" s="188"/>
      <c r="N282" s="73"/>
      <c r="O282" s="73"/>
      <c r="P282" s="73"/>
      <c r="Q282" s="73"/>
      <c r="R282" s="73"/>
      <c r="S282" s="73"/>
      <c r="T282" s="74"/>
      <c r="AT282" s="17" t="s">
        <v>118</v>
      </c>
      <c r="AU282" s="17" t="s">
        <v>78</v>
      </c>
    </row>
    <row r="283" s="11" customFormat="1">
      <c r="B283" s="189"/>
      <c r="C283" s="190"/>
      <c r="D283" s="186" t="s">
        <v>122</v>
      </c>
      <c r="E283" s="191" t="s">
        <v>19</v>
      </c>
      <c r="F283" s="192" t="s">
        <v>457</v>
      </c>
      <c r="G283" s="190"/>
      <c r="H283" s="193">
        <v>11.02</v>
      </c>
      <c r="I283" s="190"/>
      <c r="J283" s="190"/>
      <c r="K283" s="190"/>
      <c r="L283" s="194"/>
      <c r="M283" s="195"/>
      <c r="N283" s="196"/>
      <c r="O283" s="196"/>
      <c r="P283" s="196"/>
      <c r="Q283" s="196"/>
      <c r="R283" s="196"/>
      <c r="S283" s="196"/>
      <c r="T283" s="197"/>
      <c r="AT283" s="198" t="s">
        <v>122</v>
      </c>
      <c r="AU283" s="198" t="s">
        <v>78</v>
      </c>
      <c r="AV283" s="11" t="s">
        <v>78</v>
      </c>
      <c r="AW283" s="11" t="s">
        <v>32</v>
      </c>
      <c r="AX283" s="11" t="s">
        <v>76</v>
      </c>
      <c r="AY283" s="198" t="s">
        <v>109</v>
      </c>
    </row>
    <row r="284" s="10" customFormat="1" ht="22.8" customHeight="1">
      <c r="B284" s="161"/>
      <c r="C284" s="162"/>
      <c r="D284" s="163" t="s">
        <v>70</v>
      </c>
      <c r="E284" s="174" t="s">
        <v>458</v>
      </c>
      <c r="F284" s="174" t="s">
        <v>459</v>
      </c>
      <c r="G284" s="162"/>
      <c r="H284" s="162"/>
      <c r="I284" s="162"/>
      <c r="J284" s="175">
        <f>BK284</f>
        <v>26646.650000000001</v>
      </c>
      <c r="K284" s="162"/>
      <c r="L284" s="166"/>
      <c r="M284" s="167"/>
      <c r="N284" s="168"/>
      <c r="O284" s="168"/>
      <c r="P284" s="169">
        <f>SUM(P285:P286)</f>
        <v>46.396520000000002</v>
      </c>
      <c r="Q284" s="168"/>
      <c r="R284" s="169">
        <f>SUM(R285:R286)</f>
        <v>0</v>
      </c>
      <c r="S284" s="168"/>
      <c r="T284" s="170">
        <f>SUM(T285:T286)</f>
        <v>0</v>
      </c>
      <c r="AR284" s="171" t="s">
        <v>76</v>
      </c>
      <c r="AT284" s="172" t="s">
        <v>70</v>
      </c>
      <c r="AU284" s="172" t="s">
        <v>76</v>
      </c>
      <c r="AY284" s="171" t="s">
        <v>109</v>
      </c>
      <c r="BK284" s="173">
        <f>SUM(BK285:BK286)</f>
        <v>26646.650000000001</v>
      </c>
    </row>
    <row r="285" s="1" customFormat="1" ht="22.5" customHeight="1">
      <c r="B285" s="32"/>
      <c r="C285" s="176" t="s">
        <v>460</v>
      </c>
      <c r="D285" s="176" t="s">
        <v>111</v>
      </c>
      <c r="E285" s="177" t="s">
        <v>461</v>
      </c>
      <c r="F285" s="178" t="s">
        <v>462</v>
      </c>
      <c r="G285" s="179" t="s">
        <v>260</v>
      </c>
      <c r="H285" s="180">
        <v>31.349</v>
      </c>
      <c r="I285" s="181">
        <v>850</v>
      </c>
      <c r="J285" s="181">
        <f>ROUND(I285*H285,2)</f>
        <v>26646.650000000001</v>
      </c>
      <c r="K285" s="178" t="s">
        <v>115</v>
      </c>
      <c r="L285" s="37"/>
      <c r="M285" s="71" t="s">
        <v>19</v>
      </c>
      <c r="N285" s="182" t="s">
        <v>42</v>
      </c>
      <c r="O285" s="183">
        <v>1.48</v>
      </c>
      <c r="P285" s="183">
        <f>O285*H285</f>
        <v>46.396520000000002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AR285" s="17" t="s">
        <v>116</v>
      </c>
      <c r="AT285" s="17" t="s">
        <v>111</v>
      </c>
      <c r="AU285" s="17" t="s">
        <v>78</v>
      </c>
      <c r="AY285" s="17" t="s">
        <v>109</v>
      </c>
      <c r="BE285" s="185">
        <f>IF(N285="základní",J285,0)</f>
        <v>26646.650000000001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7" t="s">
        <v>76</v>
      </c>
      <c r="BK285" s="185">
        <f>ROUND(I285*H285,2)</f>
        <v>26646.650000000001</v>
      </c>
      <c r="BL285" s="17" t="s">
        <v>116</v>
      </c>
      <c r="BM285" s="17" t="s">
        <v>463</v>
      </c>
    </row>
    <row r="286" s="1" customFormat="1">
      <c r="B286" s="32"/>
      <c r="C286" s="33"/>
      <c r="D286" s="186" t="s">
        <v>118</v>
      </c>
      <c r="E286" s="33"/>
      <c r="F286" s="187" t="s">
        <v>464</v>
      </c>
      <c r="G286" s="33"/>
      <c r="H286" s="33"/>
      <c r="I286" s="33"/>
      <c r="J286" s="33"/>
      <c r="K286" s="33"/>
      <c r="L286" s="37"/>
      <c r="M286" s="237"/>
      <c r="N286" s="238"/>
      <c r="O286" s="238"/>
      <c r="P286" s="238"/>
      <c r="Q286" s="238"/>
      <c r="R286" s="238"/>
      <c r="S286" s="238"/>
      <c r="T286" s="239"/>
      <c r="AT286" s="17" t="s">
        <v>118</v>
      </c>
      <c r="AU286" s="17" t="s">
        <v>78</v>
      </c>
    </row>
    <row r="287" s="1" customFormat="1" ht="6.96" customHeight="1">
      <c r="B287" s="51"/>
      <c r="C287" s="52"/>
      <c r="D287" s="52"/>
      <c r="E287" s="52"/>
      <c r="F287" s="52"/>
      <c r="G287" s="52"/>
      <c r="H287" s="52"/>
      <c r="I287" s="52"/>
      <c r="J287" s="52"/>
      <c r="K287" s="52"/>
      <c r="L287" s="37"/>
    </row>
  </sheetData>
  <sheetProtection sheet="1" autoFilter="0" formatColumns="0" formatRows="0" objects="1" scenarios="1" spinCount="100000" saltValue="2e9tWk1UjzIUyJaDPbNiFrLK3cvfYX/tUNMX9fugzECElGcw4by/w5MHMDdXo5VZAvdlOZW1Ygf7gD50g9kkMA==" hashValue="B5xXkxA4WA+dIz3DDhiSAkb7N/tCb5wF5tzfxzTc/mSc6YdrU8iT9CS3gwbSEtBF5+ssoDqDnvA4JG172hH5PA==" algorithmName="SHA-512" password="CC35"/>
  <autoFilter ref="C82:K286"/>
  <mergeCells count="6">
    <mergeCell ref="E7:H7"/>
    <mergeCell ref="E16:H16"/>
    <mergeCell ref="E25:H25"/>
    <mergeCell ref="E46:H46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0" customWidth="1"/>
    <col min="2" max="2" width="1.664063" style="240" customWidth="1"/>
    <col min="3" max="4" width="5" style="240" customWidth="1"/>
    <col min="5" max="5" width="11.67" style="240" customWidth="1"/>
    <col min="6" max="6" width="9.17" style="240" customWidth="1"/>
    <col min="7" max="7" width="5" style="240" customWidth="1"/>
    <col min="8" max="8" width="77.83" style="240" customWidth="1"/>
    <col min="9" max="10" width="20" style="240" customWidth="1"/>
    <col min="11" max="11" width="1.664063" style="240" customWidth="1"/>
  </cols>
  <sheetData>
    <row r="1" ht="37.5" customHeight="1"/>
    <row r="2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="15" customFormat="1" ht="45" customHeight="1">
      <c r="B3" s="244"/>
      <c r="C3" s="245" t="s">
        <v>465</v>
      </c>
      <c r="D3" s="245"/>
      <c r="E3" s="245"/>
      <c r="F3" s="245"/>
      <c r="G3" s="245"/>
      <c r="H3" s="245"/>
      <c r="I3" s="245"/>
      <c r="J3" s="245"/>
      <c r="K3" s="246"/>
    </row>
    <row r="4" ht="25.5" customHeight="1">
      <c r="B4" s="247"/>
      <c r="C4" s="248" t="s">
        <v>466</v>
      </c>
      <c r="D4" s="248"/>
      <c r="E4" s="248"/>
      <c r="F4" s="248"/>
      <c r="G4" s="248"/>
      <c r="H4" s="248"/>
      <c r="I4" s="248"/>
      <c r="J4" s="248"/>
      <c r="K4" s="249"/>
    </row>
    <row r="5" ht="5.25" customHeight="1">
      <c r="B5" s="247"/>
      <c r="C5" s="250"/>
      <c r="D5" s="250"/>
      <c r="E5" s="250"/>
      <c r="F5" s="250"/>
      <c r="G5" s="250"/>
      <c r="H5" s="250"/>
      <c r="I5" s="250"/>
      <c r="J5" s="250"/>
      <c r="K5" s="249"/>
    </row>
    <row r="6" ht="15" customHeight="1">
      <c r="B6" s="247"/>
      <c r="C6" s="251" t="s">
        <v>467</v>
      </c>
      <c r="D6" s="251"/>
      <c r="E6" s="251"/>
      <c r="F6" s="251"/>
      <c r="G6" s="251"/>
      <c r="H6" s="251"/>
      <c r="I6" s="251"/>
      <c r="J6" s="251"/>
      <c r="K6" s="249"/>
    </row>
    <row r="7" ht="15" customHeight="1">
      <c r="B7" s="252"/>
      <c r="C7" s="251" t="s">
        <v>468</v>
      </c>
      <c r="D7" s="251"/>
      <c r="E7" s="251"/>
      <c r="F7" s="251"/>
      <c r="G7" s="251"/>
      <c r="H7" s="251"/>
      <c r="I7" s="251"/>
      <c r="J7" s="251"/>
      <c r="K7" s="249"/>
    </row>
    <row r="8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ht="15" customHeight="1">
      <c r="B9" s="252"/>
      <c r="C9" s="251" t="s">
        <v>469</v>
      </c>
      <c r="D9" s="251"/>
      <c r="E9" s="251"/>
      <c r="F9" s="251"/>
      <c r="G9" s="251"/>
      <c r="H9" s="251"/>
      <c r="I9" s="251"/>
      <c r="J9" s="251"/>
      <c r="K9" s="249"/>
    </row>
    <row r="10" ht="15" customHeight="1">
      <c r="B10" s="252"/>
      <c r="C10" s="251"/>
      <c r="D10" s="251" t="s">
        <v>470</v>
      </c>
      <c r="E10" s="251"/>
      <c r="F10" s="251"/>
      <c r="G10" s="251"/>
      <c r="H10" s="251"/>
      <c r="I10" s="251"/>
      <c r="J10" s="251"/>
      <c r="K10" s="249"/>
    </row>
    <row r="11" ht="15" customHeight="1">
      <c r="B11" s="252"/>
      <c r="C11" s="253"/>
      <c r="D11" s="251" t="s">
        <v>471</v>
      </c>
      <c r="E11" s="251"/>
      <c r="F11" s="251"/>
      <c r="G11" s="251"/>
      <c r="H11" s="251"/>
      <c r="I11" s="251"/>
      <c r="J11" s="251"/>
      <c r="K11" s="249"/>
    </row>
    <row r="12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ht="15" customHeight="1">
      <c r="B13" s="252"/>
      <c r="C13" s="253"/>
      <c r="D13" s="254" t="s">
        <v>472</v>
      </c>
      <c r="E13" s="251"/>
      <c r="F13" s="251"/>
      <c r="G13" s="251"/>
      <c r="H13" s="251"/>
      <c r="I13" s="251"/>
      <c r="J13" s="251"/>
      <c r="K13" s="249"/>
    </row>
    <row r="14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ht="15" customHeight="1">
      <c r="B15" s="252"/>
      <c r="C15" s="253"/>
      <c r="D15" s="251" t="s">
        <v>473</v>
      </c>
      <c r="E15" s="251"/>
      <c r="F15" s="251"/>
      <c r="G15" s="251"/>
      <c r="H15" s="251"/>
      <c r="I15" s="251"/>
      <c r="J15" s="251"/>
      <c r="K15" s="249"/>
    </row>
    <row r="16" ht="15" customHeight="1">
      <c r="B16" s="252"/>
      <c r="C16" s="253"/>
      <c r="D16" s="251" t="s">
        <v>474</v>
      </c>
      <c r="E16" s="251"/>
      <c r="F16" s="251"/>
      <c r="G16" s="251"/>
      <c r="H16" s="251"/>
      <c r="I16" s="251"/>
      <c r="J16" s="251"/>
      <c r="K16" s="249"/>
    </row>
    <row r="17" ht="15" customHeight="1">
      <c r="B17" s="252"/>
      <c r="C17" s="253"/>
      <c r="D17" s="251" t="s">
        <v>475</v>
      </c>
      <c r="E17" s="251"/>
      <c r="F17" s="251"/>
      <c r="G17" s="251"/>
      <c r="H17" s="251"/>
      <c r="I17" s="251"/>
      <c r="J17" s="251"/>
      <c r="K17" s="249"/>
    </row>
    <row r="18" ht="15" customHeight="1">
      <c r="B18" s="252"/>
      <c r="C18" s="253"/>
      <c r="D18" s="253"/>
      <c r="E18" s="255" t="s">
        <v>75</v>
      </c>
      <c r="F18" s="251" t="s">
        <v>476</v>
      </c>
      <c r="G18" s="251"/>
      <c r="H18" s="251"/>
      <c r="I18" s="251"/>
      <c r="J18" s="251"/>
      <c r="K18" s="249"/>
    </row>
    <row r="19" ht="15" customHeight="1">
      <c r="B19" s="252"/>
      <c r="C19" s="253"/>
      <c r="D19" s="253"/>
      <c r="E19" s="255" t="s">
        <v>477</v>
      </c>
      <c r="F19" s="251" t="s">
        <v>478</v>
      </c>
      <c r="G19" s="251"/>
      <c r="H19" s="251"/>
      <c r="I19" s="251"/>
      <c r="J19" s="251"/>
      <c r="K19" s="249"/>
    </row>
    <row r="20" ht="15" customHeight="1">
      <c r="B20" s="252"/>
      <c r="C20" s="253"/>
      <c r="D20" s="253"/>
      <c r="E20" s="255" t="s">
        <v>479</v>
      </c>
      <c r="F20" s="251" t="s">
        <v>480</v>
      </c>
      <c r="G20" s="251"/>
      <c r="H20" s="251"/>
      <c r="I20" s="251"/>
      <c r="J20" s="251"/>
      <c r="K20" s="249"/>
    </row>
    <row r="21" ht="15" customHeight="1">
      <c r="B21" s="252"/>
      <c r="C21" s="253"/>
      <c r="D21" s="253"/>
      <c r="E21" s="255" t="s">
        <v>481</v>
      </c>
      <c r="F21" s="251" t="s">
        <v>482</v>
      </c>
      <c r="G21" s="251"/>
      <c r="H21" s="251"/>
      <c r="I21" s="251"/>
      <c r="J21" s="251"/>
      <c r="K21" s="249"/>
    </row>
    <row r="22" ht="15" customHeight="1">
      <c r="B22" s="252"/>
      <c r="C22" s="253"/>
      <c r="D22" s="253"/>
      <c r="E22" s="255" t="s">
        <v>483</v>
      </c>
      <c r="F22" s="251" t="s">
        <v>484</v>
      </c>
      <c r="G22" s="251"/>
      <c r="H22" s="251"/>
      <c r="I22" s="251"/>
      <c r="J22" s="251"/>
      <c r="K22" s="249"/>
    </row>
    <row r="23" ht="15" customHeight="1">
      <c r="B23" s="252"/>
      <c r="C23" s="253"/>
      <c r="D23" s="253"/>
      <c r="E23" s="255" t="s">
        <v>485</v>
      </c>
      <c r="F23" s="251" t="s">
        <v>486</v>
      </c>
      <c r="G23" s="251"/>
      <c r="H23" s="251"/>
      <c r="I23" s="251"/>
      <c r="J23" s="251"/>
      <c r="K23" s="249"/>
    </row>
    <row r="24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ht="15" customHeight="1">
      <c r="B25" s="252"/>
      <c r="C25" s="251" t="s">
        <v>487</v>
      </c>
      <c r="D25" s="251"/>
      <c r="E25" s="251"/>
      <c r="F25" s="251"/>
      <c r="G25" s="251"/>
      <c r="H25" s="251"/>
      <c r="I25" s="251"/>
      <c r="J25" s="251"/>
      <c r="K25" s="249"/>
    </row>
    <row r="26" ht="15" customHeight="1">
      <c r="B26" s="252"/>
      <c r="C26" s="251" t="s">
        <v>488</v>
      </c>
      <c r="D26" s="251"/>
      <c r="E26" s="251"/>
      <c r="F26" s="251"/>
      <c r="G26" s="251"/>
      <c r="H26" s="251"/>
      <c r="I26" s="251"/>
      <c r="J26" s="251"/>
      <c r="K26" s="249"/>
    </row>
    <row r="27" ht="15" customHeight="1">
      <c r="B27" s="252"/>
      <c r="C27" s="251"/>
      <c r="D27" s="251" t="s">
        <v>489</v>
      </c>
      <c r="E27" s="251"/>
      <c r="F27" s="251"/>
      <c r="G27" s="251"/>
      <c r="H27" s="251"/>
      <c r="I27" s="251"/>
      <c r="J27" s="251"/>
      <c r="K27" s="249"/>
    </row>
    <row r="28" ht="15" customHeight="1">
      <c r="B28" s="252"/>
      <c r="C28" s="253"/>
      <c r="D28" s="251" t="s">
        <v>490</v>
      </c>
      <c r="E28" s="251"/>
      <c r="F28" s="251"/>
      <c r="G28" s="251"/>
      <c r="H28" s="251"/>
      <c r="I28" s="251"/>
      <c r="J28" s="251"/>
      <c r="K28" s="249"/>
    </row>
    <row r="29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ht="15" customHeight="1">
      <c r="B30" s="252"/>
      <c r="C30" s="253"/>
      <c r="D30" s="251" t="s">
        <v>491</v>
      </c>
      <c r="E30" s="251"/>
      <c r="F30" s="251"/>
      <c r="G30" s="251"/>
      <c r="H30" s="251"/>
      <c r="I30" s="251"/>
      <c r="J30" s="251"/>
      <c r="K30" s="249"/>
    </row>
    <row r="31" ht="15" customHeight="1">
      <c r="B31" s="252"/>
      <c r="C31" s="253"/>
      <c r="D31" s="251" t="s">
        <v>492</v>
      </c>
      <c r="E31" s="251"/>
      <c r="F31" s="251"/>
      <c r="G31" s="251"/>
      <c r="H31" s="251"/>
      <c r="I31" s="251"/>
      <c r="J31" s="251"/>
      <c r="K31" s="249"/>
    </row>
    <row r="32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ht="15" customHeight="1">
      <c r="B33" s="252"/>
      <c r="C33" s="253"/>
      <c r="D33" s="251" t="s">
        <v>493</v>
      </c>
      <c r="E33" s="251"/>
      <c r="F33" s="251"/>
      <c r="G33" s="251"/>
      <c r="H33" s="251"/>
      <c r="I33" s="251"/>
      <c r="J33" s="251"/>
      <c r="K33" s="249"/>
    </row>
    <row r="34" ht="15" customHeight="1">
      <c r="B34" s="252"/>
      <c r="C34" s="253"/>
      <c r="D34" s="251" t="s">
        <v>494</v>
      </c>
      <c r="E34" s="251"/>
      <c r="F34" s="251"/>
      <c r="G34" s="251"/>
      <c r="H34" s="251"/>
      <c r="I34" s="251"/>
      <c r="J34" s="251"/>
      <c r="K34" s="249"/>
    </row>
    <row r="35" ht="15" customHeight="1">
      <c r="B35" s="252"/>
      <c r="C35" s="253"/>
      <c r="D35" s="251" t="s">
        <v>495</v>
      </c>
      <c r="E35" s="251"/>
      <c r="F35" s="251"/>
      <c r="G35" s="251"/>
      <c r="H35" s="251"/>
      <c r="I35" s="251"/>
      <c r="J35" s="251"/>
      <c r="K35" s="249"/>
    </row>
    <row r="36" ht="15" customHeight="1">
      <c r="B36" s="252"/>
      <c r="C36" s="253"/>
      <c r="D36" s="251"/>
      <c r="E36" s="254" t="s">
        <v>95</v>
      </c>
      <c r="F36" s="251"/>
      <c r="G36" s="251" t="s">
        <v>496</v>
      </c>
      <c r="H36" s="251"/>
      <c r="I36" s="251"/>
      <c r="J36" s="251"/>
      <c r="K36" s="249"/>
    </row>
    <row r="37" ht="30.75" customHeight="1">
      <c r="B37" s="252"/>
      <c r="C37" s="253"/>
      <c r="D37" s="251"/>
      <c r="E37" s="254" t="s">
        <v>497</v>
      </c>
      <c r="F37" s="251"/>
      <c r="G37" s="251" t="s">
        <v>498</v>
      </c>
      <c r="H37" s="251"/>
      <c r="I37" s="251"/>
      <c r="J37" s="251"/>
      <c r="K37" s="249"/>
    </row>
    <row r="38" ht="15" customHeight="1">
      <c r="B38" s="252"/>
      <c r="C38" s="253"/>
      <c r="D38" s="251"/>
      <c r="E38" s="254" t="s">
        <v>52</v>
      </c>
      <c r="F38" s="251"/>
      <c r="G38" s="251" t="s">
        <v>499</v>
      </c>
      <c r="H38" s="251"/>
      <c r="I38" s="251"/>
      <c r="J38" s="251"/>
      <c r="K38" s="249"/>
    </row>
    <row r="39" ht="15" customHeight="1">
      <c r="B39" s="252"/>
      <c r="C39" s="253"/>
      <c r="D39" s="251"/>
      <c r="E39" s="254" t="s">
        <v>53</v>
      </c>
      <c r="F39" s="251"/>
      <c r="G39" s="251" t="s">
        <v>500</v>
      </c>
      <c r="H39" s="251"/>
      <c r="I39" s="251"/>
      <c r="J39" s="251"/>
      <c r="K39" s="249"/>
    </row>
    <row r="40" ht="15" customHeight="1">
      <c r="B40" s="252"/>
      <c r="C40" s="253"/>
      <c r="D40" s="251"/>
      <c r="E40" s="254" t="s">
        <v>96</v>
      </c>
      <c r="F40" s="251"/>
      <c r="G40" s="251" t="s">
        <v>501</v>
      </c>
      <c r="H40" s="251"/>
      <c r="I40" s="251"/>
      <c r="J40" s="251"/>
      <c r="K40" s="249"/>
    </row>
    <row r="41" ht="15" customHeight="1">
      <c r="B41" s="252"/>
      <c r="C41" s="253"/>
      <c r="D41" s="251"/>
      <c r="E41" s="254" t="s">
        <v>97</v>
      </c>
      <c r="F41" s="251"/>
      <c r="G41" s="251" t="s">
        <v>502</v>
      </c>
      <c r="H41" s="251"/>
      <c r="I41" s="251"/>
      <c r="J41" s="251"/>
      <c r="K41" s="249"/>
    </row>
    <row r="42" ht="15" customHeight="1">
      <c r="B42" s="252"/>
      <c r="C42" s="253"/>
      <c r="D42" s="251"/>
      <c r="E42" s="254" t="s">
        <v>503</v>
      </c>
      <c r="F42" s="251"/>
      <c r="G42" s="251" t="s">
        <v>504</v>
      </c>
      <c r="H42" s="251"/>
      <c r="I42" s="251"/>
      <c r="J42" s="251"/>
      <c r="K42" s="249"/>
    </row>
    <row r="43" ht="15" customHeight="1">
      <c r="B43" s="252"/>
      <c r="C43" s="253"/>
      <c r="D43" s="251"/>
      <c r="E43" s="254"/>
      <c r="F43" s="251"/>
      <c r="G43" s="251" t="s">
        <v>505</v>
      </c>
      <c r="H43" s="251"/>
      <c r="I43" s="251"/>
      <c r="J43" s="251"/>
      <c r="K43" s="249"/>
    </row>
    <row r="44" ht="15" customHeight="1">
      <c r="B44" s="252"/>
      <c r="C44" s="253"/>
      <c r="D44" s="251"/>
      <c r="E44" s="254" t="s">
        <v>506</v>
      </c>
      <c r="F44" s="251"/>
      <c r="G44" s="251" t="s">
        <v>507</v>
      </c>
      <c r="H44" s="251"/>
      <c r="I44" s="251"/>
      <c r="J44" s="251"/>
      <c r="K44" s="249"/>
    </row>
    <row r="45" ht="15" customHeight="1">
      <c r="B45" s="252"/>
      <c r="C45" s="253"/>
      <c r="D45" s="251"/>
      <c r="E45" s="254" t="s">
        <v>99</v>
      </c>
      <c r="F45" s="251"/>
      <c r="G45" s="251" t="s">
        <v>508</v>
      </c>
      <c r="H45" s="251"/>
      <c r="I45" s="251"/>
      <c r="J45" s="251"/>
      <c r="K45" s="249"/>
    </row>
    <row r="46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ht="15" customHeight="1">
      <c r="B47" s="252"/>
      <c r="C47" s="253"/>
      <c r="D47" s="251" t="s">
        <v>509</v>
      </c>
      <c r="E47" s="251"/>
      <c r="F47" s="251"/>
      <c r="G47" s="251"/>
      <c r="H47" s="251"/>
      <c r="I47" s="251"/>
      <c r="J47" s="251"/>
      <c r="K47" s="249"/>
    </row>
    <row r="48" ht="15" customHeight="1">
      <c r="B48" s="252"/>
      <c r="C48" s="253"/>
      <c r="D48" s="253"/>
      <c r="E48" s="251" t="s">
        <v>510</v>
      </c>
      <c r="F48" s="251"/>
      <c r="G48" s="251"/>
      <c r="H48" s="251"/>
      <c r="I48" s="251"/>
      <c r="J48" s="251"/>
      <c r="K48" s="249"/>
    </row>
    <row r="49" ht="15" customHeight="1">
      <c r="B49" s="252"/>
      <c r="C49" s="253"/>
      <c r="D49" s="253"/>
      <c r="E49" s="251" t="s">
        <v>511</v>
      </c>
      <c r="F49" s="251"/>
      <c r="G49" s="251"/>
      <c r="H49" s="251"/>
      <c r="I49" s="251"/>
      <c r="J49" s="251"/>
      <c r="K49" s="249"/>
    </row>
    <row r="50" ht="15" customHeight="1">
      <c r="B50" s="252"/>
      <c r="C50" s="253"/>
      <c r="D50" s="253"/>
      <c r="E50" s="251" t="s">
        <v>512</v>
      </c>
      <c r="F50" s="251"/>
      <c r="G50" s="251"/>
      <c r="H50" s="251"/>
      <c r="I50" s="251"/>
      <c r="J50" s="251"/>
      <c r="K50" s="249"/>
    </row>
    <row r="51" ht="15" customHeight="1">
      <c r="B51" s="252"/>
      <c r="C51" s="253"/>
      <c r="D51" s="251" t="s">
        <v>513</v>
      </c>
      <c r="E51" s="251"/>
      <c r="F51" s="251"/>
      <c r="G51" s="251"/>
      <c r="H51" s="251"/>
      <c r="I51" s="251"/>
      <c r="J51" s="251"/>
      <c r="K51" s="249"/>
    </row>
    <row r="52" ht="25.5" customHeight="1">
      <c r="B52" s="247"/>
      <c r="C52" s="248" t="s">
        <v>514</v>
      </c>
      <c r="D52" s="248"/>
      <c r="E52" s="248"/>
      <c r="F52" s="248"/>
      <c r="G52" s="248"/>
      <c r="H52" s="248"/>
      <c r="I52" s="248"/>
      <c r="J52" s="248"/>
      <c r="K52" s="249"/>
    </row>
    <row r="53" ht="5.25" customHeight="1">
      <c r="B53" s="247"/>
      <c r="C53" s="250"/>
      <c r="D53" s="250"/>
      <c r="E53" s="250"/>
      <c r="F53" s="250"/>
      <c r="G53" s="250"/>
      <c r="H53" s="250"/>
      <c r="I53" s="250"/>
      <c r="J53" s="250"/>
      <c r="K53" s="249"/>
    </row>
    <row r="54" ht="15" customHeight="1">
      <c r="B54" s="247"/>
      <c r="C54" s="251" t="s">
        <v>515</v>
      </c>
      <c r="D54" s="251"/>
      <c r="E54" s="251"/>
      <c r="F54" s="251"/>
      <c r="G54" s="251"/>
      <c r="H54" s="251"/>
      <c r="I54" s="251"/>
      <c r="J54" s="251"/>
      <c r="K54" s="249"/>
    </row>
    <row r="55" ht="15" customHeight="1">
      <c r="B55" s="247"/>
      <c r="C55" s="251" t="s">
        <v>516</v>
      </c>
      <c r="D55" s="251"/>
      <c r="E55" s="251"/>
      <c r="F55" s="251"/>
      <c r="G55" s="251"/>
      <c r="H55" s="251"/>
      <c r="I55" s="251"/>
      <c r="J55" s="251"/>
      <c r="K55" s="249"/>
    </row>
    <row r="56" ht="12.75" customHeight="1">
      <c r="B56" s="247"/>
      <c r="C56" s="251"/>
      <c r="D56" s="251"/>
      <c r="E56" s="251"/>
      <c r="F56" s="251"/>
      <c r="G56" s="251"/>
      <c r="H56" s="251"/>
      <c r="I56" s="251"/>
      <c r="J56" s="251"/>
      <c r="K56" s="249"/>
    </row>
    <row r="57" ht="15" customHeight="1">
      <c r="B57" s="247"/>
      <c r="C57" s="251" t="s">
        <v>517</v>
      </c>
      <c r="D57" s="251"/>
      <c r="E57" s="251"/>
      <c r="F57" s="251"/>
      <c r="G57" s="251"/>
      <c r="H57" s="251"/>
      <c r="I57" s="251"/>
      <c r="J57" s="251"/>
      <c r="K57" s="249"/>
    </row>
    <row r="58" ht="15" customHeight="1">
      <c r="B58" s="247"/>
      <c r="C58" s="253"/>
      <c r="D58" s="251" t="s">
        <v>518</v>
      </c>
      <c r="E58" s="251"/>
      <c r="F58" s="251"/>
      <c r="G58" s="251"/>
      <c r="H58" s="251"/>
      <c r="I58" s="251"/>
      <c r="J58" s="251"/>
      <c r="K58" s="249"/>
    </row>
    <row r="59" ht="15" customHeight="1">
      <c r="B59" s="247"/>
      <c r="C59" s="253"/>
      <c r="D59" s="251" t="s">
        <v>519</v>
      </c>
      <c r="E59" s="251"/>
      <c r="F59" s="251"/>
      <c r="G59" s="251"/>
      <c r="H59" s="251"/>
      <c r="I59" s="251"/>
      <c r="J59" s="251"/>
      <c r="K59" s="249"/>
    </row>
    <row r="60" ht="15" customHeight="1">
      <c r="B60" s="247"/>
      <c r="C60" s="253"/>
      <c r="D60" s="251" t="s">
        <v>520</v>
      </c>
      <c r="E60" s="251"/>
      <c r="F60" s="251"/>
      <c r="G60" s="251"/>
      <c r="H60" s="251"/>
      <c r="I60" s="251"/>
      <c r="J60" s="251"/>
      <c r="K60" s="249"/>
    </row>
    <row r="61" ht="15" customHeight="1">
      <c r="B61" s="247"/>
      <c r="C61" s="253"/>
      <c r="D61" s="251" t="s">
        <v>521</v>
      </c>
      <c r="E61" s="251"/>
      <c r="F61" s="251"/>
      <c r="G61" s="251"/>
      <c r="H61" s="251"/>
      <c r="I61" s="251"/>
      <c r="J61" s="251"/>
      <c r="K61" s="249"/>
    </row>
    <row r="62" ht="15" customHeight="1">
      <c r="B62" s="247"/>
      <c r="C62" s="253"/>
      <c r="D62" s="256" t="s">
        <v>522</v>
      </c>
      <c r="E62" s="256"/>
      <c r="F62" s="256"/>
      <c r="G62" s="256"/>
      <c r="H62" s="256"/>
      <c r="I62" s="256"/>
      <c r="J62" s="256"/>
      <c r="K62" s="249"/>
    </row>
    <row r="63" ht="15" customHeight="1">
      <c r="B63" s="247"/>
      <c r="C63" s="253"/>
      <c r="D63" s="251" t="s">
        <v>523</v>
      </c>
      <c r="E63" s="251"/>
      <c r="F63" s="251"/>
      <c r="G63" s="251"/>
      <c r="H63" s="251"/>
      <c r="I63" s="251"/>
      <c r="J63" s="251"/>
      <c r="K63" s="249"/>
    </row>
    <row r="64" ht="12.75" customHeight="1">
      <c r="B64" s="247"/>
      <c r="C64" s="253"/>
      <c r="D64" s="253"/>
      <c r="E64" s="257"/>
      <c r="F64" s="253"/>
      <c r="G64" s="253"/>
      <c r="H64" s="253"/>
      <c r="I64" s="253"/>
      <c r="J64" s="253"/>
      <c r="K64" s="249"/>
    </row>
    <row r="65" ht="15" customHeight="1">
      <c r="B65" s="247"/>
      <c r="C65" s="253"/>
      <c r="D65" s="251" t="s">
        <v>524</v>
      </c>
      <c r="E65" s="251"/>
      <c r="F65" s="251"/>
      <c r="G65" s="251"/>
      <c r="H65" s="251"/>
      <c r="I65" s="251"/>
      <c r="J65" s="251"/>
      <c r="K65" s="249"/>
    </row>
    <row r="66" ht="15" customHeight="1">
      <c r="B66" s="247"/>
      <c r="C66" s="253"/>
      <c r="D66" s="256" t="s">
        <v>525</v>
      </c>
      <c r="E66" s="256"/>
      <c r="F66" s="256"/>
      <c r="G66" s="256"/>
      <c r="H66" s="256"/>
      <c r="I66" s="256"/>
      <c r="J66" s="256"/>
      <c r="K66" s="249"/>
    </row>
    <row r="67" ht="15" customHeight="1">
      <c r="B67" s="247"/>
      <c r="C67" s="253"/>
      <c r="D67" s="251" t="s">
        <v>526</v>
      </c>
      <c r="E67" s="251"/>
      <c r="F67" s="251"/>
      <c r="G67" s="251"/>
      <c r="H67" s="251"/>
      <c r="I67" s="251"/>
      <c r="J67" s="251"/>
      <c r="K67" s="249"/>
    </row>
    <row r="68" ht="15" customHeight="1">
      <c r="B68" s="247"/>
      <c r="C68" s="253"/>
      <c r="D68" s="251" t="s">
        <v>527</v>
      </c>
      <c r="E68" s="251"/>
      <c r="F68" s="251"/>
      <c r="G68" s="251"/>
      <c r="H68" s="251"/>
      <c r="I68" s="251"/>
      <c r="J68" s="251"/>
      <c r="K68" s="249"/>
    </row>
    <row r="69" ht="15" customHeight="1">
      <c r="B69" s="247"/>
      <c r="C69" s="253"/>
      <c r="D69" s="251" t="s">
        <v>528</v>
      </c>
      <c r="E69" s="251"/>
      <c r="F69" s="251"/>
      <c r="G69" s="251"/>
      <c r="H69" s="251"/>
      <c r="I69" s="251"/>
      <c r="J69" s="251"/>
      <c r="K69" s="249"/>
    </row>
    <row r="70" ht="15" customHeight="1">
      <c r="B70" s="247"/>
      <c r="C70" s="253"/>
      <c r="D70" s="251" t="s">
        <v>529</v>
      </c>
      <c r="E70" s="251"/>
      <c r="F70" s="251"/>
      <c r="G70" s="251"/>
      <c r="H70" s="251"/>
      <c r="I70" s="251"/>
      <c r="J70" s="251"/>
      <c r="K70" s="249"/>
    </row>
    <row r="7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ht="45" customHeight="1">
      <c r="B75" s="266"/>
      <c r="C75" s="267" t="s">
        <v>530</v>
      </c>
      <c r="D75" s="267"/>
      <c r="E75" s="267"/>
      <c r="F75" s="267"/>
      <c r="G75" s="267"/>
      <c r="H75" s="267"/>
      <c r="I75" s="267"/>
      <c r="J75" s="267"/>
      <c r="K75" s="268"/>
    </row>
    <row r="76" ht="17.25" customHeight="1">
      <c r="B76" s="266"/>
      <c r="C76" s="269" t="s">
        <v>531</v>
      </c>
      <c r="D76" s="269"/>
      <c r="E76" s="269"/>
      <c r="F76" s="269" t="s">
        <v>532</v>
      </c>
      <c r="G76" s="270"/>
      <c r="H76" s="269" t="s">
        <v>53</v>
      </c>
      <c r="I76" s="269" t="s">
        <v>56</v>
      </c>
      <c r="J76" s="269" t="s">
        <v>533</v>
      </c>
      <c r="K76" s="268"/>
    </row>
    <row r="77" ht="17.25" customHeight="1">
      <c r="B77" s="266"/>
      <c r="C77" s="271" t="s">
        <v>534</v>
      </c>
      <c r="D77" s="271"/>
      <c r="E77" s="271"/>
      <c r="F77" s="272" t="s">
        <v>535</v>
      </c>
      <c r="G77" s="273"/>
      <c r="H77" s="271"/>
      <c r="I77" s="271"/>
      <c r="J77" s="271" t="s">
        <v>536</v>
      </c>
      <c r="K77" s="268"/>
    </row>
    <row r="78" ht="5.25" customHeight="1">
      <c r="B78" s="266"/>
      <c r="C78" s="274"/>
      <c r="D78" s="274"/>
      <c r="E78" s="274"/>
      <c r="F78" s="274"/>
      <c r="G78" s="275"/>
      <c r="H78" s="274"/>
      <c r="I78" s="274"/>
      <c r="J78" s="274"/>
      <c r="K78" s="268"/>
    </row>
    <row r="79" ht="15" customHeight="1">
      <c r="B79" s="266"/>
      <c r="C79" s="254" t="s">
        <v>52</v>
      </c>
      <c r="D79" s="274"/>
      <c r="E79" s="274"/>
      <c r="F79" s="276" t="s">
        <v>537</v>
      </c>
      <c r="G79" s="275"/>
      <c r="H79" s="254" t="s">
        <v>538</v>
      </c>
      <c r="I79" s="254" t="s">
        <v>539</v>
      </c>
      <c r="J79" s="254">
        <v>20</v>
      </c>
      <c r="K79" s="268"/>
    </row>
    <row r="80" ht="15" customHeight="1">
      <c r="B80" s="266"/>
      <c r="C80" s="254" t="s">
        <v>540</v>
      </c>
      <c r="D80" s="254"/>
      <c r="E80" s="254"/>
      <c r="F80" s="276" t="s">
        <v>537</v>
      </c>
      <c r="G80" s="275"/>
      <c r="H80" s="254" t="s">
        <v>541</v>
      </c>
      <c r="I80" s="254" t="s">
        <v>539</v>
      </c>
      <c r="J80" s="254">
        <v>120</v>
      </c>
      <c r="K80" s="268"/>
    </row>
    <row r="81" ht="15" customHeight="1">
      <c r="B81" s="277"/>
      <c r="C81" s="254" t="s">
        <v>542</v>
      </c>
      <c r="D81" s="254"/>
      <c r="E81" s="254"/>
      <c r="F81" s="276" t="s">
        <v>543</v>
      </c>
      <c r="G81" s="275"/>
      <c r="H81" s="254" t="s">
        <v>544</v>
      </c>
      <c r="I81" s="254" t="s">
        <v>539</v>
      </c>
      <c r="J81" s="254">
        <v>50</v>
      </c>
      <c r="K81" s="268"/>
    </row>
    <row r="82" ht="15" customHeight="1">
      <c r="B82" s="277"/>
      <c r="C82" s="254" t="s">
        <v>545</v>
      </c>
      <c r="D82" s="254"/>
      <c r="E82" s="254"/>
      <c r="F82" s="276" t="s">
        <v>537</v>
      </c>
      <c r="G82" s="275"/>
      <c r="H82" s="254" t="s">
        <v>546</v>
      </c>
      <c r="I82" s="254" t="s">
        <v>547</v>
      </c>
      <c r="J82" s="254"/>
      <c r="K82" s="268"/>
    </row>
    <row r="83" ht="15" customHeight="1">
      <c r="B83" s="277"/>
      <c r="C83" s="278" t="s">
        <v>548</v>
      </c>
      <c r="D83" s="278"/>
      <c r="E83" s="278"/>
      <c r="F83" s="279" t="s">
        <v>543</v>
      </c>
      <c r="G83" s="278"/>
      <c r="H83" s="278" t="s">
        <v>549</v>
      </c>
      <c r="I83" s="278" t="s">
        <v>539</v>
      </c>
      <c r="J83" s="278">
        <v>15</v>
      </c>
      <c r="K83" s="268"/>
    </row>
    <row r="84" ht="15" customHeight="1">
      <c r="B84" s="277"/>
      <c r="C84" s="278" t="s">
        <v>550</v>
      </c>
      <c r="D84" s="278"/>
      <c r="E84" s="278"/>
      <c r="F84" s="279" t="s">
        <v>543</v>
      </c>
      <c r="G84" s="278"/>
      <c r="H84" s="278" t="s">
        <v>551</v>
      </c>
      <c r="I84" s="278" t="s">
        <v>539</v>
      </c>
      <c r="J84" s="278">
        <v>15</v>
      </c>
      <c r="K84" s="268"/>
    </row>
    <row r="85" ht="15" customHeight="1">
      <c r="B85" s="277"/>
      <c r="C85" s="278" t="s">
        <v>552</v>
      </c>
      <c r="D85" s="278"/>
      <c r="E85" s="278"/>
      <c r="F85" s="279" t="s">
        <v>543</v>
      </c>
      <c r="G85" s="278"/>
      <c r="H85" s="278" t="s">
        <v>553</v>
      </c>
      <c r="I85" s="278" t="s">
        <v>539</v>
      </c>
      <c r="J85" s="278">
        <v>20</v>
      </c>
      <c r="K85" s="268"/>
    </row>
    <row r="86" ht="15" customHeight="1">
      <c r="B86" s="277"/>
      <c r="C86" s="278" t="s">
        <v>554</v>
      </c>
      <c r="D86" s="278"/>
      <c r="E86" s="278"/>
      <c r="F86" s="279" t="s">
        <v>543</v>
      </c>
      <c r="G86" s="278"/>
      <c r="H86" s="278" t="s">
        <v>555</v>
      </c>
      <c r="I86" s="278" t="s">
        <v>539</v>
      </c>
      <c r="J86" s="278">
        <v>20</v>
      </c>
      <c r="K86" s="268"/>
    </row>
    <row r="87" ht="15" customHeight="1">
      <c r="B87" s="277"/>
      <c r="C87" s="254" t="s">
        <v>556</v>
      </c>
      <c r="D87" s="254"/>
      <c r="E87" s="254"/>
      <c r="F87" s="276" t="s">
        <v>543</v>
      </c>
      <c r="G87" s="275"/>
      <c r="H87" s="254" t="s">
        <v>557</v>
      </c>
      <c r="I87" s="254" t="s">
        <v>539</v>
      </c>
      <c r="J87" s="254">
        <v>50</v>
      </c>
      <c r="K87" s="268"/>
    </row>
    <row r="88" ht="15" customHeight="1">
      <c r="B88" s="277"/>
      <c r="C88" s="254" t="s">
        <v>558</v>
      </c>
      <c r="D88" s="254"/>
      <c r="E88" s="254"/>
      <c r="F88" s="276" t="s">
        <v>543</v>
      </c>
      <c r="G88" s="275"/>
      <c r="H88" s="254" t="s">
        <v>559</v>
      </c>
      <c r="I88" s="254" t="s">
        <v>539</v>
      </c>
      <c r="J88" s="254">
        <v>20</v>
      </c>
      <c r="K88" s="268"/>
    </row>
    <row r="89" ht="15" customHeight="1">
      <c r="B89" s="277"/>
      <c r="C89" s="254" t="s">
        <v>560</v>
      </c>
      <c r="D89" s="254"/>
      <c r="E89" s="254"/>
      <c r="F89" s="276" t="s">
        <v>543</v>
      </c>
      <c r="G89" s="275"/>
      <c r="H89" s="254" t="s">
        <v>561</v>
      </c>
      <c r="I89" s="254" t="s">
        <v>539</v>
      </c>
      <c r="J89" s="254">
        <v>20</v>
      </c>
      <c r="K89" s="268"/>
    </row>
    <row r="90" ht="15" customHeight="1">
      <c r="B90" s="277"/>
      <c r="C90" s="254" t="s">
        <v>562</v>
      </c>
      <c r="D90" s="254"/>
      <c r="E90" s="254"/>
      <c r="F90" s="276" t="s">
        <v>543</v>
      </c>
      <c r="G90" s="275"/>
      <c r="H90" s="254" t="s">
        <v>563</v>
      </c>
      <c r="I90" s="254" t="s">
        <v>539</v>
      </c>
      <c r="J90" s="254">
        <v>50</v>
      </c>
      <c r="K90" s="268"/>
    </row>
    <row r="91" ht="15" customHeight="1">
      <c r="B91" s="277"/>
      <c r="C91" s="254" t="s">
        <v>564</v>
      </c>
      <c r="D91" s="254"/>
      <c r="E91" s="254"/>
      <c r="F91" s="276" t="s">
        <v>543</v>
      </c>
      <c r="G91" s="275"/>
      <c r="H91" s="254" t="s">
        <v>564</v>
      </c>
      <c r="I91" s="254" t="s">
        <v>539</v>
      </c>
      <c r="J91" s="254">
        <v>50</v>
      </c>
      <c r="K91" s="268"/>
    </row>
    <row r="92" ht="15" customHeight="1">
      <c r="B92" s="277"/>
      <c r="C92" s="254" t="s">
        <v>565</v>
      </c>
      <c r="D92" s="254"/>
      <c r="E92" s="254"/>
      <c r="F92" s="276" t="s">
        <v>543</v>
      </c>
      <c r="G92" s="275"/>
      <c r="H92" s="254" t="s">
        <v>566</v>
      </c>
      <c r="I92" s="254" t="s">
        <v>539</v>
      </c>
      <c r="J92" s="254">
        <v>255</v>
      </c>
      <c r="K92" s="268"/>
    </row>
    <row r="93" ht="15" customHeight="1">
      <c r="B93" s="277"/>
      <c r="C93" s="254" t="s">
        <v>567</v>
      </c>
      <c r="D93" s="254"/>
      <c r="E93" s="254"/>
      <c r="F93" s="276" t="s">
        <v>537</v>
      </c>
      <c r="G93" s="275"/>
      <c r="H93" s="254" t="s">
        <v>568</v>
      </c>
      <c r="I93" s="254" t="s">
        <v>569</v>
      </c>
      <c r="J93" s="254"/>
      <c r="K93" s="268"/>
    </row>
    <row r="94" ht="15" customHeight="1">
      <c r="B94" s="277"/>
      <c r="C94" s="254" t="s">
        <v>570</v>
      </c>
      <c r="D94" s="254"/>
      <c r="E94" s="254"/>
      <c r="F94" s="276" t="s">
        <v>537</v>
      </c>
      <c r="G94" s="275"/>
      <c r="H94" s="254" t="s">
        <v>571</v>
      </c>
      <c r="I94" s="254" t="s">
        <v>572</v>
      </c>
      <c r="J94" s="254"/>
      <c r="K94" s="268"/>
    </row>
    <row r="95" ht="15" customHeight="1">
      <c r="B95" s="277"/>
      <c r="C95" s="254" t="s">
        <v>573</v>
      </c>
      <c r="D95" s="254"/>
      <c r="E95" s="254"/>
      <c r="F95" s="276" t="s">
        <v>537</v>
      </c>
      <c r="G95" s="275"/>
      <c r="H95" s="254" t="s">
        <v>573</v>
      </c>
      <c r="I95" s="254" t="s">
        <v>572</v>
      </c>
      <c r="J95" s="254"/>
      <c r="K95" s="268"/>
    </row>
    <row r="96" ht="15" customHeight="1">
      <c r="B96" s="277"/>
      <c r="C96" s="254" t="s">
        <v>37</v>
      </c>
      <c r="D96" s="254"/>
      <c r="E96" s="254"/>
      <c r="F96" s="276" t="s">
        <v>537</v>
      </c>
      <c r="G96" s="275"/>
      <c r="H96" s="254" t="s">
        <v>574</v>
      </c>
      <c r="I96" s="254" t="s">
        <v>572</v>
      </c>
      <c r="J96" s="254"/>
      <c r="K96" s="268"/>
    </row>
    <row r="97" ht="15" customHeight="1">
      <c r="B97" s="277"/>
      <c r="C97" s="254" t="s">
        <v>47</v>
      </c>
      <c r="D97" s="254"/>
      <c r="E97" s="254"/>
      <c r="F97" s="276" t="s">
        <v>537</v>
      </c>
      <c r="G97" s="275"/>
      <c r="H97" s="254" t="s">
        <v>575</v>
      </c>
      <c r="I97" s="254" t="s">
        <v>572</v>
      </c>
      <c r="J97" s="254"/>
      <c r="K97" s="268"/>
    </row>
    <row r="98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ht="45" customHeight="1">
      <c r="B102" s="266"/>
      <c r="C102" s="267" t="s">
        <v>576</v>
      </c>
      <c r="D102" s="267"/>
      <c r="E102" s="267"/>
      <c r="F102" s="267"/>
      <c r="G102" s="267"/>
      <c r="H102" s="267"/>
      <c r="I102" s="267"/>
      <c r="J102" s="267"/>
      <c r="K102" s="268"/>
    </row>
    <row r="103" ht="17.25" customHeight="1">
      <c r="B103" s="266"/>
      <c r="C103" s="269" t="s">
        <v>531</v>
      </c>
      <c r="D103" s="269"/>
      <c r="E103" s="269"/>
      <c r="F103" s="269" t="s">
        <v>532</v>
      </c>
      <c r="G103" s="270"/>
      <c r="H103" s="269" t="s">
        <v>53</v>
      </c>
      <c r="I103" s="269" t="s">
        <v>56</v>
      </c>
      <c r="J103" s="269" t="s">
        <v>533</v>
      </c>
      <c r="K103" s="268"/>
    </row>
    <row r="104" ht="17.25" customHeight="1">
      <c r="B104" s="266"/>
      <c r="C104" s="271" t="s">
        <v>534</v>
      </c>
      <c r="D104" s="271"/>
      <c r="E104" s="271"/>
      <c r="F104" s="272" t="s">
        <v>535</v>
      </c>
      <c r="G104" s="273"/>
      <c r="H104" s="271"/>
      <c r="I104" s="271"/>
      <c r="J104" s="271" t="s">
        <v>536</v>
      </c>
      <c r="K104" s="268"/>
    </row>
    <row r="105" ht="5.25" customHeight="1">
      <c r="B105" s="266"/>
      <c r="C105" s="269"/>
      <c r="D105" s="269"/>
      <c r="E105" s="269"/>
      <c r="F105" s="269"/>
      <c r="G105" s="285"/>
      <c r="H105" s="269"/>
      <c r="I105" s="269"/>
      <c r="J105" s="269"/>
      <c r="K105" s="268"/>
    </row>
    <row r="106" ht="15" customHeight="1">
      <c r="B106" s="266"/>
      <c r="C106" s="254" t="s">
        <v>52</v>
      </c>
      <c r="D106" s="274"/>
      <c r="E106" s="274"/>
      <c r="F106" s="276" t="s">
        <v>537</v>
      </c>
      <c r="G106" s="285"/>
      <c r="H106" s="254" t="s">
        <v>577</v>
      </c>
      <c r="I106" s="254" t="s">
        <v>539</v>
      </c>
      <c r="J106" s="254">
        <v>20</v>
      </c>
      <c r="K106" s="268"/>
    </row>
    <row r="107" ht="15" customHeight="1">
      <c r="B107" s="266"/>
      <c r="C107" s="254" t="s">
        <v>540</v>
      </c>
      <c r="D107" s="254"/>
      <c r="E107" s="254"/>
      <c r="F107" s="276" t="s">
        <v>537</v>
      </c>
      <c r="G107" s="254"/>
      <c r="H107" s="254" t="s">
        <v>577</v>
      </c>
      <c r="I107" s="254" t="s">
        <v>539</v>
      </c>
      <c r="J107" s="254">
        <v>120</v>
      </c>
      <c r="K107" s="268"/>
    </row>
    <row r="108" ht="15" customHeight="1">
      <c r="B108" s="277"/>
      <c r="C108" s="254" t="s">
        <v>542</v>
      </c>
      <c r="D108" s="254"/>
      <c r="E108" s="254"/>
      <c r="F108" s="276" t="s">
        <v>543</v>
      </c>
      <c r="G108" s="254"/>
      <c r="H108" s="254" t="s">
        <v>577</v>
      </c>
      <c r="I108" s="254" t="s">
        <v>539</v>
      </c>
      <c r="J108" s="254">
        <v>50</v>
      </c>
      <c r="K108" s="268"/>
    </row>
    <row r="109" ht="15" customHeight="1">
      <c r="B109" s="277"/>
      <c r="C109" s="254" t="s">
        <v>545</v>
      </c>
      <c r="D109" s="254"/>
      <c r="E109" s="254"/>
      <c r="F109" s="276" t="s">
        <v>537</v>
      </c>
      <c r="G109" s="254"/>
      <c r="H109" s="254" t="s">
        <v>577</v>
      </c>
      <c r="I109" s="254" t="s">
        <v>547</v>
      </c>
      <c r="J109" s="254"/>
      <c r="K109" s="268"/>
    </row>
    <row r="110" ht="15" customHeight="1">
      <c r="B110" s="277"/>
      <c r="C110" s="254" t="s">
        <v>556</v>
      </c>
      <c r="D110" s="254"/>
      <c r="E110" s="254"/>
      <c r="F110" s="276" t="s">
        <v>543</v>
      </c>
      <c r="G110" s="254"/>
      <c r="H110" s="254" t="s">
        <v>577</v>
      </c>
      <c r="I110" s="254" t="s">
        <v>539</v>
      </c>
      <c r="J110" s="254">
        <v>50</v>
      </c>
      <c r="K110" s="268"/>
    </row>
    <row r="111" ht="15" customHeight="1">
      <c r="B111" s="277"/>
      <c r="C111" s="254" t="s">
        <v>564</v>
      </c>
      <c r="D111" s="254"/>
      <c r="E111" s="254"/>
      <c r="F111" s="276" t="s">
        <v>543</v>
      </c>
      <c r="G111" s="254"/>
      <c r="H111" s="254" t="s">
        <v>577</v>
      </c>
      <c r="I111" s="254" t="s">
        <v>539</v>
      </c>
      <c r="J111" s="254">
        <v>50</v>
      </c>
      <c r="K111" s="268"/>
    </row>
    <row r="112" ht="15" customHeight="1">
      <c r="B112" s="277"/>
      <c r="C112" s="254" t="s">
        <v>562</v>
      </c>
      <c r="D112" s="254"/>
      <c r="E112" s="254"/>
      <c r="F112" s="276" t="s">
        <v>543</v>
      </c>
      <c r="G112" s="254"/>
      <c r="H112" s="254" t="s">
        <v>577</v>
      </c>
      <c r="I112" s="254" t="s">
        <v>539</v>
      </c>
      <c r="J112" s="254">
        <v>50</v>
      </c>
      <c r="K112" s="268"/>
    </row>
    <row r="113" ht="15" customHeight="1">
      <c r="B113" s="277"/>
      <c r="C113" s="254" t="s">
        <v>52</v>
      </c>
      <c r="D113" s="254"/>
      <c r="E113" s="254"/>
      <c r="F113" s="276" t="s">
        <v>537</v>
      </c>
      <c r="G113" s="254"/>
      <c r="H113" s="254" t="s">
        <v>578</v>
      </c>
      <c r="I113" s="254" t="s">
        <v>539</v>
      </c>
      <c r="J113" s="254">
        <v>20</v>
      </c>
      <c r="K113" s="268"/>
    </row>
    <row r="114" ht="15" customHeight="1">
      <c r="B114" s="277"/>
      <c r="C114" s="254" t="s">
        <v>579</v>
      </c>
      <c r="D114" s="254"/>
      <c r="E114" s="254"/>
      <c r="F114" s="276" t="s">
        <v>537</v>
      </c>
      <c r="G114" s="254"/>
      <c r="H114" s="254" t="s">
        <v>580</v>
      </c>
      <c r="I114" s="254" t="s">
        <v>539</v>
      </c>
      <c r="J114" s="254">
        <v>120</v>
      </c>
      <c r="K114" s="268"/>
    </row>
    <row r="115" ht="15" customHeight="1">
      <c r="B115" s="277"/>
      <c r="C115" s="254" t="s">
        <v>37</v>
      </c>
      <c r="D115" s="254"/>
      <c r="E115" s="254"/>
      <c r="F115" s="276" t="s">
        <v>537</v>
      </c>
      <c r="G115" s="254"/>
      <c r="H115" s="254" t="s">
        <v>581</v>
      </c>
      <c r="I115" s="254" t="s">
        <v>572</v>
      </c>
      <c r="J115" s="254"/>
      <c r="K115" s="268"/>
    </row>
    <row r="116" ht="15" customHeight="1">
      <c r="B116" s="277"/>
      <c r="C116" s="254" t="s">
        <v>47</v>
      </c>
      <c r="D116" s="254"/>
      <c r="E116" s="254"/>
      <c r="F116" s="276" t="s">
        <v>537</v>
      </c>
      <c r="G116" s="254"/>
      <c r="H116" s="254" t="s">
        <v>582</v>
      </c>
      <c r="I116" s="254" t="s">
        <v>572</v>
      </c>
      <c r="J116" s="254"/>
      <c r="K116" s="268"/>
    </row>
    <row r="117" ht="15" customHeight="1">
      <c r="B117" s="277"/>
      <c r="C117" s="254" t="s">
        <v>56</v>
      </c>
      <c r="D117" s="254"/>
      <c r="E117" s="254"/>
      <c r="F117" s="276" t="s">
        <v>537</v>
      </c>
      <c r="G117" s="254"/>
      <c r="H117" s="254" t="s">
        <v>583</v>
      </c>
      <c r="I117" s="254" t="s">
        <v>584</v>
      </c>
      <c r="J117" s="254"/>
      <c r="K117" s="268"/>
    </row>
    <row r="118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ht="18.75" customHeight="1">
      <c r="B119" s="287"/>
      <c r="C119" s="251"/>
      <c r="D119" s="251"/>
      <c r="E119" s="251"/>
      <c r="F119" s="288"/>
      <c r="G119" s="251"/>
      <c r="H119" s="251"/>
      <c r="I119" s="251"/>
      <c r="J119" s="251"/>
      <c r="K119" s="287"/>
    </row>
    <row r="120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ht="45" customHeight="1">
      <c r="B122" s="292"/>
      <c r="C122" s="245" t="s">
        <v>585</v>
      </c>
      <c r="D122" s="245"/>
      <c r="E122" s="245"/>
      <c r="F122" s="245"/>
      <c r="G122" s="245"/>
      <c r="H122" s="245"/>
      <c r="I122" s="245"/>
      <c r="J122" s="245"/>
      <c r="K122" s="293"/>
    </row>
    <row r="123" ht="17.25" customHeight="1">
      <c r="B123" s="294"/>
      <c r="C123" s="269" t="s">
        <v>531</v>
      </c>
      <c r="D123" s="269"/>
      <c r="E123" s="269"/>
      <c r="F123" s="269" t="s">
        <v>532</v>
      </c>
      <c r="G123" s="270"/>
      <c r="H123" s="269" t="s">
        <v>53</v>
      </c>
      <c r="I123" s="269" t="s">
        <v>56</v>
      </c>
      <c r="J123" s="269" t="s">
        <v>533</v>
      </c>
      <c r="K123" s="295"/>
    </row>
    <row r="124" ht="17.25" customHeight="1">
      <c r="B124" s="294"/>
      <c r="C124" s="271" t="s">
        <v>534</v>
      </c>
      <c r="D124" s="271"/>
      <c r="E124" s="271"/>
      <c r="F124" s="272" t="s">
        <v>535</v>
      </c>
      <c r="G124" s="273"/>
      <c r="H124" s="271"/>
      <c r="I124" s="271"/>
      <c r="J124" s="271" t="s">
        <v>536</v>
      </c>
      <c r="K124" s="295"/>
    </row>
    <row r="125" ht="5.25" customHeight="1">
      <c r="B125" s="296"/>
      <c r="C125" s="274"/>
      <c r="D125" s="274"/>
      <c r="E125" s="274"/>
      <c r="F125" s="274"/>
      <c r="G125" s="254"/>
      <c r="H125" s="274"/>
      <c r="I125" s="274"/>
      <c r="J125" s="274"/>
      <c r="K125" s="297"/>
    </row>
    <row r="126" ht="15" customHeight="1">
      <c r="B126" s="296"/>
      <c r="C126" s="254" t="s">
        <v>540</v>
      </c>
      <c r="D126" s="274"/>
      <c r="E126" s="274"/>
      <c r="F126" s="276" t="s">
        <v>537</v>
      </c>
      <c r="G126" s="254"/>
      <c r="H126" s="254" t="s">
        <v>577</v>
      </c>
      <c r="I126" s="254" t="s">
        <v>539</v>
      </c>
      <c r="J126" s="254">
        <v>120</v>
      </c>
      <c r="K126" s="298"/>
    </row>
    <row r="127" ht="15" customHeight="1">
      <c r="B127" s="296"/>
      <c r="C127" s="254" t="s">
        <v>586</v>
      </c>
      <c r="D127" s="254"/>
      <c r="E127" s="254"/>
      <c r="F127" s="276" t="s">
        <v>537</v>
      </c>
      <c r="G127" s="254"/>
      <c r="H127" s="254" t="s">
        <v>587</v>
      </c>
      <c r="I127" s="254" t="s">
        <v>539</v>
      </c>
      <c r="J127" s="254" t="s">
        <v>588</v>
      </c>
      <c r="K127" s="298"/>
    </row>
    <row r="128" ht="15" customHeight="1">
      <c r="B128" s="296"/>
      <c r="C128" s="254" t="s">
        <v>485</v>
      </c>
      <c r="D128" s="254"/>
      <c r="E128" s="254"/>
      <c r="F128" s="276" t="s">
        <v>537</v>
      </c>
      <c r="G128" s="254"/>
      <c r="H128" s="254" t="s">
        <v>589</v>
      </c>
      <c r="I128" s="254" t="s">
        <v>539</v>
      </c>
      <c r="J128" s="254" t="s">
        <v>588</v>
      </c>
      <c r="K128" s="298"/>
    </row>
    <row r="129" ht="15" customHeight="1">
      <c r="B129" s="296"/>
      <c r="C129" s="254" t="s">
        <v>548</v>
      </c>
      <c r="D129" s="254"/>
      <c r="E129" s="254"/>
      <c r="F129" s="276" t="s">
        <v>543</v>
      </c>
      <c r="G129" s="254"/>
      <c r="H129" s="254" t="s">
        <v>549</v>
      </c>
      <c r="I129" s="254" t="s">
        <v>539</v>
      </c>
      <c r="J129" s="254">
        <v>15</v>
      </c>
      <c r="K129" s="298"/>
    </row>
    <row r="130" ht="15" customHeight="1">
      <c r="B130" s="296"/>
      <c r="C130" s="278" t="s">
        <v>550</v>
      </c>
      <c r="D130" s="278"/>
      <c r="E130" s="278"/>
      <c r="F130" s="279" t="s">
        <v>543</v>
      </c>
      <c r="G130" s="278"/>
      <c r="H130" s="278" t="s">
        <v>551</v>
      </c>
      <c r="I130" s="278" t="s">
        <v>539</v>
      </c>
      <c r="J130" s="278">
        <v>15</v>
      </c>
      <c r="K130" s="298"/>
    </row>
    <row r="131" ht="15" customHeight="1">
      <c r="B131" s="296"/>
      <c r="C131" s="278" t="s">
        <v>552</v>
      </c>
      <c r="D131" s="278"/>
      <c r="E131" s="278"/>
      <c r="F131" s="279" t="s">
        <v>543</v>
      </c>
      <c r="G131" s="278"/>
      <c r="H131" s="278" t="s">
        <v>553</v>
      </c>
      <c r="I131" s="278" t="s">
        <v>539</v>
      </c>
      <c r="J131" s="278">
        <v>20</v>
      </c>
      <c r="K131" s="298"/>
    </row>
    <row r="132" ht="15" customHeight="1">
      <c r="B132" s="296"/>
      <c r="C132" s="278" t="s">
        <v>554</v>
      </c>
      <c r="D132" s="278"/>
      <c r="E132" s="278"/>
      <c r="F132" s="279" t="s">
        <v>543</v>
      </c>
      <c r="G132" s="278"/>
      <c r="H132" s="278" t="s">
        <v>555</v>
      </c>
      <c r="I132" s="278" t="s">
        <v>539</v>
      </c>
      <c r="J132" s="278">
        <v>20</v>
      </c>
      <c r="K132" s="298"/>
    </row>
    <row r="133" ht="15" customHeight="1">
      <c r="B133" s="296"/>
      <c r="C133" s="254" t="s">
        <v>542</v>
      </c>
      <c r="D133" s="254"/>
      <c r="E133" s="254"/>
      <c r="F133" s="276" t="s">
        <v>543</v>
      </c>
      <c r="G133" s="254"/>
      <c r="H133" s="254" t="s">
        <v>577</v>
      </c>
      <c r="I133" s="254" t="s">
        <v>539</v>
      </c>
      <c r="J133" s="254">
        <v>50</v>
      </c>
      <c r="K133" s="298"/>
    </row>
    <row r="134" ht="15" customHeight="1">
      <c r="B134" s="296"/>
      <c r="C134" s="254" t="s">
        <v>556</v>
      </c>
      <c r="D134" s="254"/>
      <c r="E134" s="254"/>
      <c r="F134" s="276" t="s">
        <v>543</v>
      </c>
      <c r="G134" s="254"/>
      <c r="H134" s="254" t="s">
        <v>577</v>
      </c>
      <c r="I134" s="254" t="s">
        <v>539</v>
      </c>
      <c r="J134" s="254">
        <v>50</v>
      </c>
      <c r="K134" s="298"/>
    </row>
    <row r="135" ht="15" customHeight="1">
      <c r="B135" s="296"/>
      <c r="C135" s="254" t="s">
        <v>562</v>
      </c>
      <c r="D135" s="254"/>
      <c r="E135" s="254"/>
      <c r="F135" s="276" t="s">
        <v>543</v>
      </c>
      <c r="G135" s="254"/>
      <c r="H135" s="254" t="s">
        <v>577</v>
      </c>
      <c r="I135" s="254" t="s">
        <v>539</v>
      </c>
      <c r="J135" s="254">
        <v>50</v>
      </c>
      <c r="K135" s="298"/>
    </row>
    <row r="136" ht="15" customHeight="1">
      <c r="B136" s="296"/>
      <c r="C136" s="254" t="s">
        <v>564</v>
      </c>
      <c r="D136" s="254"/>
      <c r="E136" s="254"/>
      <c r="F136" s="276" t="s">
        <v>543</v>
      </c>
      <c r="G136" s="254"/>
      <c r="H136" s="254" t="s">
        <v>577</v>
      </c>
      <c r="I136" s="254" t="s">
        <v>539</v>
      </c>
      <c r="J136" s="254">
        <v>50</v>
      </c>
      <c r="K136" s="298"/>
    </row>
    <row r="137" ht="15" customHeight="1">
      <c r="B137" s="296"/>
      <c r="C137" s="254" t="s">
        <v>565</v>
      </c>
      <c r="D137" s="254"/>
      <c r="E137" s="254"/>
      <c r="F137" s="276" t="s">
        <v>543</v>
      </c>
      <c r="G137" s="254"/>
      <c r="H137" s="254" t="s">
        <v>590</v>
      </c>
      <c r="I137" s="254" t="s">
        <v>539</v>
      </c>
      <c r="J137" s="254">
        <v>255</v>
      </c>
      <c r="K137" s="298"/>
    </row>
    <row r="138" ht="15" customHeight="1">
      <c r="B138" s="296"/>
      <c r="C138" s="254" t="s">
        <v>567</v>
      </c>
      <c r="D138" s="254"/>
      <c r="E138" s="254"/>
      <c r="F138" s="276" t="s">
        <v>537</v>
      </c>
      <c r="G138" s="254"/>
      <c r="H138" s="254" t="s">
        <v>591</v>
      </c>
      <c r="I138" s="254" t="s">
        <v>569</v>
      </c>
      <c r="J138" s="254"/>
      <c r="K138" s="298"/>
    </row>
    <row r="139" ht="15" customHeight="1">
      <c r="B139" s="296"/>
      <c r="C139" s="254" t="s">
        <v>570</v>
      </c>
      <c r="D139" s="254"/>
      <c r="E139" s="254"/>
      <c r="F139" s="276" t="s">
        <v>537</v>
      </c>
      <c r="G139" s="254"/>
      <c r="H139" s="254" t="s">
        <v>592</v>
      </c>
      <c r="I139" s="254" t="s">
        <v>572</v>
      </c>
      <c r="J139" s="254"/>
      <c r="K139" s="298"/>
    </row>
    <row r="140" ht="15" customHeight="1">
      <c r="B140" s="296"/>
      <c r="C140" s="254" t="s">
        <v>573</v>
      </c>
      <c r="D140" s="254"/>
      <c r="E140" s="254"/>
      <c r="F140" s="276" t="s">
        <v>537</v>
      </c>
      <c r="G140" s="254"/>
      <c r="H140" s="254" t="s">
        <v>573</v>
      </c>
      <c r="I140" s="254" t="s">
        <v>572</v>
      </c>
      <c r="J140" s="254"/>
      <c r="K140" s="298"/>
    </row>
    <row r="141" ht="15" customHeight="1">
      <c r="B141" s="296"/>
      <c r="C141" s="254" t="s">
        <v>37</v>
      </c>
      <c r="D141" s="254"/>
      <c r="E141" s="254"/>
      <c r="F141" s="276" t="s">
        <v>537</v>
      </c>
      <c r="G141" s="254"/>
      <c r="H141" s="254" t="s">
        <v>593</v>
      </c>
      <c r="I141" s="254" t="s">
        <v>572</v>
      </c>
      <c r="J141" s="254"/>
      <c r="K141" s="298"/>
    </row>
    <row r="142" ht="15" customHeight="1">
      <c r="B142" s="296"/>
      <c r="C142" s="254" t="s">
        <v>594</v>
      </c>
      <c r="D142" s="254"/>
      <c r="E142" s="254"/>
      <c r="F142" s="276" t="s">
        <v>537</v>
      </c>
      <c r="G142" s="254"/>
      <c r="H142" s="254" t="s">
        <v>595</v>
      </c>
      <c r="I142" s="254" t="s">
        <v>572</v>
      </c>
      <c r="J142" s="254"/>
      <c r="K142" s="298"/>
    </row>
    <row r="143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ht="18.75" customHeight="1">
      <c r="B144" s="251"/>
      <c r="C144" s="251"/>
      <c r="D144" s="251"/>
      <c r="E144" s="251"/>
      <c r="F144" s="288"/>
      <c r="G144" s="251"/>
      <c r="H144" s="251"/>
      <c r="I144" s="251"/>
      <c r="J144" s="251"/>
      <c r="K144" s="251"/>
    </row>
    <row r="145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ht="45" customHeight="1">
      <c r="B147" s="266"/>
      <c r="C147" s="267" t="s">
        <v>596</v>
      </c>
      <c r="D147" s="267"/>
      <c r="E147" s="267"/>
      <c r="F147" s="267"/>
      <c r="G147" s="267"/>
      <c r="H147" s="267"/>
      <c r="I147" s="267"/>
      <c r="J147" s="267"/>
      <c r="K147" s="268"/>
    </row>
    <row r="148" ht="17.25" customHeight="1">
      <c r="B148" s="266"/>
      <c r="C148" s="269" t="s">
        <v>531</v>
      </c>
      <c r="D148" s="269"/>
      <c r="E148" s="269"/>
      <c r="F148" s="269" t="s">
        <v>532</v>
      </c>
      <c r="G148" s="270"/>
      <c r="H148" s="269" t="s">
        <v>53</v>
      </c>
      <c r="I148" s="269" t="s">
        <v>56</v>
      </c>
      <c r="J148" s="269" t="s">
        <v>533</v>
      </c>
      <c r="K148" s="268"/>
    </row>
    <row r="149" ht="17.25" customHeight="1">
      <c r="B149" s="266"/>
      <c r="C149" s="271" t="s">
        <v>534</v>
      </c>
      <c r="D149" s="271"/>
      <c r="E149" s="271"/>
      <c r="F149" s="272" t="s">
        <v>535</v>
      </c>
      <c r="G149" s="273"/>
      <c r="H149" s="271"/>
      <c r="I149" s="271"/>
      <c r="J149" s="271" t="s">
        <v>536</v>
      </c>
      <c r="K149" s="268"/>
    </row>
    <row r="150" ht="5.25" customHeight="1">
      <c r="B150" s="277"/>
      <c r="C150" s="274"/>
      <c r="D150" s="274"/>
      <c r="E150" s="274"/>
      <c r="F150" s="274"/>
      <c r="G150" s="275"/>
      <c r="H150" s="274"/>
      <c r="I150" s="274"/>
      <c r="J150" s="274"/>
      <c r="K150" s="298"/>
    </row>
    <row r="151" ht="15" customHeight="1">
      <c r="B151" s="277"/>
      <c r="C151" s="302" t="s">
        <v>540</v>
      </c>
      <c r="D151" s="254"/>
      <c r="E151" s="254"/>
      <c r="F151" s="303" t="s">
        <v>537</v>
      </c>
      <c r="G151" s="254"/>
      <c r="H151" s="302" t="s">
        <v>577</v>
      </c>
      <c r="I151" s="302" t="s">
        <v>539</v>
      </c>
      <c r="J151" s="302">
        <v>120</v>
      </c>
      <c r="K151" s="298"/>
    </row>
    <row r="152" ht="15" customHeight="1">
      <c r="B152" s="277"/>
      <c r="C152" s="302" t="s">
        <v>586</v>
      </c>
      <c r="D152" s="254"/>
      <c r="E152" s="254"/>
      <c r="F152" s="303" t="s">
        <v>537</v>
      </c>
      <c r="G152" s="254"/>
      <c r="H152" s="302" t="s">
        <v>597</v>
      </c>
      <c r="I152" s="302" t="s">
        <v>539</v>
      </c>
      <c r="J152" s="302" t="s">
        <v>588</v>
      </c>
      <c r="K152" s="298"/>
    </row>
    <row r="153" ht="15" customHeight="1">
      <c r="B153" s="277"/>
      <c r="C153" s="302" t="s">
        <v>485</v>
      </c>
      <c r="D153" s="254"/>
      <c r="E153" s="254"/>
      <c r="F153" s="303" t="s">
        <v>537</v>
      </c>
      <c r="G153" s="254"/>
      <c r="H153" s="302" t="s">
        <v>598</v>
      </c>
      <c r="I153" s="302" t="s">
        <v>539</v>
      </c>
      <c r="J153" s="302" t="s">
        <v>588</v>
      </c>
      <c r="K153" s="298"/>
    </row>
    <row r="154" ht="15" customHeight="1">
      <c r="B154" s="277"/>
      <c r="C154" s="302" t="s">
        <v>542</v>
      </c>
      <c r="D154" s="254"/>
      <c r="E154" s="254"/>
      <c r="F154" s="303" t="s">
        <v>543</v>
      </c>
      <c r="G154" s="254"/>
      <c r="H154" s="302" t="s">
        <v>577</v>
      </c>
      <c r="I154" s="302" t="s">
        <v>539</v>
      </c>
      <c r="J154" s="302">
        <v>50</v>
      </c>
      <c r="K154" s="298"/>
    </row>
    <row r="155" ht="15" customHeight="1">
      <c r="B155" s="277"/>
      <c r="C155" s="302" t="s">
        <v>545</v>
      </c>
      <c r="D155" s="254"/>
      <c r="E155" s="254"/>
      <c r="F155" s="303" t="s">
        <v>537</v>
      </c>
      <c r="G155" s="254"/>
      <c r="H155" s="302" t="s">
        <v>577</v>
      </c>
      <c r="I155" s="302" t="s">
        <v>547</v>
      </c>
      <c r="J155" s="302"/>
      <c r="K155" s="298"/>
    </row>
    <row r="156" ht="15" customHeight="1">
      <c r="B156" s="277"/>
      <c r="C156" s="302" t="s">
        <v>556</v>
      </c>
      <c r="D156" s="254"/>
      <c r="E156" s="254"/>
      <c r="F156" s="303" t="s">
        <v>543</v>
      </c>
      <c r="G156" s="254"/>
      <c r="H156" s="302" t="s">
        <v>577</v>
      </c>
      <c r="I156" s="302" t="s">
        <v>539</v>
      </c>
      <c r="J156" s="302">
        <v>50</v>
      </c>
      <c r="K156" s="298"/>
    </row>
    <row r="157" ht="15" customHeight="1">
      <c r="B157" s="277"/>
      <c r="C157" s="302" t="s">
        <v>564</v>
      </c>
      <c r="D157" s="254"/>
      <c r="E157" s="254"/>
      <c r="F157" s="303" t="s">
        <v>543</v>
      </c>
      <c r="G157" s="254"/>
      <c r="H157" s="302" t="s">
        <v>577</v>
      </c>
      <c r="I157" s="302" t="s">
        <v>539</v>
      </c>
      <c r="J157" s="302">
        <v>50</v>
      </c>
      <c r="K157" s="298"/>
    </row>
    <row r="158" ht="15" customHeight="1">
      <c r="B158" s="277"/>
      <c r="C158" s="302" t="s">
        <v>562</v>
      </c>
      <c r="D158" s="254"/>
      <c r="E158" s="254"/>
      <c r="F158" s="303" t="s">
        <v>543</v>
      </c>
      <c r="G158" s="254"/>
      <c r="H158" s="302" t="s">
        <v>577</v>
      </c>
      <c r="I158" s="302" t="s">
        <v>539</v>
      </c>
      <c r="J158" s="302">
        <v>50</v>
      </c>
      <c r="K158" s="298"/>
    </row>
    <row r="159" ht="15" customHeight="1">
      <c r="B159" s="277"/>
      <c r="C159" s="302" t="s">
        <v>81</v>
      </c>
      <c r="D159" s="254"/>
      <c r="E159" s="254"/>
      <c r="F159" s="303" t="s">
        <v>537</v>
      </c>
      <c r="G159" s="254"/>
      <c r="H159" s="302" t="s">
        <v>599</v>
      </c>
      <c r="I159" s="302" t="s">
        <v>539</v>
      </c>
      <c r="J159" s="302" t="s">
        <v>600</v>
      </c>
      <c r="K159" s="298"/>
    </row>
    <row r="160" ht="15" customHeight="1">
      <c r="B160" s="277"/>
      <c r="C160" s="302" t="s">
        <v>601</v>
      </c>
      <c r="D160" s="254"/>
      <c r="E160" s="254"/>
      <c r="F160" s="303" t="s">
        <v>537</v>
      </c>
      <c r="G160" s="254"/>
      <c r="H160" s="302" t="s">
        <v>602</v>
      </c>
      <c r="I160" s="302" t="s">
        <v>572</v>
      </c>
      <c r="J160" s="302"/>
      <c r="K160" s="298"/>
    </row>
    <row r="161" ht="15" customHeight="1">
      <c r="B161" s="304"/>
      <c r="C161" s="286"/>
      <c r="D161" s="286"/>
      <c r="E161" s="286"/>
      <c r="F161" s="286"/>
      <c r="G161" s="286"/>
      <c r="H161" s="286"/>
      <c r="I161" s="286"/>
      <c r="J161" s="286"/>
      <c r="K161" s="305"/>
    </row>
    <row r="162" ht="18.75" customHeight="1">
      <c r="B162" s="251"/>
      <c r="C162" s="254"/>
      <c r="D162" s="254"/>
      <c r="E162" s="254"/>
      <c r="F162" s="276"/>
      <c r="G162" s="254"/>
      <c r="H162" s="254"/>
      <c r="I162" s="254"/>
      <c r="J162" s="254"/>
      <c r="K162" s="251"/>
    </row>
    <row r="163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ht="45" customHeight="1">
      <c r="B165" s="244"/>
      <c r="C165" s="245" t="s">
        <v>603</v>
      </c>
      <c r="D165" s="245"/>
      <c r="E165" s="245"/>
      <c r="F165" s="245"/>
      <c r="G165" s="245"/>
      <c r="H165" s="245"/>
      <c r="I165" s="245"/>
      <c r="J165" s="245"/>
      <c r="K165" s="246"/>
    </row>
    <row r="166" ht="17.25" customHeight="1">
      <c r="B166" s="244"/>
      <c r="C166" s="269" t="s">
        <v>531</v>
      </c>
      <c r="D166" s="269"/>
      <c r="E166" s="269"/>
      <c r="F166" s="269" t="s">
        <v>532</v>
      </c>
      <c r="G166" s="306"/>
      <c r="H166" s="307" t="s">
        <v>53</v>
      </c>
      <c r="I166" s="307" t="s">
        <v>56</v>
      </c>
      <c r="J166" s="269" t="s">
        <v>533</v>
      </c>
      <c r="K166" s="246"/>
    </row>
    <row r="167" ht="17.25" customHeight="1">
      <c r="B167" s="247"/>
      <c r="C167" s="271" t="s">
        <v>534</v>
      </c>
      <c r="D167" s="271"/>
      <c r="E167" s="271"/>
      <c r="F167" s="272" t="s">
        <v>535</v>
      </c>
      <c r="G167" s="308"/>
      <c r="H167" s="309"/>
      <c r="I167" s="309"/>
      <c r="J167" s="271" t="s">
        <v>536</v>
      </c>
      <c r="K167" s="249"/>
    </row>
    <row r="168" ht="5.25" customHeight="1">
      <c r="B168" s="277"/>
      <c r="C168" s="274"/>
      <c r="D168" s="274"/>
      <c r="E168" s="274"/>
      <c r="F168" s="274"/>
      <c r="G168" s="275"/>
      <c r="H168" s="274"/>
      <c r="I168" s="274"/>
      <c r="J168" s="274"/>
      <c r="K168" s="298"/>
    </row>
    <row r="169" ht="15" customHeight="1">
      <c r="B169" s="277"/>
      <c r="C169" s="254" t="s">
        <v>540</v>
      </c>
      <c r="D169" s="254"/>
      <c r="E169" s="254"/>
      <c r="F169" s="276" t="s">
        <v>537</v>
      </c>
      <c r="G169" s="254"/>
      <c r="H169" s="254" t="s">
        <v>577</v>
      </c>
      <c r="I169" s="254" t="s">
        <v>539</v>
      </c>
      <c r="J169" s="254">
        <v>120</v>
      </c>
      <c r="K169" s="298"/>
    </row>
    <row r="170" ht="15" customHeight="1">
      <c r="B170" s="277"/>
      <c r="C170" s="254" t="s">
        <v>586</v>
      </c>
      <c r="D170" s="254"/>
      <c r="E170" s="254"/>
      <c r="F170" s="276" t="s">
        <v>537</v>
      </c>
      <c r="G170" s="254"/>
      <c r="H170" s="254" t="s">
        <v>587</v>
      </c>
      <c r="I170" s="254" t="s">
        <v>539</v>
      </c>
      <c r="J170" s="254" t="s">
        <v>588</v>
      </c>
      <c r="K170" s="298"/>
    </row>
    <row r="171" ht="15" customHeight="1">
      <c r="B171" s="277"/>
      <c r="C171" s="254" t="s">
        <v>485</v>
      </c>
      <c r="D171" s="254"/>
      <c r="E171" s="254"/>
      <c r="F171" s="276" t="s">
        <v>537</v>
      </c>
      <c r="G171" s="254"/>
      <c r="H171" s="254" t="s">
        <v>604</v>
      </c>
      <c r="I171" s="254" t="s">
        <v>539</v>
      </c>
      <c r="J171" s="254" t="s">
        <v>588</v>
      </c>
      <c r="K171" s="298"/>
    </row>
    <row r="172" ht="15" customHeight="1">
      <c r="B172" s="277"/>
      <c r="C172" s="254" t="s">
        <v>542</v>
      </c>
      <c r="D172" s="254"/>
      <c r="E172" s="254"/>
      <c r="F172" s="276" t="s">
        <v>543</v>
      </c>
      <c r="G172" s="254"/>
      <c r="H172" s="254" t="s">
        <v>604</v>
      </c>
      <c r="I172" s="254" t="s">
        <v>539</v>
      </c>
      <c r="J172" s="254">
        <v>50</v>
      </c>
      <c r="K172" s="298"/>
    </row>
    <row r="173" ht="15" customHeight="1">
      <c r="B173" s="277"/>
      <c r="C173" s="254" t="s">
        <v>545</v>
      </c>
      <c r="D173" s="254"/>
      <c r="E173" s="254"/>
      <c r="F173" s="276" t="s">
        <v>537</v>
      </c>
      <c r="G173" s="254"/>
      <c r="H173" s="254" t="s">
        <v>604</v>
      </c>
      <c r="I173" s="254" t="s">
        <v>547</v>
      </c>
      <c r="J173" s="254"/>
      <c r="K173" s="298"/>
    </row>
    <row r="174" ht="15" customHeight="1">
      <c r="B174" s="277"/>
      <c r="C174" s="254" t="s">
        <v>556</v>
      </c>
      <c r="D174" s="254"/>
      <c r="E174" s="254"/>
      <c r="F174" s="276" t="s">
        <v>543</v>
      </c>
      <c r="G174" s="254"/>
      <c r="H174" s="254" t="s">
        <v>604</v>
      </c>
      <c r="I174" s="254" t="s">
        <v>539</v>
      </c>
      <c r="J174" s="254">
        <v>50</v>
      </c>
      <c r="K174" s="298"/>
    </row>
    <row r="175" ht="15" customHeight="1">
      <c r="B175" s="277"/>
      <c r="C175" s="254" t="s">
        <v>564</v>
      </c>
      <c r="D175" s="254"/>
      <c r="E175" s="254"/>
      <c r="F175" s="276" t="s">
        <v>543</v>
      </c>
      <c r="G175" s="254"/>
      <c r="H175" s="254" t="s">
        <v>604</v>
      </c>
      <c r="I175" s="254" t="s">
        <v>539</v>
      </c>
      <c r="J175" s="254">
        <v>50</v>
      </c>
      <c r="K175" s="298"/>
    </row>
    <row r="176" ht="15" customHeight="1">
      <c r="B176" s="277"/>
      <c r="C176" s="254" t="s">
        <v>562</v>
      </c>
      <c r="D176" s="254"/>
      <c r="E176" s="254"/>
      <c r="F176" s="276" t="s">
        <v>543</v>
      </c>
      <c r="G176" s="254"/>
      <c r="H176" s="254" t="s">
        <v>604</v>
      </c>
      <c r="I176" s="254" t="s">
        <v>539</v>
      </c>
      <c r="J176" s="254">
        <v>50</v>
      </c>
      <c r="K176" s="298"/>
    </row>
    <row r="177" ht="15" customHeight="1">
      <c r="B177" s="277"/>
      <c r="C177" s="254" t="s">
        <v>95</v>
      </c>
      <c r="D177" s="254"/>
      <c r="E177" s="254"/>
      <c r="F177" s="276" t="s">
        <v>537</v>
      </c>
      <c r="G177" s="254"/>
      <c r="H177" s="254" t="s">
        <v>605</v>
      </c>
      <c r="I177" s="254" t="s">
        <v>606</v>
      </c>
      <c r="J177" s="254"/>
      <c r="K177" s="298"/>
    </row>
    <row r="178" ht="15" customHeight="1">
      <c r="B178" s="277"/>
      <c r="C178" s="254" t="s">
        <v>56</v>
      </c>
      <c r="D178" s="254"/>
      <c r="E178" s="254"/>
      <c r="F178" s="276" t="s">
        <v>537</v>
      </c>
      <c r="G178" s="254"/>
      <c r="H178" s="254" t="s">
        <v>607</v>
      </c>
      <c r="I178" s="254" t="s">
        <v>608</v>
      </c>
      <c r="J178" s="254">
        <v>1</v>
      </c>
      <c r="K178" s="298"/>
    </row>
    <row r="179" ht="15" customHeight="1">
      <c r="B179" s="277"/>
      <c r="C179" s="254" t="s">
        <v>52</v>
      </c>
      <c r="D179" s="254"/>
      <c r="E179" s="254"/>
      <c r="F179" s="276" t="s">
        <v>537</v>
      </c>
      <c r="G179" s="254"/>
      <c r="H179" s="254" t="s">
        <v>609</v>
      </c>
      <c r="I179" s="254" t="s">
        <v>539</v>
      </c>
      <c r="J179" s="254">
        <v>20</v>
      </c>
      <c r="K179" s="298"/>
    </row>
    <row r="180" ht="15" customHeight="1">
      <c r="B180" s="277"/>
      <c r="C180" s="254" t="s">
        <v>53</v>
      </c>
      <c r="D180" s="254"/>
      <c r="E180" s="254"/>
      <c r="F180" s="276" t="s">
        <v>537</v>
      </c>
      <c r="G180" s="254"/>
      <c r="H180" s="254" t="s">
        <v>610</v>
      </c>
      <c r="I180" s="254" t="s">
        <v>539</v>
      </c>
      <c r="J180" s="254">
        <v>255</v>
      </c>
      <c r="K180" s="298"/>
    </row>
    <row r="181" ht="15" customHeight="1">
      <c r="B181" s="277"/>
      <c r="C181" s="254" t="s">
        <v>96</v>
      </c>
      <c r="D181" s="254"/>
      <c r="E181" s="254"/>
      <c r="F181" s="276" t="s">
        <v>537</v>
      </c>
      <c r="G181" s="254"/>
      <c r="H181" s="254" t="s">
        <v>501</v>
      </c>
      <c r="I181" s="254" t="s">
        <v>539</v>
      </c>
      <c r="J181" s="254">
        <v>10</v>
      </c>
      <c r="K181" s="298"/>
    </row>
    <row r="182" ht="15" customHeight="1">
      <c r="B182" s="277"/>
      <c r="C182" s="254" t="s">
        <v>97</v>
      </c>
      <c r="D182" s="254"/>
      <c r="E182" s="254"/>
      <c r="F182" s="276" t="s">
        <v>537</v>
      </c>
      <c r="G182" s="254"/>
      <c r="H182" s="254" t="s">
        <v>611</v>
      </c>
      <c r="I182" s="254" t="s">
        <v>572</v>
      </c>
      <c r="J182" s="254"/>
      <c r="K182" s="298"/>
    </row>
    <row r="183" ht="15" customHeight="1">
      <c r="B183" s="277"/>
      <c r="C183" s="254" t="s">
        <v>612</v>
      </c>
      <c r="D183" s="254"/>
      <c r="E183" s="254"/>
      <c r="F183" s="276" t="s">
        <v>537</v>
      </c>
      <c r="G183" s="254"/>
      <c r="H183" s="254" t="s">
        <v>613</v>
      </c>
      <c r="I183" s="254" t="s">
        <v>572</v>
      </c>
      <c r="J183" s="254"/>
      <c r="K183" s="298"/>
    </row>
    <row r="184" ht="15" customHeight="1">
      <c r="B184" s="277"/>
      <c r="C184" s="254" t="s">
        <v>601</v>
      </c>
      <c r="D184" s="254"/>
      <c r="E184" s="254"/>
      <c r="F184" s="276" t="s">
        <v>537</v>
      </c>
      <c r="G184" s="254"/>
      <c r="H184" s="254" t="s">
        <v>614</v>
      </c>
      <c r="I184" s="254" t="s">
        <v>572</v>
      </c>
      <c r="J184" s="254"/>
      <c r="K184" s="298"/>
    </row>
    <row r="185" ht="15" customHeight="1">
      <c r="B185" s="277"/>
      <c r="C185" s="254" t="s">
        <v>99</v>
      </c>
      <c r="D185" s="254"/>
      <c r="E185" s="254"/>
      <c r="F185" s="276" t="s">
        <v>543</v>
      </c>
      <c r="G185" s="254"/>
      <c r="H185" s="254" t="s">
        <v>615</v>
      </c>
      <c r="I185" s="254" t="s">
        <v>539</v>
      </c>
      <c r="J185" s="254">
        <v>50</v>
      </c>
      <c r="K185" s="298"/>
    </row>
    <row r="186" ht="15" customHeight="1">
      <c r="B186" s="277"/>
      <c r="C186" s="254" t="s">
        <v>616</v>
      </c>
      <c r="D186" s="254"/>
      <c r="E186" s="254"/>
      <c r="F186" s="276" t="s">
        <v>543</v>
      </c>
      <c r="G186" s="254"/>
      <c r="H186" s="254" t="s">
        <v>617</v>
      </c>
      <c r="I186" s="254" t="s">
        <v>618</v>
      </c>
      <c r="J186" s="254"/>
      <c r="K186" s="298"/>
    </row>
    <row r="187" ht="15" customHeight="1">
      <c r="B187" s="277"/>
      <c r="C187" s="254" t="s">
        <v>619</v>
      </c>
      <c r="D187" s="254"/>
      <c r="E187" s="254"/>
      <c r="F187" s="276" t="s">
        <v>543</v>
      </c>
      <c r="G187" s="254"/>
      <c r="H187" s="254" t="s">
        <v>620</v>
      </c>
      <c r="I187" s="254" t="s">
        <v>618</v>
      </c>
      <c r="J187" s="254"/>
      <c r="K187" s="298"/>
    </row>
    <row r="188" ht="15" customHeight="1">
      <c r="B188" s="277"/>
      <c r="C188" s="254" t="s">
        <v>621</v>
      </c>
      <c r="D188" s="254"/>
      <c r="E188" s="254"/>
      <c r="F188" s="276" t="s">
        <v>543</v>
      </c>
      <c r="G188" s="254"/>
      <c r="H188" s="254" t="s">
        <v>622</v>
      </c>
      <c r="I188" s="254" t="s">
        <v>618</v>
      </c>
      <c r="J188" s="254"/>
      <c r="K188" s="298"/>
    </row>
    <row r="189" ht="15" customHeight="1">
      <c r="B189" s="277"/>
      <c r="C189" s="310" t="s">
        <v>623</v>
      </c>
      <c r="D189" s="254"/>
      <c r="E189" s="254"/>
      <c r="F189" s="276" t="s">
        <v>543</v>
      </c>
      <c r="G189" s="254"/>
      <c r="H189" s="254" t="s">
        <v>624</v>
      </c>
      <c r="I189" s="254" t="s">
        <v>625</v>
      </c>
      <c r="J189" s="311" t="s">
        <v>626</v>
      </c>
      <c r="K189" s="298"/>
    </row>
    <row r="190" ht="15" customHeight="1">
      <c r="B190" s="277"/>
      <c r="C190" s="261" t="s">
        <v>41</v>
      </c>
      <c r="D190" s="254"/>
      <c r="E190" s="254"/>
      <c r="F190" s="276" t="s">
        <v>537</v>
      </c>
      <c r="G190" s="254"/>
      <c r="H190" s="251" t="s">
        <v>627</v>
      </c>
      <c r="I190" s="254" t="s">
        <v>628</v>
      </c>
      <c r="J190" s="254"/>
      <c r="K190" s="298"/>
    </row>
    <row r="191" ht="15" customHeight="1">
      <c r="B191" s="277"/>
      <c r="C191" s="261" t="s">
        <v>629</v>
      </c>
      <c r="D191" s="254"/>
      <c r="E191" s="254"/>
      <c r="F191" s="276" t="s">
        <v>537</v>
      </c>
      <c r="G191" s="254"/>
      <c r="H191" s="254" t="s">
        <v>630</v>
      </c>
      <c r="I191" s="254" t="s">
        <v>572</v>
      </c>
      <c r="J191" s="254"/>
      <c r="K191" s="298"/>
    </row>
    <row r="192" ht="15" customHeight="1">
      <c r="B192" s="277"/>
      <c r="C192" s="261" t="s">
        <v>631</v>
      </c>
      <c r="D192" s="254"/>
      <c r="E192" s="254"/>
      <c r="F192" s="276" t="s">
        <v>537</v>
      </c>
      <c r="G192" s="254"/>
      <c r="H192" s="254" t="s">
        <v>632</v>
      </c>
      <c r="I192" s="254" t="s">
        <v>572</v>
      </c>
      <c r="J192" s="254"/>
      <c r="K192" s="298"/>
    </row>
    <row r="193" ht="15" customHeight="1">
      <c r="B193" s="277"/>
      <c r="C193" s="261" t="s">
        <v>633</v>
      </c>
      <c r="D193" s="254"/>
      <c r="E193" s="254"/>
      <c r="F193" s="276" t="s">
        <v>543</v>
      </c>
      <c r="G193" s="254"/>
      <c r="H193" s="254" t="s">
        <v>634</v>
      </c>
      <c r="I193" s="254" t="s">
        <v>572</v>
      </c>
      <c r="J193" s="254"/>
      <c r="K193" s="298"/>
    </row>
    <row r="194" ht="15" customHeight="1">
      <c r="B194" s="304"/>
      <c r="C194" s="312"/>
      <c r="D194" s="286"/>
      <c r="E194" s="286"/>
      <c r="F194" s="286"/>
      <c r="G194" s="286"/>
      <c r="H194" s="286"/>
      <c r="I194" s="286"/>
      <c r="J194" s="286"/>
      <c r="K194" s="305"/>
    </row>
    <row r="195" ht="18.75" customHeight="1">
      <c r="B195" s="251"/>
      <c r="C195" s="254"/>
      <c r="D195" s="254"/>
      <c r="E195" s="254"/>
      <c r="F195" s="276"/>
      <c r="G195" s="254"/>
      <c r="H195" s="254"/>
      <c r="I195" s="254"/>
      <c r="J195" s="254"/>
      <c r="K195" s="251"/>
    </row>
    <row r="196" ht="18.75" customHeight="1">
      <c r="B196" s="251"/>
      <c r="C196" s="254"/>
      <c r="D196" s="254"/>
      <c r="E196" s="254"/>
      <c r="F196" s="276"/>
      <c r="G196" s="254"/>
      <c r="H196" s="254"/>
      <c r="I196" s="254"/>
      <c r="J196" s="254"/>
      <c r="K196" s="251"/>
    </row>
    <row r="197" ht="18.75" customHeight="1">
      <c r="B197" s="262"/>
      <c r="C197" s="262"/>
      <c r="D197" s="262"/>
      <c r="E197" s="262"/>
      <c r="F197" s="262"/>
      <c r="G197" s="262"/>
      <c r="H197" s="262"/>
      <c r="I197" s="262"/>
      <c r="J197" s="262"/>
      <c r="K197" s="262"/>
    </row>
    <row r="198" ht="13.5">
      <c r="B198" s="241"/>
      <c r="C198" s="242"/>
      <c r="D198" s="242"/>
      <c r="E198" s="242"/>
      <c r="F198" s="242"/>
      <c r="G198" s="242"/>
      <c r="H198" s="242"/>
      <c r="I198" s="242"/>
      <c r="J198" s="242"/>
      <c r="K198" s="243"/>
    </row>
    <row r="199" ht="21">
      <c r="B199" s="244"/>
      <c r="C199" s="245" t="s">
        <v>635</v>
      </c>
      <c r="D199" s="245"/>
      <c r="E199" s="245"/>
      <c r="F199" s="245"/>
      <c r="G199" s="245"/>
      <c r="H199" s="245"/>
      <c r="I199" s="245"/>
      <c r="J199" s="245"/>
      <c r="K199" s="246"/>
    </row>
    <row r="200" ht="25.5" customHeight="1">
      <c r="B200" s="244"/>
      <c r="C200" s="313" t="s">
        <v>636</v>
      </c>
      <c r="D200" s="313"/>
      <c r="E200" s="313"/>
      <c r="F200" s="313" t="s">
        <v>637</v>
      </c>
      <c r="G200" s="314"/>
      <c r="H200" s="313" t="s">
        <v>638</v>
      </c>
      <c r="I200" s="313"/>
      <c r="J200" s="313"/>
      <c r="K200" s="246"/>
    </row>
    <row r="201" ht="5.25" customHeight="1">
      <c r="B201" s="277"/>
      <c r="C201" s="274"/>
      <c r="D201" s="274"/>
      <c r="E201" s="274"/>
      <c r="F201" s="274"/>
      <c r="G201" s="254"/>
      <c r="H201" s="274"/>
      <c r="I201" s="274"/>
      <c r="J201" s="274"/>
      <c r="K201" s="298"/>
    </row>
    <row r="202" ht="15" customHeight="1">
      <c r="B202" s="277"/>
      <c r="C202" s="254" t="s">
        <v>628</v>
      </c>
      <c r="D202" s="254"/>
      <c r="E202" s="254"/>
      <c r="F202" s="276" t="s">
        <v>42</v>
      </c>
      <c r="G202" s="254"/>
      <c r="H202" s="254" t="s">
        <v>639</v>
      </c>
      <c r="I202" s="254"/>
      <c r="J202" s="254"/>
      <c r="K202" s="298"/>
    </row>
    <row r="203" ht="15" customHeight="1">
      <c r="B203" s="277"/>
      <c r="C203" s="283"/>
      <c r="D203" s="254"/>
      <c r="E203" s="254"/>
      <c r="F203" s="276" t="s">
        <v>43</v>
      </c>
      <c r="G203" s="254"/>
      <c r="H203" s="254" t="s">
        <v>640</v>
      </c>
      <c r="I203" s="254"/>
      <c r="J203" s="254"/>
      <c r="K203" s="298"/>
    </row>
    <row r="204" ht="15" customHeight="1">
      <c r="B204" s="277"/>
      <c r="C204" s="283"/>
      <c r="D204" s="254"/>
      <c r="E204" s="254"/>
      <c r="F204" s="276" t="s">
        <v>46</v>
      </c>
      <c r="G204" s="254"/>
      <c r="H204" s="254" t="s">
        <v>641</v>
      </c>
      <c r="I204" s="254"/>
      <c r="J204" s="254"/>
      <c r="K204" s="298"/>
    </row>
    <row r="205" ht="15" customHeight="1">
      <c r="B205" s="277"/>
      <c r="C205" s="254"/>
      <c r="D205" s="254"/>
      <c r="E205" s="254"/>
      <c r="F205" s="276" t="s">
        <v>44</v>
      </c>
      <c r="G205" s="254"/>
      <c r="H205" s="254" t="s">
        <v>642</v>
      </c>
      <c r="I205" s="254"/>
      <c r="J205" s="254"/>
      <c r="K205" s="298"/>
    </row>
    <row r="206" ht="15" customHeight="1">
      <c r="B206" s="277"/>
      <c r="C206" s="254"/>
      <c r="D206" s="254"/>
      <c r="E206" s="254"/>
      <c r="F206" s="276" t="s">
        <v>45</v>
      </c>
      <c r="G206" s="254"/>
      <c r="H206" s="254" t="s">
        <v>643</v>
      </c>
      <c r="I206" s="254"/>
      <c r="J206" s="254"/>
      <c r="K206" s="298"/>
    </row>
    <row r="207" ht="15" customHeight="1">
      <c r="B207" s="277"/>
      <c r="C207" s="254"/>
      <c r="D207" s="254"/>
      <c r="E207" s="254"/>
      <c r="F207" s="276"/>
      <c r="G207" s="254"/>
      <c r="H207" s="254"/>
      <c r="I207" s="254"/>
      <c r="J207" s="254"/>
      <c r="K207" s="298"/>
    </row>
    <row r="208" ht="15" customHeight="1">
      <c r="B208" s="277"/>
      <c r="C208" s="254" t="s">
        <v>584</v>
      </c>
      <c r="D208" s="254"/>
      <c r="E208" s="254"/>
      <c r="F208" s="276" t="s">
        <v>75</v>
      </c>
      <c r="G208" s="254"/>
      <c r="H208" s="254" t="s">
        <v>644</v>
      </c>
      <c r="I208" s="254"/>
      <c r="J208" s="254"/>
      <c r="K208" s="298"/>
    </row>
    <row r="209" ht="15" customHeight="1">
      <c r="B209" s="277"/>
      <c r="C209" s="283"/>
      <c r="D209" s="254"/>
      <c r="E209" s="254"/>
      <c r="F209" s="276" t="s">
        <v>479</v>
      </c>
      <c r="G209" s="254"/>
      <c r="H209" s="254" t="s">
        <v>480</v>
      </c>
      <c r="I209" s="254"/>
      <c r="J209" s="254"/>
      <c r="K209" s="298"/>
    </row>
    <row r="210" ht="15" customHeight="1">
      <c r="B210" s="277"/>
      <c r="C210" s="254"/>
      <c r="D210" s="254"/>
      <c r="E210" s="254"/>
      <c r="F210" s="276" t="s">
        <v>477</v>
      </c>
      <c r="G210" s="254"/>
      <c r="H210" s="254" t="s">
        <v>645</v>
      </c>
      <c r="I210" s="254"/>
      <c r="J210" s="254"/>
      <c r="K210" s="298"/>
    </row>
    <row r="211" ht="15" customHeight="1">
      <c r="B211" s="315"/>
      <c r="C211" s="283"/>
      <c r="D211" s="283"/>
      <c r="E211" s="283"/>
      <c r="F211" s="276" t="s">
        <v>481</v>
      </c>
      <c r="G211" s="261"/>
      <c r="H211" s="302" t="s">
        <v>482</v>
      </c>
      <c r="I211" s="302"/>
      <c r="J211" s="302"/>
      <c r="K211" s="316"/>
    </row>
    <row r="212" ht="15" customHeight="1">
      <c r="B212" s="315"/>
      <c r="C212" s="283"/>
      <c r="D212" s="283"/>
      <c r="E212" s="283"/>
      <c r="F212" s="276" t="s">
        <v>483</v>
      </c>
      <c r="G212" s="261"/>
      <c r="H212" s="302" t="s">
        <v>646</v>
      </c>
      <c r="I212" s="302"/>
      <c r="J212" s="302"/>
      <c r="K212" s="316"/>
    </row>
    <row r="213" ht="15" customHeight="1">
      <c r="B213" s="315"/>
      <c r="C213" s="283"/>
      <c r="D213" s="283"/>
      <c r="E213" s="283"/>
      <c r="F213" s="317"/>
      <c r="G213" s="261"/>
      <c r="H213" s="318"/>
      <c r="I213" s="318"/>
      <c r="J213" s="318"/>
      <c r="K213" s="316"/>
    </row>
    <row r="214" ht="15" customHeight="1">
      <c r="B214" s="315"/>
      <c r="C214" s="254" t="s">
        <v>608</v>
      </c>
      <c r="D214" s="283"/>
      <c r="E214" s="283"/>
      <c r="F214" s="276">
        <v>1</v>
      </c>
      <c r="G214" s="261"/>
      <c r="H214" s="302" t="s">
        <v>647</v>
      </c>
      <c r="I214" s="302"/>
      <c r="J214" s="302"/>
      <c r="K214" s="316"/>
    </row>
    <row r="215" ht="15" customHeight="1">
      <c r="B215" s="315"/>
      <c r="C215" s="283"/>
      <c r="D215" s="283"/>
      <c r="E215" s="283"/>
      <c r="F215" s="276">
        <v>2</v>
      </c>
      <c r="G215" s="261"/>
      <c r="H215" s="302" t="s">
        <v>648</v>
      </c>
      <c r="I215" s="302"/>
      <c r="J215" s="302"/>
      <c r="K215" s="316"/>
    </row>
    <row r="216" ht="15" customHeight="1">
      <c r="B216" s="315"/>
      <c r="C216" s="283"/>
      <c r="D216" s="283"/>
      <c r="E216" s="283"/>
      <c r="F216" s="276">
        <v>3</v>
      </c>
      <c r="G216" s="261"/>
      <c r="H216" s="302" t="s">
        <v>649</v>
      </c>
      <c r="I216" s="302"/>
      <c r="J216" s="302"/>
      <c r="K216" s="316"/>
    </row>
    <row r="217" ht="15" customHeight="1">
      <c r="B217" s="315"/>
      <c r="C217" s="283"/>
      <c r="D217" s="283"/>
      <c r="E217" s="283"/>
      <c r="F217" s="276">
        <v>4</v>
      </c>
      <c r="G217" s="261"/>
      <c r="H217" s="302" t="s">
        <v>650</v>
      </c>
      <c r="I217" s="302"/>
      <c r="J217" s="302"/>
      <c r="K217" s="316"/>
    </row>
    <row r="218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Hlavackova</dc:creator>
  <cp:lastModifiedBy>Hlavackova</cp:lastModifiedBy>
  <dcterms:created xsi:type="dcterms:W3CDTF">2019-02-15T12:49:05Z</dcterms:created>
  <dcterms:modified xsi:type="dcterms:W3CDTF">2019-02-15T12:49:09Z</dcterms:modified>
</cp:coreProperties>
</file>