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53-2018_1 - SO 101 PARK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'053-2018_1 - SO 101 PARKO...'!$C$87:$K$640</definedName>
    <definedName name="_xlnm.Print_Area" localSheetId="1">'053-2018_1 - SO 101 PARKO...'!$C$4:$J$39,'053-2018_1 - SO 101 PARKO...'!$C$45:$J$69,'053-2018_1 - SO 101 PARKO...'!$C$75:$K$640</definedName>
    <definedName name="_xlnm.Print_Titles" localSheetId="1">'053-2018_1 - SO 101 PARKO...'!$87:$87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640"/>
  <c r="BH640"/>
  <c r="BG640"/>
  <c r="BF640"/>
  <c r="T640"/>
  <c r="R640"/>
  <c r="P640"/>
  <c r="BK640"/>
  <c r="J640"/>
  <c r="BE640"/>
  <c r="BI639"/>
  <c r="BH639"/>
  <c r="BG639"/>
  <c r="BF639"/>
  <c r="T639"/>
  <c r="R639"/>
  <c r="P639"/>
  <c r="BK639"/>
  <c r="J639"/>
  <c r="BE639"/>
  <c r="BI638"/>
  <c r="BH638"/>
  <c r="BG638"/>
  <c r="BF638"/>
  <c r="T638"/>
  <c r="R638"/>
  <c r="P638"/>
  <c r="BK638"/>
  <c r="J638"/>
  <c r="BE638"/>
  <c r="BI637"/>
  <c r="BH637"/>
  <c r="BG637"/>
  <c r="BF637"/>
  <c r="T637"/>
  <c r="R637"/>
  <c r="P637"/>
  <c r="BK637"/>
  <c r="J637"/>
  <c r="BE637"/>
  <c r="BI636"/>
  <c r="BH636"/>
  <c r="BG636"/>
  <c r="BF636"/>
  <c r="T636"/>
  <c r="R636"/>
  <c r="P636"/>
  <c r="BK636"/>
  <c r="J636"/>
  <c r="BE636"/>
  <c r="BI635"/>
  <c r="BH635"/>
  <c r="BG635"/>
  <c r="BF635"/>
  <c r="T635"/>
  <c r="R635"/>
  <c r="P635"/>
  <c r="BK635"/>
  <c r="J635"/>
  <c r="BE635"/>
  <c r="BI634"/>
  <c r="BH634"/>
  <c r="BG634"/>
  <c r="BF634"/>
  <c r="T634"/>
  <c r="T633"/>
  <c r="R634"/>
  <c r="R633"/>
  <c r="P634"/>
  <c r="P633"/>
  <c r="BK634"/>
  <c r="BK633"/>
  <c r="J633"/>
  <c r="J634"/>
  <c r="BE634"/>
  <c r="J68"/>
  <c r="BI632"/>
  <c r="BH632"/>
  <c r="BG632"/>
  <c r="BF632"/>
  <c r="T632"/>
  <c r="T631"/>
  <c r="R632"/>
  <c r="R631"/>
  <c r="P632"/>
  <c r="P631"/>
  <c r="BK632"/>
  <c r="BK631"/>
  <c r="J631"/>
  <c r="J632"/>
  <c r="BE632"/>
  <c r="J67"/>
  <c r="BI627"/>
  <c r="BH627"/>
  <c r="BG627"/>
  <c r="BF627"/>
  <c r="T627"/>
  <c r="R627"/>
  <c r="P627"/>
  <c r="BK627"/>
  <c r="J627"/>
  <c r="BE627"/>
  <c r="BI626"/>
  <c r="BH626"/>
  <c r="BG626"/>
  <c r="BF626"/>
  <c r="T626"/>
  <c r="R626"/>
  <c r="P626"/>
  <c r="BK626"/>
  <c r="J626"/>
  <c r="BE626"/>
  <c r="BI623"/>
  <c r="BH623"/>
  <c r="BG623"/>
  <c r="BF623"/>
  <c r="T623"/>
  <c r="R623"/>
  <c r="P623"/>
  <c r="BK623"/>
  <c r="J623"/>
  <c r="BE623"/>
  <c r="BI617"/>
  <c r="BH617"/>
  <c r="BG617"/>
  <c r="BF617"/>
  <c r="T617"/>
  <c r="R617"/>
  <c r="P617"/>
  <c r="BK617"/>
  <c r="J617"/>
  <c r="BE617"/>
  <c r="BI611"/>
  <c r="BH611"/>
  <c r="BG611"/>
  <c r="BF611"/>
  <c r="T611"/>
  <c r="R611"/>
  <c r="P611"/>
  <c r="BK611"/>
  <c r="J611"/>
  <c r="BE611"/>
  <c r="BI608"/>
  <c r="BH608"/>
  <c r="BG608"/>
  <c r="BF608"/>
  <c r="T608"/>
  <c r="R608"/>
  <c r="P608"/>
  <c r="BK608"/>
  <c r="J608"/>
  <c r="BE608"/>
  <c r="BI594"/>
  <c r="BH594"/>
  <c r="BG594"/>
  <c r="BF594"/>
  <c r="T594"/>
  <c r="R594"/>
  <c r="P594"/>
  <c r="BK594"/>
  <c r="J594"/>
  <c r="BE594"/>
  <c r="BI591"/>
  <c r="BH591"/>
  <c r="BG591"/>
  <c r="BF591"/>
  <c r="T591"/>
  <c r="R591"/>
  <c r="P591"/>
  <c r="BK591"/>
  <c r="J591"/>
  <c r="BE591"/>
  <c r="BI584"/>
  <c r="BH584"/>
  <c r="BG584"/>
  <c r="BF584"/>
  <c r="T584"/>
  <c r="T583"/>
  <c r="R584"/>
  <c r="R583"/>
  <c r="P584"/>
  <c r="P583"/>
  <c r="BK584"/>
  <c r="BK583"/>
  <c r="J583"/>
  <c r="J584"/>
  <c r="BE584"/>
  <c r="J66"/>
  <c r="BI582"/>
  <c r="BH582"/>
  <c r="BG582"/>
  <c r="BF582"/>
  <c r="T582"/>
  <c r="R582"/>
  <c r="P582"/>
  <c r="BK582"/>
  <c r="J582"/>
  <c r="BE582"/>
  <c r="BI581"/>
  <c r="BH581"/>
  <c r="BG581"/>
  <c r="BF581"/>
  <c r="T581"/>
  <c r="R581"/>
  <c r="P581"/>
  <c r="BK581"/>
  <c r="J581"/>
  <c r="BE581"/>
  <c r="BI578"/>
  <c r="BH578"/>
  <c r="BG578"/>
  <c r="BF578"/>
  <c r="T578"/>
  <c r="R578"/>
  <c r="P578"/>
  <c r="BK578"/>
  <c r="J578"/>
  <c r="BE578"/>
  <c r="BI576"/>
  <c r="BH576"/>
  <c r="BG576"/>
  <c r="BF576"/>
  <c r="T576"/>
  <c r="R576"/>
  <c r="P576"/>
  <c r="BK576"/>
  <c r="J576"/>
  <c r="BE576"/>
  <c r="BI575"/>
  <c r="BH575"/>
  <c r="BG575"/>
  <c r="BF575"/>
  <c r="T575"/>
  <c r="R575"/>
  <c r="P575"/>
  <c r="BK575"/>
  <c r="J575"/>
  <c r="BE575"/>
  <c r="BI573"/>
  <c r="BH573"/>
  <c r="BG573"/>
  <c r="BF573"/>
  <c r="T573"/>
  <c r="R573"/>
  <c r="P573"/>
  <c r="BK573"/>
  <c r="J573"/>
  <c r="BE573"/>
  <c r="BI569"/>
  <c r="BH569"/>
  <c r="BG569"/>
  <c r="BF569"/>
  <c r="T569"/>
  <c r="R569"/>
  <c r="P569"/>
  <c r="BK569"/>
  <c r="J569"/>
  <c r="BE569"/>
  <c r="BI565"/>
  <c r="BH565"/>
  <c r="BG565"/>
  <c r="BF565"/>
  <c r="T565"/>
  <c r="R565"/>
  <c r="P565"/>
  <c r="BK565"/>
  <c r="J565"/>
  <c r="BE565"/>
  <c r="BI561"/>
  <c r="BH561"/>
  <c r="BG561"/>
  <c r="BF561"/>
  <c r="T561"/>
  <c r="R561"/>
  <c r="P561"/>
  <c r="BK561"/>
  <c r="J561"/>
  <c r="BE561"/>
  <c r="BI554"/>
  <c r="BH554"/>
  <c r="BG554"/>
  <c r="BF554"/>
  <c r="T554"/>
  <c r="R554"/>
  <c r="P554"/>
  <c r="BK554"/>
  <c r="J554"/>
  <c r="BE554"/>
  <c r="BI553"/>
  <c r="BH553"/>
  <c r="BG553"/>
  <c r="BF553"/>
  <c r="T553"/>
  <c r="R553"/>
  <c r="P553"/>
  <c r="BK553"/>
  <c r="J553"/>
  <c r="BE553"/>
  <c r="BI552"/>
  <c r="BH552"/>
  <c r="BG552"/>
  <c r="BF552"/>
  <c r="T552"/>
  <c r="R552"/>
  <c r="P552"/>
  <c r="BK552"/>
  <c r="J552"/>
  <c r="BE552"/>
  <c r="BI551"/>
  <c r="BH551"/>
  <c r="BG551"/>
  <c r="BF551"/>
  <c r="T551"/>
  <c r="R551"/>
  <c r="P551"/>
  <c r="BK551"/>
  <c r="J551"/>
  <c r="BE551"/>
  <c r="BI550"/>
  <c r="BH550"/>
  <c r="BG550"/>
  <c r="BF550"/>
  <c r="T550"/>
  <c r="R550"/>
  <c r="P550"/>
  <c r="BK550"/>
  <c r="J550"/>
  <c r="BE550"/>
  <c r="BI547"/>
  <c r="BH547"/>
  <c r="BG547"/>
  <c r="BF547"/>
  <c r="T547"/>
  <c r="R547"/>
  <c r="P547"/>
  <c r="BK547"/>
  <c r="J547"/>
  <c r="BE547"/>
  <c r="BI540"/>
  <c r="BH540"/>
  <c r="BG540"/>
  <c r="BF540"/>
  <c r="T540"/>
  <c r="R540"/>
  <c r="P540"/>
  <c r="BK540"/>
  <c r="J540"/>
  <c r="BE540"/>
  <c r="BI537"/>
  <c r="BH537"/>
  <c r="BG537"/>
  <c r="BF537"/>
  <c r="T537"/>
  <c r="R537"/>
  <c r="P537"/>
  <c r="BK537"/>
  <c r="J537"/>
  <c r="BE537"/>
  <c r="BI533"/>
  <c r="BH533"/>
  <c r="BG533"/>
  <c r="BF533"/>
  <c r="T533"/>
  <c r="R533"/>
  <c r="P533"/>
  <c r="BK533"/>
  <c r="J533"/>
  <c r="BE533"/>
  <c r="BI528"/>
  <c r="BH528"/>
  <c r="BG528"/>
  <c r="BF528"/>
  <c r="T528"/>
  <c r="R528"/>
  <c r="P528"/>
  <c r="BK528"/>
  <c r="J528"/>
  <c r="BE528"/>
  <c r="BI525"/>
  <c r="BH525"/>
  <c r="BG525"/>
  <c r="BF525"/>
  <c r="T525"/>
  <c r="R525"/>
  <c r="P525"/>
  <c r="BK525"/>
  <c r="J525"/>
  <c r="BE525"/>
  <c r="BI520"/>
  <c r="BH520"/>
  <c r="BG520"/>
  <c r="BF520"/>
  <c r="T520"/>
  <c r="R520"/>
  <c r="P520"/>
  <c r="BK520"/>
  <c r="J520"/>
  <c r="BE520"/>
  <c r="BI515"/>
  <c r="BH515"/>
  <c r="BG515"/>
  <c r="BF515"/>
  <c r="T515"/>
  <c r="R515"/>
  <c r="P515"/>
  <c r="BK515"/>
  <c r="J515"/>
  <c r="BE515"/>
  <c r="BI507"/>
  <c r="BH507"/>
  <c r="BG507"/>
  <c r="BF507"/>
  <c r="T507"/>
  <c r="R507"/>
  <c r="P507"/>
  <c r="BK507"/>
  <c r="J507"/>
  <c r="BE507"/>
  <c r="BI501"/>
  <c r="BH501"/>
  <c r="BG501"/>
  <c r="BF501"/>
  <c r="T501"/>
  <c r="R501"/>
  <c r="P501"/>
  <c r="BK501"/>
  <c r="J501"/>
  <c r="BE501"/>
  <c r="BI494"/>
  <c r="BH494"/>
  <c r="BG494"/>
  <c r="BF494"/>
  <c r="T494"/>
  <c r="R494"/>
  <c r="P494"/>
  <c r="BK494"/>
  <c r="J494"/>
  <c r="BE494"/>
  <c r="BI492"/>
  <c r="BH492"/>
  <c r="BG492"/>
  <c r="BF492"/>
  <c r="T492"/>
  <c r="R492"/>
  <c r="P492"/>
  <c r="BK492"/>
  <c r="J492"/>
  <c r="BE492"/>
  <c r="BI488"/>
  <c r="BH488"/>
  <c r="BG488"/>
  <c r="BF488"/>
  <c r="T488"/>
  <c r="R488"/>
  <c r="P488"/>
  <c r="BK488"/>
  <c r="J488"/>
  <c r="BE488"/>
  <c r="BI482"/>
  <c r="BH482"/>
  <c r="BG482"/>
  <c r="BF482"/>
  <c r="T482"/>
  <c r="R482"/>
  <c r="P482"/>
  <c r="BK482"/>
  <c r="J482"/>
  <c r="BE482"/>
  <c r="BI476"/>
  <c r="BH476"/>
  <c r="BG476"/>
  <c r="BF476"/>
  <c r="T476"/>
  <c r="R476"/>
  <c r="P476"/>
  <c r="BK476"/>
  <c r="J476"/>
  <c r="BE476"/>
  <c r="BI472"/>
  <c r="BH472"/>
  <c r="BG472"/>
  <c r="BF472"/>
  <c r="T472"/>
  <c r="R472"/>
  <c r="P472"/>
  <c r="BK472"/>
  <c r="J472"/>
  <c r="BE472"/>
  <c r="BI468"/>
  <c r="BH468"/>
  <c r="BG468"/>
  <c r="BF468"/>
  <c r="T468"/>
  <c r="R468"/>
  <c r="P468"/>
  <c r="BK468"/>
  <c r="J468"/>
  <c r="BE468"/>
  <c r="BI467"/>
  <c r="BH467"/>
  <c r="BG467"/>
  <c r="BF467"/>
  <c r="T467"/>
  <c r="R467"/>
  <c r="P467"/>
  <c r="BK467"/>
  <c r="J467"/>
  <c r="BE467"/>
  <c r="BI458"/>
  <c r="BH458"/>
  <c r="BG458"/>
  <c r="BF458"/>
  <c r="T458"/>
  <c r="R458"/>
  <c r="P458"/>
  <c r="BK458"/>
  <c r="J458"/>
  <c r="BE458"/>
  <c r="BI452"/>
  <c r="BH452"/>
  <c r="BG452"/>
  <c r="BF452"/>
  <c r="T452"/>
  <c r="R452"/>
  <c r="P452"/>
  <c r="BK452"/>
  <c r="J452"/>
  <c r="BE452"/>
  <c r="BI449"/>
  <c r="BH449"/>
  <c r="BG449"/>
  <c r="BF449"/>
  <c r="T449"/>
  <c r="R449"/>
  <c r="P449"/>
  <c r="BK449"/>
  <c r="J449"/>
  <c r="BE449"/>
  <c r="BI444"/>
  <c r="BH444"/>
  <c r="BG444"/>
  <c r="BF444"/>
  <c r="T444"/>
  <c r="R444"/>
  <c r="P444"/>
  <c r="BK444"/>
  <c r="J444"/>
  <c r="BE444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/>
  <c r="BI430"/>
  <c r="BH430"/>
  <c r="BG430"/>
  <c r="BF430"/>
  <c r="T430"/>
  <c r="T429"/>
  <c r="R430"/>
  <c r="R429"/>
  <c r="P430"/>
  <c r="P429"/>
  <c r="BK430"/>
  <c r="BK429"/>
  <c r="J429"/>
  <c r="J430"/>
  <c r="BE430"/>
  <c r="J65"/>
  <c r="BI427"/>
  <c r="BH427"/>
  <c r="BG427"/>
  <c r="BF427"/>
  <c r="T427"/>
  <c r="R427"/>
  <c r="P427"/>
  <c r="BK427"/>
  <c r="J427"/>
  <c r="BE427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/>
  <c r="BI419"/>
  <c r="BH419"/>
  <c r="BG419"/>
  <c r="BF419"/>
  <c r="T419"/>
  <c r="R419"/>
  <c r="P419"/>
  <c r="BK419"/>
  <c r="J419"/>
  <c r="BE419"/>
  <c r="BI417"/>
  <c r="BH417"/>
  <c r="BG417"/>
  <c r="BF417"/>
  <c r="T417"/>
  <c r="R417"/>
  <c r="P417"/>
  <c r="BK417"/>
  <c r="J417"/>
  <c r="BE417"/>
  <c r="BI414"/>
  <c r="BH414"/>
  <c r="BG414"/>
  <c r="BF414"/>
  <c r="T414"/>
  <c r="T413"/>
  <c r="R414"/>
  <c r="R413"/>
  <c r="P414"/>
  <c r="P413"/>
  <c r="BK414"/>
  <c r="BK413"/>
  <c r="J413"/>
  <c r="J414"/>
  <c r="BE414"/>
  <c r="J64"/>
  <c r="BI411"/>
  <c r="BH411"/>
  <c r="BG411"/>
  <c r="BF411"/>
  <c r="T411"/>
  <c r="R411"/>
  <c r="P411"/>
  <c r="BK411"/>
  <c r="J411"/>
  <c r="BE411"/>
  <c r="BI407"/>
  <c r="BH407"/>
  <c r="BG407"/>
  <c r="BF407"/>
  <c r="T407"/>
  <c r="R407"/>
  <c r="P407"/>
  <c r="BK407"/>
  <c r="J407"/>
  <c r="BE407"/>
  <c r="BI404"/>
  <c r="BH404"/>
  <c r="BG404"/>
  <c r="BF404"/>
  <c r="T404"/>
  <c r="R404"/>
  <c r="P404"/>
  <c r="BK404"/>
  <c r="J404"/>
  <c r="BE404"/>
  <c r="BI401"/>
  <c r="BH401"/>
  <c r="BG401"/>
  <c r="BF401"/>
  <c r="T401"/>
  <c r="R401"/>
  <c r="P401"/>
  <c r="BK401"/>
  <c r="J401"/>
  <c r="BE401"/>
  <c r="BI395"/>
  <c r="BH395"/>
  <c r="BG395"/>
  <c r="BF395"/>
  <c r="T395"/>
  <c r="R395"/>
  <c r="P395"/>
  <c r="BK395"/>
  <c r="J395"/>
  <c r="BE395"/>
  <c r="BI387"/>
  <c r="BH387"/>
  <c r="BG387"/>
  <c r="BF387"/>
  <c r="T387"/>
  <c r="R387"/>
  <c r="P387"/>
  <c r="BK387"/>
  <c r="J387"/>
  <c r="BE387"/>
  <c r="BI384"/>
  <c r="BH384"/>
  <c r="BG384"/>
  <c r="BF384"/>
  <c r="T384"/>
  <c r="R384"/>
  <c r="P384"/>
  <c r="BK384"/>
  <c r="J384"/>
  <c r="BE384"/>
  <c r="BI379"/>
  <c r="BH379"/>
  <c r="BG379"/>
  <c r="BF379"/>
  <c r="T379"/>
  <c r="R379"/>
  <c r="P379"/>
  <c r="BK379"/>
  <c r="J379"/>
  <c r="BE379"/>
  <c r="BI373"/>
  <c r="BH373"/>
  <c r="BG373"/>
  <c r="BF373"/>
  <c r="T373"/>
  <c r="R373"/>
  <c r="P373"/>
  <c r="BK373"/>
  <c r="J373"/>
  <c r="BE373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59"/>
  <c r="BH359"/>
  <c r="BG359"/>
  <c r="BF359"/>
  <c r="T359"/>
  <c r="R359"/>
  <c r="P359"/>
  <c r="BK359"/>
  <c r="J359"/>
  <c r="BE359"/>
  <c r="BI351"/>
  <c r="BH351"/>
  <c r="BG351"/>
  <c r="BF351"/>
  <c r="T351"/>
  <c r="R351"/>
  <c r="P351"/>
  <c r="BK351"/>
  <c r="J351"/>
  <c r="BE351"/>
  <c r="BI344"/>
  <c r="BH344"/>
  <c r="BG344"/>
  <c r="BF344"/>
  <c r="T344"/>
  <c r="R344"/>
  <c r="P344"/>
  <c r="BK344"/>
  <c r="J344"/>
  <c r="BE344"/>
  <c r="BI340"/>
  <c r="BH340"/>
  <c r="BG340"/>
  <c r="BF340"/>
  <c r="T340"/>
  <c r="R340"/>
  <c r="P340"/>
  <c r="BK340"/>
  <c r="J340"/>
  <c r="BE340"/>
  <c r="BI334"/>
  <c r="BH334"/>
  <c r="BG334"/>
  <c r="BF334"/>
  <c r="T334"/>
  <c r="R334"/>
  <c r="P334"/>
  <c r="BK334"/>
  <c r="J334"/>
  <c r="BE334"/>
  <c r="BI320"/>
  <c r="BH320"/>
  <c r="BG320"/>
  <c r="BF320"/>
  <c r="T320"/>
  <c r="R320"/>
  <c r="P320"/>
  <c r="BK320"/>
  <c r="J320"/>
  <c r="BE320"/>
  <c r="BI306"/>
  <c r="BH306"/>
  <c r="BG306"/>
  <c r="BF306"/>
  <c r="T306"/>
  <c r="T305"/>
  <c r="R306"/>
  <c r="R305"/>
  <c r="P306"/>
  <c r="P305"/>
  <c r="BK306"/>
  <c r="BK305"/>
  <c r="J305"/>
  <c r="J306"/>
  <c r="BE306"/>
  <c r="J63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7"/>
  <c r="BH297"/>
  <c r="BG297"/>
  <c r="BF297"/>
  <c r="T297"/>
  <c r="T296"/>
  <c r="R297"/>
  <c r="R296"/>
  <c r="P297"/>
  <c r="P296"/>
  <c r="BK297"/>
  <c r="BK296"/>
  <c r="J296"/>
  <c r="J297"/>
  <c r="BE297"/>
  <c r="J62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57"/>
  <c r="BH257"/>
  <c r="BG257"/>
  <c r="BF257"/>
  <c r="T257"/>
  <c r="R257"/>
  <c r="P257"/>
  <c r="BK257"/>
  <c r="J257"/>
  <c r="BE257"/>
  <c r="BI247"/>
  <c r="BH247"/>
  <c r="BG247"/>
  <c r="BF247"/>
  <c r="T247"/>
  <c r="R247"/>
  <c r="P247"/>
  <c r="BK247"/>
  <c r="J247"/>
  <c r="BE247"/>
  <c r="BI237"/>
  <c r="BH237"/>
  <c r="BG237"/>
  <c r="BF237"/>
  <c r="T237"/>
  <c r="R237"/>
  <c r="P237"/>
  <c r="BK237"/>
  <c r="J237"/>
  <c r="BE237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14"/>
  <c r="BH214"/>
  <c r="BG214"/>
  <c r="BF214"/>
  <c r="T214"/>
  <c r="R214"/>
  <c r="P214"/>
  <c r="BK214"/>
  <c r="J214"/>
  <c r="BE214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26"/>
  <c r="BH126"/>
  <c r="BG126"/>
  <c r="BF126"/>
  <c r="T126"/>
  <c r="R126"/>
  <c r="P126"/>
  <c r="BK126"/>
  <c r="J126"/>
  <c r="BE126"/>
  <c r="BI121"/>
  <c r="BH121"/>
  <c r="BG121"/>
  <c r="BF121"/>
  <c r="T121"/>
  <c r="R121"/>
  <c r="P121"/>
  <c r="BK121"/>
  <c r="J121"/>
  <c r="BE121"/>
  <c r="BI116"/>
  <c r="BH116"/>
  <c r="BG116"/>
  <c r="BF116"/>
  <c r="T116"/>
  <c r="R116"/>
  <c r="P116"/>
  <c r="BK116"/>
  <c r="J116"/>
  <c r="BE116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0"/>
  <c r="BH100"/>
  <c r="BG100"/>
  <c r="BF100"/>
  <c r="T100"/>
  <c r="R100"/>
  <c r="P100"/>
  <c r="BK100"/>
  <c r="J100"/>
  <c r="BE100"/>
  <c r="BI95"/>
  <c r="BH95"/>
  <c r="BG95"/>
  <c r="BF95"/>
  <c r="T95"/>
  <c r="R95"/>
  <c r="P95"/>
  <c r="BK95"/>
  <c r="J95"/>
  <c r="BE95"/>
  <c r="BI91"/>
  <c r="F37"/>
  <c i="1" r="BD55"/>
  <c i="2" r="BH91"/>
  <c r="F36"/>
  <c i="1" r="BC55"/>
  <c i="2" r="BG91"/>
  <c r="F35"/>
  <c i="1" r="BB55"/>
  <c i="2" r="BF91"/>
  <c r="J34"/>
  <c i="1" r="AW55"/>
  <c i="2" r="F34"/>
  <c i="1" r="BA55"/>
  <c i="2" r="T91"/>
  <c r="T90"/>
  <c r="T89"/>
  <c r="T88"/>
  <c r="R91"/>
  <c r="R90"/>
  <c r="R89"/>
  <c r="R88"/>
  <c r="P91"/>
  <c r="P90"/>
  <c r="P89"/>
  <c r="P88"/>
  <c i="1" r="AU55"/>
  <c i="2" r="BK91"/>
  <c r="BK90"/>
  <c r="J90"/>
  <c r="BK89"/>
  <c r="J89"/>
  <c r="BK88"/>
  <c r="J88"/>
  <c r="J59"/>
  <c r="J30"/>
  <c i="1" r="AG55"/>
  <c i="2" r="J91"/>
  <c r="BE91"/>
  <c r="J33"/>
  <c i="1" r="AV55"/>
  <c i="2" r="F33"/>
  <c i="1" r="AZ55"/>
  <c i="2" r="J61"/>
  <c r="J60"/>
  <c r="J85"/>
  <c r="J84"/>
  <c r="F84"/>
  <c r="F82"/>
  <c r="E80"/>
  <c r="J55"/>
  <c r="J54"/>
  <c r="F54"/>
  <c r="F52"/>
  <c r="E50"/>
  <c r="J39"/>
  <c r="J18"/>
  <c r="E18"/>
  <c r="F85"/>
  <c r="F55"/>
  <c r="J17"/>
  <c r="J12"/>
  <c r="J82"/>
  <c r="J52"/>
  <c r="E7"/>
  <c r="E7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<sst xmlns="http://schemas.openxmlformats.org/spreadsheetml/2006/main">
  <si>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</si>
  <si>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</si>
  <si>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</si>
  <si>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</si>
  <si>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</si>
  <si>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{3726b0f7-4025-4af0-9fc2-0115a10f458b}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</si>
  <si>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</si>
  <si>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</si>
  <si>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</si>
  <si>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</si>
  <si>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</si>
  <si>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</si>
  <si>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</si>
  <si>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</si>
  <si>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053/2018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</si>
  <si>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</si>
  <si>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</si>
  <si>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Parkoviště a zastávky BUS ul. Jaselská, Přelouč</t>
  </si>
  <si>
    <t>KSO:</t>
  </si>
  <si>
    <t/>
  </si>
  <si>
    <t>CC-CZ:</t>
  </si>
  <si>
    <t>Místo:</t>
  </si>
  <si>
    <t>ul. Jaselská u Kiekertu</t>
  </si>
  <si>
    <t>Datum:</t>
  </si>
  <si>
    <t>18. 12. 2018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</si>
  <si>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</si>
  <si>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</si>
  <si>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</si>
  <si>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</si>
  <si>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</si>
  <si>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</si>
  <si>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</si>
  <si>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</si>
  <si>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</si>
  <si>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</si>
  <si>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</si>
  <si>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</si>
  <si>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</si>
  <si>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</si>
  <si>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DI PROJET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</si>
  <si>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</si>
  <si>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</si>
  <si>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</si>
  <si>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</si>
  <si>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</si>
  <si>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</si>
  <si>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</si>
  <si>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</si>
  <si>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</si>
  <si>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</si>
  <si>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</si>
  <si>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</si>
  <si>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</si>
  <si>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</si>
  <si>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</si>
  <si>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</si>
  <si>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</si>
  <si>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</si>
  <si>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</si>
  <si>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</si>
  <si>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</si>
  <si>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</si>
  <si>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</si>
  <si>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</si>
  <si>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</si>
  <si>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</si>
  <si>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</si>
  <si>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</si>
  <si>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</si>
  <si>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</si>
  <si>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</si>
  <si>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</si>
  <si>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</si>
  <si>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</si>
  <si>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</si>
  <si>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</si>
  <si>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</si>
  <si>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</si>
  <si>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</si>
  <si>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</si>
  <si>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</si>
  <si>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053/2018_1</t>
  </si>
  <si>
    <t>SO 101 PARKOVIŠTĚ A AUTOBUSOVÝ ZÁLIV</t>
  </si>
  <si>
    <t>STA</t>
  </si>
  <si>
    <t>1</t>
  </si>
  <si>
    <t>{66022dd4-393b-4762-8f58-f1e1e010bfd9}</t>
  </si>
  <si>
    <t>2</t>
  </si>
  <si>
    <t>KRYCÍ LIST SOUPISU PRACÍ</t>
  </si>
  <si>
    <t>Objekt:</t>
  </si>
  <si>
    <t>053/2018_1 - SO 101 PARKOVIŠTĚ A AUTOBUSOVÝ ZÁLIV</t>
  </si>
  <si>
    <t>ul. Jaselská u BISS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</si>
  <si>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</si>
  <si>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</si>
  <si>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</si>
  <si>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</si>
  <si>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</si>
  <si>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</si>
  <si>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</si>
  <si>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</si>
  <si>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</si>
  <si>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</si>
  <si>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</si>
  <si>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</si>
  <si>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</si>
  <si>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</si>
  <si>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</si>
  <si>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</si>
  <si>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</si>
  <si>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</si>
  <si>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</si>
  <si>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</si>
  <si>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</si>
  <si>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</si>
  <si>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</si>
  <si>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</si>
  <si>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</si>
  <si>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</si>
  <si>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</si>
  <si>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</si>
  <si>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</si>
  <si>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</si>
  <si>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</si>
  <si>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111212312</t>
  </si>
  <si>
    <t>Odstranění nevhodných dřevin průměru kmene do 100 mm výšky přes 1 m bez odstranění pařezu do 100 m2 na svahu přes 1:5 do 1:2</t>
  </si>
  <si>
    <t>m2</t>
  </si>
  <si>
    <t>CS ÚRS 2018 01</t>
  </si>
  <si>
    <t>4</t>
  </si>
  <si>
    <t>126738723</t>
  </si>
  <si>
    <t>PSC</t>
  </si>
  <si>
    <t xml:space="preserve">Poznámka k souboru cen:_x000d_
1. V cenách jsou započteny i náklady na odklizení vytěžené dřevní hmoty na vzdálenost do 50 m, se složením na hromady nebo s naložením na dopravní prostředek a případnou úpravu terénu se zhutněním po odstranění dřevin._x000d_
2. V cenách nejsou započteny náklady na uložení shrabu na skládku._x000d_
3. Ceny jsou určeny pouze pro pěstební zásahy a rekonstrukce v sadovnických a krajinářských úpravách._x000d_
4. Ceny nelze použít:_x000d_
a) pro úplnou likvidaci porostu při přípravě staveniště apod.; tyto práce se oceňují cenami katalogu 800-1 Zemní práce,_x000d_
b) pro odstranění kořenových výmladků; tyto práce se oceňují individuálně,_x000d_
c) -1221 až -1223 a -1331 až -1333 pro jednoleté semenáče dřevin, náletů v bylinném stavu; tyto práce se oceňují cenami souborů cen 185 80-42 Vypletí nebo 183 41-13 Odplevelení výsadeb._x000d_
5. Průměr kmene stromů nebo keřů se měří 0,15 m nad terénem._x000d_
6. Množství jednotek se stanoví samostatně za keřovou skupinu v m2 souvislé plochy rovné součtu půdorysných ploch omezených obalovými křivkami korun jednotlivých stromů a keřů, jejichž koruny se půdorysně překrývají. Jestliže by byl zmíněný součet ploch větší než půdorysná plocha staveniště (upravované plochy), uvažuje se pouze tato plocha._x000d_
7. V cenách o sklonu svahu přes 1:1 jsou uvažovány podmínky pro svahy běžně schůdné; bez použití lezeckých technik. V případě použití lezeckých technik se tyto náklady oceňují individuálně._x000d_
</t>
  </si>
  <si>
    <t>VV</t>
  </si>
  <si>
    <t>"dle přílohy C.1.2 Situace stavby"</t>
  </si>
  <si>
    <t>"křoviny"45</t>
  </si>
  <si>
    <t>106</t>
  </si>
  <si>
    <t>112151011</t>
  </si>
  <si>
    <t>Pokácení stromu volné v celku s odřezáním kmene a s odvětvením průměru kmene přes 100 do 200 mm</t>
  </si>
  <si>
    <t>kus</t>
  </si>
  <si>
    <t>CS ÚRS 2019 01</t>
  </si>
  <si>
    <t>2063474156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</si>
  <si>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6. Práce jsou prováděné technikou volného kácení._x000d_
</t>
  </si>
  <si>
    <t>"kácení průměr 17"2</t>
  </si>
  <si>
    <t>"kácení průměr 20"2</t>
  </si>
  <si>
    <t>Součet</t>
  </si>
  <si>
    <t>107</t>
  </si>
  <si>
    <t>112151012</t>
  </si>
  <si>
    <t>Pokácení stromu volné v celku s odřezáním kmene a s odvětvením průměru kmene přes 200 do 300 mm</t>
  </si>
  <si>
    <t>178499546</t>
  </si>
  <si>
    <t>"kácení průměr 23"1</t>
  </si>
  <si>
    <t>"kácení průměr 25"2</t>
  </si>
  <si>
    <t>"kácení průměr 26"2</t>
  </si>
  <si>
    <t>"kácení průměr 28"1</t>
  </si>
  <si>
    <t>"kácení průměr 30"1</t>
  </si>
  <si>
    <t>112151013</t>
  </si>
  <si>
    <t>Pokácení stromu volné v celku s odřezáním kmene a s odvětvením průměru kmene přes 300 do 400 mm</t>
  </si>
  <si>
    <t>-386638828</t>
  </si>
  <si>
    <t>"kácení průměr 40"3</t>
  </si>
  <si>
    <t>110</t>
  </si>
  <si>
    <t>112151015</t>
  </si>
  <si>
    <t>Pokácení stromu volné v celku s odřezáním kmene a s odvětvením průměru kmene přes 500 do 600 mm</t>
  </si>
  <si>
    <t>-14571923</t>
  </si>
  <si>
    <t>"kácení průměr 58"2</t>
  </si>
  <si>
    <t>"kácení průměr 60"2</t>
  </si>
  <si>
    <t>111</t>
  </si>
  <si>
    <t>112151016</t>
  </si>
  <si>
    <t>Pokácení stromu volné v celku s odřezáním kmene a s odvětvením průměru kmene přes 600 do 700 mm</t>
  </si>
  <si>
    <t>-1624557122</t>
  </si>
  <si>
    <t>"kácení průměr 62"1</t>
  </si>
  <si>
    <t>"kácení průměr 63"1</t>
  </si>
  <si>
    <t>112</t>
  </si>
  <si>
    <t>112201111</t>
  </si>
  <si>
    <t>Odstranění pařezu v rovině nebo na svahu do 1:5 o průměru pařezu na řezné ploše do 200 mm</t>
  </si>
  <si>
    <t>777901966</t>
  </si>
  <si>
    <t xml:space="preserve">Poznámka k souboru cen:_x000d_
1. V cenách jsou započteny i náklady na odstranění náběhových kořenů, odklizení získaného dřeva na vzdálenost do 20 m, jeho složení na hromady nebo naložení na dopravní prostředek, zasypání jámy, doplnění zeminy, zhutnění a úprava terénu._x000d_
2. Ceny jsou určeny jen pro pěstební zásahy a rekonstrukce v sadovnických a krajinářských úpravách._x000d_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 nejčastěji v rozmezí 0,15-0,45 m nad povrchem stávajícího terénu._x000d_
4. V cenách nejsou započteny náklady na:_x000d_
a) dodání zeminy,_x000d_
b) odvoz a uložení biologického odpadu na skládku._x000d_
5. Pařezy o průměru kmene na řezné ploše větší než 1500 mm se oceňují individuálně._x000d_
6. V cenách jsou započteny náklady na odstranění pařezu vykopáním, vytrháním, frézováním či jinou technologií s odstraněním náběhových kořenů._x000d_
</t>
  </si>
  <si>
    <t>113</t>
  </si>
  <si>
    <t>112201112</t>
  </si>
  <si>
    <t>Odstranění pařezu v rovině nebo na svahu do 1:5 o průměru pařezu na řezné ploše přes 200 do 300 mm</t>
  </si>
  <si>
    <t>371106016</t>
  </si>
  <si>
    <t>114</t>
  </si>
  <si>
    <t>112201113.1</t>
  </si>
  <si>
    <t>Odstranění pařezu v rovině nebo na svahu do 1:5 o průměru pařezu na řezné ploše přes 300 do 400 mm</t>
  </si>
  <si>
    <t>1223693160</t>
  </si>
  <si>
    <t>116</t>
  </si>
  <si>
    <t>112201115</t>
  </si>
  <si>
    <t>Odstranění pařezu v rovině nebo na svahu do 1:5 o průměru pařezu na řezné ploše přes 500 do 600 mm</t>
  </si>
  <si>
    <t>1916758612</t>
  </si>
  <si>
    <t>117</t>
  </si>
  <si>
    <t>112201116</t>
  </si>
  <si>
    <t>Odstranění pařezu v rovině nebo na svahu do 1:5 o průměru pařezu na řezné ploše přes 600 do 700 mm</t>
  </si>
  <si>
    <t>-2035170147</t>
  </si>
  <si>
    <t>113154123</t>
  </si>
  <si>
    <t>Frézování živičného podkladu nebo krytu s naložením na dopravní prostředek plochy do 500 m2 bez překážek v trase pruhu šířky přes 0,5 m do 1 m, tloušťky vrstvy 50 mm</t>
  </si>
  <si>
    <t>-1326441322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</si>
  <si>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</si>
  <si>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"frézování"(140+71+22+11+180+245)*2</t>
  </si>
  <si>
    <t>5</t>
  </si>
  <si>
    <t>113201111</t>
  </si>
  <si>
    <t>Vytrhání obrub s vybouráním lože, s přemístěním hmot na skládku na vzdálenost do 3 m nebo s naložením na dopravní prostředek chodníkových ležatých</t>
  </si>
  <si>
    <t>m</t>
  </si>
  <si>
    <t>-1767493593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</si>
  <si>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</si>
  <si>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"V.P."324</t>
  </si>
  <si>
    <t>6</t>
  </si>
  <si>
    <t>113202111</t>
  </si>
  <si>
    <t>Vytrhání obrub s vybouráním lože, s přemístěním hmot na skládku na vzdálenost do 3 m nebo s naložením na dopravní prostředek z krajníků nebo obrubníků stojatých</t>
  </si>
  <si>
    <t>1345447329</t>
  </si>
  <si>
    <t>"silniční"67+61+209</t>
  </si>
  <si>
    <t>7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</si>
  <si>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</si>
  <si>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</si>
  <si>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1211348321</t>
  </si>
  <si>
    <t xml:space="preserve">Poznámka k souboru cen:_x000d_
1. Ceny nelze použít pro dočasné zajištění potrubí v provozu pod tlakem přes 1 MPa a potrubí nebo jiných vedení v 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 Dočasné zajištění potrubí větších rozměrů než DN 500 se oceňuje individuálně._x000d_
</t>
  </si>
  <si>
    <t>"předpoklad"60+33+23</t>
  </si>
  <si>
    <t>8</t>
  </si>
  <si>
    <t>120001101</t>
  </si>
  <si>
    <t>Příplatek k cenám vykopávek za ztížení vykopávky v blízkosti inženýrských sítí nebo výbušnin v horninách jakékoliv třídy</t>
  </si>
  <si>
    <t>m3</t>
  </si>
  <si>
    <t>-195397028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</si>
  <si>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výkopu;_x000d_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 Toto ustanovení neplatí pro objem tř. 6 a 7._x000d_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 prostor, v němž je nutno při vykopávce postupovat opatrně větší, platí cena pro celý objem výkopku v tomto prostoru. Od takto zjištěného množství se odečítá objem vedení i s příp. se vyskytujícím obalem._x000d_
- není v projektu uvedena, avšak která podle projektu nebo podle sdělení investora jsou pravděpodobně ve výkopišti uložena, se rovná objemu výkopu, který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9. Množství jednotek ztížení vykopávky v blízkosti výbušnin nezaložených dodavatelem se určí přiměřeně podle poznámek č. 2 a 4._x000d_
</t>
  </si>
  <si>
    <t>"předpoklad vedení "116*0,4*0,5</t>
  </si>
  <si>
    <t>128</t>
  </si>
  <si>
    <t>120901113</t>
  </si>
  <si>
    <t>Bourání konstrukcí v odkopávkách a prokopávkách, korytech vodotečí, melioračních kanálech - ručně s přemístěním suti na hromady na vzdálenost do 20 m nebo s naložením na dopravní prostředek ze zdiva kamenného, pro jakýkoliv druh kamene na maltu cementovou</t>
  </si>
  <si>
    <t>-1668373898</t>
  </si>
  <si>
    <t xml:space="preserve">Poznámka k souboru cen:_x000d_
1. Ceny jsou určeny pouze pro bourání konstrukcí ze zdiva nebo z betonu ve výkopišti při provádění zemních prací, jsou-li zdiva nebo beton obklopeny horninou nebo sypaninou tak, že k nim není bez vykopávky přístup._x000d_
2. Ceny nelze použít pro bourání konstrukcí ze zdiva nebo betonu jako pro samostatnou stavební práci, i když jsou bourané konstrukce pod úrovní terénu, jako např. zdi, stropy a klenby v suterénu._x000d_
3. Vodorovné přemístění materiálu nad 20 m z rozbouraných konstrukcí ve výkopišti se oceňuje jako přemístění výkopku z hornin tř. 5 až 7 cenami souboru cen 162 . 0-1 . Vodorovné přemístění výkopku._x000d_
4. Svislé přemístění materiálu z rozbouraných konstrukcí ve výkopišti se oceňuje jako přemístění výkopku z hornin tř. 5 až 7 cenami souboru cen 161 10-11 Svislé přemístění výkopku._x000d_
5. Ceny nelze použít pro bourání konstrukcí pod vodou_x000d_
a) ze zdiva nebo z betonu prostého, zakazuje-li projekt použití trhavin;_x000d_
b) z betonu železového nebo předpjatého a ocelových konstrukcí; toto bourání se ocení individuálně._x000d_
6. Bourání konstrukce ze zdiva nebo z betonu prostého pod vodou se oceňuje cenou 127 40-1112 Vykopávka pod vodou v hornině tř. 5 s použitím trhavin._x000d_
7. Objem vybouraného materiálu pro přemístění se rovná objemu konstrukcí před rozbouráním._x000d_
8. Vzdálenost vodorovného přemístění se určuje od těžiště původní konstrukce do těžiště skládky._x000d_
</t>
  </si>
  <si>
    <t xml:space="preserve">"bourání  stávající zděné el. skříně" (1*2,5*1,5)*0,3</t>
  </si>
  <si>
    <t>9</t>
  </si>
  <si>
    <t>122101102</t>
  </si>
  <si>
    <t>Odkopávky a prokopávky nezapažené s přehozením výkopku na vzdálenost do 3 m nebo s naložením na dopravní prostředek v horninách tř. 1 a 2 přes 100 do 1 000 m3</t>
  </si>
  <si>
    <t>893634516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</si>
  <si>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</si>
  <si>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"dle přílohy C.1.2 Situace stavby a C.1.5 Příčné řezy"</t>
  </si>
  <si>
    <t>"parkoviště"388*0,42</t>
  </si>
  <si>
    <t>"chodník"230*0,2+78*0,2+14*0,2</t>
  </si>
  <si>
    <t>"vjezd"30*0,42</t>
  </si>
  <si>
    <t>"BUS záliv"189*0,49</t>
  </si>
  <si>
    <t>"výkop pro obrubu"202*0,5*0,15</t>
  </si>
  <si>
    <t>Mezisoučet</t>
  </si>
  <si>
    <t>3</t>
  </si>
  <si>
    <t xml:space="preserve">"sanace v případě neúnosného podloží dle PD" </t>
  </si>
  <si>
    <t>"chodník šedá"(199+74+11)*0,15</t>
  </si>
  <si>
    <t>"chodník reliéfní"(1,9+3,4+3,5+0,8+2+2+2+2+1,9)*0,15</t>
  </si>
  <si>
    <t>"kontrastní pás"17*0,15</t>
  </si>
  <si>
    <t>"vjezd antracit"25*0,2</t>
  </si>
  <si>
    <t>"parkování komunikace"159*0,2</t>
  </si>
  <si>
    <t>"parkování zatravňovací "(114+58+56)*0,2</t>
  </si>
  <si>
    <t>"BUS záliv"189*0,2</t>
  </si>
  <si>
    <t>10</t>
  </si>
  <si>
    <t>130901121</t>
  </si>
  <si>
    <t>Bourání konstrukcí v hloubených vykopávkách - ručně z betonu prostého neprokládaného</t>
  </si>
  <si>
    <t>1101792464</t>
  </si>
  <si>
    <t xml:space="preserve">Poznámka k souboru cen:_x000d_
1. Ceny jsou určeny pouze pro bourání konstrukcí ze zdiva nebo z betonu ve výkopišti při provádění zemních prací, jsou-li zdivo nebo beton obklopeny horninou nebo sypaninou tak, že k nim bez vykopávky není přístup._x000d_
2. Ceny lze použít i pro bourání konstrukcí při vykopávkách zářezů._x000d_
3. Ceny nelze použít pro bourání konstrukcí_x000d_
a) na suchu ze zdiva nebo z betonu jako samostatnou stavební práci, i když jsou bourané konstrukce pod úrovní terénu, jako např. zdi, stropy a klenby v suterénu,_x000d_
b) pod vodou_x000d_
- ze zdiva nebo z betonu prostého, zakazuje-li projekt použití trhavin,_x000d_
- z betonu železového nebo předpjatého a ocelových konstrukcí._x000d_
4. Svislé, příp. vodorovné přemístění materiálu z rozbouraných konstrukcí ve výkopišti se oceňuje jako přemístění výkopku z hornin 5 až 7 cenami souboru cen 161 10-11 Svislé přemístění výkopku, příp. 162 . 0-1 . Vodorovné přemístění výkopku se složením, ale bez naložení a rozprostření._x000d_
5. Bourání konstrukce ze zdiva nebo z betonu prostého pod vodou se oceňuje cenou 127 40-1112 Vykopávka pod vodou v hornině tř. 5 s použitím trhavin._x000d_
6. V cenách jsou započteny i náklady na přemístění suti na hromady na vzdálenost do 20 m nebo naložení na dopravní prostředek._x000d_
7. Objem vybouraného materiálu pro přemístění se rovná objemu konstrukcí před rozbouráním._x000d_
</t>
  </si>
  <si>
    <t>"vybourání UV"6*0,59</t>
  </si>
  <si>
    <t>11</t>
  </si>
  <si>
    <t>132201201</t>
  </si>
  <si>
    <t>Hloubení zapažených i nezapažených rýh šířky přes 600 do 2 000 mm s urovnáním dna do předepsaného profilu a spádu v hornině tř. 3 do 100 m3</t>
  </si>
  <si>
    <t>590030831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</si>
  <si>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</si>
  <si>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"přípojky UV"(34+4)*1*2</t>
  </si>
  <si>
    <t>"rýha pro v.o."285*1*1</t>
  </si>
  <si>
    <t>12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</si>
  <si>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</si>
  <si>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</si>
  <si>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1874097222</t>
  </si>
  <si>
    <t>13</t>
  </si>
  <si>
    <t>133201101</t>
  </si>
  <si>
    <t>Hloubení zapažených i nezapažených šachet s případným nutným přemístěním výkopku ve výkopišti v hornině tř. 3 do 100 m3</t>
  </si>
  <si>
    <t>62816282</t>
  </si>
  <si>
    <t xml:space="preserve">Poznámka k souboru cen:_x000d_
1. Ceny 10-1101 až 40-1101 jsou určeny jen pro šachty hloubky do 12 m. Šachty větších hloubek se oceňují individuálně._x000d_
2. V cenách jsou započteny i náklady na:_x000d_
a) svislé přemístění výkopku,_x000d_
b) urovnání dna do předepsaného profilu a spádu._x000d_
c) přehození výkopku na přilehlém terénu na vzdálenost do 5 m od hrany šachty nebo naložení na dopravní prostředek._x000d_
3. V cenách nejsou započteny náklady na roubení._x000d_
4. Pažení šachet bentonitovou suspenzí se oceňuje takto:_x000d_
a) dodání bentonitové suspenze cenou 239 68-1711 Bentonitová suspenze pro pažení rýh pro podzemní stěny – její výroba katalogu 800-2 Zvlášní zakládání objektů; množství v m2 se určí jako součin objemu vyhloubeného prostoru (v m3) a koeficientu 1,667,_x000d_
b) doplnění bentonitové suspenze se ocení cenou 239 68-4111 Doplnění bentonitové suspenze katalogu 800-2 Zvlášní zakládání objektů._x000d_
5. Vodorovné přemístění výkopku ze šachet, pažených bentonitovou suspenzí, se oceňuje cenami souboru cen 162 . 0-31 Vodorovné přemístění výkopku z rýh podzemních stěn, vodorovné přemístění znehodnocené bentonitové suspenze se oceňuje cenami souboru cen 162 . . -4 . Vodorovné přemístění znehodnocené suspenze katalogu 800-2 Zvláštní zakládání objektů._x000d_
</t>
  </si>
  <si>
    <t>"nové uliční vpusti"4*(1*1*1,2)</t>
  </si>
  <si>
    <t>14</t>
  </si>
  <si>
    <t>133201109</t>
  </si>
  <si>
    <t>Hloubení zapažených i nezapažených šachet s případným nutným přemístěním výkopku ve výkopišti v hornině tř. 3 Příplatek k cenám za lepivost horniny tř. 3</t>
  </si>
  <si>
    <t>1036634215</t>
  </si>
  <si>
    <t>126</t>
  </si>
  <si>
    <t>151101101</t>
  </si>
  <si>
    <t>Zřízení pažení a rozepření stěn rýh pro podzemní vedení pro všechny šířky rýhy příložné pro jakoukoliv mezerovitost, hloubky do 2 m</t>
  </si>
  <si>
    <t>1048708425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</si>
  <si>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oceňuje se toto Odstranění pažení stěn cenami souboru cen 151 . 0-12 Pažení stěn a kotvení stěn příslušnými cenami katalogu 800-2 Zvláštní zakládání objektů._x000d_
</t>
  </si>
  <si>
    <t>"přípojky UV"(34+4)*2*2</t>
  </si>
  <si>
    <t>127</t>
  </si>
  <si>
    <t>151101111</t>
  </si>
  <si>
    <t>Odstranění pažení a rozepření stěn rýh pro podzemní vedení s uložením materiálu na vzdálenost do 3 m od kraje výkopu příložné, hloubky do 2 m</t>
  </si>
  <si>
    <t>-403943334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</si>
  <si>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</si>
  <si>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</si>
  <si>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-1710966831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</si>
  <si>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</si>
  <si>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"rýhy"361</t>
  </si>
  <si>
    <t>"šachty"4,8</t>
  </si>
  <si>
    <t>16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</si>
  <si>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</si>
  <si>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</si>
  <si>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149432843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</si>
  <si>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</si>
  <si>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"odkopávky"347,72</t>
  </si>
  <si>
    <t>"sanace"168,275</t>
  </si>
  <si>
    <t>"zásyp po starých UV"-6</t>
  </si>
  <si>
    <t>"zásyp přípojek UV"-38*1*1,8</t>
  </si>
  <si>
    <t>"zásyp přípojky v.o."-285*1*0,8</t>
  </si>
  <si>
    <t>17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</si>
  <si>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</si>
  <si>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</si>
  <si>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1123312150</t>
  </si>
  <si>
    <t>"na skládku do vzdálenosti 16km"579,395*6</t>
  </si>
  <si>
    <t>18</t>
  </si>
  <si>
    <t>167101102</t>
  </si>
  <si>
    <t>Nakládání, skládání a překládání neulehlého výkopku nebo sypaniny nakládání, množství přes 100 m3, z hornin tř. 1 až 4</t>
  </si>
  <si>
    <t>-162347224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</si>
  <si>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</si>
  <si>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19</t>
  </si>
  <si>
    <t>171201201</t>
  </si>
  <si>
    <t>Uložení sypaniny na skládky</t>
  </si>
  <si>
    <t>925012081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</si>
  <si>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</si>
  <si>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20</t>
  </si>
  <si>
    <t>171201211</t>
  </si>
  <si>
    <t>Poplatek za uložení stavebního odpadu na skládce (skládkovné) zeminy a kameniva zatříděného do Katalogu odpadů pod kódem 170 504</t>
  </si>
  <si>
    <t>t</t>
  </si>
  <si>
    <t>-59004121</t>
  </si>
  <si>
    <t xml:space="preserve">Poznámka k souboru cen:_x000d_
1. Ceny uvedené v souboru cen lze po dohodě upravit podle místních podmínek._x000d_
</t>
  </si>
  <si>
    <t>"odkopávky"347,72*1,8</t>
  </si>
  <si>
    <t>"sanace"168,275*1,8</t>
  </si>
  <si>
    <t>"rýhy"361*1,8</t>
  </si>
  <si>
    <t>"šachty"4,8*1,8</t>
  </si>
  <si>
    <t>"zásyp po starých UV"-6*1,8</t>
  </si>
  <si>
    <t>"zásyp přípojek UV"-38*1*1,8*1,8</t>
  </si>
  <si>
    <t>174101101</t>
  </si>
  <si>
    <t>Zásyp sypaninou z jakékoliv horniny s uložením výkopku ve vrstvách se zhutněním jam, šachet, rýh nebo kolem objektů v těchto vykopávkách</t>
  </si>
  <si>
    <t>242507834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</si>
  <si>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</si>
  <si>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"zásyp přípojek UV"38*1*1,8</t>
  </si>
  <si>
    <t>"zásyp přípojky v.o."285*1*0,8</t>
  </si>
  <si>
    <t>22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</si>
  <si>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</si>
  <si>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</si>
  <si>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CS ÚRS 2013 02</t>
  </si>
  <si>
    <t>1866773776</t>
  </si>
  <si>
    <t>23</t>
  </si>
  <si>
    <t>M</t>
  </si>
  <si>
    <t>583312000</t>
  </si>
  <si>
    <t>štěrkopísek netříděný zásypový materiál</t>
  </si>
  <si>
    <t>972309699</t>
  </si>
  <si>
    <t>"přípojky"7,6*1,8</t>
  </si>
  <si>
    <t>24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</si>
  <si>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</si>
  <si>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</si>
  <si>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-1087704483</t>
  </si>
  <si>
    <t xml:space="preserve">Poznámka k souboru cen:_x000d_
1. Ceny jsou určeny pro objem obsypu do vzdálenosti 3 m od přilehlého líce objektu nad přilehlým původním terénem. Zásyp pod tímto terénem se oceňuje jako zásyp okolo objektu cenami 174 10-1101, 174 10-1103 nebo 174 20-1101 a 174 20-1103; zbývající obsyp se ocení příslušnými cenami souboru cen 171 . 0-11 Uložení sypaniny do násypů._x000d_
2. Ceny platí i pro sypání ochranných valů nebo těch jejich částí, jejichž šířka je v koruně menší než 3 m. Uložení výkopku (sypaniny) do zmíněných valů nebo jejich částí, jejichž šířka v koruně je 3 m a více, se oceňuje cenou 171 20-1101 Uložení sypaniny do nezhutněných násypů._x000d_
3. Ceny nelze použít pro obsyp potrubí; tento se oceňuje cenami 175 11-11 Obsyp potrubí ručně, nebo 175 15-11 Obsypání potrubí strojně._x000d_
4. V cenách nejsou započteny náklady na:_x000d_
a) svahování obsypu; toto se oceňuje cenami souboru cen 182 . 0-11 Svahování,_x000d_
b) humusování obsypu; toto se oceňuje cenami souboru cen 18 . 30-11 Rozprostření a urovnání ornice,_x000d_
c) osetí obsypu; toto se oceňuje příslušnými cenami souborů cen části A Zřízení konstrukcí katalogu 823-2 Rekultivace._x000d_
5. Vzdáleností do 3 m uvedenou v popisu souboru cen se rozumí nejkratší vzdálenost těžiště hromady nebo dočasné skládky, z níž se sypanina odebírá, od vnějšího okraje objektu. Použije-li se pro obsyp objektů sypaniny ze zeminy, kterou je nutno přemisťovat ze vzdálenosti přes 30 m od vnějšího okraje objektu a rozpojovat, oceňuje se toto_x000d_
a) přemístění sypaniny cenami souboru cen 162 . 0-1 . Vodorovné přemístění výkopku,_x000d_
b) rozpojení dle čl. 3172 Všeobecných podmínek katalogu přičemž se vzdálenost 3 m od celkové vzdálenosti neodečítá._x000d_
6. Míru zhutnění předepisuje projekt._x000d_
7. V cenách nejsou zahrnuty náklady na nakupovanou sypaninu. Tato se oceňuje ve specifikaci._x000d_
</t>
  </si>
  <si>
    <t>4*(1,2-0,22)</t>
  </si>
  <si>
    <t>25</t>
  </si>
  <si>
    <t>583312010</t>
  </si>
  <si>
    <t>štěrkopísek netříděný</t>
  </si>
  <si>
    <t>-1069935197</t>
  </si>
  <si>
    <t>"vpusti"3,92*1,8</t>
  </si>
  <si>
    <t>26</t>
  </si>
  <si>
    <t>181301101</t>
  </si>
  <si>
    <t>Rozprostření a urovnání ornice v rovině nebo ve svahu sklonu do 1:5 při souvislé ploše do 500 m2, tl. vrstvy do 100 mm</t>
  </si>
  <si>
    <t>-773382658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</si>
  <si>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</si>
  <si>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"ohumusování"92+176</t>
  </si>
  <si>
    <t>27</t>
  </si>
  <si>
    <t>103641010</t>
  </si>
  <si>
    <t xml:space="preserve">zemina pro terénní úpravy -  ornice</t>
  </si>
  <si>
    <t>CS ÚRS 2017 02</t>
  </si>
  <si>
    <t>1970554722</t>
  </si>
  <si>
    <t>"ohumusování"268*0,15*1,6</t>
  </si>
  <si>
    <t>28</t>
  </si>
  <si>
    <t>181411131</t>
  </si>
  <si>
    <t>Založení trávníku na půdě předem připravené plochy do 1000 m2 výsevem včetně utažení parkového v rovině nebo na svahu do 1:5</t>
  </si>
  <si>
    <t>133103292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</si>
  <si>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</si>
  <si>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"osetí"268</t>
  </si>
  <si>
    <t>29</t>
  </si>
  <si>
    <t>005724100</t>
  </si>
  <si>
    <t>osivo směs travní parková</t>
  </si>
  <si>
    <t>kg</t>
  </si>
  <si>
    <t>1141904075</t>
  </si>
  <si>
    <t>"travní směs"268*0,05*1,02</t>
  </si>
  <si>
    <t>30</t>
  </si>
  <si>
    <t>181951102</t>
  </si>
  <si>
    <t>Úprava pláně vyrovnáním výškových rozdílů v hornině tř. 1 až 4 se zhutněním</t>
  </si>
  <si>
    <t>-369834411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</si>
  <si>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</si>
  <si>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"chodník šedá"199+74+11</t>
  </si>
  <si>
    <t>"chodník reliéfní"1,9+3,4+3,5+0,8+2+2+2+2+1,9</t>
  </si>
  <si>
    <t>"kontrastní pás"17</t>
  </si>
  <si>
    <t>"vjezd antracit"25</t>
  </si>
  <si>
    <t>"parkování komunikace"159</t>
  </si>
  <si>
    <t>"parkování zatravňovací "114+58+56</t>
  </si>
  <si>
    <t>"BUS záliv"189</t>
  </si>
  <si>
    <t>Vodorovné konstrukce</t>
  </si>
  <si>
    <t>31</t>
  </si>
  <si>
    <t>451573111</t>
  </si>
  <si>
    <t>Lože pod potrubí, stoky a drobné objekty v otevřeném výkopu z písku a štěrkopísku do 63 mm</t>
  </si>
  <si>
    <t>1003644802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</si>
  <si>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</si>
  <si>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"pod přípojky UV"38*1*0,05</t>
  </si>
  <si>
    <t>32</t>
  </si>
  <si>
    <t>583373310</t>
  </si>
  <si>
    <t>štěrkopísek frakce 0/22</t>
  </si>
  <si>
    <t>1708324189</t>
  </si>
  <si>
    <t>1,9*1,8</t>
  </si>
  <si>
    <t>33</t>
  </si>
  <si>
    <t>452311151</t>
  </si>
  <si>
    <t>Podkladní a zajišťovací konstrukce z betonu prostého v otevřeném výkopu desky pod potrubí, stoky a drobné objekty z betonu tř. C 20/25</t>
  </si>
  <si>
    <t>2098688078</t>
  </si>
  <si>
    <t xml:space="preserve">Poznámka k souboru cen:_x000d_
1. Ceny -1121 až -1181 a -1192 lze použít i pro ochrannou vrstvu pod železobetonové konstrukce._x000d_
2. Ceny -2121 až -2181 a -2192 jsou určeny pro jakékoliv úkosy sedel._x000d_
</t>
  </si>
  <si>
    <t>"uliční vpusti"4*(1*1*0,1)</t>
  </si>
  <si>
    <t>Komunikace pozemní</t>
  </si>
  <si>
    <t>34</t>
  </si>
  <si>
    <t>564851111</t>
  </si>
  <si>
    <t>Podklad ze štěrkodrti ŠD s rozprostřením a zhutněním, po zhutnění tl. 150 mm</t>
  </si>
  <si>
    <t>1712552392</t>
  </si>
  <si>
    <t>"2 vrstvy"</t>
  </si>
  <si>
    <t>"vjezd antracit"25*2</t>
  </si>
  <si>
    <t>"parkování komunikace"159*2</t>
  </si>
  <si>
    <t>"parkování zatravňovací "(114+58+56)*2</t>
  </si>
  <si>
    <t>"přípojka v.o."(147+14+11)</t>
  </si>
  <si>
    <t>"sanace dle PD"</t>
  </si>
  <si>
    <t>35</t>
  </si>
  <si>
    <t>564861111</t>
  </si>
  <si>
    <t>Podklad ze štěrkodrti ŠD s rozprostřením a zhutněním, po zhutnění tl. 200 mm</t>
  </si>
  <si>
    <t>-1178786506</t>
  </si>
  <si>
    <t>"přípojka v.o."147+14+11</t>
  </si>
  <si>
    <t>36</t>
  </si>
  <si>
    <t>567132111</t>
  </si>
  <si>
    <t>Podklad ze směsi stmelené cementem SC bez dilatačních spár, s rozprostřením a zhutněním SC C 8/10 (KSC I), po zhutnění tl. 160 mm</t>
  </si>
  <si>
    <t>-1031594102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</si>
  <si>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</si>
  <si>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37</t>
  </si>
  <si>
    <t>567132115</t>
  </si>
  <si>
    <t>Podklad ze směsi stmelené cementem SC bez dilatačních spár, s rozprostřením a zhutněním SC C 8/10 (KSC I), po zhutnění tl. 200 mm</t>
  </si>
  <si>
    <t>-1935028588</t>
  </si>
  <si>
    <t>38</t>
  </si>
  <si>
    <t>573211109</t>
  </si>
  <si>
    <t>Postřik spojovací PS bez posypu kamenivem z asfaltu silničního, v množství 0,50 kg/m2</t>
  </si>
  <si>
    <t>416733680</t>
  </si>
  <si>
    <t>"napojení vozovky š. 0,5m"74+100</t>
  </si>
  <si>
    <t>"parkování obrusná vrstva"620</t>
  </si>
  <si>
    <t xml:space="preserve">"parkování vyrovnávka"620 </t>
  </si>
  <si>
    <t>"přípojka v.o."(147+14+11)*2</t>
  </si>
  <si>
    <t>39</t>
  </si>
  <si>
    <t>577144111</t>
  </si>
  <si>
    <t>Asfaltový beton vrstva obrusná ACO 11 (ABS) s rozprostřením a se zhutněním z nemodifikovaného asfaltu v pruhu šířky do 3 m tř. I, po zhutnění tl. 50 mm</t>
  </si>
  <si>
    <t>-1449655155</t>
  </si>
  <si>
    <t xml:space="preserve">Poznámka k souboru cen:_x000d_
1. ČSN EN 13108-1 připouští pro ACO 11 pouze tl. 35 až 50 mm._x000d_
</t>
  </si>
  <si>
    <t>40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</si>
  <si>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</si>
  <si>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</si>
  <si>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509834612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</si>
  <si>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</si>
  <si>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>41</t>
  </si>
  <si>
    <t>58380124</t>
  </si>
  <si>
    <t>kostka dlažební žula drobná</t>
  </si>
  <si>
    <t>-578610597</t>
  </si>
  <si>
    <t>189/5</t>
  </si>
  <si>
    <t>37,8*0,2 'Přepočtené koeficientem množství</t>
  </si>
  <si>
    <t>42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</si>
  <si>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</si>
  <si>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</si>
  <si>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-1965420333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</si>
  <si>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</si>
  <si>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43</t>
  </si>
  <si>
    <t>592451200</t>
  </si>
  <si>
    <t>dlažba skladebná betonová slepecká 20x10x6 cm barevná</t>
  </si>
  <si>
    <t>1489109053</t>
  </si>
  <si>
    <t>P</t>
  </si>
  <si>
    <t>Poznámka k položce:_x000d_
spotřeba: 50 kus/m2</t>
  </si>
  <si>
    <t>19,5*1,05</t>
  </si>
  <si>
    <t>44</t>
  </si>
  <si>
    <t>59245018</t>
  </si>
  <si>
    <t>dlažba skladebná betonová 20x10x6 cm přírodní</t>
  </si>
  <si>
    <t>1430221968</t>
  </si>
  <si>
    <t>284*1,05</t>
  </si>
  <si>
    <t>45</t>
  </si>
  <si>
    <t>59245008</t>
  </si>
  <si>
    <t>dlažba skladebná betonová 20 x 10 x 6 cm barevná</t>
  </si>
  <si>
    <t>1306172717</t>
  </si>
  <si>
    <t>"kontrastní pás"17*1,05</t>
  </si>
  <si>
    <t>46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</si>
  <si>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</si>
  <si>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</si>
  <si>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-2101322872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</si>
  <si>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</si>
  <si>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"vjezd reliéfní"3,8</t>
  </si>
  <si>
    <t>"dělení parkovacích stání"20*4,5*0,1</t>
  </si>
  <si>
    <t>47</t>
  </si>
  <si>
    <t>592450990</t>
  </si>
  <si>
    <t xml:space="preserve">dlažba  skladebná betonová pro komunikace 20x10x8 cm antracit</t>
  </si>
  <si>
    <t>1705043635</t>
  </si>
  <si>
    <t>34*1,05</t>
  </si>
  <si>
    <t>48</t>
  </si>
  <si>
    <t>59245020</t>
  </si>
  <si>
    <t>dlažba skladebná betonová 20x10x8 cm přírodní</t>
  </si>
  <si>
    <t>-1583654514</t>
  </si>
  <si>
    <t>"parkování komunikace"159*1,05</t>
  </si>
  <si>
    <t>49</t>
  </si>
  <si>
    <t>4400841944</t>
  </si>
  <si>
    <t>Betonová dlažba BEST KLASIKO, pro nevidomé, Červená, výška 80 mm</t>
  </si>
  <si>
    <t>-993906346</t>
  </si>
  <si>
    <t>"vjezd reliéfní"3,8*1,05</t>
  </si>
  <si>
    <t>50</t>
  </si>
  <si>
    <t>596412210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</si>
  <si>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</si>
  <si>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855108834</t>
  </si>
  <si>
    <t xml:space="preserve">Poznámka k souboru cen:_x000d_
1. V cenách jsou započteny i náklady na dodávku hmot pro lože a materiálu na výplň spár._x000d_
2. V cenách nejsou započteny náklady na: _x000d_
a) dodávku vegetačních dlaždic, které se oceňují ve specifikaci; ztratné lze dohodnout u plochy do 100 m2 ve výši 3 %, přes 100 do 300 m2 ve výši 2 % a přes 300 m2 ve výši 1 %,_x000d_
b) dodávku výplně ve vegetačních dlaždicích, které se oceňují ve specifikaci,_x000d_
c) založení trávníku. Tyto náklady se oceňují cenami souboru cen 180 40-51 části A02 Katalogu 823-1 Plochy a úprava území._x000d_
3. Část lože přesahující tloušťku 50 mm se oceňuje cenami souboru cen 451 ..-9 Příplatek za každých dalších 10 mm tloušťky podkladu nebo lože._x000d_
</t>
  </si>
  <si>
    <t>51</t>
  </si>
  <si>
    <t>R8008</t>
  </si>
  <si>
    <t>bentonová zámková vegetační dlažba 12/27/8</t>
  </si>
  <si>
    <t>1533506294</t>
  </si>
  <si>
    <t>228*1,02</t>
  </si>
  <si>
    <t>Trubní vedení</t>
  </si>
  <si>
    <t>52</t>
  </si>
  <si>
    <t>871353121</t>
  </si>
  <si>
    <t>Montáž kanalizačního potrubí z plastů z tvrdého PVC těsněných gumovým kroužkem v otevřeném výkopu ve sklonu do 20 % DN 200</t>
  </si>
  <si>
    <t>712801929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</si>
  <si>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</si>
  <si>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"přípojky UV"38</t>
  </si>
  <si>
    <t>53</t>
  </si>
  <si>
    <t>286112450</t>
  </si>
  <si>
    <t xml:space="preserve">trubky z polyvinylchloridu kanalizace domovní a uliční (PVC) trubka s hrdlem  SN4 200x4,9x2M  koex</t>
  </si>
  <si>
    <t>2041240896</t>
  </si>
  <si>
    <t>"dle montáže"38/2</t>
  </si>
  <si>
    <t>54</t>
  </si>
  <si>
    <t>877355211</t>
  </si>
  <si>
    <t>Montáž tvarovek na kanalizačním potrubí z trub z plastu z tvrdého PVC nebo z polypropylenu v otevřeném výkopu jednoosých DN 200</t>
  </si>
  <si>
    <t>289173687</t>
  </si>
  <si>
    <t xml:space="preserve">Poznámka k souboru cen:_x000d_
1. V cenách nejsou započteny náklady na dodání tvarovek. Tvarovky se oceňují ve ve specifikaci._x000d_
</t>
  </si>
  <si>
    <t>"napojení vpustí"2*4</t>
  </si>
  <si>
    <t>55</t>
  </si>
  <si>
    <t>R2</t>
  </si>
  <si>
    <t>Tvarovky PVC SN8 k napojení ul. vpustí</t>
  </si>
  <si>
    <t>-845197868</t>
  </si>
  <si>
    <t>"dle montáže tvarovek"8</t>
  </si>
  <si>
    <t>56</t>
  </si>
  <si>
    <t>895941111R</t>
  </si>
  <si>
    <t xml:space="preserve">Zřízení vpusti kanalizační uliční z betonových dílců typ UV-50 normální </t>
  </si>
  <si>
    <t>-900503107</t>
  </si>
  <si>
    <t>57</t>
  </si>
  <si>
    <t>R3</t>
  </si>
  <si>
    <t>Litinová mříž 500x500 tř. D400 + rám + kalový koš</t>
  </si>
  <si>
    <t>kompl</t>
  </si>
  <si>
    <t>-324613727</t>
  </si>
  <si>
    <t>58</t>
  </si>
  <si>
    <t>R5</t>
  </si>
  <si>
    <t>Kompletní betonové dílce uliční vpusti</t>
  </si>
  <si>
    <t>-1103090904</t>
  </si>
  <si>
    <t>59</t>
  </si>
  <si>
    <t>899331111</t>
  </si>
  <si>
    <t>Výšková úprava uličního vstupu nebo vpusti do 200 mm zvýšením poklopu</t>
  </si>
  <si>
    <t>112661313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</si>
  <si>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</si>
  <si>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Ostatní konstrukce a práce, bourání</t>
  </si>
  <si>
    <t>60</t>
  </si>
  <si>
    <t>911111111</t>
  </si>
  <si>
    <t>Montáž zábradlí ocelového zabetonovaného</t>
  </si>
  <si>
    <t>2125330558</t>
  </si>
  <si>
    <t xml:space="preserve">Poznámka k souboru cen:_x000d_
1. Zábradlí je kotveno po 2 m._x000d_
2. V ceně jsou započteny i náklady na:_x000d_
a) vykopání jamek pro sloupky s odhozením výkopku na hromadu nebo naložením na dopravní prostředek i náklady na betonový základ;_x000d_
b) u ceny 911 11-1111 betonový základ;_x000d_
c) u ceny 911 12-1111 vruty._x000d_
3. V cenách nejsou započteny náklady na:_x000d_
a) dodání zábradlí (dílů zábradlí), tyto se oceňují ve specifikaci;_x000d_
b) nátěry zábradlí, tyto se oceňují jako práce PSV příslušnými cenami katalogu 800-783 Nátěry;_x000d_
c) zřízení betonového podkladu u položky 911 12-1111._x000d_
</t>
  </si>
  <si>
    <t>"dle přílohy C.1.2 Situace stavby a C.1.4 Vzorový příčný řez"</t>
  </si>
  <si>
    <t>"zábradlí"4+23</t>
  </si>
  <si>
    <t>61</t>
  </si>
  <si>
    <t>7007</t>
  </si>
  <si>
    <t>Zábradlí ocelové silniční třímadlové</t>
  </si>
  <si>
    <t>-252538014</t>
  </si>
  <si>
    <t>62</t>
  </si>
  <si>
    <t>914111111</t>
  </si>
  <si>
    <t>Montáž svislé dopravní značky základní velikosti do 1 m2 objímkami na sloupky nebo konzoly</t>
  </si>
  <si>
    <t>-1427521996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</si>
  <si>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</si>
  <si>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"IP11a+E13"1</t>
  </si>
  <si>
    <t>"P6"1</t>
  </si>
  <si>
    <t>"B2"1</t>
  </si>
  <si>
    <t>"IJ4a"1</t>
  </si>
  <si>
    <t>"IP4b+IP11a"1</t>
  </si>
  <si>
    <t>63</t>
  </si>
  <si>
    <t>40445480</t>
  </si>
  <si>
    <t>značka dopravní svislá retroreflexní fólie tř 1 FeZn prolis 500x700mm</t>
  </si>
  <si>
    <t>1078906963</t>
  </si>
  <si>
    <t>"IP11a"2</t>
  </si>
  <si>
    <t>"IP4b"1</t>
  </si>
  <si>
    <t>64</t>
  </si>
  <si>
    <t>40445492</t>
  </si>
  <si>
    <t>značka dopravní svislá retroreflexní fólie tř 1 FeZn prolis 500x300mm</t>
  </si>
  <si>
    <t>1282598158</t>
  </si>
  <si>
    <t>"E13"1</t>
  </si>
  <si>
    <t>65</t>
  </si>
  <si>
    <t>40445478</t>
  </si>
  <si>
    <t>značka dopravní svislá retroreflexní fólie tř 1 FeZn prolis D 700mm</t>
  </si>
  <si>
    <t>-1792691640</t>
  </si>
  <si>
    <t>66</t>
  </si>
  <si>
    <t>914511112</t>
  </si>
  <si>
    <t>Montáž sloupku dopravních značek délky do 3,5 m do hliníkové patky</t>
  </si>
  <si>
    <t>-169683670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</si>
  <si>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</si>
  <si>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67</t>
  </si>
  <si>
    <t>40445225</t>
  </si>
  <si>
    <t>sloupek Zn pro dopravní značku D 60mm v 350mm</t>
  </si>
  <si>
    <t>-847308962</t>
  </si>
  <si>
    <t>68</t>
  </si>
  <si>
    <t>915111112</t>
  </si>
  <si>
    <t>Vodorovné dopravní značení stříkané barvou dělící čára šířky 125 mm souvislá bílá retroreflexní</t>
  </si>
  <si>
    <t>1244814930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</si>
  <si>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</si>
  <si>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"V10b 0,125"26*5+68*5+72*5+13*2+18*5+180+180+76</t>
  </si>
  <si>
    <t>69</t>
  </si>
  <si>
    <t>915121112</t>
  </si>
  <si>
    <t>Vodorovné dopravní značení stříkané barvou vodící čára bílá šířky 250 mm souvislá retroreflexní</t>
  </si>
  <si>
    <t>342689918</t>
  </si>
  <si>
    <t>"V4 0,25"57+18+19+185+22+59+47</t>
  </si>
  <si>
    <t>70</t>
  </si>
  <si>
    <t>915121122</t>
  </si>
  <si>
    <t>Vodorovné dopravní značení stříkané barvou vodící čára bílá šířky 250 mm přerušovaná retroreflexní</t>
  </si>
  <si>
    <t>-1723002710</t>
  </si>
  <si>
    <t>"V2b 0,25/1,5/1,5"10+8</t>
  </si>
  <si>
    <t>"V2b 0,25/0,5/0,5"14+5</t>
  </si>
  <si>
    <t>71</t>
  </si>
  <si>
    <t>915131112</t>
  </si>
  <si>
    <t>Vodorovné dopravní značení stříkané barvou přechody pro chodce, šipky, symboly bílé retroreflexní</t>
  </si>
  <si>
    <t>-140941361</t>
  </si>
  <si>
    <t>"šipky"0,9*10</t>
  </si>
  <si>
    <t>"V11a BUS"4*3</t>
  </si>
  <si>
    <t>72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</si>
  <si>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</si>
  <si>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</si>
  <si>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-1395893168</t>
  </si>
  <si>
    <t xml:space="preserve">Poznámka k souboru cen:_x000d_
1. V cenách nejsou započteny náklady na:_x000d_
a) příp. nutné zemní práce, které se oceňují cenami katalogu 800-1 Zemní práce,_x000d_
b) příp. nutné bourání (rozebrání) vozovky, které se oceňuje cenami části B 01 tohoto katalogu,_x000d_
c) vyplnění spár mezi krytem vozovky a vodicím proužkem, které se oceňuje cenami souboru cen 599 . 4-11 Vyplnění spár mezi silničními dílci,_x000d_
d) dodání prefabrikovaných desek, které se oceňuje ve specifikaci._x000d_
</t>
  </si>
  <si>
    <t>"V.P."328</t>
  </si>
  <si>
    <t>73</t>
  </si>
  <si>
    <t>592185640</t>
  </si>
  <si>
    <t>krajníky a dílce pro horizontální značky betonové a železobetonové krajník silniční 50 x 25 x 8</t>
  </si>
  <si>
    <t>-375928663</t>
  </si>
  <si>
    <t>328/0,5*1,02</t>
  </si>
  <si>
    <t>74</t>
  </si>
  <si>
    <t>915611111</t>
  </si>
  <si>
    <t>Předznačení pro vodorovné značení stříkané barvou nebo prováděné z nátěrových hmot liniové dělicí čáry, vodicí proužky</t>
  </si>
  <si>
    <t>-1274056229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</si>
  <si>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</si>
  <si>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75</t>
  </si>
  <si>
    <t>915621111</t>
  </si>
  <si>
    <t>Předznačení pro vodorovné značení stříkané barvou nebo prováděné z nátěrových hmot plošné šipky, symboly, nápisy</t>
  </si>
  <si>
    <t>-631875975</t>
  </si>
  <si>
    <t>76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</si>
  <si>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</si>
  <si>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</si>
  <si>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1242481017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</si>
  <si>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</si>
  <si>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"obrubníky 15/25"3+22+15+17+15+57+7</t>
  </si>
  <si>
    <t>"obrubníky náběhy 15-25/25 L+P"12</t>
  </si>
  <si>
    <t>"obrubníky 15/15"2+3+3+4,5+195+6+8+6+5</t>
  </si>
  <si>
    <t>"obrubníky 10/25"8+30+29</t>
  </si>
  <si>
    <t>77</t>
  </si>
  <si>
    <t>592174650</t>
  </si>
  <si>
    <t>obrubník betonový silniční vibrolisovaný 100x15x25 cm</t>
  </si>
  <si>
    <t>606736870</t>
  </si>
  <si>
    <t>136*1,05</t>
  </si>
  <si>
    <t>78</t>
  </si>
  <si>
    <t>59217017</t>
  </si>
  <si>
    <t>obrubník betonový chodníkový 100x10x25 cm</t>
  </si>
  <si>
    <t>-1593304737</t>
  </si>
  <si>
    <t>67*1,05</t>
  </si>
  <si>
    <t>79</t>
  </si>
  <si>
    <t>592174690</t>
  </si>
  <si>
    <t>obrubník betonový silniční přechodový L + P vibrolisovaný 100x15x15-25 cm</t>
  </si>
  <si>
    <t>-2099982376</t>
  </si>
  <si>
    <t>80</t>
  </si>
  <si>
    <t>59217029</t>
  </si>
  <si>
    <t>obrubník betonový silniční nájezdový 100x15x15 cm</t>
  </si>
  <si>
    <t>2004227118</t>
  </si>
  <si>
    <t>232,5*1,02</t>
  </si>
  <si>
    <t>81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</si>
  <si>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</si>
  <si>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</si>
  <si>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-493342532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</si>
  <si>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</si>
  <si>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"obrubníky 5/20"89+20+15</t>
  </si>
  <si>
    <t>82</t>
  </si>
  <si>
    <t>592173030</t>
  </si>
  <si>
    <t xml:space="preserve">obrubník betonový zahradní přírodní šedá  50x5x20 cm</t>
  </si>
  <si>
    <t>-525602083</t>
  </si>
  <si>
    <t>"obrubníky 5/20"(89+20+15)/0,5*1,02</t>
  </si>
  <si>
    <t>83</t>
  </si>
  <si>
    <t>916431111</t>
  </si>
  <si>
    <t>Osazení betonového bezbariérového obrubníku s ložem betonovým tl. 150 mm úložná šířka do 400 mm</t>
  </si>
  <si>
    <t>-461619425</t>
  </si>
  <si>
    <t xml:space="preserve">Poznámka k souboru cen:_x000d_
1. Cenu lze použít pro osazení přímých i náběhových bezbariérových obrubníků._x000d_
2. V cenách nejsou započteny náklady na dodání obrubníků, tyto se oceňují ve specifikaci._x000d_
</t>
  </si>
  <si>
    <t>"nástupní hrana 400/370"55</t>
  </si>
  <si>
    <t>"náběh 400/310-370 L+P"1+1</t>
  </si>
  <si>
    <t>"náběh 400/H25-310 L+P"1+1</t>
  </si>
  <si>
    <t>84</t>
  </si>
  <si>
    <t>592175400R</t>
  </si>
  <si>
    <t>obrubník bezbariérový betonový přímý 40x37x100 cm šedý</t>
  </si>
  <si>
    <t>-1277081703</t>
  </si>
  <si>
    <t>85</t>
  </si>
  <si>
    <t>592175410</t>
  </si>
  <si>
    <t>obrubník bezbariérový betonový náběhový pravý 40x37-31x100 cm šedý</t>
  </si>
  <si>
    <t>2135363156</t>
  </si>
  <si>
    <t>86</t>
  </si>
  <si>
    <t>592175420</t>
  </si>
  <si>
    <t>obrubník bezbariérový betonový náběhový levý 40x31-37x100 cm šedý</t>
  </si>
  <si>
    <t>972555006</t>
  </si>
  <si>
    <t>87</t>
  </si>
  <si>
    <t>592175330</t>
  </si>
  <si>
    <t>obrubník bezbariérový betonový náběhový pravý 40x31-25x100 cm šedý</t>
  </si>
  <si>
    <t>1801034973</t>
  </si>
  <si>
    <t>88</t>
  </si>
  <si>
    <t>592175340</t>
  </si>
  <si>
    <t>obrubník bezbariérový betonový náběhový levý 40x25-31x100 cm šedý</t>
  </si>
  <si>
    <t>-1249317310</t>
  </si>
  <si>
    <t>89</t>
  </si>
  <si>
    <t>916991121</t>
  </si>
  <si>
    <t>Lože pod obrubníky, krajníky nebo obruby z dlažebních kostek z betonu prostého tř. C 16/20</t>
  </si>
  <si>
    <t>-348105705</t>
  </si>
  <si>
    <t>"dle výměr obrub"</t>
  </si>
  <si>
    <t>"silniční"447,5*0,35*0,05</t>
  </si>
  <si>
    <t>"krajníky"328*0,4*0,05</t>
  </si>
  <si>
    <t>"chodníkový"124*0,25*0,05</t>
  </si>
  <si>
    <t>"BUS obruby"59*0,6*0,05</t>
  </si>
  <si>
    <t>90</t>
  </si>
  <si>
    <t>919112213</t>
  </si>
  <si>
    <t>Řezání dilatačních spár v živičném krytu vytvoření komůrky pro těsnící zálivku šířky 10 mm, hloubky 25 mm</t>
  </si>
  <si>
    <t>537349103</t>
  </si>
  <si>
    <t xml:space="preserve">Poznámka k souboru cen:_x000d_
1. V cenách jsou započteny i náklady na vyčištění spár po řezání._x000d_
</t>
  </si>
  <si>
    <t>"řezání spáry"126+196+7+16+201+134+7+6+16+13+8+145+12</t>
  </si>
  <si>
    <t>91</t>
  </si>
  <si>
    <t>919121112</t>
  </si>
  <si>
    <t>Utěsnění dilatačních spár zálivkou za studena v cementobetonovém nebo živičném krytu včetně adhezního nátěru s těsnicím profilem pod zálivkou, pro komůrky šířky 10 mm, hloubky 25 mm</t>
  </si>
  <si>
    <t>-1302118156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</si>
  <si>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</si>
  <si>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119</t>
  </si>
  <si>
    <t>919735112</t>
  </si>
  <si>
    <t>Řezání stávajícího živičného krytu nebo podkladu hloubky přes 50 do 100 mm</t>
  </si>
  <si>
    <t>-2036033432</t>
  </si>
  <si>
    <t xml:space="preserve">Poznámka k souboru cen:_x000d_
1. V cenách jsou započteny i náklady na spotřebu vody._x000d_
</t>
  </si>
  <si>
    <t>129</t>
  </si>
  <si>
    <t>936104211</t>
  </si>
  <si>
    <t>Montáž odpadkového koše do betonové patky</t>
  </si>
  <si>
    <t>1385361532</t>
  </si>
  <si>
    <t xml:space="preserve">Poznámka k souboru cen:_x000d_
1. V ceně-4211 jsou započteny i náklady na zemní práce._x000d_
2. V cenách -4212 a -4213 jsou započteny i náklady na upevňovací materiál._x000d_
3. V cenách nejsou započteny náklady na dodání odpadkového koše, tyto se oceňují ve specifikaci._x000d_
</t>
  </si>
  <si>
    <t>130</t>
  </si>
  <si>
    <t>74910121</t>
  </si>
  <si>
    <t>koš odpadkový plastový (možnost upevnění), výška 81,1 cm, ovál šířka 48 cm, obsah 50 l</t>
  </si>
  <si>
    <t>1425079136</t>
  </si>
  <si>
    <t>120</t>
  </si>
  <si>
    <t>966071711</t>
  </si>
  <si>
    <t>Bourání plotových sloupků a vzpěr ocelových trubkových nebo profilovaných výšky do 2,50 m zabetonovaných</t>
  </si>
  <si>
    <t>1982482229</t>
  </si>
  <si>
    <t>"odstranění plotu"46/2</t>
  </si>
  <si>
    <t>121</t>
  </si>
  <si>
    <t>966071821</t>
  </si>
  <si>
    <t>Rozebrání oplocení z pletiva drátěného se čtvercovými oky, výšky do 1,6 m</t>
  </si>
  <si>
    <t>287033572</t>
  </si>
  <si>
    <t xml:space="preserve">Poznámka k souboru cen:_x000d_
1. V cenách nejsou započteny náklady na demontáž sloupků._x000d_
</t>
  </si>
  <si>
    <t>"drátěný plot výšky 1,5m"46</t>
  </si>
  <si>
    <t>92</t>
  </si>
  <si>
    <t>9999</t>
  </si>
  <si>
    <t>Demontáž stávajícího přístřešku BUS zastávky včetně odvozu na skládku</t>
  </si>
  <si>
    <t>sada</t>
  </si>
  <si>
    <t>-1968612032</t>
  </si>
  <si>
    <t>131</t>
  </si>
  <si>
    <t>99999</t>
  </si>
  <si>
    <t>Dodávka a montáž přístřešku BUS</t>
  </si>
  <si>
    <t>-1413693296</t>
  </si>
  <si>
    <t>997</t>
  </si>
  <si>
    <t>Přesun sutě</t>
  </si>
  <si>
    <t>93</t>
  </si>
  <si>
    <t>997221551</t>
  </si>
  <si>
    <t>Vodorovná doprava suti bez naložení, ale se složením a s hrubým urovnáním ze sypkých materiálů, na vzdálenost do 1 km</t>
  </si>
  <si>
    <t>-1865083888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</si>
  <si>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</si>
  <si>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"beton"74,52+69,085</t>
  </si>
  <si>
    <t xml:space="preserve">"stávající betonová suť na pozemku"20 </t>
  </si>
  <si>
    <t>"zdivo elektrické skříně"2,025</t>
  </si>
  <si>
    <t>"živice"85,632</t>
  </si>
  <si>
    <t>94</t>
  </si>
  <si>
    <t>997221559</t>
  </si>
  <si>
    <t>Vodorovná doprava suti bez naložení, ale se složením a s hrubým urovnáním Příplatek k ceně za každý další i započatý 1 km přes 1 km</t>
  </si>
  <si>
    <t>492339549</t>
  </si>
  <si>
    <t>"na skládku do 16km"251,262*15</t>
  </si>
  <si>
    <t>123</t>
  </si>
  <si>
    <t>997221571</t>
  </si>
  <si>
    <t>Vodorovná doprava vybouraných hmot bez naložení, ale se složením a s hrubým urovnáním na vzdálenost do 1 km</t>
  </si>
  <si>
    <t>-1913222130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</si>
  <si>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</si>
  <si>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"odvoz dřeva"4*((3,14*0,2*0,2)*3*0,55)*0,5</t>
  </si>
  <si>
    <t>"odvoz dřeva"1*((3,14*0,23*0,23)*3*0,55)*0,5</t>
  </si>
  <si>
    <t>"odvoz dřeva"1*((3,14*0,25*0,25)*4*0,55)*0,5</t>
  </si>
  <si>
    <t>"odvoz dřeva"1*((3,14*0,26*0,26)*4*0,55)*0,5</t>
  </si>
  <si>
    <t>"odvoz dřeva"1*((3,14*0,28*0,28)*5*0,55)*0,5</t>
  </si>
  <si>
    <t>"odvoz dřeva"1*((3,14*0,3*0,3)*5*0,55)*0,5</t>
  </si>
  <si>
    <t>"odvoz dřeva"3*((3,14*0,4*0,4)*5*0,55)*0,5</t>
  </si>
  <si>
    <t>"odvoz dřeva"2*((3,14*0,58*0,58)*6*0,55)*0,5</t>
  </si>
  <si>
    <t>"odvoz dřeva"2*((3,14*0,6*0,6)*6*0,55)*0,5</t>
  </si>
  <si>
    <t>"odvoz dřeva"1*((3,14*0,62*0,62)*6*0,55)*0,5</t>
  </si>
  <si>
    <t>"odvoz dřeva"1*((3,14*0,63*0,63)*6*0,55)*0,5</t>
  </si>
  <si>
    <t>124</t>
  </si>
  <si>
    <t>997221579</t>
  </si>
  <si>
    <t>Vodorovná doprava vybouraných hmot bez naložení, ale se složením a s hrubým urovnáním na vzdálenost Příplatek k ceně za každý další i započatý 1 km přes 1 km</t>
  </si>
  <si>
    <t>1272994939</t>
  </si>
  <si>
    <t>"odvoz dřeva"15,063*15</t>
  </si>
  <si>
    <t>95</t>
  </si>
  <si>
    <t>997221611</t>
  </si>
  <si>
    <t>Nakládání na dopravní prostředky pro vodorovnou dopravu suti</t>
  </si>
  <si>
    <t>1781200308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</si>
  <si>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</si>
  <si>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96</t>
  </si>
  <si>
    <t>997221815</t>
  </si>
  <si>
    <t>Poplatek za uložení stavebního odpadu na skládce (skládkovné) z prostého betonu zatříděného do Katalogu odpadů pod kódem 170 101</t>
  </si>
  <si>
    <t>571385937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</si>
  <si>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</si>
  <si>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97</t>
  </si>
  <si>
    <t>997221845</t>
  </si>
  <si>
    <t>Poplatek za uložení stavebního odpadu na skládce (skládkovné) asfaltového bez obsahu dehtu zatříděného do Katalogu odpadů pod kódem 170 302</t>
  </si>
  <si>
    <t>1008310192</t>
  </si>
  <si>
    <t>122</t>
  </si>
  <si>
    <t>R88888</t>
  </si>
  <si>
    <t>Poplatek za uložení dřeva na skládku</t>
  </si>
  <si>
    <t>1498858066</t>
  </si>
  <si>
    <t>125</t>
  </si>
  <si>
    <t>R99999</t>
  </si>
  <si>
    <t>Poplatek za uložení mříží a rámů</t>
  </si>
  <si>
    <t>1549770865</t>
  </si>
  <si>
    <t>"mříže a rámy"0,1*6</t>
  </si>
  <si>
    <t>"el.skříň"0,05</t>
  </si>
  <si>
    <t>998</t>
  </si>
  <si>
    <t>Přesun hmot</t>
  </si>
  <si>
    <t>98</t>
  </si>
  <si>
    <t>998223011</t>
  </si>
  <si>
    <t>Přesun hmot pro pozemní komunikace s krytem dlážděným dopravní vzdálenost do 200 m jakékoliv délky objektu</t>
  </si>
  <si>
    <t>1956274697</t>
  </si>
  <si>
    <t>VRN</t>
  </si>
  <si>
    <t>Vedlejší rozpočtové náklady</t>
  </si>
  <si>
    <t>99</t>
  </si>
  <si>
    <t>0001</t>
  </si>
  <si>
    <t>Vytyčení inženýrských sítí</t>
  </si>
  <si>
    <t>-1552921800</t>
  </si>
  <si>
    <t>100</t>
  </si>
  <si>
    <t>0002</t>
  </si>
  <si>
    <t>Zařízení staveniště, provoz a odstranění</t>
  </si>
  <si>
    <t>282923295</t>
  </si>
  <si>
    <t>101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</si>
  <si>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</si>
  <si>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</si>
  <si>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799581562</t>
  </si>
  <si>
    <t>102</t>
  </si>
  <si>
    <t>0004</t>
  </si>
  <si>
    <t>Geodetické zaměření skutečného provedení stavby - výškopis, polohopis (3x tištěná dokumentace, 3xCD)</t>
  </si>
  <si>
    <t>1801370494</t>
  </si>
  <si>
    <t>103</t>
  </si>
  <si>
    <t>0005</t>
  </si>
  <si>
    <t>Kopané sondy pro ověření průběhu inženýrských sítí - ruční práce vč. zasypání sondy</t>
  </si>
  <si>
    <t>916403637</t>
  </si>
  <si>
    <t>104</t>
  </si>
  <si>
    <t>0006</t>
  </si>
  <si>
    <t>Zkoušení a kontrola prací zkušebnou zhotovitele:_x000d_
"statická zkouška únosnoti pláně 4ks"_x000d_
"statická zkouška na ochranné vrstvě 4ks"</t>
  </si>
  <si>
    <t>336695475</t>
  </si>
  <si>
    <t>118</t>
  </si>
  <si>
    <t>0007</t>
  </si>
  <si>
    <t>Vypracování dokumentace skutečného provedení stavby</t>
  </si>
  <si>
    <t>-292875453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</si>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</sst>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4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51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25.92" customHeight="1"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2"/>
    </row>
    <row r="27" s="1" customFormat="1" ht="6.96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2"/>
    </row>
    <row r="28" s="1" customForma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2"/>
    </row>
    <row r="29" s="2" customFormat="1" ht="14.4" customHeight="1">
      <c r="B29" s="46"/>
      <c r="C29" s="47"/>
      <c r="D29" s="33" t="s">
        <v>46</v>
      </c>
      <c r="E29" s="47"/>
      <c r="F29" s="33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2" customFormat="1" ht="14.4" customHeight="1">
      <c r="B30" s="46"/>
      <c r="C30" s="47"/>
      <c r="D30" s="47"/>
      <c r="E30" s="47"/>
      <c r="F30" s="33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2" customFormat="1" ht="14.4" customHeight="1">
      <c r="B31" s="46"/>
      <c r="C31" s="47"/>
      <c r="D31" s="47"/>
      <c r="E31" s="47"/>
      <c r="F31" s="33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2" customFormat="1" ht="14.4" customHeight="1">
      <c r="B32" s="46"/>
      <c r="C32" s="47"/>
      <c r="D32" s="47"/>
      <c r="E32" s="47"/>
      <c r="F32" s="33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2" customFormat="1" ht="14.4" customHeight="1">
      <c r="B33" s="46"/>
      <c r="C33" s="47"/>
      <c r="D33" s="47"/>
      <c r="E33" s="47"/>
      <c r="F33" s="33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</row>
    <row r="34" s="1" customFormat="1" ht="6.96" customHeight="1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</row>
    <row r="35" s="1" customFormat="1" ht="25.92" customHeight="1"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</row>
    <row r="42" s="1" customFormat="1" ht="24.96" customHeight="1">
      <c r="B42" s="39"/>
      <c r="C42" s="24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</row>
    <row r="44" s="3" customFormat="1" ht="12" customHeight="1">
      <c r="B44" s="63"/>
      <c r="C44" s="33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053/2018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</row>
    <row r="45" s="4" customFormat="1" ht="36.96" customHeight="1"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Parkoviště a zastávky BUS ul. Jaselská, Přelouč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</row>
    <row r="47" s="1" customFormat="1" ht="12" customHeight="1">
      <c r="B47" s="39"/>
      <c r="C47" s="33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ul. Jaselská u Kiekertu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3" t="s">
        <v>23</v>
      </c>
      <c r="AJ47" s="40"/>
      <c r="AK47" s="40"/>
      <c r="AL47" s="40"/>
      <c r="AM47" s="72" t="str">
        <f>IF(AN8= "","",AN8)</f>
        <v>18. 12. 2018</v>
      </c>
      <c r="AN47" s="72"/>
      <c r="AO47" s="40"/>
      <c r="AP47" s="40"/>
      <c r="AQ47" s="40"/>
      <c r="AR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</row>
    <row r="49" s="1" customFormat="1" ht="15.15" customHeight="1">
      <c r="B49" s="39"/>
      <c r="C49" s="33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Přelouč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3" t="s">
        <v>33</v>
      </c>
      <c r="AJ49" s="40"/>
      <c r="AK49" s="40"/>
      <c r="AL49" s="40"/>
      <c r="AM49" s="73" t="str">
        <f>IF(E17="","",E17)</f>
        <v>DI PROJEKT s.r.o.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</row>
    <row r="50" s="1" customFormat="1" ht="15.15" customHeight="1">
      <c r="B50" s="39"/>
      <c r="C50" s="33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3" t="s">
        <v>38</v>
      </c>
      <c r="AJ50" s="40"/>
      <c r="AK50" s="40"/>
      <c r="AL50" s="40"/>
      <c r="AM50" s="73" t="str">
        <f>IF(E20="","",E20)</f>
        <v>DI PROJET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="1" customFormat="1" ht="10.8" customHeight="1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</row>
    <row r="52" s="1" customFormat="1" ht="29.28" customHeight="1"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</row>
    <row r="53" s="1" customFormat="1" ht="10.8" customHeight="1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</row>
    <row r="54" s="5" customFormat="1" ht="32.4" customHeight="1"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6" customFormat="1" ht="27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'053-2018_1 - SO 101 PARKO...'!J30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'053-2018_1 - SO 101 PARKO...'!P88</f>
        <v>0</v>
      </c>
      <c r="AV55" s="120">
        <f>'053-2018_1 - SO 101 PARKO...'!J33</f>
        <v>0</v>
      </c>
      <c r="AW55" s="120">
        <f>'053-2018_1 - SO 101 PARKO...'!J34</f>
        <v>0</v>
      </c>
      <c r="AX55" s="120">
        <f>'053-2018_1 - SO 101 PARKO...'!J35</f>
        <v>0</v>
      </c>
      <c r="AY55" s="120">
        <f>'053-2018_1 - SO 101 PARKO...'!J36</f>
        <v>0</v>
      </c>
      <c r="AZ55" s="120">
        <f>'053-2018_1 - SO 101 PARKO...'!F33</f>
        <v>0</v>
      </c>
      <c r="BA55" s="120">
        <f>'053-2018_1 - SO 101 PARKO...'!F34</f>
        <v>0</v>
      </c>
      <c r="BB55" s="120">
        <f>'053-2018_1 - SO 101 PARKO...'!F35</f>
        <v>0</v>
      </c>
      <c r="BC55" s="120">
        <f>'053-2018_1 - SO 101 PARKO...'!F36</f>
        <v>0</v>
      </c>
      <c r="BD55" s="122">
        <f>'053-2018_1 - SO 101 PARKO...'!F37</f>
        <v>0</v>
      </c>
      <c r="BT55" s="123" t="s">
        <v>84</v>
      </c>
      <c r="BV55" s="123" t="s">
        <v>78</v>
      </c>
      <c r="BW55" s="123" t="s">
        <v>85</v>
      </c>
      <c r="BX55" s="123" t="s">
        <v>5</v>
      </c>
      <c r="CL55" s="123" t="s">
        <v>19</v>
      </c>
      <c r="CM55" s="123" t="s">
        <v>86</v>
      </c>
    </row>
    <row r="56" s="1" customFormat="1" ht="30" customHeight="1"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</row>
    <row r="57" s="1" customFormat="1" ht="6.96" customHeight="1"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</row>
  </sheetData>
  <sheetProtection sheet="1" formatColumns="0" formatRows="0" objects="1" scenarios="1" spinCount="100000" saltValue="ZSHTZlQQObAnXfrPecy+hLNIMBU+t9D8dubKiOOjtRkFGYbyfmjjrcs6iYoebmjZO+W4cakCFbgC2cmGUahTiA==" hashValue="4c8y+LOPkL0cHywFZogRcQAfRTVTtSdfX8+KEJ7l6sAdRQ0AtNQrV67y+cV0QEKnxI9nEBO3SXh3MwGIy0uuYw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53-2018_1 - SO 101 PARK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4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85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1"/>
      <c r="AT3" s="18" t="s">
        <v>86</v>
      </c>
    </row>
    <row r="4" ht="24.96" customHeight="1">
      <c r="B4" s="21"/>
      <c r="D4" s="128" t="s">
        <v>87</v>
      </c>
      <c r="L4" s="21"/>
      <c r="M4" s="129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0" t="s">
        <v>16</v>
      </c>
      <c r="L6" s="21"/>
    </row>
    <row r="7" ht="16.5" customHeight="1">
      <c r="B7" s="21"/>
      <c r="E7" s="131" t="str">
        <f>'Rekapitulace stavby'!K6</f>
        <v>Parkoviště a zastávky BUS ul. Jaselská, Přelouč</v>
      </c>
      <c r="F7" s="130"/>
      <c r="G7" s="130"/>
      <c r="H7" s="130"/>
      <c r="L7" s="21"/>
    </row>
    <row r="8" s="1" customFormat="1" ht="12" customHeight="1">
      <c r="B8" s="44"/>
      <c r="D8" s="130" t="s">
        <v>88</v>
      </c>
      <c r="I8" s="132"/>
      <c r="L8" s="44"/>
    </row>
    <row r="9" s="1" customFormat="1" ht="36.96" customHeight="1">
      <c r="B9" s="44"/>
      <c r="E9" s="133" t="s">
        <v>89</v>
      </c>
      <c r="F9" s="1"/>
      <c r="G9" s="1"/>
      <c r="H9" s="1"/>
      <c r="I9" s="132"/>
      <c r="L9" s="44"/>
    </row>
    <row r="10" s="1" customFormat="1">
      <c r="B10" s="44"/>
      <c r="I10" s="132"/>
      <c r="L10" s="44"/>
    </row>
    <row r="11" s="1" customFormat="1" ht="12" customHeight="1">
      <c r="B11" s="44"/>
      <c r="D11" s="130" t="s">
        <v>18</v>
      </c>
      <c r="F11" s="134" t="s">
        <v>19</v>
      </c>
      <c r="I11" s="135" t="s">
        <v>20</v>
      </c>
      <c r="J11" s="134" t="s">
        <v>19</v>
      </c>
      <c r="L11" s="44"/>
    </row>
    <row r="12" s="1" customFormat="1" ht="12" customHeight="1">
      <c r="B12" s="44"/>
      <c r="D12" s="130" t="s">
        <v>21</v>
      </c>
      <c r="F12" s="134" t="s">
        <v>90</v>
      </c>
      <c r="I12" s="135" t="s">
        <v>23</v>
      </c>
      <c r="J12" s="136" t="str">
        <f>'Rekapitulace stavby'!AN8</f>
        <v>18. 12. 2018</v>
      </c>
      <c r="L12" s="44"/>
    </row>
    <row r="13" s="1" customFormat="1" ht="10.8" customHeight="1">
      <c r="B13" s="44"/>
      <c r="I13" s="132"/>
      <c r="L13" s="44"/>
    </row>
    <row r="14" s="1" customFormat="1" ht="12" customHeight="1">
      <c r="B14" s="44"/>
      <c r="D14" s="130" t="s">
        <v>25</v>
      </c>
      <c r="I14" s="135" t="s">
        <v>26</v>
      </c>
      <c r="J14" s="134" t="s">
        <v>27</v>
      </c>
      <c r="L14" s="44"/>
    </row>
    <row r="15" s="1" customFormat="1" ht="18" customHeight="1">
      <c r="B15" s="44"/>
      <c r="E15" s="134" t="s">
        <v>28</v>
      </c>
      <c r="I15" s="135" t="s">
        <v>29</v>
      </c>
      <c r="J15" s="134" t="s">
        <v>30</v>
      </c>
      <c r="L15" s="44"/>
    </row>
    <row r="16" s="1" customFormat="1" ht="6.96" customHeight="1">
      <c r="B16" s="44"/>
      <c r="I16" s="132"/>
      <c r="L16" s="44"/>
    </row>
    <row r="17" s="1" customFormat="1" ht="12" customHeight="1">
      <c r="B17" s="44"/>
      <c r="D17" s="130" t="s">
        <v>31</v>
      </c>
      <c r="I17" s="135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4"/>
      <c r="G18" s="134"/>
      <c r="H18" s="134"/>
      <c r="I18" s="135" t="s">
        <v>29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2"/>
      <c r="L19" s="44"/>
    </row>
    <row r="20" s="1" customFormat="1" ht="12" customHeight="1">
      <c r="B20" s="44"/>
      <c r="D20" s="130" t="s">
        <v>33</v>
      </c>
      <c r="I20" s="135" t="s">
        <v>26</v>
      </c>
      <c r="J20" s="134" t="s">
        <v>34</v>
      </c>
      <c r="L20" s="44"/>
    </row>
    <row r="21" s="1" customFormat="1" ht="18" customHeight="1">
      <c r="B21" s="44"/>
      <c r="E21" s="134" t="s">
        <v>35</v>
      </c>
      <c r="I21" s="135" t="s">
        <v>29</v>
      </c>
      <c r="J21" s="134" t="s">
        <v>36</v>
      </c>
      <c r="L21" s="44"/>
    </row>
    <row r="22" s="1" customFormat="1" ht="6.96" customHeight="1">
      <c r="B22" s="44"/>
      <c r="I22" s="132"/>
      <c r="L22" s="44"/>
    </row>
    <row r="23" s="1" customFormat="1" ht="12" customHeight="1">
      <c r="B23" s="44"/>
      <c r="D23" s="130" t="s">
        <v>38</v>
      </c>
      <c r="I23" s="135" t="s">
        <v>26</v>
      </c>
      <c r="J23" s="134" t="s">
        <v>34</v>
      </c>
      <c r="L23" s="44"/>
    </row>
    <row r="24" s="1" customFormat="1" ht="18" customHeight="1">
      <c r="B24" s="44"/>
      <c r="E24" s="134" t="s">
        <v>39</v>
      </c>
      <c r="I24" s="135" t="s">
        <v>29</v>
      </c>
      <c r="J24" s="134" t="s">
        <v>36</v>
      </c>
      <c r="L24" s="44"/>
    </row>
    <row r="25" s="1" customFormat="1" ht="6.96" customHeight="1">
      <c r="B25" s="44"/>
      <c r="I25" s="132"/>
      <c r="L25" s="44"/>
    </row>
    <row r="26" s="1" customFormat="1" ht="12" customHeight="1">
      <c r="B26" s="44"/>
      <c r="D26" s="130" t="s">
        <v>40</v>
      </c>
      <c r="I26" s="132"/>
      <c r="L26" s="44"/>
    </row>
    <row r="27" s="7" customFormat="1" ht="16.5" customHeight="1">
      <c r="B27" s="137"/>
      <c r="E27" s="138" t="s">
        <v>19</v>
      </c>
      <c r="F27" s="138"/>
      <c r="G27" s="138"/>
      <c r="H27" s="138"/>
      <c r="I27" s="139"/>
      <c r="L27" s="137"/>
    </row>
    <row r="28" s="1" customFormat="1" ht="6.96" customHeight="1">
      <c r="B28" s="44"/>
      <c r="I28" s="132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0"/>
      <c r="J29" s="76"/>
      <c r="K29" s="76"/>
      <c r="L29" s="44"/>
    </row>
    <row r="30" s="1" customFormat="1" ht="25.44" customHeight="1">
      <c r="B30" s="44"/>
      <c r="D30" s="141" t="s">
        <v>42</v>
      </c>
      <c r="I30" s="132"/>
      <c r="J30" s="142">
        <f>ROUND(J88,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0"/>
      <c r="J31" s="76"/>
      <c r="K31" s="76"/>
      <c r="L31" s="44"/>
    </row>
    <row r="32" s="1" customFormat="1" ht="14.4" customHeight="1">
      <c r="B32" s="44"/>
      <c r="F32" s="143" t="s">
        <v>44</v>
      </c>
      <c r="I32" s="144" t="s">
        <v>43</v>
      </c>
      <c r="J32" s="143" t="s">
        <v>45</v>
      </c>
      <c r="L32" s="44"/>
    </row>
    <row r="33" s="1" customFormat="1" ht="14.4" customHeight="1">
      <c r="B33" s="44"/>
      <c r="D33" s="145" t="s">
        <v>46</v>
      </c>
      <c r="E33" s="130" t="s">
        <v>47</v>
      </c>
      <c r="F33" s="146">
        <f>ROUND((SUM(BE88:BE640)),  2)</f>
        <v>0</v>
      </c>
      <c r="I33" s="147">
        <v>0.20999999999999999</v>
      </c>
      <c r="J33" s="146">
        <f>ROUND(((SUM(BE88:BE640))*I33),  2)</f>
        <v>0</v>
      </c>
      <c r="L33" s="44"/>
    </row>
    <row r="34" s="1" customFormat="1" ht="14.4" customHeight="1">
      <c r="B34" s="44"/>
      <c r="E34" s="130" t="s">
        <v>48</v>
      </c>
      <c r="F34" s="146">
        <f>ROUND((SUM(BF88:BF640)),  2)</f>
        <v>0</v>
      </c>
      <c r="I34" s="147">
        <v>0.14999999999999999</v>
      </c>
      <c r="J34" s="146">
        <f>ROUND(((SUM(BF88:BF640))*I34),  2)</f>
        <v>0</v>
      </c>
      <c r="L34" s="44"/>
    </row>
    <row r="35" hidden="1" s="1" customFormat="1" ht="14.4" customHeight="1">
      <c r="B35" s="44"/>
      <c r="E35" s="130" t="s">
        <v>49</v>
      </c>
      <c r="F35" s="146">
        <f>ROUND((SUM(BG88:BG640)),  2)</f>
        <v>0</v>
      </c>
      <c r="I35" s="147">
        <v>0.20999999999999999</v>
      </c>
      <c r="J35" s="146">
        <f>0</f>
        <v>0</v>
      </c>
      <c r="L35" s="44"/>
    </row>
    <row r="36" hidden="1" s="1" customFormat="1" ht="14.4" customHeight="1">
      <c r="B36" s="44"/>
      <c r="E36" s="130" t="s">
        <v>50</v>
      </c>
      <c r="F36" s="146">
        <f>ROUND((SUM(BH88:BH640)),  2)</f>
        <v>0</v>
      </c>
      <c r="I36" s="147">
        <v>0.14999999999999999</v>
      </c>
      <c r="J36" s="146">
        <f>0</f>
        <v>0</v>
      </c>
      <c r="L36" s="44"/>
    </row>
    <row r="37" hidden="1" s="1" customFormat="1" ht="14.4" customHeight="1">
      <c r="B37" s="44"/>
      <c r="E37" s="130" t="s">
        <v>51</v>
      </c>
      <c r="F37" s="146">
        <f>ROUND((SUM(BI88:BI640)),  2)</f>
        <v>0</v>
      </c>
      <c r="I37" s="147">
        <v>0</v>
      </c>
      <c r="J37" s="146">
        <f>0</f>
        <v>0</v>
      </c>
      <c r="L37" s="44"/>
    </row>
    <row r="38" s="1" customFormat="1" ht="6.96" customHeight="1">
      <c r="B38" s="44"/>
      <c r="I38" s="132"/>
      <c r="L38" s="44"/>
    </row>
    <row r="39" s="1" customFormat="1" ht="25.44" customHeight="1">
      <c r="B39" s="44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3"/>
      <c r="J39" s="154">
        <f>SUM(J30:J37)</f>
        <v>0</v>
      </c>
      <c r="K39" s="155"/>
      <c r="L39" s="44"/>
    </row>
    <row r="40" s="1" customFormat="1" ht="14.4" customHeight="1">
      <c r="B40" s="156"/>
      <c r="C40" s="157"/>
      <c r="D40" s="157"/>
      <c r="E40" s="157"/>
      <c r="F40" s="157"/>
      <c r="G40" s="157"/>
      <c r="H40" s="157"/>
      <c r="I40" s="158"/>
      <c r="J40" s="157"/>
      <c r="K40" s="157"/>
      <c r="L40" s="44"/>
    </row>
    <row r="44" s="1" customFormat="1" ht="6.96" customHeight="1">
      <c r="B44" s="159"/>
      <c r="C44" s="160"/>
      <c r="D44" s="160"/>
      <c r="E44" s="160"/>
      <c r="F44" s="160"/>
      <c r="G44" s="160"/>
      <c r="H44" s="160"/>
      <c r="I44" s="161"/>
      <c r="J44" s="160"/>
      <c r="K44" s="160"/>
      <c r="L44" s="44"/>
    </row>
    <row r="45" s="1" customFormat="1" ht="24.96" customHeight="1">
      <c r="B45" s="39"/>
      <c r="C45" s="24" t="s">
        <v>91</v>
      </c>
      <c r="D45" s="40"/>
      <c r="E45" s="40"/>
      <c r="F45" s="40"/>
      <c r="G45" s="40"/>
      <c r="H45" s="40"/>
      <c r="I45" s="132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2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2"/>
      <c r="J47" s="40"/>
      <c r="K47" s="40"/>
      <c r="L47" s="44"/>
    </row>
    <row r="48" s="1" customFormat="1" ht="16.5" customHeight="1">
      <c r="B48" s="39"/>
      <c r="C48" s="40"/>
      <c r="D48" s="40"/>
      <c r="E48" s="162" t="str">
        <f>E7</f>
        <v>Parkoviště a zastávky BUS ul. Jaselská, Přelouč</v>
      </c>
      <c r="F48" s="33"/>
      <c r="G48" s="33"/>
      <c r="H48" s="33"/>
      <c r="I48" s="132"/>
      <c r="J48" s="40"/>
      <c r="K48" s="40"/>
      <c r="L48" s="44"/>
    </row>
    <row r="49" s="1" customFormat="1" ht="12" customHeight="1">
      <c r="B49" s="39"/>
      <c r="C49" s="33" t="s">
        <v>88</v>
      </c>
      <c r="D49" s="40"/>
      <c r="E49" s="40"/>
      <c r="F49" s="40"/>
      <c r="G49" s="40"/>
      <c r="H49" s="40"/>
      <c r="I49" s="132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>053/2018_1 - SO 101 PARKOVIŠTĚ A AUTOBUSOVÝ ZÁLIV</v>
      </c>
      <c r="F50" s="40"/>
      <c r="G50" s="40"/>
      <c r="H50" s="40"/>
      <c r="I50" s="132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2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>ul. Jaselská u BISS</v>
      </c>
      <c r="G52" s="40"/>
      <c r="H52" s="40"/>
      <c r="I52" s="135" t="s">
        <v>23</v>
      </c>
      <c r="J52" s="72" t="str">
        <f>IF(J12="","",J12)</f>
        <v>18. 12. 2018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2"/>
      <c r="J53" s="40"/>
      <c r="K53" s="40"/>
      <c r="L53" s="44"/>
    </row>
    <row r="54" s="1" customFormat="1" ht="15.15" customHeight="1">
      <c r="B54" s="39"/>
      <c r="C54" s="33" t="s">
        <v>25</v>
      </c>
      <c r="D54" s="40"/>
      <c r="E54" s="40"/>
      <c r="F54" s="28" t="str">
        <f>E15</f>
        <v>Město Přelouč</v>
      </c>
      <c r="G54" s="40"/>
      <c r="H54" s="40"/>
      <c r="I54" s="135" t="s">
        <v>33</v>
      </c>
      <c r="J54" s="37" t="str">
        <f>E21</f>
        <v>DI PROJEKT s.r.o.</v>
      </c>
      <c r="K54" s="40"/>
      <c r="L54" s="44"/>
    </row>
    <row r="55" s="1" customFormat="1" ht="15.15" customHeight="1">
      <c r="B55" s="39"/>
      <c r="C55" s="33" t="s">
        <v>31</v>
      </c>
      <c r="D55" s="40"/>
      <c r="E55" s="40"/>
      <c r="F55" s="28" t="str">
        <f>IF(E18="","",E18)</f>
        <v>Vyplň údaj</v>
      </c>
      <c r="G55" s="40"/>
      <c r="H55" s="40"/>
      <c r="I55" s="135" t="s">
        <v>38</v>
      </c>
      <c r="J55" s="37" t="str">
        <f>E24</f>
        <v>DI PROJET s.r.o.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2"/>
      <c r="J56" s="40"/>
      <c r="K56" s="40"/>
      <c r="L56" s="44"/>
    </row>
    <row r="57" s="1" customFormat="1" ht="29.28" customHeight="1">
      <c r="B57" s="39"/>
      <c r="C57" s="163" t="s">
        <v>92</v>
      </c>
      <c r="D57" s="164"/>
      <c r="E57" s="164"/>
      <c r="F57" s="164"/>
      <c r="G57" s="164"/>
      <c r="H57" s="164"/>
      <c r="I57" s="165"/>
      <c r="J57" s="166" t="s">
        <v>93</v>
      </c>
      <c r="K57" s="164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2"/>
      <c r="J58" s="40"/>
      <c r="K58" s="40"/>
      <c r="L58" s="44"/>
    </row>
    <row r="59" s="1" customFormat="1" ht="22.8" customHeight="1">
      <c r="B59" s="39"/>
      <c r="C59" s="167" t="s">
        <v>74</v>
      </c>
      <c r="D59" s="40"/>
      <c r="E59" s="40"/>
      <c r="F59" s="40"/>
      <c r="G59" s="40"/>
      <c r="H59" s="40"/>
      <c r="I59" s="132"/>
      <c r="J59" s="102">
        <f>J88</f>
        <v>0</v>
      </c>
      <c r="K59" s="40"/>
      <c r="L59" s="44"/>
      <c r="AU59" s="18" t="s">
        <v>94</v>
      </c>
    </row>
    <row r="60" s="8" customFormat="1" ht="24.96" customHeight="1">
      <c r="B60" s="168"/>
      <c r="C60" s="169"/>
      <c r="D60" s="170" t="s">
        <v>95</v>
      </c>
      <c r="E60" s="171"/>
      <c r="F60" s="171"/>
      <c r="G60" s="171"/>
      <c r="H60" s="171"/>
      <c r="I60" s="172"/>
      <c r="J60" s="173">
        <f>J89</f>
        <v>0</v>
      </c>
      <c r="K60" s="169"/>
      <c r="L60" s="174"/>
    </row>
    <row r="61" s="9" customFormat="1" ht="19.92" customHeight="1">
      <c r="B61" s="175"/>
      <c r="C61" s="176"/>
      <c r="D61" s="177" t="s">
        <v>96</v>
      </c>
      <c r="E61" s="178"/>
      <c r="F61" s="178"/>
      <c r="G61" s="178"/>
      <c r="H61" s="178"/>
      <c r="I61" s="179"/>
      <c r="J61" s="180">
        <f>J90</f>
        <v>0</v>
      </c>
      <c r="K61" s="176"/>
      <c r="L61" s="181"/>
    </row>
    <row r="62" s="9" customFormat="1" ht="19.92" customHeight="1">
      <c r="B62" s="175"/>
      <c r="C62" s="176"/>
      <c r="D62" s="177" t="s">
        <v>97</v>
      </c>
      <c r="E62" s="178"/>
      <c r="F62" s="178"/>
      <c r="G62" s="178"/>
      <c r="H62" s="178"/>
      <c r="I62" s="179"/>
      <c r="J62" s="180">
        <f>J296</f>
        <v>0</v>
      </c>
      <c r="K62" s="176"/>
      <c r="L62" s="181"/>
    </row>
    <row r="63" s="9" customFormat="1" ht="19.92" customHeight="1">
      <c r="B63" s="175"/>
      <c r="C63" s="176"/>
      <c r="D63" s="177" t="s">
        <v>98</v>
      </c>
      <c r="E63" s="178"/>
      <c r="F63" s="178"/>
      <c r="G63" s="178"/>
      <c r="H63" s="178"/>
      <c r="I63" s="179"/>
      <c r="J63" s="180">
        <f>J305</f>
        <v>0</v>
      </c>
      <c r="K63" s="176"/>
      <c r="L63" s="181"/>
    </row>
    <row r="64" s="9" customFormat="1" ht="19.92" customHeight="1">
      <c r="B64" s="175"/>
      <c r="C64" s="176"/>
      <c r="D64" s="177" t="s">
        <v>99</v>
      </c>
      <c r="E64" s="178"/>
      <c r="F64" s="178"/>
      <c r="G64" s="178"/>
      <c r="H64" s="178"/>
      <c r="I64" s="179"/>
      <c r="J64" s="180">
        <f>J413</f>
        <v>0</v>
      </c>
      <c r="K64" s="176"/>
      <c r="L64" s="181"/>
    </row>
    <row r="65" s="9" customFormat="1" ht="19.92" customHeight="1">
      <c r="B65" s="175"/>
      <c r="C65" s="176"/>
      <c r="D65" s="177" t="s">
        <v>100</v>
      </c>
      <c r="E65" s="178"/>
      <c r="F65" s="178"/>
      <c r="G65" s="178"/>
      <c r="H65" s="178"/>
      <c r="I65" s="179"/>
      <c r="J65" s="180">
        <f>J429</f>
        <v>0</v>
      </c>
      <c r="K65" s="176"/>
      <c r="L65" s="181"/>
    </row>
    <row r="66" s="9" customFormat="1" ht="19.92" customHeight="1">
      <c r="B66" s="175"/>
      <c r="C66" s="176"/>
      <c r="D66" s="177" t="s">
        <v>101</v>
      </c>
      <c r="E66" s="178"/>
      <c r="F66" s="178"/>
      <c r="G66" s="178"/>
      <c r="H66" s="178"/>
      <c r="I66" s="179"/>
      <c r="J66" s="180">
        <f>J583</f>
        <v>0</v>
      </c>
      <c r="K66" s="176"/>
      <c r="L66" s="181"/>
    </row>
    <row r="67" s="9" customFormat="1" ht="19.92" customHeight="1">
      <c r="B67" s="175"/>
      <c r="C67" s="176"/>
      <c r="D67" s="177" t="s">
        <v>102</v>
      </c>
      <c r="E67" s="178"/>
      <c r="F67" s="178"/>
      <c r="G67" s="178"/>
      <c r="H67" s="178"/>
      <c r="I67" s="179"/>
      <c r="J67" s="180">
        <f>J631</f>
        <v>0</v>
      </c>
      <c r="K67" s="176"/>
      <c r="L67" s="181"/>
    </row>
    <row r="68" s="8" customFormat="1" ht="24.96" customHeight="1">
      <c r="B68" s="168"/>
      <c r="C68" s="169"/>
      <c r="D68" s="170" t="s">
        <v>103</v>
      </c>
      <c r="E68" s="171"/>
      <c r="F68" s="171"/>
      <c r="G68" s="171"/>
      <c r="H68" s="171"/>
      <c r="I68" s="172"/>
      <c r="J68" s="173">
        <f>J633</f>
        <v>0</v>
      </c>
      <c r="K68" s="169"/>
      <c r="L68" s="174"/>
    </row>
    <row r="69" s="1" customFormat="1" ht="21.84" customHeight="1">
      <c r="B69" s="39"/>
      <c r="C69" s="40"/>
      <c r="D69" s="40"/>
      <c r="E69" s="40"/>
      <c r="F69" s="40"/>
      <c r="G69" s="40"/>
      <c r="H69" s="40"/>
      <c r="I69" s="132"/>
      <c r="J69" s="40"/>
      <c r="K69" s="40"/>
      <c r="L69" s="44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58"/>
      <c r="J70" s="60"/>
      <c r="K70" s="60"/>
      <c r="L70" s="44"/>
    </row>
    <row r="74" s="1" customFormat="1" ht="6.96" customHeight="1">
      <c r="B74" s="61"/>
      <c r="C74" s="62"/>
      <c r="D74" s="62"/>
      <c r="E74" s="62"/>
      <c r="F74" s="62"/>
      <c r="G74" s="62"/>
      <c r="H74" s="62"/>
      <c r="I74" s="161"/>
      <c r="J74" s="62"/>
      <c r="K74" s="62"/>
      <c r="L74" s="44"/>
    </row>
    <row r="75" s="1" customFormat="1" ht="24.96" customHeight="1">
      <c r="B75" s="39"/>
      <c r="C75" s="24" t="s">
        <v>104</v>
      </c>
      <c r="D75" s="40"/>
      <c r="E75" s="40"/>
      <c r="F75" s="40"/>
      <c r="G75" s="40"/>
      <c r="H75" s="40"/>
      <c r="I75" s="132"/>
      <c r="J75" s="40"/>
      <c r="K75" s="40"/>
      <c r="L75" s="44"/>
    </row>
    <row r="76" s="1" customFormat="1" ht="6.96" customHeight="1">
      <c r="B76" s="39"/>
      <c r="C76" s="40"/>
      <c r="D76" s="40"/>
      <c r="E76" s="40"/>
      <c r="F76" s="40"/>
      <c r="G76" s="40"/>
      <c r="H76" s="40"/>
      <c r="I76" s="132"/>
      <c r="J76" s="40"/>
      <c r="K76" s="40"/>
      <c r="L76" s="44"/>
    </row>
    <row r="77" s="1" customFormat="1" ht="12" customHeight="1">
      <c r="B77" s="39"/>
      <c r="C77" s="33" t="s">
        <v>16</v>
      </c>
      <c r="D77" s="40"/>
      <c r="E77" s="40"/>
      <c r="F77" s="40"/>
      <c r="G77" s="40"/>
      <c r="H77" s="40"/>
      <c r="I77" s="132"/>
      <c r="J77" s="40"/>
      <c r="K77" s="40"/>
      <c r="L77" s="44"/>
    </row>
    <row r="78" s="1" customFormat="1" ht="16.5" customHeight="1">
      <c r="B78" s="39"/>
      <c r="C78" s="40"/>
      <c r="D78" s="40"/>
      <c r="E78" s="162" t="str">
        <f>E7</f>
        <v>Parkoviště a zastávky BUS ul. Jaselská, Přelouč</v>
      </c>
      <c r="F78" s="33"/>
      <c r="G78" s="33"/>
      <c r="H78" s="33"/>
      <c r="I78" s="132"/>
      <c r="J78" s="40"/>
      <c r="K78" s="40"/>
      <c r="L78" s="44"/>
    </row>
    <row r="79" s="1" customFormat="1" ht="12" customHeight="1">
      <c r="B79" s="39"/>
      <c r="C79" s="33" t="s">
        <v>88</v>
      </c>
      <c r="D79" s="40"/>
      <c r="E79" s="40"/>
      <c r="F79" s="40"/>
      <c r="G79" s="40"/>
      <c r="H79" s="40"/>
      <c r="I79" s="132"/>
      <c r="J79" s="40"/>
      <c r="K79" s="40"/>
      <c r="L79" s="44"/>
    </row>
    <row r="80" s="1" customFormat="1" ht="16.5" customHeight="1">
      <c r="B80" s="39"/>
      <c r="C80" s="40"/>
      <c r="D80" s="40"/>
      <c r="E80" s="69" t="str">
        <f>E9</f>
        <v>053/2018_1 - SO 101 PARKOVIŠTĚ A AUTOBUSOVÝ ZÁLIV</v>
      </c>
      <c r="F80" s="40"/>
      <c r="G80" s="40"/>
      <c r="H80" s="40"/>
      <c r="I80" s="132"/>
      <c r="J80" s="40"/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32"/>
      <c r="J81" s="40"/>
      <c r="K81" s="40"/>
      <c r="L81" s="44"/>
    </row>
    <row r="82" s="1" customFormat="1" ht="12" customHeight="1">
      <c r="B82" s="39"/>
      <c r="C82" s="33" t="s">
        <v>21</v>
      </c>
      <c r="D82" s="40"/>
      <c r="E82" s="40"/>
      <c r="F82" s="28" t="str">
        <f>F12</f>
        <v>ul. Jaselská u BISS</v>
      </c>
      <c r="G82" s="40"/>
      <c r="H82" s="40"/>
      <c r="I82" s="135" t="s">
        <v>23</v>
      </c>
      <c r="J82" s="72" t="str">
        <f>IF(J12="","",J12)</f>
        <v>18. 12. 2018</v>
      </c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32"/>
      <c r="J83" s="40"/>
      <c r="K83" s="40"/>
      <c r="L83" s="44"/>
    </row>
    <row r="84" s="1" customFormat="1" ht="15.15" customHeight="1">
      <c r="B84" s="39"/>
      <c r="C84" s="33" t="s">
        <v>25</v>
      </c>
      <c r="D84" s="40"/>
      <c r="E84" s="40"/>
      <c r="F84" s="28" t="str">
        <f>E15</f>
        <v>Město Přelouč</v>
      </c>
      <c r="G84" s="40"/>
      <c r="H84" s="40"/>
      <c r="I84" s="135" t="s">
        <v>33</v>
      </c>
      <c r="J84" s="37" t="str">
        <f>E21</f>
        <v>DI PROJEKT s.r.o.</v>
      </c>
      <c r="K84" s="40"/>
      <c r="L84" s="44"/>
    </row>
    <row r="85" s="1" customFormat="1" ht="15.15" customHeight="1">
      <c r="B85" s="39"/>
      <c r="C85" s="33" t="s">
        <v>31</v>
      </c>
      <c r="D85" s="40"/>
      <c r="E85" s="40"/>
      <c r="F85" s="28" t="str">
        <f>IF(E18="","",E18)</f>
        <v>Vyplň údaj</v>
      </c>
      <c r="G85" s="40"/>
      <c r="H85" s="40"/>
      <c r="I85" s="135" t="s">
        <v>38</v>
      </c>
      <c r="J85" s="37" t="str">
        <f>E24</f>
        <v>DI PROJET s.r.o.</v>
      </c>
      <c r="K85" s="40"/>
      <c r="L85" s="44"/>
    </row>
    <row r="86" s="1" customFormat="1" ht="10.32" customHeight="1">
      <c r="B86" s="39"/>
      <c r="C86" s="40"/>
      <c r="D86" s="40"/>
      <c r="E86" s="40"/>
      <c r="F86" s="40"/>
      <c r="G86" s="40"/>
      <c r="H86" s="40"/>
      <c r="I86" s="132"/>
      <c r="J86" s="40"/>
      <c r="K86" s="40"/>
      <c r="L86" s="44"/>
    </row>
    <row r="87" s="10" customFormat="1" ht="29.28" customHeight="1">
      <c r="B87" s="182"/>
      <c r="C87" s="183" t="s">
        <v>105</v>
      </c>
      <c r="D87" s="184" t="s">
        <v>61</v>
      </c>
      <c r="E87" s="184" t="s">
        <v>57</v>
      </c>
      <c r="F87" s="184" t="s">
        <v>58</v>
      </c>
      <c r="G87" s="184" t="s">
        <v>106</v>
      </c>
      <c r="H87" s="184" t="s">
        <v>107</v>
      </c>
      <c r="I87" s="185" t="s">
        <v>108</v>
      </c>
      <c r="J87" s="184" t="s">
        <v>93</v>
      </c>
      <c r="K87" s="186" t="s">
        <v>109</v>
      </c>
      <c r="L87" s="187"/>
      <c r="M87" s="92" t="s">
        <v>19</v>
      </c>
      <c r="N87" s="93" t="s">
        <v>46</v>
      </c>
      <c r="O87" s="93" t="s">
        <v>110</v>
      </c>
      <c r="P87" s="93" t="s">
        <v>111</v>
      </c>
      <c r="Q87" s="93" t="s">
        <v>112</v>
      </c>
      <c r="R87" s="93" t="s">
        <v>113</v>
      </c>
      <c r="S87" s="93" t="s">
        <v>114</v>
      </c>
      <c r="T87" s="94" t="s">
        <v>115</v>
      </c>
    </row>
    <row r="88" s="1" customFormat="1" ht="22.8" customHeight="1">
      <c r="B88" s="39"/>
      <c r="C88" s="99" t="s">
        <v>116</v>
      </c>
      <c r="D88" s="40"/>
      <c r="E88" s="40"/>
      <c r="F88" s="40"/>
      <c r="G88" s="40"/>
      <c r="H88" s="40"/>
      <c r="I88" s="132"/>
      <c r="J88" s="188">
        <f>BK88</f>
        <v>0</v>
      </c>
      <c r="K88" s="40"/>
      <c r="L88" s="44"/>
      <c r="M88" s="95"/>
      <c r="N88" s="96"/>
      <c r="O88" s="96"/>
      <c r="P88" s="189">
        <f>P89+P633</f>
        <v>0</v>
      </c>
      <c r="Q88" s="96"/>
      <c r="R88" s="189">
        <f>R89+R633</f>
        <v>520.52836575100002</v>
      </c>
      <c r="S88" s="96"/>
      <c r="T88" s="190">
        <f>T89+T633</f>
        <v>318.49617999999998</v>
      </c>
      <c r="AT88" s="18" t="s">
        <v>75</v>
      </c>
      <c r="AU88" s="18" t="s">
        <v>94</v>
      </c>
      <c r="BK88" s="191">
        <f>BK89+BK633</f>
        <v>0</v>
      </c>
    </row>
    <row r="89" s="11" customFormat="1" ht="25.92" customHeight="1">
      <c r="B89" s="192"/>
      <c r="C89" s="193"/>
      <c r="D89" s="194" t="s">
        <v>75</v>
      </c>
      <c r="E89" s="195" t="s">
        <v>117</v>
      </c>
      <c r="F89" s="195" t="s">
        <v>118</v>
      </c>
      <c r="G89" s="193"/>
      <c r="H89" s="193"/>
      <c r="I89" s="196"/>
      <c r="J89" s="197">
        <f>BK89</f>
        <v>0</v>
      </c>
      <c r="K89" s="193"/>
      <c r="L89" s="198"/>
      <c r="M89" s="199"/>
      <c r="N89" s="200"/>
      <c r="O89" s="200"/>
      <c r="P89" s="201">
        <f>P90+P296+P305+P413+P429+P583+P631</f>
        <v>0</v>
      </c>
      <c r="Q89" s="200"/>
      <c r="R89" s="201">
        <f>R90+R296+R305+R413+R429+R583+R631</f>
        <v>520.52836575100002</v>
      </c>
      <c r="S89" s="200"/>
      <c r="T89" s="202">
        <f>T90+T296+T305+T413+T429+T583+T631</f>
        <v>318.49617999999998</v>
      </c>
      <c r="AR89" s="203" t="s">
        <v>84</v>
      </c>
      <c r="AT89" s="204" t="s">
        <v>75</v>
      </c>
      <c r="AU89" s="204" t="s">
        <v>76</v>
      </c>
      <c r="AY89" s="203" t="s">
        <v>119</v>
      </c>
      <c r="BK89" s="205">
        <f>BK90+BK296+BK305+BK413+BK429+BK583+BK631</f>
        <v>0</v>
      </c>
    </row>
    <row r="90" s="11" customFormat="1" ht="22.8" customHeight="1">
      <c r="B90" s="192"/>
      <c r="C90" s="193"/>
      <c r="D90" s="194" t="s">
        <v>75</v>
      </c>
      <c r="E90" s="206" t="s">
        <v>84</v>
      </c>
      <c r="F90" s="206" t="s">
        <v>120</v>
      </c>
      <c r="G90" s="193"/>
      <c r="H90" s="193"/>
      <c r="I90" s="196"/>
      <c r="J90" s="207">
        <f>BK90</f>
        <v>0</v>
      </c>
      <c r="K90" s="193"/>
      <c r="L90" s="198"/>
      <c r="M90" s="199"/>
      <c r="N90" s="200"/>
      <c r="O90" s="200"/>
      <c r="P90" s="201">
        <f>SUM(P91:P295)</f>
        <v>0</v>
      </c>
      <c r="Q90" s="200"/>
      <c r="R90" s="201">
        <f>SUM(R91:R295)</f>
        <v>89.542403899999982</v>
      </c>
      <c r="S90" s="200"/>
      <c r="T90" s="202">
        <f>SUM(T91:T295)</f>
        <v>316.89400000000001</v>
      </c>
      <c r="AR90" s="203" t="s">
        <v>84</v>
      </c>
      <c r="AT90" s="204" t="s">
        <v>75</v>
      </c>
      <c r="AU90" s="204" t="s">
        <v>84</v>
      </c>
      <c r="AY90" s="203" t="s">
        <v>119</v>
      </c>
      <c r="BK90" s="205">
        <f>SUM(BK91:BK295)</f>
        <v>0</v>
      </c>
    </row>
    <row r="91" s="1" customFormat="1" ht="24" customHeight="1">
      <c r="B91" s="39"/>
      <c r="C91" s="208" t="s">
        <v>84</v>
      </c>
      <c r="D91" s="208" t="s">
        <v>121</v>
      </c>
      <c r="E91" s="209" t="s">
        <v>122</v>
      </c>
      <c r="F91" s="210" t="s">
        <v>123</v>
      </c>
      <c r="G91" s="211" t="s">
        <v>124</v>
      </c>
      <c r="H91" s="212">
        <v>45</v>
      </c>
      <c r="I91" s="213"/>
      <c r="J91" s="214">
        <f>ROUND(I91*H91,2)</f>
        <v>0</v>
      </c>
      <c r="K91" s="210" t="s">
        <v>125</v>
      </c>
      <c r="L91" s="44"/>
      <c r="M91" s="215" t="s">
        <v>19</v>
      </c>
      <c r="N91" s="216" t="s">
        <v>47</v>
      </c>
      <c r="O91" s="84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AR91" s="219" t="s">
        <v>126</v>
      </c>
      <c r="AT91" s="219" t="s">
        <v>121</v>
      </c>
      <c r="AU91" s="219" t="s">
        <v>86</v>
      </c>
      <c r="AY91" s="18" t="s">
        <v>119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84</v>
      </c>
      <c r="BK91" s="220">
        <f>ROUND(I91*H91,2)</f>
        <v>0</v>
      </c>
      <c r="BL91" s="18" t="s">
        <v>126</v>
      </c>
      <c r="BM91" s="219" t="s">
        <v>127</v>
      </c>
    </row>
    <row r="92" s="1" customFormat="1">
      <c r="B92" s="39"/>
      <c r="C92" s="40"/>
      <c r="D92" s="221" t="s">
        <v>128</v>
      </c>
      <c r="E92" s="40"/>
      <c r="F92" s="222" t="s">
        <v>129</v>
      </c>
      <c r="G92" s="40"/>
      <c r="H92" s="40"/>
      <c r="I92" s="132"/>
      <c r="J92" s="40"/>
      <c r="K92" s="40"/>
      <c r="L92" s="44"/>
      <c r="M92" s="223"/>
      <c r="N92" s="84"/>
      <c r="O92" s="84"/>
      <c r="P92" s="84"/>
      <c r="Q92" s="84"/>
      <c r="R92" s="84"/>
      <c r="S92" s="84"/>
      <c r="T92" s="85"/>
      <c r="AT92" s="18" t="s">
        <v>128</v>
      </c>
      <c r="AU92" s="18" t="s">
        <v>86</v>
      </c>
    </row>
    <row r="93" s="12" customFormat="1">
      <c r="B93" s="224"/>
      <c r="C93" s="225"/>
      <c r="D93" s="221" t="s">
        <v>130</v>
      </c>
      <c r="E93" s="226" t="s">
        <v>19</v>
      </c>
      <c r="F93" s="227" t="s">
        <v>131</v>
      </c>
      <c r="G93" s="225"/>
      <c r="H93" s="226" t="s">
        <v>19</v>
      </c>
      <c r="I93" s="228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AT93" s="233" t="s">
        <v>130</v>
      </c>
      <c r="AU93" s="233" t="s">
        <v>86</v>
      </c>
      <c r="AV93" s="12" t="s">
        <v>84</v>
      </c>
      <c r="AW93" s="12" t="s">
        <v>37</v>
      </c>
      <c r="AX93" s="12" t="s">
        <v>76</v>
      </c>
      <c r="AY93" s="233" t="s">
        <v>119</v>
      </c>
    </row>
    <row r="94" s="13" customFormat="1">
      <c r="B94" s="234"/>
      <c r="C94" s="235"/>
      <c r="D94" s="221" t="s">
        <v>130</v>
      </c>
      <c r="E94" s="236" t="s">
        <v>19</v>
      </c>
      <c r="F94" s="237" t="s">
        <v>132</v>
      </c>
      <c r="G94" s="235"/>
      <c r="H94" s="238">
        <v>45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AT94" s="244" t="s">
        <v>130</v>
      </c>
      <c r="AU94" s="244" t="s">
        <v>86</v>
      </c>
      <c r="AV94" s="13" t="s">
        <v>86</v>
      </c>
      <c r="AW94" s="13" t="s">
        <v>37</v>
      </c>
      <c r="AX94" s="13" t="s">
        <v>84</v>
      </c>
      <c r="AY94" s="244" t="s">
        <v>119</v>
      </c>
    </row>
    <row r="95" s="1" customFormat="1" ht="16.5" customHeight="1">
      <c r="B95" s="39"/>
      <c r="C95" s="208" t="s">
        <v>133</v>
      </c>
      <c r="D95" s="208" t="s">
        <v>121</v>
      </c>
      <c r="E95" s="209" t="s">
        <v>134</v>
      </c>
      <c r="F95" s="210" t="s">
        <v>135</v>
      </c>
      <c r="G95" s="211" t="s">
        <v>136</v>
      </c>
      <c r="H95" s="212">
        <v>4</v>
      </c>
      <c r="I95" s="213"/>
      <c r="J95" s="214">
        <f>ROUND(I95*H95,2)</f>
        <v>0</v>
      </c>
      <c r="K95" s="210" t="s">
        <v>137</v>
      </c>
      <c r="L95" s="44"/>
      <c r="M95" s="215" t="s">
        <v>19</v>
      </c>
      <c r="N95" s="216" t="s">
        <v>47</v>
      </c>
      <c r="O95" s="84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AR95" s="219" t="s">
        <v>126</v>
      </c>
      <c r="AT95" s="219" t="s">
        <v>121</v>
      </c>
      <c r="AU95" s="219" t="s">
        <v>86</v>
      </c>
      <c r="AY95" s="18" t="s">
        <v>119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8" t="s">
        <v>84</v>
      </c>
      <c r="BK95" s="220">
        <f>ROUND(I95*H95,2)</f>
        <v>0</v>
      </c>
      <c r="BL95" s="18" t="s">
        <v>126</v>
      </c>
      <c r="BM95" s="219" t="s">
        <v>138</v>
      </c>
    </row>
    <row r="96" s="1" customFormat="1">
      <c r="B96" s="39"/>
      <c r="C96" s="40"/>
      <c r="D96" s="221" t="s">
        <v>128</v>
      </c>
      <c r="E96" s="40"/>
      <c r="F96" s="222" t="s">
        <v>139</v>
      </c>
      <c r="G96" s="40"/>
      <c r="H96" s="40"/>
      <c r="I96" s="132"/>
      <c r="J96" s="40"/>
      <c r="K96" s="40"/>
      <c r="L96" s="44"/>
      <c r="M96" s="223"/>
      <c r="N96" s="84"/>
      <c r="O96" s="84"/>
      <c r="P96" s="84"/>
      <c r="Q96" s="84"/>
      <c r="R96" s="84"/>
      <c r="S96" s="84"/>
      <c r="T96" s="85"/>
      <c r="AT96" s="18" t="s">
        <v>128</v>
      </c>
      <c r="AU96" s="18" t="s">
        <v>86</v>
      </c>
    </row>
    <row r="97" s="13" customFormat="1">
      <c r="B97" s="234"/>
      <c r="C97" s="235"/>
      <c r="D97" s="221" t="s">
        <v>130</v>
      </c>
      <c r="E97" s="236" t="s">
        <v>19</v>
      </c>
      <c r="F97" s="237" t="s">
        <v>140</v>
      </c>
      <c r="G97" s="235"/>
      <c r="H97" s="238">
        <v>2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130</v>
      </c>
      <c r="AU97" s="244" t="s">
        <v>86</v>
      </c>
      <c r="AV97" s="13" t="s">
        <v>86</v>
      </c>
      <c r="AW97" s="13" t="s">
        <v>37</v>
      </c>
      <c r="AX97" s="13" t="s">
        <v>76</v>
      </c>
      <c r="AY97" s="244" t="s">
        <v>119</v>
      </c>
    </row>
    <row r="98" s="13" customFormat="1">
      <c r="B98" s="234"/>
      <c r="C98" s="235"/>
      <c r="D98" s="221" t="s">
        <v>130</v>
      </c>
      <c r="E98" s="236" t="s">
        <v>19</v>
      </c>
      <c r="F98" s="237" t="s">
        <v>141</v>
      </c>
      <c r="G98" s="235"/>
      <c r="H98" s="238">
        <v>2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AT98" s="244" t="s">
        <v>130</v>
      </c>
      <c r="AU98" s="244" t="s">
        <v>86</v>
      </c>
      <c r="AV98" s="13" t="s">
        <v>86</v>
      </c>
      <c r="AW98" s="13" t="s">
        <v>37</v>
      </c>
      <c r="AX98" s="13" t="s">
        <v>76</v>
      </c>
      <c r="AY98" s="244" t="s">
        <v>119</v>
      </c>
    </row>
    <row r="99" s="14" customFormat="1">
      <c r="B99" s="245"/>
      <c r="C99" s="246"/>
      <c r="D99" s="221" t="s">
        <v>130</v>
      </c>
      <c r="E99" s="247" t="s">
        <v>19</v>
      </c>
      <c r="F99" s="248" t="s">
        <v>142</v>
      </c>
      <c r="G99" s="246"/>
      <c r="H99" s="249">
        <v>4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130</v>
      </c>
      <c r="AU99" s="255" t="s">
        <v>86</v>
      </c>
      <c r="AV99" s="14" t="s">
        <v>126</v>
      </c>
      <c r="AW99" s="14" t="s">
        <v>37</v>
      </c>
      <c r="AX99" s="14" t="s">
        <v>84</v>
      </c>
      <c r="AY99" s="255" t="s">
        <v>119</v>
      </c>
    </row>
    <row r="100" s="1" customFormat="1" ht="16.5" customHeight="1">
      <c r="B100" s="39"/>
      <c r="C100" s="208" t="s">
        <v>143</v>
      </c>
      <c r="D100" s="208" t="s">
        <v>121</v>
      </c>
      <c r="E100" s="209" t="s">
        <v>144</v>
      </c>
      <c r="F100" s="210" t="s">
        <v>145</v>
      </c>
      <c r="G100" s="211" t="s">
        <v>136</v>
      </c>
      <c r="H100" s="212">
        <v>7</v>
      </c>
      <c r="I100" s="213"/>
      <c r="J100" s="214">
        <f>ROUND(I100*H100,2)</f>
        <v>0</v>
      </c>
      <c r="K100" s="210" t="s">
        <v>137</v>
      </c>
      <c r="L100" s="44"/>
      <c r="M100" s="215" t="s">
        <v>19</v>
      </c>
      <c r="N100" s="216" t="s">
        <v>47</v>
      </c>
      <c r="O100" s="84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AR100" s="219" t="s">
        <v>126</v>
      </c>
      <c r="AT100" s="219" t="s">
        <v>121</v>
      </c>
      <c r="AU100" s="219" t="s">
        <v>86</v>
      </c>
      <c r="AY100" s="18" t="s">
        <v>119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8" t="s">
        <v>84</v>
      </c>
      <c r="BK100" s="220">
        <f>ROUND(I100*H100,2)</f>
        <v>0</v>
      </c>
      <c r="BL100" s="18" t="s">
        <v>126</v>
      </c>
      <c r="BM100" s="219" t="s">
        <v>146</v>
      </c>
    </row>
    <row r="101" s="1" customFormat="1">
      <c r="B101" s="39"/>
      <c r="C101" s="40"/>
      <c r="D101" s="221" t="s">
        <v>128</v>
      </c>
      <c r="E101" s="40"/>
      <c r="F101" s="222" t="s">
        <v>139</v>
      </c>
      <c r="G101" s="40"/>
      <c r="H101" s="40"/>
      <c r="I101" s="132"/>
      <c r="J101" s="40"/>
      <c r="K101" s="40"/>
      <c r="L101" s="44"/>
      <c r="M101" s="223"/>
      <c r="N101" s="84"/>
      <c r="O101" s="84"/>
      <c r="P101" s="84"/>
      <c r="Q101" s="84"/>
      <c r="R101" s="84"/>
      <c r="S101" s="84"/>
      <c r="T101" s="85"/>
      <c r="AT101" s="18" t="s">
        <v>128</v>
      </c>
      <c r="AU101" s="18" t="s">
        <v>86</v>
      </c>
    </row>
    <row r="102" s="13" customFormat="1">
      <c r="B102" s="234"/>
      <c r="C102" s="235"/>
      <c r="D102" s="221" t="s">
        <v>130</v>
      </c>
      <c r="E102" s="236" t="s">
        <v>19</v>
      </c>
      <c r="F102" s="237" t="s">
        <v>147</v>
      </c>
      <c r="G102" s="235"/>
      <c r="H102" s="238">
        <v>1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AT102" s="244" t="s">
        <v>130</v>
      </c>
      <c r="AU102" s="244" t="s">
        <v>86</v>
      </c>
      <c r="AV102" s="13" t="s">
        <v>86</v>
      </c>
      <c r="AW102" s="13" t="s">
        <v>37</v>
      </c>
      <c r="AX102" s="13" t="s">
        <v>76</v>
      </c>
      <c r="AY102" s="244" t="s">
        <v>119</v>
      </c>
    </row>
    <row r="103" s="13" customFormat="1">
      <c r="B103" s="234"/>
      <c r="C103" s="235"/>
      <c r="D103" s="221" t="s">
        <v>130</v>
      </c>
      <c r="E103" s="236" t="s">
        <v>19</v>
      </c>
      <c r="F103" s="237" t="s">
        <v>148</v>
      </c>
      <c r="G103" s="235"/>
      <c r="H103" s="238">
        <v>2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130</v>
      </c>
      <c r="AU103" s="244" t="s">
        <v>86</v>
      </c>
      <c r="AV103" s="13" t="s">
        <v>86</v>
      </c>
      <c r="AW103" s="13" t="s">
        <v>37</v>
      </c>
      <c r="AX103" s="13" t="s">
        <v>76</v>
      </c>
      <c r="AY103" s="244" t="s">
        <v>119</v>
      </c>
    </row>
    <row r="104" s="13" customFormat="1">
      <c r="B104" s="234"/>
      <c r="C104" s="235"/>
      <c r="D104" s="221" t="s">
        <v>130</v>
      </c>
      <c r="E104" s="236" t="s">
        <v>19</v>
      </c>
      <c r="F104" s="237" t="s">
        <v>149</v>
      </c>
      <c r="G104" s="235"/>
      <c r="H104" s="238">
        <v>2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AT104" s="244" t="s">
        <v>130</v>
      </c>
      <c r="AU104" s="244" t="s">
        <v>86</v>
      </c>
      <c r="AV104" s="13" t="s">
        <v>86</v>
      </c>
      <c r="AW104" s="13" t="s">
        <v>37</v>
      </c>
      <c r="AX104" s="13" t="s">
        <v>76</v>
      </c>
      <c r="AY104" s="244" t="s">
        <v>119</v>
      </c>
    </row>
    <row r="105" s="13" customFormat="1">
      <c r="B105" s="234"/>
      <c r="C105" s="235"/>
      <c r="D105" s="221" t="s">
        <v>130</v>
      </c>
      <c r="E105" s="236" t="s">
        <v>19</v>
      </c>
      <c r="F105" s="237" t="s">
        <v>150</v>
      </c>
      <c r="G105" s="235"/>
      <c r="H105" s="238">
        <v>1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AT105" s="244" t="s">
        <v>130</v>
      </c>
      <c r="AU105" s="244" t="s">
        <v>86</v>
      </c>
      <c r="AV105" s="13" t="s">
        <v>86</v>
      </c>
      <c r="AW105" s="13" t="s">
        <v>37</v>
      </c>
      <c r="AX105" s="13" t="s">
        <v>76</v>
      </c>
      <c r="AY105" s="244" t="s">
        <v>119</v>
      </c>
    </row>
    <row r="106" s="13" customFormat="1">
      <c r="B106" s="234"/>
      <c r="C106" s="235"/>
      <c r="D106" s="221" t="s">
        <v>130</v>
      </c>
      <c r="E106" s="236" t="s">
        <v>19</v>
      </c>
      <c r="F106" s="237" t="s">
        <v>151</v>
      </c>
      <c r="G106" s="235"/>
      <c r="H106" s="238">
        <v>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130</v>
      </c>
      <c r="AU106" s="244" t="s">
        <v>86</v>
      </c>
      <c r="AV106" s="13" t="s">
        <v>86</v>
      </c>
      <c r="AW106" s="13" t="s">
        <v>37</v>
      </c>
      <c r="AX106" s="13" t="s">
        <v>76</v>
      </c>
      <c r="AY106" s="244" t="s">
        <v>119</v>
      </c>
    </row>
    <row r="107" s="14" customFormat="1">
      <c r="B107" s="245"/>
      <c r="C107" s="246"/>
      <c r="D107" s="221" t="s">
        <v>130</v>
      </c>
      <c r="E107" s="247" t="s">
        <v>19</v>
      </c>
      <c r="F107" s="248" t="s">
        <v>142</v>
      </c>
      <c r="G107" s="246"/>
      <c r="H107" s="249">
        <v>7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130</v>
      </c>
      <c r="AU107" s="255" t="s">
        <v>86</v>
      </c>
      <c r="AV107" s="14" t="s">
        <v>126</v>
      </c>
      <c r="AW107" s="14" t="s">
        <v>37</v>
      </c>
      <c r="AX107" s="14" t="s">
        <v>84</v>
      </c>
      <c r="AY107" s="255" t="s">
        <v>119</v>
      </c>
    </row>
    <row r="108" s="1" customFormat="1" ht="16.5" customHeight="1">
      <c r="B108" s="39"/>
      <c r="C108" s="208" t="s">
        <v>86</v>
      </c>
      <c r="D108" s="208" t="s">
        <v>121</v>
      </c>
      <c r="E108" s="209" t="s">
        <v>152</v>
      </c>
      <c r="F108" s="210" t="s">
        <v>153</v>
      </c>
      <c r="G108" s="211" t="s">
        <v>136</v>
      </c>
      <c r="H108" s="212">
        <v>3</v>
      </c>
      <c r="I108" s="213"/>
      <c r="J108" s="214">
        <f>ROUND(I108*H108,2)</f>
        <v>0</v>
      </c>
      <c r="K108" s="210" t="s">
        <v>125</v>
      </c>
      <c r="L108" s="44"/>
      <c r="M108" s="215" t="s">
        <v>19</v>
      </c>
      <c r="N108" s="216" t="s">
        <v>47</v>
      </c>
      <c r="O108" s="84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AR108" s="219" t="s">
        <v>126</v>
      </c>
      <c r="AT108" s="219" t="s">
        <v>121</v>
      </c>
      <c r="AU108" s="219" t="s">
        <v>86</v>
      </c>
      <c r="AY108" s="18" t="s">
        <v>119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8" t="s">
        <v>84</v>
      </c>
      <c r="BK108" s="220">
        <f>ROUND(I108*H108,2)</f>
        <v>0</v>
      </c>
      <c r="BL108" s="18" t="s">
        <v>126</v>
      </c>
      <c r="BM108" s="219" t="s">
        <v>154</v>
      </c>
    </row>
    <row r="109" s="1" customFormat="1">
      <c r="B109" s="39"/>
      <c r="C109" s="40"/>
      <c r="D109" s="221" t="s">
        <v>128</v>
      </c>
      <c r="E109" s="40"/>
      <c r="F109" s="222" t="s">
        <v>139</v>
      </c>
      <c r="G109" s="40"/>
      <c r="H109" s="40"/>
      <c r="I109" s="132"/>
      <c r="J109" s="40"/>
      <c r="K109" s="40"/>
      <c r="L109" s="44"/>
      <c r="M109" s="223"/>
      <c r="N109" s="84"/>
      <c r="O109" s="84"/>
      <c r="P109" s="84"/>
      <c r="Q109" s="84"/>
      <c r="R109" s="84"/>
      <c r="S109" s="84"/>
      <c r="T109" s="85"/>
      <c r="AT109" s="18" t="s">
        <v>128</v>
      </c>
      <c r="AU109" s="18" t="s">
        <v>86</v>
      </c>
    </row>
    <row r="110" s="13" customFormat="1">
      <c r="B110" s="234"/>
      <c r="C110" s="235"/>
      <c r="D110" s="221" t="s">
        <v>130</v>
      </c>
      <c r="E110" s="236" t="s">
        <v>19</v>
      </c>
      <c r="F110" s="237" t="s">
        <v>155</v>
      </c>
      <c r="G110" s="235"/>
      <c r="H110" s="238">
        <v>3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AT110" s="244" t="s">
        <v>130</v>
      </c>
      <c r="AU110" s="244" t="s">
        <v>86</v>
      </c>
      <c r="AV110" s="13" t="s">
        <v>86</v>
      </c>
      <c r="AW110" s="13" t="s">
        <v>37</v>
      </c>
      <c r="AX110" s="13" t="s">
        <v>84</v>
      </c>
      <c r="AY110" s="244" t="s">
        <v>119</v>
      </c>
    </row>
    <row r="111" s="1" customFormat="1" ht="16.5" customHeight="1">
      <c r="B111" s="39"/>
      <c r="C111" s="208" t="s">
        <v>156</v>
      </c>
      <c r="D111" s="208" t="s">
        <v>121</v>
      </c>
      <c r="E111" s="209" t="s">
        <v>157</v>
      </c>
      <c r="F111" s="210" t="s">
        <v>158</v>
      </c>
      <c r="G111" s="211" t="s">
        <v>136</v>
      </c>
      <c r="H111" s="212">
        <v>4</v>
      </c>
      <c r="I111" s="213"/>
      <c r="J111" s="214">
        <f>ROUND(I111*H111,2)</f>
        <v>0</v>
      </c>
      <c r="K111" s="210" t="s">
        <v>137</v>
      </c>
      <c r="L111" s="44"/>
      <c r="M111" s="215" t="s">
        <v>19</v>
      </c>
      <c r="N111" s="216" t="s">
        <v>47</v>
      </c>
      <c r="O111" s="84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AR111" s="219" t="s">
        <v>126</v>
      </c>
      <c r="AT111" s="219" t="s">
        <v>121</v>
      </c>
      <c r="AU111" s="219" t="s">
        <v>86</v>
      </c>
      <c r="AY111" s="18" t="s">
        <v>119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8" t="s">
        <v>84</v>
      </c>
      <c r="BK111" s="220">
        <f>ROUND(I111*H111,2)</f>
        <v>0</v>
      </c>
      <c r="BL111" s="18" t="s">
        <v>126</v>
      </c>
      <c r="BM111" s="219" t="s">
        <v>159</v>
      </c>
    </row>
    <row r="112" s="1" customFormat="1">
      <c r="B112" s="39"/>
      <c r="C112" s="40"/>
      <c r="D112" s="221" t="s">
        <v>128</v>
      </c>
      <c r="E112" s="40"/>
      <c r="F112" s="222" t="s">
        <v>139</v>
      </c>
      <c r="G112" s="40"/>
      <c r="H112" s="40"/>
      <c r="I112" s="132"/>
      <c r="J112" s="40"/>
      <c r="K112" s="40"/>
      <c r="L112" s="44"/>
      <c r="M112" s="223"/>
      <c r="N112" s="84"/>
      <c r="O112" s="84"/>
      <c r="P112" s="84"/>
      <c r="Q112" s="84"/>
      <c r="R112" s="84"/>
      <c r="S112" s="84"/>
      <c r="T112" s="85"/>
      <c r="AT112" s="18" t="s">
        <v>128</v>
      </c>
      <c r="AU112" s="18" t="s">
        <v>86</v>
      </c>
    </row>
    <row r="113" s="13" customFormat="1">
      <c r="B113" s="234"/>
      <c r="C113" s="235"/>
      <c r="D113" s="221" t="s">
        <v>130</v>
      </c>
      <c r="E113" s="236" t="s">
        <v>19</v>
      </c>
      <c r="F113" s="237" t="s">
        <v>160</v>
      </c>
      <c r="G113" s="235"/>
      <c r="H113" s="238">
        <v>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130</v>
      </c>
      <c r="AU113" s="244" t="s">
        <v>86</v>
      </c>
      <c r="AV113" s="13" t="s">
        <v>86</v>
      </c>
      <c r="AW113" s="13" t="s">
        <v>37</v>
      </c>
      <c r="AX113" s="13" t="s">
        <v>76</v>
      </c>
      <c r="AY113" s="244" t="s">
        <v>119</v>
      </c>
    </row>
    <row r="114" s="13" customFormat="1">
      <c r="B114" s="234"/>
      <c r="C114" s="235"/>
      <c r="D114" s="221" t="s">
        <v>130</v>
      </c>
      <c r="E114" s="236" t="s">
        <v>19</v>
      </c>
      <c r="F114" s="237" t="s">
        <v>161</v>
      </c>
      <c r="G114" s="235"/>
      <c r="H114" s="238">
        <v>2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130</v>
      </c>
      <c r="AU114" s="244" t="s">
        <v>86</v>
      </c>
      <c r="AV114" s="13" t="s">
        <v>86</v>
      </c>
      <c r="AW114" s="13" t="s">
        <v>37</v>
      </c>
      <c r="AX114" s="13" t="s">
        <v>76</v>
      </c>
      <c r="AY114" s="244" t="s">
        <v>119</v>
      </c>
    </row>
    <row r="115" s="14" customFormat="1">
      <c r="B115" s="245"/>
      <c r="C115" s="246"/>
      <c r="D115" s="221" t="s">
        <v>130</v>
      </c>
      <c r="E115" s="247" t="s">
        <v>19</v>
      </c>
      <c r="F115" s="248" t="s">
        <v>142</v>
      </c>
      <c r="G115" s="246"/>
      <c r="H115" s="249">
        <v>4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AT115" s="255" t="s">
        <v>130</v>
      </c>
      <c r="AU115" s="255" t="s">
        <v>86</v>
      </c>
      <c r="AV115" s="14" t="s">
        <v>126</v>
      </c>
      <c r="AW115" s="14" t="s">
        <v>37</v>
      </c>
      <c r="AX115" s="14" t="s">
        <v>84</v>
      </c>
      <c r="AY115" s="255" t="s">
        <v>119</v>
      </c>
    </row>
    <row r="116" s="1" customFormat="1" ht="16.5" customHeight="1">
      <c r="B116" s="39"/>
      <c r="C116" s="208" t="s">
        <v>162</v>
      </c>
      <c r="D116" s="208" t="s">
        <v>121</v>
      </c>
      <c r="E116" s="209" t="s">
        <v>163</v>
      </c>
      <c r="F116" s="210" t="s">
        <v>164</v>
      </c>
      <c r="G116" s="211" t="s">
        <v>136</v>
      </c>
      <c r="H116" s="212">
        <v>2</v>
      </c>
      <c r="I116" s="213"/>
      <c r="J116" s="214">
        <f>ROUND(I116*H116,2)</f>
        <v>0</v>
      </c>
      <c r="K116" s="210" t="s">
        <v>137</v>
      </c>
      <c r="L116" s="44"/>
      <c r="M116" s="215" t="s">
        <v>19</v>
      </c>
      <c r="N116" s="216" t="s">
        <v>47</v>
      </c>
      <c r="O116" s="84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AR116" s="219" t="s">
        <v>126</v>
      </c>
      <c r="AT116" s="219" t="s">
        <v>121</v>
      </c>
      <c r="AU116" s="219" t="s">
        <v>86</v>
      </c>
      <c r="AY116" s="18" t="s">
        <v>119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8" t="s">
        <v>84</v>
      </c>
      <c r="BK116" s="220">
        <f>ROUND(I116*H116,2)</f>
        <v>0</v>
      </c>
      <c r="BL116" s="18" t="s">
        <v>126</v>
      </c>
      <c r="BM116" s="219" t="s">
        <v>165</v>
      </c>
    </row>
    <row r="117" s="1" customFormat="1">
      <c r="B117" s="39"/>
      <c r="C117" s="40"/>
      <c r="D117" s="221" t="s">
        <v>128</v>
      </c>
      <c r="E117" s="40"/>
      <c r="F117" s="222" t="s">
        <v>139</v>
      </c>
      <c r="G117" s="40"/>
      <c r="H117" s="40"/>
      <c r="I117" s="132"/>
      <c r="J117" s="40"/>
      <c r="K117" s="40"/>
      <c r="L117" s="44"/>
      <c r="M117" s="223"/>
      <c r="N117" s="84"/>
      <c r="O117" s="84"/>
      <c r="P117" s="84"/>
      <c r="Q117" s="84"/>
      <c r="R117" s="84"/>
      <c r="S117" s="84"/>
      <c r="T117" s="85"/>
      <c r="AT117" s="18" t="s">
        <v>128</v>
      </c>
      <c r="AU117" s="18" t="s">
        <v>86</v>
      </c>
    </row>
    <row r="118" s="13" customFormat="1">
      <c r="B118" s="234"/>
      <c r="C118" s="235"/>
      <c r="D118" s="221" t="s">
        <v>130</v>
      </c>
      <c r="E118" s="236" t="s">
        <v>19</v>
      </c>
      <c r="F118" s="237" t="s">
        <v>166</v>
      </c>
      <c r="G118" s="235"/>
      <c r="H118" s="238">
        <v>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AT118" s="244" t="s">
        <v>130</v>
      </c>
      <c r="AU118" s="244" t="s">
        <v>86</v>
      </c>
      <c r="AV118" s="13" t="s">
        <v>86</v>
      </c>
      <c r="AW118" s="13" t="s">
        <v>37</v>
      </c>
      <c r="AX118" s="13" t="s">
        <v>76</v>
      </c>
      <c r="AY118" s="244" t="s">
        <v>119</v>
      </c>
    </row>
    <row r="119" s="13" customFormat="1">
      <c r="B119" s="234"/>
      <c r="C119" s="235"/>
      <c r="D119" s="221" t="s">
        <v>130</v>
      </c>
      <c r="E119" s="236" t="s">
        <v>19</v>
      </c>
      <c r="F119" s="237" t="s">
        <v>167</v>
      </c>
      <c r="G119" s="235"/>
      <c r="H119" s="238">
        <v>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130</v>
      </c>
      <c r="AU119" s="244" t="s">
        <v>86</v>
      </c>
      <c r="AV119" s="13" t="s">
        <v>86</v>
      </c>
      <c r="AW119" s="13" t="s">
        <v>37</v>
      </c>
      <c r="AX119" s="13" t="s">
        <v>76</v>
      </c>
      <c r="AY119" s="244" t="s">
        <v>119</v>
      </c>
    </row>
    <row r="120" s="14" customFormat="1">
      <c r="B120" s="245"/>
      <c r="C120" s="246"/>
      <c r="D120" s="221" t="s">
        <v>130</v>
      </c>
      <c r="E120" s="247" t="s">
        <v>19</v>
      </c>
      <c r="F120" s="248" t="s">
        <v>142</v>
      </c>
      <c r="G120" s="246"/>
      <c r="H120" s="249">
        <v>2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AT120" s="255" t="s">
        <v>130</v>
      </c>
      <c r="AU120" s="255" t="s">
        <v>86</v>
      </c>
      <c r="AV120" s="14" t="s">
        <v>126</v>
      </c>
      <c r="AW120" s="14" t="s">
        <v>37</v>
      </c>
      <c r="AX120" s="14" t="s">
        <v>84</v>
      </c>
      <c r="AY120" s="255" t="s">
        <v>119</v>
      </c>
    </row>
    <row r="121" s="1" customFormat="1" ht="16.5" customHeight="1">
      <c r="B121" s="39"/>
      <c r="C121" s="208" t="s">
        <v>168</v>
      </c>
      <c r="D121" s="208" t="s">
        <v>121</v>
      </c>
      <c r="E121" s="209" t="s">
        <v>169</v>
      </c>
      <c r="F121" s="210" t="s">
        <v>170</v>
      </c>
      <c r="G121" s="211" t="s">
        <v>136</v>
      </c>
      <c r="H121" s="212">
        <v>4</v>
      </c>
      <c r="I121" s="213"/>
      <c r="J121" s="214">
        <f>ROUND(I121*H121,2)</f>
        <v>0</v>
      </c>
      <c r="K121" s="210" t="s">
        <v>137</v>
      </c>
      <c r="L121" s="44"/>
      <c r="M121" s="215" t="s">
        <v>19</v>
      </c>
      <c r="N121" s="216" t="s">
        <v>47</v>
      </c>
      <c r="O121" s="84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AR121" s="219" t="s">
        <v>126</v>
      </c>
      <c r="AT121" s="219" t="s">
        <v>121</v>
      </c>
      <c r="AU121" s="219" t="s">
        <v>86</v>
      </c>
      <c r="AY121" s="18" t="s">
        <v>119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8" t="s">
        <v>84</v>
      </c>
      <c r="BK121" s="220">
        <f>ROUND(I121*H121,2)</f>
        <v>0</v>
      </c>
      <c r="BL121" s="18" t="s">
        <v>126</v>
      </c>
      <c r="BM121" s="219" t="s">
        <v>171</v>
      </c>
    </row>
    <row r="122" s="1" customFormat="1">
      <c r="B122" s="39"/>
      <c r="C122" s="40"/>
      <c r="D122" s="221" t="s">
        <v>128</v>
      </c>
      <c r="E122" s="40"/>
      <c r="F122" s="222" t="s">
        <v>172</v>
      </c>
      <c r="G122" s="40"/>
      <c r="H122" s="40"/>
      <c r="I122" s="132"/>
      <c r="J122" s="40"/>
      <c r="K122" s="40"/>
      <c r="L122" s="44"/>
      <c r="M122" s="223"/>
      <c r="N122" s="84"/>
      <c r="O122" s="84"/>
      <c r="P122" s="84"/>
      <c r="Q122" s="84"/>
      <c r="R122" s="84"/>
      <c r="S122" s="84"/>
      <c r="T122" s="85"/>
      <c r="AT122" s="18" t="s">
        <v>128</v>
      </c>
      <c r="AU122" s="18" t="s">
        <v>86</v>
      </c>
    </row>
    <row r="123" s="13" customFormat="1">
      <c r="B123" s="234"/>
      <c r="C123" s="235"/>
      <c r="D123" s="221" t="s">
        <v>130</v>
      </c>
      <c r="E123" s="236" t="s">
        <v>19</v>
      </c>
      <c r="F123" s="237" t="s">
        <v>140</v>
      </c>
      <c r="G123" s="235"/>
      <c r="H123" s="238">
        <v>2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AT123" s="244" t="s">
        <v>130</v>
      </c>
      <c r="AU123" s="244" t="s">
        <v>86</v>
      </c>
      <c r="AV123" s="13" t="s">
        <v>86</v>
      </c>
      <c r="AW123" s="13" t="s">
        <v>37</v>
      </c>
      <c r="AX123" s="13" t="s">
        <v>76</v>
      </c>
      <c r="AY123" s="244" t="s">
        <v>119</v>
      </c>
    </row>
    <row r="124" s="13" customFormat="1">
      <c r="B124" s="234"/>
      <c r="C124" s="235"/>
      <c r="D124" s="221" t="s">
        <v>130</v>
      </c>
      <c r="E124" s="236" t="s">
        <v>19</v>
      </c>
      <c r="F124" s="237" t="s">
        <v>141</v>
      </c>
      <c r="G124" s="235"/>
      <c r="H124" s="238">
        <v>2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130</v>
      </c>
      <c r="AU124" s="244" t="s">
        <v>86</v>
      </c>
      <c r="AV124" s="13" t="s">
        <v>86</v>
      </c>
      <c r="AW124" s="13" t="s">
        <v>37</v>
      </c>
      <c r="AX124" s="13" t="s">
        <v>76</v>
      </c>
      <c r="AY124" s="244" t="s">
        <v>119</v>
      </c>
    </row>
    <row r="125" s="14" customFormat="1">
      <c r="B125" s="245"/>
      <c r="C125" s="246"/>
      <c r="D125" s="221" t="s">
        <v>130</v>
      </c>
      <c r="E125" s="247" t="s">
        <v>19</v>
      </c>
      <c r="F125" s="248" t="s">
        <v>142</v>
      </c>
      <c r="G125" s="246"/>
      <c r="H125" s="249">
        <v>4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130</v>
      </c>
      <c r="AU125" s="255" t="s">
        <v>86</v>
      </c>
      <c r="AV125" s="14" t="s">
        <v>126</v>
      </c>
      <c r="AW125" s="14" t="s">
        <v>37</v>
      </c>
      <c r="AX125" s="14" t="s">
        <v>84</v>
      </c>
      <c r="AY125" s="255" t="s">
        <v>119</v>
      </c>
    </row>
    <row r="126" s="1" customFormat="1" ht="16.5" customHeight="1">
      <c r="B126" s="39"/>
      <c r="C126" s="208" t="s">
        <v>173</v>
      </c>
      <c r="D126" s="208" t="s">
        <v>121</v>
      </c>
      <c r="E126" s="209" t="s">
        <v>174</v>
      </c>
      <c r="F126" s="210" t="s">
        <v>175</v>
      </c>
      <c r="G126" s="211" t="s">
        <v>136</v>
      </c>
      <c r="H126" s="212">
        <v>7</v>
      </c>
      <c r="I126" s="213"/>
      <c r="J126" s="214">
        <f>ROUND(I126*H126,2)</f>
        <v>0</v>
      </c>
      <c r="K126" s="210" t="s">
        <v>137</v>
      </c>
      <c r="L126" s="44"/>
      <c r="M126" s="215" t="s">
        <v>19</v>
      </c>
      <c r="N126" s="216" t="s">
        <v>47</v>
      </c>
      <c r="O126" s="84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AR126" s="219" t="s">
        <v>126</v>
      </c>
      <c r="AT126" s="219" t="s">
        <v>121</v>
      </c>
      <c r="AU126" s="219" t="s">
        <v>86</v>
      </c>
      <c r="AY126" s="18" t="s">
        <v>119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8" t="s">
        <v>84</v>
      </c>
      <c r="BK126" s="220">
        <f>ROUND(I126*H126,2)</f>
        <v>0</v>
      </c>
      <c r="BL126" s="18" t="s">
        <v>126</v>
      </c>
      <c r="BM126" s="219" t="s">
        <v>176</v>
      </c>
    </row>
    <row r="127" s="1" customFormat="1">
      <c r="B127" s="39"/>
      <c r="C127" s="40"/>
      <c r="D127" s="221" t="s">
        <v>128</v>
      </c>
      <c r="E127" s="40"/>
      <c r="F127" s="222" t="s">
        <v>172</v>
      </c>
      <c r="G127" s="40"/>
      <c r="H127" s="40"/>
      <c r="I127" s="132"/>
      <c r="J127" s="40"/>
      <c r="K127" s="40"/>
      <c r="L127" s="44"/>
      <c r="M127" s="223"/>
      <c r="N127" s="84"/>
      <c r="O127" s="84"/>
      <c r="P127" s="84"/>
      <c r="Q127" s="84"/>
      <c r="R127" s="84"/>
      <c r="S127" s="84"/>
      <c r="T127" s="85"/>
      <c r="AT127" s="18" t="s">
        <v>128</v>
      </c>
      <c r="AU127" s="18" t="s">
        <v>86</v>
      </c>
    </row>
    <row r="128" s="13" customFormat="1">
      <c r="B128" s="234"/>
      <c r="C128" s="235"/>
      <c r="D128" s="221" t="s">
        <v>130</v>
      </c>
      <c r="E128" s="236" t="s">
        <v>19</v>
      </c>
      <c r="F128" s="237" t="s">
        <v>147</v>
      </c>
      <c r="G128" s="235"/>
      <c r="H128" s="238">
        <v>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AT128" s="244" t="s">
        <v>130</v>
      </c>
      <c r="AU128" s="244" t="s">
        <v>86</v>
      </c>
      <c r="AV128" s="13" t="s">
        <v>86</v>
      </c>
      <c r="AW128" s="13" t="s">
        <v>37</v>
      </c>
      <c r="AX128" s="13" t="s">
        <v>76</v>
      </c>
      <c r="AY128" s="244" t="s">
        <v>119</v>
      </c>
    </row>
    <row r="129" s="13" customFormat="1">
      <c r="B129" s="234"/>
      <c r="C129" s="235"/>
      <c r="D129" s="221" t="s">
        <v>130</v>
      </c>
      <c r="E129" s="236" t="s">
        <v>19</v>
      </c>
      <c r="F129" s="237" t="s">
        <v>148</v>
      </c>
      <c r="G129" s="235"/>
      <c r="H129" s="238">
        <v>2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AT129" s="244" t="s">
        <v>130</v>
      </c>
      <c r="AU129" s="244" t="s">
        <v>86</v>
      </c>
      <c r="AV129" s="13" t="s">
        <v>86</v>
      </c>
      <c r="AW129" s="13" t="s">
        <v>37</v>
      </c>
      <c r="AX129" s="13" t="s">
        <v>76</v>
      </c>
      <c r="AY129" s="244" t="s">
        <v>119</v>
      </c>
    </row>
    <row r="130" s="13" customFormat="1">
      <c r="B130" s="234"/>
      <c r="C130" s="235"/>
      <c r="D130" s="221" t="s">
        <v>130</v>
      </c>
      <c r="E130" s="236" t="s">
        <v>19</v>
      </c>
      <c r="F130" s="237" t="s">
        <v>149</v>
      </c>
      <c r="G130" s="235"/>
      <c r="H130" s="238">
        <v>2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130</v>
      </c>
      <c r="AU130" s="244" t="s">
        <v>86</v>
      </c>
      <c r="AV130" s="13" t="s">
        <v>86</v>
      </c>
      <c r="AW130" s="13" t="s">
        <v>37</v>
      </c>
      <c r="AX130" s="13" t="s">
        <v>76</v>
      </c>
      <c r="AY130" s="244" t="s">
        <v>119</v>
      </c>
    </row>
    <row r="131" s="13" customFormat="1">
      <c r="B131" s="234"/>
      <c r="C131" s="235"/>
      <c r="D131" s="221" t="s">
        <v>130</v>
      </c>
      <c r="E131" s="236" t="s">
        <v>19</v>
      </c>
      <c r="F131" s="237" t="s">
        <v>150</v>
      </c>
      <c r="G131" s="235"/>
      <c r="H131" s="238">
        <v>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AT131" s="244" t="s">
        <v>130</v>
      </c>
      <c r="AU131" s="244" t="s">
        <v>86</v>
      </c>
      <c r="AV131" s="13" t="s">
        <v>86</v>
      </c>
      <c r="AW131" s="13" t="s">
        <v>37</v>
      </c>
      <c r="AX131" s="13" t="s">
        <v>76</v>
      </c>
      <c r="AY131" s="244" t="s">
        <v>119</v>
      </c>
    </row>
    <row r="132" s="13" customFormat="1">
      <c r="B132" s="234"/>
      <c r="C132" s="235"/>
      <c r="D132" s="221" t="s">
        <v>130</v>
      </c>
      <c r="E132" s="236" t="s">
        <v>19</v>
      </c>
      <c r="F132" s="237" t="s">
        <v>151</v>
      </c>
      <c r="G132" s="235"/>
      <c r="H132" s="238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130</v>
      </c>
      <c r="AU132" s="244" t="s">
        <v>86</v>
      </c>
      <c r="AV132" s="13" t="s">
        <v>86</v>
      </c>
      <c r="AW132" s="13" t="s">
        <v>37</v>
      </c>
      <c r="AX132" s="13" t="s">
        <v>76</v>
      </c>
      <c r="AY132" s="244" t="s">
        <v>119</v>
      </c>
    </row>
    <row r="133" s="14" customFormat="1">
      <c r="B133" s="245"/>
      <c r="C133" s="246"/>
      <c r="D133" s="221" t="s">
        <v>130</v>
      </c>
      <c r="E133" s="247" t="s">
        <v>19</v>
      </c>
      <c r="F133" s="248" t="s">
        <v>142</v>
      </c>
      <c r="G133" s="246"/>
      <c r="H133" s="249">
        <v>7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AT133" s="255" t="s">
        <v>130</v>
      </c>
      <c r="AU133" s="255" t="s">
        <v>86</v>
      </c>
      <c r="AV133" s="14" t="s">
        <v>126</v>
      </c>
      <c r="AW133" s="14" t="s">
        <v>37</v>
      </c>
      <c r="AX133" s="14" t="s">
        <v>84</v>
      </c>
      <c r="AY133" s="255" t="s">
        <v>119</v>
      </c>
    </row>
    <row r="134" s="1" customFormat="1" ht="16.5" customHeight="1">
      <c r="B134" s="39"/>
      <c r="C134" s="208" t="s">
        <v>177</v>
      </c>
      <c r="D134" s="208" t="s">
        <v>121</v>
      </c>
      <c r="E134" s="209" t="s">
        <v>178</v>
      </c>
      <c r="F134" s="210" t="s">
        <v>179</v>
      </c>
      <c r="G134" s="211" t="s">
        <v>136</v>
      </c>
      <c r="H134" s="212">
        <v>3</v>
      </c>
      <c r="I134" s="213"/>
      <c r="J134" s="214">
        <f>ROUND(I134*H134,2)</f>
        <v>0</v>
      </c>
      <c r="K134" s="210" t="s">
        <v>137</v>
      </c>
      <c r="L134" s="44"/>
      <c r="M134" s="215" t="s">
        <v>19</v>
      </c>
      <c r="N134" s="216" t="s">
        <v>47</v>
      </c>
      <c r="O134" s="84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AR134" s="219" t="s">
        <v>126</v>
      </c>
      <c r="AT134" s="219" t="s">
        <v>121</v>
      </c>
      <c r="AU134" s="219" t="s">
        <v>86</v>
      </c>
      <c r="AY134" s="18" t="s">
        <v>119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8" t="s">
        <v>84</v>
      </c>
      <c r="BK134" s="220">
        <f>ROUND(I134*H134,2)</f>
        <v>0</v>
      </c>
      <c r="BL134" s="18" t="s">
        <v>126</v>
      </c>
      <c r="BM134" s="219" t="s">
        <v>180</v>
      </c>
    </row>
    <row r="135" s="1" customFormat="1">
      <c r="B135" s="39"/>
      <c r="C135" s="40"/>
      <c r="D135" s="221" t="s">
        <v>128</v>
      </c>
      <c r="E135" s="40"/>
      <c r="F135" s="222" t="s">
        <v>172</v>
      </c>
      <c r="G135" s="40"/>
      <c r="H135" s="40"/>
      <c r="I135" s="132"/>
      <c r="J135" s="40"/>
      <c r="K135" s="40"/>
      <c r="L135" s="44"/>
      <c r="M135" s="223"/>
      <c r="N135" s="84"/>
      <c r="O135" s="84"/>
      <c r="P135" s="84"/>
      <c r="Q135" s="84"/>
      <c r="R135" s="84"/>
      <c r="S135" s="84"/>
      <c r="T135" s="85"/>
      <c r="AT135" s="18" t="s">
        <v>128</v>
      </c>
      <c r="AU135" s="18" t="s">
        <v>86</v>
      </c>
    </row>
    <row r="136" s="13" customFormat="1">
      <c r="B136" s="234"/>
      <c r="C136" s="235"/>
      <c r="D136" s="221" t="s">
        <v>130</v>
      </c>
      <c r="E136" s="236" t="s">
        <v>19</v>
      </c>
      <c r="F136" s="237" t="s">
        <v>155</v>
      </c>
      <c r="G136" s="235"/>
      <c r="H136" s="238">
        <v>3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AT136" s="244" t="s">
        <v>130</v>
      </c>
      <c r="AU136" s="244" t="s">
        <v>86</v>
      </c>
      <c r="AV136" s="13" t="s">
        <v>86</v>
      </c>
      <c r="AW136" s="13" t="s">
        <v>37</v>
      </c>
      <c r="AX136" s="13" t="s">
        <v>84</v>
      </c>
      <c r="AY136" s="244" t="s">
        <v>119</v>
      </c>
    </row>
    <row r="137" s="1" customFormat="1" ht="16.5" customHeight="1">
      <c r="B137" s="39"/>
      <c r="C137" s="208" t="s">
        <v>181</v>
      </c>
      <c r="D137" s="208" t="s">
        <v>121</v>
      </c>
      <c r="E137" s="209" t="s">
        <v>182</v>
      </c>
      <c r="F137" s="210" t="s">
        <v>183</v>
      </c>
      <c r="G137" s="211" t="s">
        <v>136</v>
      </c>
      <c r="H137" s="212">
        <v>4</v>
      </c>
      <c r="I137" s="213"/>
      <c r="J137" s="214">
        <f>ROUND(I137*H137,2)</f>
        <v>0</v>
      </c>
      <c r="K137" s="210" t="s">
        <v>137</v>
      </c>
      <c r="L137" s="44"/>
      <c r="M137" s="215" t="s">
        <v>19</v>
      </c>
      <c r="N137" s="216" t="s">
        <v>47</v>
      </c>
      <c r="O137" s="84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AR137" s="219" t="s">
        <v>126</v>
      </c>
      <c r="AT137" s="219" t="s">
        <v>121</v>
      </c>
      <c r="AU137" s="219" t="s">
        <v>86</v>
      </c>
      <c r="AY137" s="18" t="s">
        <v>119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8" t="s">
        <v>84</v>
      </c>
      <c r="BK137" s="220">
        <f>ROUND(I137*H137,2)</f>
        <v>0</v>
      </c>
      <c r="BL137" s="18" t="s">
        <v>126</v>
      </c>
      <c r="BM137" s="219" t="s">
        <v>184</v>
      </c>
    </row>
    <row r="138" s="1" customFormat="1">
      <c r="B138" s="39"/>
      <c r="C138" s="40"/>
      <c r="D138" s="221" t="s">
        <v>128</v>
      </c>
      <c r="E138" s="40"/>
      <c r="F138" s="222" t="s">
        <v>172</v>
      </c>
      <c r="G138" s="40"/>
      <c r="H138" s="40"/>
      <c r="I138" s="132"/>
      <c r="J138" s="40"/>
      <c r="K138" s="40"/>
      <c r="L138" s="44"/>
      <c r="M138" s="223"/>
      <c r="N138" s="84"/>
      <c r="O138" s="84"/>
      <c r="P138" s="84"/>
      <c r="Q138" s="84"/>
      <c r="R138" s="84"/>
      <c r="S138" s="84"/>
      <c r="T138" s="85"/>
      <c r="AT138" s="18" t="s">
        <v>128</v>
      </c>
      <c r="AU138" s="18" t="s">
        <v>86</v>
      </c>
    </row>
    <row r="139" s="13" customFormat="1">
      <c r="B139" s="234"/>
      <c r="C139" s="235"/>
      <c r="D139" s="221" t="s">
        <v>130</v>
      </c>
      <c r="E139" s="236" t="s">
        <v>19</v>
      </c>
      <c r="F139" s="237" t="s">
        <v>160</v>
      </c>
      <c r="G139" s="235"/>
      <c r="H139" s="238">
        <v>2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AT139" s="244" t="s">
        <v>130</v>
      </c>
      <c r="AU139" s="244" t="s">
        <v>86</v>
      </c>
      <c r="AV139" s="13" t="s">
        <v>86</v>
      </c>
      <c r="AW139" s="13" t="s">
        <v>37</v>
      </c>
      <c r="AX139" s="13" t="s">
        <v>76</v>
      </c>
      <c r="AY139" s="244" t="s">
        <v>119</v>
      </c>
    </row>
    <row r="140" s="13" customFormat="1">
      <c r="B140" s="234"/>
      <c r="C140" s="235"/>
      <c r="D140" s="221" t="s">
        <v>130</v>
      </c>
      <c r="E140" s="236" t="s">
        <v>19</v>
      </c>
      <c r="F140" s="237" t="s">
        <v>161</v>
      </c>
      <c r="G140" s="235"/>
      <c r="H140" s="238">
        <v>2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130</v>
      </c>
      <c r="AU140" s="244" t="s">
        <v>86</v>
      </c>
      <c r="AV140" s="13" t="s">
        <v>86</v>
      </c>
      <c r="AW140" s="13" t="s">
        <v>37</v>
      </c>
      <c r="AX140" s="13" t="s">
        <v>76</v>
      </c>
      <c r="AY140" s="244" t="s">
        <v>119</v>
      </c>
    </row>
    <row r="141" s="14" customFormat="1">
      <c r="B141" s="245"/>
      <c r="C141" s="246"/>
      <c r="D141" s="221" t="s">
        <v>130</v>
      </c>
      <c r="E141" s="247" t="s">
        <v>19</v>
      </c>
      <c r="F141" s="248" t="s">
        <v>142</v>
      </c>
      <c r="G141" s="246"/>
      <c r="H141" s="249">
        <v>4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130</v>
      </c>
      <c r="AU141" s="255" t="s">
        <v>86</v>
      </c>
      <c r="AV141" s="14" t="s">
        <v>126</v>
      </c>
      <c r="AW141" s="14" t="s">
        <v>37</v>
      </c>
      <c r="AX141" s="14" t="s">
        <v>84</v>
      </c>
      <c r="AY141" s="255" t="s">
        <v>119</v>
      </c>
    </row>
    <row r="142" s="1" customFormat="1" ht="16.5" customHeight="1">
      <c r="B142" s="39"/>
      <c r="C142" s="208" t="s">
        <v>185</v>
      </c>
      <c r="D142" s="208" t="s">
        <v>121</v>
      </c>
      <c r="E142" s="209" t="s">
        <v>186</v>
      </c>
      <c r="F142" s="210" t="s">
        <v>187</v>
      </c>
      <c r="G142" s="211" t="s">
        <v>136</v>
      </c>
      <c r="H142" s="212">
        <v>2</v>
      </c>
      <c r="I142" s="213"/>
      <c r="J142" s="214">
        <f>ROUND(I142*H142,2)</f>
        <v>0</v>
      </c>
      <c r="K142" s="210" t="s">
        <v>137</v>
      </c>
      <c r="L142" s="44"/>
      <c r="M142" s="215" t="s">
        <v>19</v>
      </c>
      <c r="N142" s="216" t="s">
        <v>47</v>
      </c>
      <c r="O142" s="84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AR142" s="219" t="s">
        <v>126</v>
      </c>
      <c r="AT142" s="219" t="s">
        <v>121</v>
      </c>
      <c r="AU142" s="219" t="s">
        <v>86</v>
      </c>
      <c r="AY142" s="18" t="s">
        <v>119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8" t="s">
        <v>84</v>
      </c>
      <c r="BK142" s="220">
        <f>ROUND(I142*H142,2)</f>
        <v>0</v>
      </c>
      <c r="BL142" s="18" t="s">
        <v>126</v>
      </c>
      <c r="BM142" s="219" t="s">
        <v>188</v>
      </c>
    </row>
    <row r="143" s="1" customFormat="1">
      <c r="B143" s="39"/>
      <c r="C143" s="40"/>
      <c r="D143" s="221" t="s">
        <v>128</v>
      </c>
      <c r="E143" s="40"/>
      <c r="F143" s="222" t="s">
        <v>172</v>
      </c>
      <c r="G143" s="40"/>
      <c r="H143" s="40"/>
      <c r="I143" s="132"/>
      <c r="J143" s="40"/>
      <c r="K143" s="40"/>
      <c r="L143" s="44"/>
      <c r="M143" s="223"/>
      <c r="N143" s="84"/>
      <c r="O143" s="84"/>
      <c r="P143" s="84"/>
      <c r="Q143" s="84"/>
      <c r="R143" s="84"/>
      <c r="S143" s="84"/>
      <c r="T143" s="85"/>
      <c r="AT143" s="18" t="s">
        <v>128</v>
      </c>
      <c r="AU143" s="18" t="s">
        <v>86</v>
      </c>
    </row>
    <row r="144" s="13" customFormat="1">
      <c r="B144" s="234"/>
      <c r="C144" s="235"/>
      <c r="D144" s="221" t="s">
        <v>130</v>
      </c>
      <c r="E144" s="236" t="s">
        <v>19</v>
      </c>
      <c r="F144" s="237" t="s">
        <v>166</v>
      </c>
      <c r="G144" s="235"/>
      <c r="H144" s="238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130</v>
      </c>
      <c r="AU144" s="244" t="s">
        <v>86</v>
      </c>
      <c r="AV144" s="13" t="s">
        <v>86</v>
      </c>
      <c r="AW144" s="13" t="s">
        <v>37</v>
      </c>
      <c r="AX144" s="13" t="s">
        <v>76</v>
      </c>
      <c r="AY144" s="244" t="s">
        <v>119</v>
      </c>
    </row>
    <row r="145" s="13" customFormat="1">
      <c r="B145" s="234"/>
      <c r="C145" s="235"/>
      <c r="D145" s="221" t="s">
        <v>130</v>
      </c>
      <c r="E145" s="236" t="s">
        <v>19</v>
      </c>
      <c r="F145" s="237" t="s">
        <v>167</v>
      </c>
      <c r="G145" s="235"/>
      <c r="H145" s="238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AT145" s="244" t="s">
        <v>130</v>
      </c>
      <c r="AU145" s="244" t="s">
        <v>86</v>
      </c>
      <c r="AV145" s="13" t="s">
        <v>86</v>
      </c>
      <c r="AW145" s="13" t="s">
        <v>37</v>
      </c>
      <c r="AX145" s="13" t="s">
        <v>76</v>
      </c>
      <c r="AY145" s="244" t="s">
        <v>119</v>
      </c>
    </row>
    <row r="146" s="14" customFormat="1">
      <c r="B146" s="245"/>
      <c r="C146" s="246"/>
      <c r="D146" s="221" t="s">
        <v>130</v>
      </c>
      <c r="E146" s="247" t="s">
        <v>19</v>
      </c>
      <c r="F146" s="248" t="s">
        <v>142</v>
      </c>
      <c r="G146" s="246"/>
      <c r="H146" s="249">
        <v>2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AT146" s="255" t="s">
        <v>130</v>
      </c>
      <c r="AU146" s="255" t="s">
        <v>86</v>
      </c>
      <c r="AV146" s="14" t="s">
        <v>126</v>
      </c>
      <c r="AW146" s="14" t="s">
        <v>37</v>
      </c>
      <c r="AX146" s="14" t="s">
        <v>84</v>
      </c>
      <c r="AY146" s="255" t="s">
        <v>119</v>
      </c>
    </row>
    <row r="147" s="1" customFormat="1" ht="24" customHeight="1">
      <c r="B147" s="39"/>
      <c r="C147" s="208" t="s">
        <v>126</v>
      </c>
      <c r="D147" s="208" t="s">
        <v>121</v>
      </c>
      <c r="E147" s="209" t="s">
        <v>189</v>
      </c>
      <c r="F147" s="210" t="s">
        <v>190</v>
      </c>
      <c r="G147" s="211" t="s">
        <v>124</v>
      </c>
      <c r="H147" s="212">
        <v>1338</v>
      </c>
      <c r="I147" s="213"/>
      <c r="J147" s="214">
        <f>ROUND(I147*H147,2)</f>
        <v>0</v>
      </c>
      <c r="K147" s="210" t="s">
        <v>125</v>
      </c>
      <c r="L147" s="44"/>
      <c r="M147" s="215" t="s">
        <v>19</v>
      </c>
      <c r="N147" s="216" t="s">
        <v>47</v>
      </c>
      <c r="O147" s="84"/>
      <c r="P147" s="217">
        <f>O147*H147</f>
        <v>0</v>
      </c>
      <c r="Q147" s="217">
        <v>4.795E-05</v>
      </c>
      <c r="R147" s="217">
        <f>Q147*H147</f>
        <v>0.064157099999999995</v>
      </c>
      <c r="S147" s="217">
        <v>0.128</v>
      </c>
      <c r="T147" s="218">
        <f>S147*H147</f>
        <v>171.26400000000001</v>
      </c>
      <c r="AR147" s="219" t="s">
        <v>126</v>
      </c>
      <c r="AT147" s="219" t="s">
        <v>121</v>
      </c>
      <c r="AU147" s="219" t="s">
        <v>86</v>
      </c>
      <c r="AY147" s="18" t="s">
        <v>119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8" t="s">
        <v>84</v>
      </c>
      <c r="BK147" s="220">
        <f>ROUND(I147*H147,2)</f>
        <v>0</v>
      </c>
      <c r="BL147" s="18" t="s">
        <v>126</v>
      </c>
      <c r="BM147" s="219" t="s">
        <v>191</v>
      </c>
    </row>
    <row r="148" s="1" customFormat="1">
      <c r="B148" s="39"/>
      <c r="C148" s="40"/>
      <c r="D148" s="221" t="s">
        <v>128</v>
      </c>
      <c r="E148" s="40"/>
      <c r="F148" s="222" t="s">
        <v>192</v>
      </c>
      <c r="G148" s="40"/>
      <c r="H148" s="40"/>
      <c r="I148" s="132"/>
      <c r="J148" s="40"/>
      <c r="K148" s="40"/>
      <c r="L148" s="44"/>
      <c r="M148" s="223"/>
      <c r="N148" s="84"/>
      <c r="O148" s="84"/>
      <c r="P148" s="84"/>
      <c r="Q148" s="84"/>
      <c r="R148" s="84"/>
      <c r="S148" s="84"/>
      <c r="T148" s="85"/>
      <c r="AT148" s="18" t="s">
        <v>128</v>
      </c>
      <c r="AU148" s="18" t="s">
        <v>86</v>
      </c>
    </row>
    <row r="149" s="12" customFormat="1">
      <c r="B149" s="224"/>
      <c r="C149" s="225"/>
      <c r="D149" s="221" t="s">
        <v>130</v>
      </c>
      <c r="E149" s="226" t="s">
        <v>19</v>
      </c>
      <c r="F149" s="227" t="s">
        <v>131</v>
      </c>
      <c r="G149" s="225"/>
      <c r="H149" s="226" t="s">
        <v>19</v>
      </c>
      <c r="I149" s="228"/>
      <c r="J149" s="225"/>
      <c r="K149" s="225"/>
      <c r="L149" s="229"/>
      <c r="M149" s="230"/>
      <c r="N149" s="231"/>
      <c r="O149" s="231"/>
      <c r="P149" s="231"/>
      <c r="Q149" s="231"/>
      <c r="R149" s="231"/>
      <c r="S149" s="231"/>
      <c r="T149" s="232"/>
      <c r="AT149" s="233" t="s">
        <v>130</v>
      </c>
      <c r="AU149" s="233" t="s">
        <v>86</v>
      </c>
      <c r="AV149" s="12" t="s">
        <v>84</v>
      </c>
      <c r="AW149" s="12" t="s">
        <v>37</v>
      </c>
      <c r="AX149" s="12" t="s">
        <v>76</v>
      </c>
      <c r="AY149" s="233" t="s">
        <v>119</v>
      </c>
    </row>
    <row r="150" s="13" customFormat="1">
      <c r="B150" s="234"/>
      <c r="C150" s="235"/>
      <c r="D150" s="221" t="s">
        <v>130</v>
      </c>
      <c r="E150" s="236" t="s">
        <v>19</v>
      </c>
      <c r="F150" s="237" t="s">
        <v>193</v>
      </c>
      <c r="G150" s="235"/>
      <c r="H150" s="238">
        <v>1338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AT150" s="244" t="s">
        <v>130</v>
      </c>
      <c r="AU150" s="244" t="s">
        <v>86</v>
      </c>
      <c r="AV150" s="13" t="s">
        <v>86</v>
      </c>
      <c r="AW150" s="13" t="s">
        <v>37</v>
      </c>
      <c r="AX150" s="13" t="s">
        <v>84</v>
      </c>
      <c r="AY150" s="244" t="s">
        <v>119</v>
      </c>
    </row>
    <row r="151" s="1" customFormat="1" ht="24" customHeight="1">
      <c r="B151" s="39"/>
      <c r="C151" s="208" t="s">
        <v>194</v>
      </c>
      <c r="D151" s="208" t="s">
        <v>121</v>
      </c>
      <c r="E151" s="209" t="s">
        <v>195</v>
      </c>
      <c r="F151" s="210" t="s">
        <v>196</v>
      </c>
      <c r="G151" s="211" t="s">
        <v>197</v>
      </c>
      <c r="H151" s="212">
        <v>324</v>
      </c>
      <c r="I151" s="213"/>
      <c r="J151" s="214">
        <f>ROUND(I151*H151,2)</f>
        <v>0</v>
      </c>
      <c r="K151" s="210" t="s">
        <v>125</v>
      </c>
      <c r="L151" s="44"/>
      <c r="M151" s="215" t="s">
        <v>19</v>
      </c>
      <c r="N151" s="216" t="s">
        <v>47</v>
      </c>
      <c r="O151" s="84"/>
      <c r="P151" s="217">
        <f>O151*H151</f>
        <v>0</v>
      </c>
      <c r="Q151" s="217">
        <v>0</v>
      </c>
      <c r="R151" s="217">
        <f>Q151*H151</f>
        <v>0</v>
      </c>
      <c r="S151" s="217">
        <v>0.23000000000000001</v>
      </c>
      <c r="T151" s="218">
        <f>S151*H151</f>
        <v>74.52000000000001</v>
      </c>
      <c r="AR151" s="219" t="s">
        <v>126</v>
      </c>
      <c r="AT151" s="219" t="s">
        <v>121</v>
      </c>
      <c r="AU151" s="219" t="s">
        <v>86</v>
      </c>
      <c r="AY151" s="18" t="s">
        <v>119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8" t="s">
        <v>84</v>
      </c>
      <c r="BK151" s="220">
        <f>ROUND(I151*H151,2)</f>
        <v>0</v>
      </c>
      <c r="BL151" s="18" t="s">
        <v>126</v>
      </c>
      <c r="BM151" s="219" t="s">
        <v>198</v>
      </c>
    </row>
    <row r="152" s="1" customFormat="1">
      <c r="B152" s="39"/>
      <c r="C152" s="40"/>
      <c r="D152" s="221" t="s">
        <v>128</v>
      </c>
      <c r="E152" s="40"/>
      <c r="F152" s="222" t="s">
        <v>199</v>
      </c>
      <c r="G152" s="40"/>
      <c r="H152" s="40"/>
      <c r="I152" s="132"/>
      <c r="J152" s="40"/>
      <c r="K152" s="40"/>
      <c r="L152" s="44"/>
      <c r="M152" s="223"/>
      <c r="N152" s="84"/>
      <c r="O152" s="84"/>
      <c r="P152" s="84"/>
      <c r="Q152" s="84"/>
      <c r="R152" s="84"/>
      <c r="S152" s="84"/>
      <c r="T152" s="85"/>
      <c r="AT152" s="18" t="s">
        <v>128</v>
      </c>
      <c r="AU152" s="18" t="s">
        <v>86</v>
      </c>
    </row>
    <row r="153" s="12" customFormat="1">
      <c r="B153" s="224"/>
      <c r="C153" s="225"/>
      <c r="D153" s="221" t="s">
        <v>130</v>
      </c>
      <c r="E153" s="226" t="s">
        <v>19</v>
      </c>
      <c r="F153" s="227" t="s">
        <v>131</v>
      </c>
      <c r="G153" s="225"/>
      <c r="H153" s="226" t="s">
        <v>19</v>
      </c>
      <c r="I153" s="228"/>
      <c r="J153" s="225"/>
      <c r="K153" s="225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130</v>
      </c>
      <c r="AU153" s="233" t="s">
        <v>86</v>
      </c>
      <c r="AV153" s="12" t="s">
        <v>84</v>
      </c>
      <c r="AW153" s="12" t="s">
        <v>37</v>
      </c>
      <c r="AX153" s="12" t="s">
        <v>76</v>
      </c>
      <c r="AY153" s="233" t="s">
        <v>119</v>
      </c>
    </row>
    <row r="154" s="13" customFormat="1">
      <c r="B154" s="234"/>
      <c r="C154" s="235"/>
      <c r="D154" s="221" t="s">
        <v>130</v>
      </c>
      <c r="E154" s="236" t="s">
        <v>19</v>
      </c>
      <c r="F154" s="237" t="s">
        <v>200</v>
      </c>
      <c r="G154" s="235"/>
      <c r="H154" s="238">
        <v>324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130</v>
      </c>
      <c r="AU154" s="244" t="s">
        <v>86</v>
      </c>
      <c r="AV154" s="13" t="s">
        <v>86</v>
      </c>
      <c r="AW154" s="13" t="s">
        <v>37</v>
      </c>
      <c r="AX154" s="13" t="s">
        <v>84</v>
      </c>
      <c r="AY154" s="244" t="s">
        <v>119</v>
      </c>
    </row>
    <row r="155" s="1" customFormat="1" ht="24" customHeight="1">
      <c r="B155" s="39"/>
      <c r="C155" s="208" t="s">
        <v>201</v>
      </c>
      <c r="D155" s="208" t="s">
        <v>121</v>
      </c>
      <c r="E155" s="209" t="s">
        <v>202</v>
      </c>
      <c r="F155" s="210" t="s">
        <v>203</v>
      </c>
      <c r="G155" s="211" t="s">
        <v>197</v>
      </c>
      <c r="H155" s="212">
        <v>337</v>
      </c>
      <c r="I155" s="213"/>
      <c r="J155" s="214">
        <f>ROUND(I155*H155,2)</f>
        <v>0</v>
      </c>
      <c r="K155" s="210" t="s">
        <v>125</v>
      </c>
      <c r="L155" s="44"/>
      <c r="M155" s="215" t="s">
        <v>19</v>
      </c>
      <c r="N155" s="216" t="s">
        <v>47</v>
      </c>
      <c r="O155" s="84"/>
      <c r="P155" s="217">
        <f>O155*H155</f>
        <v>0</v>
      </c>
      <c r="Q155" s="217">
        <v>0</v>
      </c>
      <c r="R155" s="217">
        <f>Q155*H155</f>
        <v>0</v>
      </c>
      <c r="S155" s="217">
        <v>0.20499999999999999</v>
      </c>
      <c r="T155" s="218">
        <f>S155*H155</f>
        <v>69.084999999999994</v>
      </c>
      <c r="AR155" s="219" t="s">
        <v>126</v>
      </c>
      <c r="AT155" s="219" t="s">
        <v>121</v>
      </c>
      <c r="AU155" s="219" t="s">
        <v>86</v>
      </c>
      <c r="AY155" s="18" t="s">
        <v>119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8" t="s">
        <v>84</v>
      </c>
      <c r="BK155" s="220">
        <f>ROUND(I155*H155,2)</f>
        <v>0</v>
      </c>
      <c r="BL155" s="18" t="s">
        <v>126</v>
      </c>
      <c r="BM155" s="219" t="s">
        <v>204</v>
      </c>
    </row>
    <row r="156" s="1" customFormat="1">
      <c r="B156" s="39"/>
      <c r="C156" s="40"/>
      <c r="D156" s="221" t="s">
        <v>128</v>
      </c>
      <c r="E156" s="40"/>
      <c r="F156" s="222" t="s">
        <v>199</v>
      </c>
      <c r="G156" s="40"/>
      <c r="H156" s="40"/>
      <c r="I156" s="132"/>
      <c r="J156" s="40"/>
      <c r="K156" s="40"/>
      <c r="L156" s="44"/>
      <c r="M156" s="223"/>
      <c r="N156" s="84"/>
      <c r="O156" s="84"/>
      <c r="P156" s="84"/>
      <c r="Q156" s="84"/>
      <c r="R156" s="84"/>
      <c r="S156" s="84"/>
      <c r="T156" s="85"/>
      <c r="AT156" s="18" t="s">
        <v>128</v>
      </c>
      <c r="AU156" s="18" t="s">
        <v>86</v>
      </c>
    </row>
    <row r="157" s="12" customFormat="1">
      <c r="B157" s="224"/>
      <c r="C157" s="225"/>
      <c r="D157" s="221" t="s">
        <v>130</v>
      </c>
      <c r="E157" s="226" t="s">
        <v>19</v>
      </c>
      <c r="F157" s="227" t="s">
        <v>131</v>
      </c>
      <c r="G157" s="225"/>
      <c r="H157" s="226" t="s">
        <v>19</v>
      </c>
      <c r="I157" s="228"/>
      <c r="J157" s="225"/>
      <c r="K157" s="225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130</v>
      </c>
      <c r="AU157" s="233" t="s">
        <v>86</v>
      </c>
      <c r="AV157" s="12" t="s">
        <v>84</v>
      </c>
      <c r="AW157" s="12" t="s">
        <v>37</v>
      </c>
      <c r="AX157" s="12" t="s">
        <v>76</v>
      </c>
      <c r="AY157" s="233" t="s">
        <v>119</v>
      </c>
    </row>
    <row r="158" s="13" customFormat="1">
      <c r="B158" s="234"/>
      <c r="C158" s="235"/>
      <c r="D158" s="221" t="s">
        <v>130</v>
      </c>
      <c r="E158" s="236" t="s">
        <v>19</v>
      </c>
      <c r="F158" s="237" t="s">
        <v>205</v>
      </c>
      <c r="G158" s="235"/>
      <c r="H158" s="238">
        <v>337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AT158" s="244" t="s">
        <v>130</v>
      </c>
      <c r="AU158" s="244" t="s">
        <v>86</v>
      </c>
      <c r="AV158" s="13" t="s">
        <v>86</v>
      </c>
      <c r="AW158" s="13" t="s">
        <v>37</v>
      </c>
      <c r="AX158" s="13" t="s">
        <v>84</v>
      </c>
      <c r="AY158" s="244" t="s">
        <v>119</v>
      </c>
    </row>
    <row r="159" s="1" customFormat="1" ht="48" customHeight="1">
      <c r="B159" s="39"/>
      <c r="C159" s="208" t="s">
        <v>206</v>
      </c>
      <c r="D159" s="208" t="s">
        <v>121</v>
      </c>
      <c r="E159" s="209" t="s">
        <v>207</v>
      </c>
      <c r="F159" s="210" t="s">
        <v>208</v>
      </c>
      <c r="G159" s="211" t="s">
        <v>197</v>
      </c>
      <c r="H159" s="212">
        <v>116</v>
      </c>
      <c r="I159" s="213"/>
      <c r="J159" s="214">
        <f>ROUND(I159*H159,2)</f>
        <v>0</v>
      </c>
      <c r="K159" s="210" t="s">
        <v>125</v>
      </c>
      <c r="L159" s="44"/>
      <c r="M159" s="215" t="s">
        <v>19</v>
      </c>
      <c r="N159" s="216" t="s">
        <v>47</v>
      </c>
      <c r="O159" s="84"/>
      <c r="P159" s="217">
        <f>O159*H159</f>
        <v>0</v>
      </c>
      <c r="Q159" s="217">
        <v>0.036904300000000001</v>
      </c>
      <c r="R159" s="217">
        <f>Q159*H159</f>
        <v>4.2808988000000001</v>
      </c>
      <c r="S159" s="217">
        <v>0</v>
      </c>
      <c r="T159" s="218">
        <f>S159*H159</f>
        <v>0</v>
      </c>
      <c r="AR159" s="219" t="s">
        <v>126</v>
      </c>
      <c r="AT159" s="219" t="s">
        <v>121</v>
      </c>
      <c r="AU159" s="219" t="s">
        <v>86</v>
      </c>
      <c r="AY159" s="18" t="s">
        <v>119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8" t="s">
        <v>84</v>
      </c>
      <c r="BK159" s="220">
        <f>ROUND(I159*H159,2)</f>
        <v>0</v>
      </c>
      <c r="BL159" s="18" t="s">
        <v>126</v>
      </c>
      <c r="BM159" s="219" t="s">
        <v>209</v>
      </c>
    </row>
    <row r="160" s="1" customFormat="1">
      <c r="B160" s="39"/>
      <c r="C160" s="40"/>
      <c r="D160" s="221" t="s">
        <v>128</v>
      </c>
      <c r="E160" s="40"/>
      <c r="F160" s="222" t="s">
        <v>210</v>
      </c>
      <c r="G160" s="40"/>
      <c r="H160" s="40"/>
      <c r="I160" s="132"/>
      <c r="J160" s="40"/>
      <c r="K160" s="40"/>
      <c r="L160" s="44"/>
      <c r="M160" s="223"/>
      <c r="N160" s="84"/>
      <c r="O160" s="84"/>
      <c r="P160" s="84"/>
      <c r="Q160" s="84"/>
      <c r="R160" s="84"/>
      <c r="S160" s="84"/>
      <c r="T160" s="85"/>
      <c r="AT160" s="18" t="s">
        <v>128</v>
      </c>
      <c r="AU160" s="18" t="s">
        <v>86</v>
      </c>
    </row>
    <row r="161" s="13" customFormat="1">
      <c r="B161" s="234"/>
      <c r="C161" s="235"/>
      <c r="D161" s="221" t="s">
        <v>130</v>
      </c>
      <c r="E161" s="236" t="s">
        <v>19</v>
      </c>
      <c r="F161" s="237" t="s">
        <v>211</v>
      </c>
      <c r="G161" s="235"/>
      <c r="H161" s="238">
        <v>116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130</v>
      </c>
      <c r="AU161" s="244" t="s">
        <v>86</v>
      </c>
      <c r="AV161" s="13" t="s">
        <v>86</v>
      </c>
      <c r="AW161" s="13" t="s">
        <v>37</v>
      </c>
      <c r="AX161" s="13" t="s">
        <v>84</v>
      </c>
      <c r="AY161" s="244" t="s">
        <v>119</v>
      </c>
    </row>
    <row r="162" s="1" customFormat="1" ht="24" customHeight="1">
      <c r="B162" s="39"/>
      <c r="C162" s="208" t="s">
        <v>212</v>
      </c>
      <c r="D162" s="208" t="s">
        <v>121</v>
      </c>
      <c r="E162" s="209" t="s">
        <v>213</v>
      </c>
      <c r="F162" s="210" t="s">
        <v>214</v>
      </c>
      <c r="G162" s="211" t="s">
        <v>215</v>
      </c>
      <c r="H162" s="212">
        <v>23.199999999999999</v>
      </c>
      <c r="I162" s="213"/>
      <c r="J162" s="214">
        <f>ROUND(I162*H162,2)</f>
        <v>0</v>
      </c>
      <c r="K162" s="210" t="s">
        <v>125</v>
      </c>
      <c r="L162" s="44"/>
      <c r="M162" s="215" t="s">
        <v>19</v>
      </c>
      <c r="N162" s="216" t="s">
        <v>47</v>
      </c>
      <c r="O162" s="84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AR162" s="219" t="s">
        <v>126</v>
      </c>
      <c r="AT162" s="219" t="s">
        <v>121</v>
      </c>
      <c r="AU162" s="219" t="s">
        <v>86</v>
      </c>
      <c r="AY162" s="18" t="s">
        <v>119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8" t="s">
        <v>84</v>
      </c>
      <c r="BK162" s="220">
        <f>ROUND(I162*H162,2)</f>
        <v>0</v>
      </c>
      <c r="BL162" s="18" t="s">
        <v>126</v>
      </c>
      <c r="BM162" s="219" t="s">
        <v>216</v>
      </c>
    </row>
    <row r="163" s="1" customFormat="1">
      <c r="B163" s="39"/>
      <c r="C163" s="40"/>
      <c r="D163" s="221" t="s">
        <v>128</v>
      </c>
      <c r="E163" s="40"/>
      <c r="F163" s="222" t="s">
        <v>217</v>
      </c>
      <c r="G163" s="40"/>
      <c r="H163" s="40"/>
      <c r="I163" s="132"/>
      <c r="J163" s="40"/>
      <c r="K163" s="40"/>
      <c r="L163" s="44"/>
      <c r="M163" s="223"/>
      <c r="N163" s="84"/>
      <c r="O163" s="84"/>
      <c r="P163" s="84"/>
      <c r="Q163" s="84"/>
      <c r="R163" s="84"/>
      <c r="S163" s="84"/>
      <c r="T163" s="85"/>
      <c r="AT163" s="18" t="s">
        <v>128</v>
      </c>
      <c r="AU163" s="18" t="s">
        <v>86</v>
      </c>
    </row>
    <row r="164" s="13" customFormat="1">
      <c r="B164" s="234"/>
      <c r="C164" s="235"/>
      <c r="D164" s="221" t="s">
        <v>130</v>
      </c>
      <c r="E164" s="236" t="s">
        <v>19</v>
      </c>
      <c r="F164" s="237" t="s">
        <v>218</v>
      </c>
      <c r="G164" s="235"/>
      <c r="H164" s="238">
        <v>23.199999999999999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AT164" s="244" t="s">
        <v>130</v>
      </c>
      <c r="AU164" s="244" t="s">
        <v>86</v>
      </c>
      <c r="AV164" s="13" t="s">
        <v>86</v>
      </c>
      <c r="AW164" s="13" t="s">
        <v>37</v>
      </c>
      <c r="AX164" s="13" t="s">
        <v>84</v>
      </c>
      <c r="AY164" s="244" t="s">
        <v>119</v>
      </c>
    </row>
    <row r="165" s="1" customFormat="1" ht="36" customHeight="1">
      <c r="B165" s="39"/>
      <c r="C165" s="208" t="s">
        <v>219</v>
      </c>
      <c r="D165" s="208" t="s">
        <v>121</v>
      </c>
      <c r="E165" s="209" t="s">
        <v>220</v>
      </c>
      <c r="F165" s="210" t="s">
        <v>221</v>
      </c>
      <c r="G165" s="211" t="s">
        <v>215</v>
      </c>
      <c r="H165" s="212">
        <v>1.125</v>
      </c>
      <c r="I165" s="213"/>
      <c r="J165" s="214">
        <f>ROUND(I165*H165,2)</f>
        <v>0</v>
      </c>
      <c r="K165" s="210" t="s">
        <v>125</v>
      </c>
      <c r="L165" s="44"/>
      <c r="M165" s="215" t="s">
        <v>19</v>
      </c>
      <c r="N165" s="216" t="s">
        <v>47</v>
      </c>
      <c r="O165" s="84"/>
      <c r="P165" s="217">
        <f>O165*H165</f>
        <v>0</v>
      </c>
      <c r="Q165" s="217">
        <v>0</v>
      </c>
      <c r="R165" s="217">
        <f>Q165*H165</f>
        <v>0</v>
      </c>
      <c r="S165" s="217">
        <v>1.8</v>
      </c>
      <c r="T165" s="218">
        <f>S165*H165</f>
        <v>2.0249999999999999</v>
      </c>
      <c r="AR165" s="219" t="s">
        <v>126</v>
      </c>
      <c r="AT165" s="219" t="s">
        <v>121</v>
      </c>
      <c r="AU165" s="219" t="s">
        <v>86</v>
      </c>
      <c r="AY165" s="18" t="s">
        <v>119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8" t="s">
        <v>84</v>
      </c>
      <c r="BK165" s="220">
        <f>ROUND(I165*H165,2)</f>
        <v>0</v>
      </c>
      <c r="BL165" s="18" t="s">
        <v>126</v>
      </c>
      <c r="BM165" s="219" t="s">
        <v>222</v>
      </c>
    </row>
    <row r="166" s="1" customFormat="1">
      <c r="B166" s="39"/>
      <c r="C166" s="40"/>
      <c r="D166" s="221" t="s">
        <v>128</v>
      </c>
      <c r="E166" s="40"/>
      <c r="F166" s="222" t="s">
        <v>223</v>
      </c>
      <c r="G166" s="40"/>
      <c r="H166" s="40"/>
      <c r="I166" s="132"/>
      <c r="J166" s="40"/>
      <c r="K166" s="40"/>
      <c r="L166" s="44"/>
      <c r="M166" s="223"/>
      <c r="N166" s="84"/>
      <c r="O166" s="84"/>
      <c r="P166" s="84"/>
      <c r="Q166" s="84"/>
      <c r="R166" s="84"/>
      <c r="S166" s="84"/>
      <c r="T166" s="85"/>
      <c r="AT166" s="18" t="s">
        <v>128</v>
      </c>
      <c r="AU166" s="18" t="s">
        <v>86</v>
      </c>
    </row>
    <row r="167" s="13" customFormat="1">
      <c r="B167" s="234"/>
      <c r="C167" s="235"/>
      <c r="D167" s="221" t="s">
        <v>130</v>
      </c>
      <c r="E167" s="236" t="s">
        <v>19</v>
      </c>
      <c r="F167" s="237" t="s">
        <v>224</v>
      </c>
      <c r="G167" s="235"/>
      <c r="H167" s="238">
        <v>1.125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AT167" s="244" t="s">
        <v>130</v>
      </c>
      <c r="AU167" s="244" t="s">
        <v>86</v>
      </c>
      <c r="AV167" s="13" t="s">
        <v>86</v>
      </c>
      <c r="AW167" s="13" t="s">
        <v>37</v>
      </c>
      <c r="AX167" s="13" t="s">
        <v>84</v>
      </c>
      <c r="AY167" s="244" t="s">
        <v>119</v>
      </c>
    </row>
    <row r="168" s="1" customFormat="1" ht="24" customHeight="1">
      <c r="B168" s="39"/>
      <c r="C168" s="208" t="s">
        <v>225</v>
      </c>
      <c r="D168" s="208" t="s">
        <v>121</v>
      </c>
      <c r="E168" s="209" t="s">
        <v>226</v>
      </c>
      <c r="F168" s="210" t="s">
        <v>227</v>
      </c>
      <c r="G168" s="211" t="s">
        <v>215</v>
      </c>
      <c r="H168" s="212">
        <v>515.995</v>
      </c>
      <c r="I168" s="213"/>
      <c r="J168" s="214">
        <f>ROUND(I168*H168,2)</f>
        <v>0</v>
      </c>
      <c r="K168" s="210" t="s">
        <v>125</v>
      </c>
      <c r="L168" s="44"/>
      <c r="M168" s="215" t="s">
        <v>19</v>
      </c>
      <c r="N168" s="216" t="s">
        <v>47</v>
      </c>
      <c r="O168" s="84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AR168" s="219" t="s">
        <v>126</v>
      </c>
      <c r="AT168" s="219" t="s">
        <v>121</v>
      </c>
      <c r="AU168" s="219" t="s">
        <v>86</v>
      </c>
      <c r="AY168" s="18" t="s">
        <v>119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8" t="s">
        <v>84</v>
      </c>
      <c r="BK168" s="220">
        <f>ROUND(I168*H168,2)</f>
        <v>0</v>
      </c>
      <c r="BL168" s="18" t="s">
        <v>126</v>
      </c>
      <c r="BM168" s="219" t="s">
        <v>228</v>
      </c>
    </row>
    <row r="169" s="1" customFormat="1">
      <c r="B169" s="39"/>
      <c r="C169" s="40"/>
      <c r="D169" s="221" t="s">
        <v>128</v>
      </c>
      <c r="E169" s="40"/>
      <c r="F169" s="222" t="s">
        <v>229</v>
      </c>
      <c r="G169" s="40"/>
      <c r="H169" s="40"/>
      <c r="I169" s="132"/>
      <c r="J169" s="40"/>
      <c r="K169" s="40"/>
      <c r="L169" s="44"/>
      <c r="M169" s="223"/>
      <c r="N169" s="84"/>
      <c r="O169" s="84"/>
      <c r="P169" s="84"/>
      <c r="Q169" s="84"/>
      <c r="R169" s="84"/>
      <c r="S169" s="84"/>
      <c r="T169" s="85"/>
      <c r="AT169" s="18" t="s">
        <v>128</v>
      </c>
      <c r="AU169" s="18" t="s">
        <v>86</v>
      </c>
    </row>
    <row r="170" s="12" customFormat="1">
      <c r="B170" s="224"/>
      <c r="C170" s="225"/>
      <c r="D170" s="221" t="s">
        <v>130</v>
      </c>
      <c r="E170" s="226" t="s">
        <v>19</v>
      </c>
      <c r="F170" s="227" t="s">
        <v>230</v>
      </c>
      <c r="G170" s="225"/>
      <c r="H170" s="226" t="s">
        <v>19</v>
      </c>
      <c r="I170" s="228"/>
      <c r="J170" s="225"/>
      <c r="K170" s="225"/>
      <c r="L170" s="229"/>
      <c r="M170" s="230"/>
      <c r="N170" s="231"/>
      <c r="O170" s="231"/>
      <c r="P170" s="231"/>
      <c r="Q170" s="231"/>
      <c r="R170" s="231"/>
      <c r="S170" s="231"/>
      <c r="T170" s="232"/>
      <c r="AT170" s="233" t="s">
        <v>130</v>
      </c>
      <c r="AU170" s="233" t="s">
        <v>86</v>
      </c>
      <c r="AV170" s="12" t="s">
        <v>84</v>
      </c>
      <c r="AW170" s="12" t="s">
        <v>37</v>
      </c>
      <c r="AX170" s="12" t="s">
        <v>76</v>
      </c>
      <c r="AY170" s="233" t="s">
        <v>119</v>
      </c>
    </row>
    <row r="171" s="13" customFormat="1">
      <c r="B171" s="234"/>
      <c r="C171" s="235"/>
      <c r="D171" s="221" t="s">
        <v>130</v>
      </c>
      <c r="E171" s="236" t="s">
        <v>19</v>
      </c>
      <c r="F171" s="237" t="s">
        <v>231</v>
      </c>
      <c r="G171" s="235"/>
      <c r="H171" s="238">
        <v>162.96000000000001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130</v>
      </c>
      <c r="AU171" s="244" t="s">
        <v>86</v>
      </c>
      <c r="AV171" s="13" t="s">
        <v>86</v>
      </c>
      <c r="AW171" s="13" t="s">
        <v>37</v>
      </c>
      <c r="AX171" s="13" t="s">
        <v>76</v>
      </c>
      <c r="AY171" s="244" t="s">
        <v>119</v>
      </c>
    </row>
    <row r="172" s="13" customFormat="1">
      <c r="B172" s="234"/>
      <c r="C172" s="235"/>
      <c r="D172" s="221" t="s">
        <v>130</v>
      </c>
      <c r="E172" s="236" t="s">
        <v>19</v>
      </c>
      <c r="F172" s="237" t="s">
        <v>232</v>
      </c>
      <c r="G172" s="235"/>
      <c r="H172" s="238">
        <v>64.400000000000006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AT172" s="244" t="s">
        <v>130</v>
      </c>
      <c r="AU172" s="244" t="s">
        <v>86</v>
      </c>
      <c r="AV172" s="13" t="s">
        <v>86</v>
      </c>
      <c r="AW172" s="13" t="s">
        <v>37</v>
      </c>
      <c r="AX172" s="13" t="s">
        <v>76</v>
      </c>
      <c r="AY172" s="244" t="s">
        <v>119</v>
      </c>
    </row>
    <row r="173" s="13" customFormat="1">
      <c r="B173" s="234"/>
      <c r="C173" s="235"/>
      <c r="D173" s="221" t="s">
        <v>130</v>
      </c>
      <c r="E173" s="236" t="s">
        <v>19</v>
      </c>
      <c r="F173" s="237" t="s">
        <v>233</v>
      </c>
      <c r="G173" s="235"/>
      <c r="H173" s="238">
        <v>12.6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130</v>
      </c>
      <c r="AU173" s="244" t="s">
        <v>86</v>
      </c>
      <c r="AV173" s="13" t="s">
        <v>86</v>
      </c>
      <c r="AW173" s="13" t="s">
        <v>37</v>
      </c>
      <c r="AX173" s="13" t="s">
        <v>76</v>
      </c>
      <c r="AY173" s="244" t="s">
        <v>119</v>
      </c>
    </row>
    <row r="174" s="13" customFormat="1">
      <c r="B174" s="234"/>
      <c r="C174" s="235"/>
      <c r="D174" s="221" t="s">
        <v>130</v>
      </c>
      <c r="E174" s="236" t="s">
        <v>19</v>
      </c>
      <c r="F174" s="237" t="s">
        <v>234</v>
      </c>
      <c r="G174" s="235"/>
      <c r="H174" s="238">
        <v>92.609999999999999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130</v>
      </c>
      <c r="AU174" s="244" t="s">
        <v>86</v>
      </c>
      <c r="AV174" s="13" t="s">
        <v>86</v>
      </c>
      <c r="AW174" s="13" t="s">
        <v>37</v>
      </c>
      <c r="AX174" s="13" t="s">
        <v>76</v>
      </c>
      <c r="AY174" s="244" t="s">
        <v>119</v>
      </c>
    </row>
    <row r="175" s="13" customFormat="1">
      <c r="B175" s="234"/>
      <c r="C175" s="235"/>
      <c r="D175" s="221" t="s">
        <v>130</v>
      </c>
      <c r="E175" s="236" t="s">
        <v>19</v>
      </c>
      <c r="F175" s="237" t="s">
        <v>235</v>
      </c>
      <c r="G175" s="235"/>
      <c r="H175" s="238">
        <v>15.15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130</v>
      </c>
      <c r="AU175" s="244" t="s">
        <v>86</v>
      </c>
      <c r="AV175" s="13" t="s">
        <v>86</v>
      </c>
      <c r="AW175" s="13" t="s">
        <v>37</v>
      </c>
      <c r="AX175" s="13" t="s">
        <v>76</v>
      </c>
      <c r="AY175" s="244" t="s">
        <v>119</v>
      </c>
    </row>
    <row r="176" s="15" customFormat="1">
      <c r="B176" s="256"/>
      <c r="C176" s="257"/>
      <c r="D176" s="221" t="s">
        <v>130</v>
      </c>
      <c r="E176" s="258" t="s">
        <v>19</v>
      </c>
      <c r="F176" s="259" t="s">
        <v>236</v>
      </c>
      <c r="G176" s="257"/>
      <c r="H176" s="260">
        <v>347.71999999999997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AT176" s="266" t="s">
        <v>130</v>
      </c>
      <c r="AU176" s="266" t="s">
        <v>86</v>
      </c>
      <c r="AV176" s="15" t="s">
        <v>237</v>
      </c>
      <c r="AW176" s="15" t="s">
        <v>37</v>
      </c>
      <c r="AX176" s="15" t="s">
        <v>76</v>
      </c>
      <c r="AY176" s="266" t="s">
        <v>119</v>
      </c>
    </row>
    <row r="177" s="12" customFormat="1">
      <c r="B177" s="224"/>
      <c r="C177" s="225"/>
      <c r="D177" s="221" t="s">
        <v>130</v>
      </c>
      <c r="E177" s="226" t="s">
        <v>19</v>
      </c>
      <c r="F177" s="227" t="s">
        <v>238</v>
      </c>
      <c r="G177" s="225"/>
      <c r="H177" s="226" t="s">
        <v>19</v>
      </c>
      <c r="I177" s="228"/>
      <c r="J177" s="225"/>
      <c r="K177" s="225"/>
      <c r="L177" s="229"/>
      <c r="M177" s="230"/>
      <c r="N177" s="231"/>
      <c r="O177" s="231"/>
      <c r="P177" s="231"/>
      <c r="Q177" s="231"/>
      <c r="R177" s="231"/>
      <c r="S177" s="231"/>
      <c r="T177" s="232"/>
      <c r="AT177" s="233" t="s">
        <v>130</v>
      </c>
      <c r="AU177" s="233" t="s">
        <v>86</v>
      </c>
      <c r="AV177" s="12" t="s">
        <v>84</v>
      </c>
      <c r="AW177" s="12" t="s">
        <v>37</v>
      </c>
      <c r="AX177" s="12" t="s">
        <v>76</v>
      </c>
      <c r="AY177" s="233" t="s">
        <v>119</v>
      </c>
    </row>
    <row r="178" s="13" customFormat="1">
      <c r="B178" s="234"/>
      <c r="C178" s="235"/>
      <c r="D178" s="221" t="s">
        <v>130</v>
      </c>
      <c r="E178" s="236" t="s">
        <v>19</v>
      </c>
      <c r="F178" s="237" t="s">
        <v>239</v>
      </c>
      <c r="G178" s="235"/>
      <c r="H178" s="238">
        <v>42.600000000000001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AT178" s="244" t="s">
        <v>130</v>
      </c>
      <c r="AU178" s="244" t="s">
        <v>86</v>
      </c>
      <c r="AV178" s="13" t="s">
        <v>86</v>
      </c>
      <c r="AW178" s="13" t="s">
        <v>37</v>
      </c>
      <c r="AX178" s="13" t="s">
        <v>76</v>
      </c>
      <c r="AY178" s="244" t="s">
        <v>119</v>
      </c>
    </row>
    <row r="179" s="13" customFormat="1">
      <c r="B179" s="234"/>
      <c r="C179" s="235"/>
      <c r="D179" s="221" t="s">
        <v>130</v>
      </c>
      <c r="E179" s="236" t="s">
        <v>19</v>
      </c>
      <c r="F179" s="237" t="s">
        <v>240</v>
      </c>
      <c r="G179" s="235"/>
      <c r="H179" s="238">
        <v>2.9249999999999998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130</v>
      </c>
      <c r="AU179" s="244" t="s">
        <v>86</v>
      </c>
      <c r="AV179" s="13" t="s">
        <v>86</v>
      </c>
      <c r="AW179" s="13" t="s">
        <v>37</v>
      </c>
      <c r="AX179" s="13" t="s">
        <v>76</v>
      </c>
      <c r="AY179" s="244" t="s">
        <v>119</v>
      </c>
    </row>
    <row r="180" s="13" customFormat="1">
      <c r="B180" s="234"/>
      <c r="C180" s="235"/>
      <c r="D180" s="221" t="s">
        <v>130</v>
      </c>
      <c r="E180" s="236" t="s">
        <v>19</v>
      </c>
      <c r="F180" s="237" t="s">
        <v>241</v>
      </c>
      <c r="G180" s="235"/>
      <c r="H180" s="238">
        <v>2.5499999999999998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130</v>
      </c>
      <c r="AU180" s="244" t="s">
        <v>86</v>
      </c>
      <c r="AV180" s="13" t="s">
        <v>86</v>
      </c>
      <c r="AW180" s="13" t="s">
        <v>37</v>
      </c>
      <c r="AX180" s="13" t="s">
        <v>76</v>
      </c>
      <c r="AY180" s="244" t="s">
        <v>119</v>
      </c>
    </row>
    <row r="181" s="13" customFormat="1">
      <c r="B181" s="234"/>
      <c r="C181" s="235"/>
      <c r="D181" s="221" t="s">
        <v>130</v>
      </c>
      <c r="E181" s="236" t="s">
        <v>19</v>
      </c>
      <c r="F181" s="237" t="s">
        <v>242</v>
      </c>
      <c r="G181" s="235"/>
      <c r="H181" s="238">
        <v>5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AT181" s="244" t="s">
        <v>130</v>
      </c>
      <c r="AU181" s="244" t="s">
        <v>86</v>
      </c>
      <c r="AV181" s="13" t="s">
        <v>86</v>
      </c>
      <c r="AW181" s="13" t="s">
        <v>37</v>
      </c>
      <c r="AX181" s="13" t="s">
        <v>76</v>
      </c>
      <c r="AY181" s="244" t="s">
        <v>119</v>
      </c>
    </row>
    <row r="182" s="13" customFormat="1">
      <c r="B182" s="234"/>
      <c r="C182" s="235"/>
      <c r="D182" s="221" t="s">
        <v>130</v>
      </c>
      <c r="E182" s="236" t="s">
        <v>19</v>
      </c>
      <c r="F182" s="237" t="s">
        <v>243</v>
      </c>
      <c r="G182" s="235"/>
      <c r="H182" s="238">
        <v>31.800000000000001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130</v>
      </c>
      <c r="AU182" s="244" t="s">
        <v>86</v>
      </c>
      <c r="AV182" s="13" t="s">
        <v>86</v>
      </c>
      <c r="AW182" s="13" t="s">
        <v>37</v>
      </c>
      <c r="AX182" s="13" t="s">
        <v>76</v>
      </c>
      <c r="AY182" s="244" t="s">
        <v>119</v>
      </c>
    </row>
    <row r="183" s="13" customFormat="1">
      <c r="B183" s="234"/>
      <c r="C183" s="235"/>
      <c r="D183" s="221" t="s">
        <v>130</v>
      </c>
      <c r="E183" s="236" t="s">
        <v>19</v>
      </c>
      <c r="F183" s="237" t="s">
        <v>244</v>
      </c>
      <c r="G183" s="235"/>
      <c r="H183" s="238">
        <v>45.600000000000001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130</v>
      </c>
      <c r="AU183" s="244" t="s">
        <v>86</v>
      </c>
      <c r="AV183" s="13" t="s">
        <v>86</v>
      </c>
      <c r="AW183" s="13" t="s">
        <v>37</v>
      </c>
      <c r="AX183" s="13" t="s">
        <v>76</v>
      </c>
      <c r="AY183" s="244" t="s">
        <v>119</v>
      </c>
    </row>
    <row r="184" s="13" customFormat="1">
      <c r="B184" s="234"/>
      <c r="C184" s="235"/>
      <c r="D184" s="221" t="s">
        <v>130</v>
      </c>
      <c r="E184" s="236" t="s">
        <v>19</v>
      </c>
      <c r="F184" s="237" t="s">
        <v>245</v>
      </c>
      <c r="G184" s="235"/>
      <c r="H184" s="238">
        <v>37.799999999999997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AT184" s="244" t="s">
        <v>130</v>
      </c>
      <c r="AU184" s="244" t="s">
        <v>86</v>
      </c>
      <c r="AV184" s="13" t="s">
        <v>86</v>
      </c>
      <c r="AW184" s="13" t="s">
        <v>37</v>
      </c>
      <c r="AX184" s="13" t="s">
        <v>76</v>
      </c>
      <c r="AY184" s="244" t="s">
        <v>119</v>
      </c>
    </row>
    <row r="185" s="15" customFormat="1">
      <c r="B185" s="256"/>
      <c r="C185" s="257"/>
      <c r="D185" s="221" t="s">
        <v>130</v>
      </c>
      <c r="E185" s="258" t="s">
        <v>19</v>
      </c>
      <c r="F185" s="259" t="s">
        <v>236</v>
      </c>
      <c r="G185" s="257"/>
      <c r="H185" s="260">
        <v>168.27499999999998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AT185" s="266" t="s">
        <v>130</v>
      </c>
      <c r="AU185" s="266" t="s">
        <v>86</v>
      </c>
      <c r="AV185" s="15" t="s">
        <v>237</v>
      </c>
      <c r="AW185" s="15" t="s">
        <v>37</v>
      </c>
      <c r="AX185" s="15" t="s">
        <v>76</v>
      </c>
      <c r="AY185" s="266" t="s">
        <v>119</v>
      </c>
    </row>
    <row r="186" s="14" customFormat="1">
      <c r="B186" s="245"/>
      <c r="C186" s="246"/>
      <c r="D186" s="221" t="s">
        <v>130</v>
      </c>
      <c r="E186" s="247" t="s">
        <v>19</v>
      </c>
      <c r="F186" s="248" t="s">
        <v>142</v>
      </c>
      <c r="G186" s="246"/>
      <c r="H186" s="249">
        <v>515.995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AT186" s="255" t="s">
        <v>130</v>
      </c>
      <c r="AU186" s="255" t="s">
        <v>86</v>
      </c>
      <c r="AV186" s="14" t="s">
        <v>126</v>
      </c>
      <c r="AW186" s="14" t="s">
        <v>37</v>
      </c>
      <c r="AX186" s="14" t="s">
        <v>84</v>
      </c>
      <c r="AY186" s="255" t="s">
        <v>119</v>
      </c>
    </row>
    <row r="187" s="1" customFormat="1" ht="16.5" customHeight="1">
      <c r="B187" s="39"/>
      <c r="C187" s="208" t="s">
        <v>246</v>
      </c>
      <c r="D187" s="208" t="s">
        <v>121</v>
      </c>
      <c r="E187" s="209" t="s">
        <v>247</v>
      </c>
      <c r="F187" s="210" t="s">
        <v>248</v>
      </c>
      <c r="G187" s="211" t="s">
        <v>215</v>
      </c>
      <c r="H187" s="212">
        <v>3.54</v>
      </c>
      <c r="I187" s="213"/>
      <c r="J187" s="214">
        <f>ROUND(I187*H187,2)</f>
        <v>0</v>
      </c>
      <c r="K187" s="210" t="s">
        <v>125</v>
      </c>
      <c r="L187" s="44"/>
      <c r="M187" s="215" t="s">
        <v>19</v>
      </c>
      <c r="N187" s="216" t="s">
        <v>47</v>
      </c>
      <c r="O187" s="84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AR187" s="219" t="s">
        <v>126</v>
      </c>
      <c r="AT187" s="219" t="s">
        <v>121</v>
      </c>
      <c r="AU187" s="219" t="s">
        <v>86</v>
      </c>
      <c r="AY187" s="18" t="s">
        <v>119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8" t="s">
        <v>84</v>
      </c>
      <c r="BK187" s="220">
        <f>ROUND(I187*H187,2)</f>
        <v>0</v>
      </c>
      <c r="BL187" s="18" t="s">
        <v>126</v>
      </c>
      <c r="BM187" s="219" t="s">
        <v>249</v>
      </c>
    </row>
    <row r="188" s="1" customFormat="1">
      <c r="B188" s="39"/>
      <c r="C188" s="40"/>
      <c r="D188" s="221" t="s">
        <v>128</v>
      </c>
      <c r="E188" s="40"/>
      <c r="F188" s="222" t="s">
        <v>250</v>
      </c>
      <c r="G188" s="40"/>
      <c r="H188" s="40"/>
      <c r="I188" s="132"/>
      <c r="J188" s="40"/>
      <c r="K188" s="40"/>
      <c r="L188" s="44"/>
      <c r="M188" s="223"/>
      <c r="N188" s="84"/>
      <c r="O188" s="84"/>
      <c r="P188" s="84"/>
      <c r="Q188" s="84"/>
      <c r="R188" s="84"/>
      <c r="S188" s="84"/>
      <c r="T188" s="85"/>
      <c r="AT188" s="18" t="s">
        <v>128</v>
      </c>
      <c r="AU188" s="18" t="s">
        <v>86</v>
      </c>
    </row>
    <row r="189" s="13" customFormat="1">
      <c r="B189" s="234"/>
      <c r="C189" s="235"/>
      <c r="D189" s="221" t="s">
        <v>130</v>
      </c>
      <c r="E189" s="236" t="s">
        <v>19</v>
      </c>
      <c r="F189" s="237" t="s">
        <v>251</v>
      </c>
      <c r="G189" s="235"/>
      <c r="H189" s="238">
        <v>3.54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130</v>
      </c>
      <c r="AU189" s="244" t="s">
        <v>86</v>
      </c>
      <c r="AV189" s="13" t="s">
        <v>86</v>
      </c>
      <c r="AW189" s="13" t="s">
        <v>37</v>
      </c>
      <c r="AX189" s="13" t="s">
        <v>84</v>
      </c>
      <c r="AY189" s="244" t="s">
        <v>119</v>
      </c>
    </row>
    <row r="190" s="1" customFormat="1" ht="24" customHeight="1">
      <c r="B190" s="39"/>
      <c r="C190" s="208" t="s">
        <v>252</v>
      </c>
      <c r="D190" s="208" t="s">
        <v>121</v>
      </c>
      <c r="E190" s="209" t="s">
        <v>253</v>
      </c>
      <c r="F190" s="210" t="s">
        <v>254</v>
      </c>
      <c r="G190" s="211" t="s">
        <v>215</v>
      </c>
      <c r="H190" s="212">
        <v>361</v>
      </c>
      <c r="I190" s="213"/>
      <c r="J190" s="214">
        <f>ROUND(I190*H190,2)</f>
        <v>0</v>
      </c>
      <c r="K190" s="210" t="s">
        <v>125</v>
      </c>
      <c r="L190" s="44"/>
      <c r="M190" s="215" t="s">
        <v>19</v>
      </c>
      <c r="N190" s="216" t="s">
        <v>47</v>
      </c>
      <c r="O190" s="84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AR190" s="219" t="s">
        <v>126</v>
      </c>
      <c r="AT190" s="219" t="s">
        <v>121</v>
      </c>
      <c r="AU190" s="219" t="s">
        <v>86</v>
      </c>
      <c r="AY190" s="18" t="s">
        <v>119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8" t="s">
        <v>84</v>
      </c>
      <c r="BK190" s="220">
        <f>ROUND(I190*H190,2)</f>
        <v>0</v>
      </c>
      <c r="BL190" s="18" t="s">
        <v>126</v>
      </c>
      <c r="BM190" s="219" t="s">
        <v>255</v>
      </c>
    </row>
    <row r="191" s="1" customFormat="1">
      <c r="B191" s="39"/>
      <c r="C191" s="40"/>
      <c r="D191" s="221" t="s">
        <v>128</v>
      </c>
      <c r="E191" s="40"/>
      <c r="F191" s="222" t="s">
        <v>256</v>
      </c>
      <c r="G191" s="40"/>
      <c r="H191" s="40"/>
      <c r="I191" s="132"/>
      <c r="J191" s="40"/>
      <c r="K191" s="40"/>
      <c r="L191" s="44"/>
      <c r="M191" s="223"/>
      <c r="N191" s="84"/>
      <c r="O191" s="84"/>
      <c r="P191" s="84"/>
      <c r="Q191" s="84"/>
      <c r="R191" s="84"/>
      <c r="S191" s="84"/>
      <c r="T191" s="85"/>
      <c r="AT191" s="18" t="s">
        <v>128</v>
      </c>
      <c r="AU191" s="18" t="s">
        <v>86</v>
      </c>
    </row>
    <row r="192" s="12" customFormat="1">
      <c r="B192" s="224"/>
      <c r="C192" s="225"/>
      <c r="D192" s="221" t="s">
        <v>130</v>
      </c>
      <c r="E192" s="226" t="s">
        <v>19</v>
      </c>
      <c r="F192" s="227" t="s">
        <v>131</v>
      </c>
      <c r="G192" s="225"/>
      <c r="H192" s="226" t="s">
        <v>19</v>
      </c>
      <c r="I192" s="228"/>
      <c r="J192" s="225"/>
      <c r="K192" s="225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130</v>
      </c>
      <c r="AU192" s="233" t="s">
        <v>86</v>
      </c>
      <c r="AV192" s="12" t="s">
        <v>84</v>
      </c>
      <c r="AW192" s="12" t="s">
        <v>37</v>
      </c>
      <c r="AX192" s="12" t="s">
        <v>76</v>
      </c>
      <c r="AY192" s="233" t="s">
        <v>119</v>
      </c>
    </row>
    <row r="193" s="13" customFormat="1">
      <c r="B193" s="234"/>
      <c r="C193" s="235"/>
      <c r="D193" s="221" t="s">
        <v>130</v>
      </c>
      <c r="E193" s="236" t="s">
        <v>19</v>
      </c>
      <c r="F193" s="237" t="s">
        <v>257</v>
      </c>
      <c r="G193" s="235"/>
      <c r="H193" s="238">
        <v>76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AT193" s="244" t="s">
        <v>130</v>
      </c>
      <c r="AU193" s="244" t="s">
        <v>86</v>
      </c>
      <c r="AV193" s="13" t="s">
        <v>86</v>
      </c>
      <c r="AW193" s="13" t="s">
        <v>37</v>
      </c>
      <c r="AX193" s="13" t="s">
        <v>76</v>
      </c>
      <c r="AY193" s="244" t="s">
        <v>119</v>
      </c>
    </row>
    <row r="194" s="13" customFormat="1">
      <c r="B194" s="234"/>
      <c r="C194" s="235"/>
      <c r="D194" s="221" t="s">
        <v>130</v>
      </c>
      <c r="E194" s="236" t="s">
        <v>19</v>
      </c>
      <c r="F194" s="237" t="s">
        <v>258</v>
      </c>
      <c r="G194" s="235"/>
      <c r="H194" s="238">
        <v>285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AT194" s="244" t="s">
        <v>130</v>
      </c>
      <c r="AU194" s="244" t="s">
        <v>86</v>
      </c>
      <c r="AV194" s="13" t="s">
        <v>86</v>
      </c>
      <c r="AW194" s="13" t="s">
        <v>37</v>
      </c>
      <c r="AX194" s="13" t="s">
        <v>76</v>
      </c>
      <c r="AY194" s="244" t="s">
        <v>119</v>
      </c>
    </row>
    <row r="195" s="14" customFormat="1">
      <c r="B195" s="245"/>
      <c r="C195" s="246"/>
      <c r="D195" s="221" t="s">
        <v>130</v>
      </c>
      <c r="E195" s="247" t="s">
        <v>19</v>
      </c>
      <c r="F195" s="248" t="s">
        <v>142</v>
      </c>
      <c r="G195" s="246"/>
      <c r="H195" s="249">
        <v>361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AT195" s="255" t="s">
        <v>130</v>
      </c>
      <c r="AU195" s="255" t="s">
        <v>86</v>
      </c>
      <c r="AV195" s="14" t="s">
        <v>126</v>
      </c>
      <c r="AW195" s="14" t="s">
        <v>37</v>
      </c>
      <c r="AX195" s="14" t="s">
        <v>84</v>
      </c>
      <c r="AY195" s="255" t="s">
        <v>119</v>
      </c>
    </row>
    <row r="196" s="1" customFormat="1" ht="24" customHeight="1">
      <c r="B196" s="39"/>
      <c r="C196" s="208" t="s">
        <v>259</v>
      </c>
      <c r="D196" s="208" t="s">
        <v>121</v>
      </c>
      <c r="E196" s="209" t="s">
        <v>260</v>
      </c>
      <c r="F196" s="210" t="s">
        <v>261</v>
      </c>
      <c r="G196" s="211" t="s">
        <v>215</v>
      </c>
      <c r="H196" s="212">
        <v>361</v>
      </c>
      <c r="I196" s="213"/>
      <c r="J196" s="214">
        <f>ROUND(I196*H196,2)</f>
        <v>0</v>
      </c>
      <c r="K196" s="210" t="s">
        <v>125</v>
      </c>
      <c r="L196" s="44"/>
      <c r="M196" s="215" t="s">
        <v>19</v>
      </c>
      <c r="N196" s="216" t="s">
        <v>47</v>
      </c>
      <c r="O196" s="84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AR196" s="219" t="s">
        <v>126</v>
      </c>
      <c r="AT196" s="219" t="s">
        <v>121</v>
      </c>
      <c r="AU196" s="219" t="s">
        <v>86</v>
      </c>
      <c r="AY196" s="18" t="s">
        <v>119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8" t="s">
        <v>84</v>
      </c>
      <c r="BK196" s="220">
        <f>ROUND(I196*H196,2)</f>
        <v>0</v>
      </c>
      <c r="BL196" s="18" t="s">
        <v>126</v>
      </c>
      <c r="BM196" s="219" t="s">
        <v>262</v>
      </c>
    </row>
    <row r="197" s="1" customFormat="1">
      <c r="B197" s="39"/>
      <c r="C197" s="40"/>
      <c r="D197" s="221" t="s">
        <v>128</v>
      </c>
      <c r="E197" s="40"/>
      <c r="F197" s="222" t="s">
        <v>256</v>
      </c>
      <c r="G197" s="40"/>
      <c r="H197" s="40"/>
      <c r="I197" s="132"/>
      <c r="J197" s="40"/>
      <c r="K197" s="40"/>
      <c r="L197" s="44"/>
      <c r="M197" s="223"/>
      <c r="N197" s="84"/>
      <c r="O197" s="84"/>
      <c r="P197" s="84"/>
      <c r="Q197" s="84"/>
      <c r="R197" s="84"/>
      <c r="S197" s="84"/>
      <c r="T197" s="85"/>
      <c r="AT197" s="18" t="s">
        <v>128</v>
      </c>
      <c r="AU197" s="18" t="s">
        <v>86</v>
      </c>
    </row>
    <row r="198" s="1" customFormat="1" ht="24" customHeight="1">
      <c r="B198" s="39"/>
      <c r="C198" s="208" t="s">
        <v>263</v>
      </c>
      <c r="D198" s="208" t="s">
        <v>121</v>
      </c>
      <c r="E198" s="209" t="s">
        <v>264</v>
      </c>
      <c r="F198" s="210" t="s">
        <v>265</v>
      </c>
      <c r="G198" s="211" t="s">
        <v>215</v>
      </c>
      <c r="H198" s="212">
        <v>4.7999999999999998</v>
      </c>
      <c r="I198" s="213"/>
      <c r="J198" s="214">
        <f>ROUND(I198*H198,2)</f>
        <v>0</v>
      </c>
      <c r="K198" s="210" t="s">
        <v>125</v>
      </c>
      <c r="L198" s="44"/>
      <c r="M198" s="215" t="s">
        <v>19</v>
      </c>
      <c r="N198" s="216" t="s">
        <v>47</v>
      </c>
      <c r="O198" s="84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AR198" s="219" t="s">
        <v>126</v>
      </c>
      <c r="AT198" s="219" t="s">
        <v>121</v>
      </c>
      <c r="AU198" s="219" t="s">
        <v>86</v>
      </c>
      <c r="AY198" s="18" t="s">
        <v>119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8" t="s">
        <v>84</v>
      </c>
      <c r="BK198" s="220">
        <f>ROUND(I198*H198,2)</f>
        <v>0</v>
      </c>
      <c r="BL198" s="18" t="s">
        <v>126</v>
      </c>
      <c r="BM198" s="219" t="s">
        <v>266</v>
      </c>
    </row>
    <row r="199" s="1" customFormat="1">
      <c r="B199" s="39"/>
      <c r="C199" s="40"/>
      <c r="D199" s="221" t="s">
        <v>128</v>
      </c>
      <c r="E199" s="40"/>
      <c r="F199" s="222" t="s">
        <v>267</v>
      </c>
      <c r="G199" s="40"/>
      <c r="H199" s="40"/>
      <c r="I199" s="132"/>
      <c r="J199" s="40"/>
      <c r="K199" s="40"/>
      <c r="L199" s="44"/>
      <c r="M199" s="223"/>
      <c r="N199" s="84"/>
      <c r="O199" s="84"/>
      <c r="P199" s="84"/>
      <c r="Q199" s="84"/>
      <c r="R199" s="84"/>
      <c r="S199" s="84"/>
      <c r="T199" s="85"/>
      <c r="AT199" s="18" t="s">
        <v>128</v>
      </c>
      <c r="AU199" s="18" t="s">
        <v>86</v>
      </c>
    </row>
    <row r="200" s="12" customFormat="1">
      <c r="B200" s="224"/>
      <c r="C200" s="225"/>
      <c r="D200" s="221" t="s">
        <v>130</v>
      </c>
      <c r="E200" s="226" t="s">
        <v>19</v>
      </c>
      <c r="F200" s="227" t="s">
        <v>131</v>
      </c>
      <c r="G200" s="225"/>
      <c r="H200" s="226" t="s">
        <v>19</v>
      </c>
      <c r="I200" s="228"/>
      <c r="J200" s="225"/>
      <c r="K200" s="225"/>
      <c r="L200" s="229"/>
      <c r="M200" s="230"/>
      <c r="N200" s="231"/>
      <c r="O200" s="231"/>
      <c r="P200" s="231"/>
      <c r="Q200" s="231"/>
      <c r="R200" s="231"/>
      <c r="S200" s="231"/>
      <c r="T200" s="232"/>
      <c r="AT200" s="233" t="s">
        <v>130</v>
      </c>
      <c r="AU200" s="233" t="s">
        <v>86</v>
      </c>
      <c r="AV200" s="12" t="s">
        <v>84</v>
      </c>
      <c r="AW200" s="12" t="s">
        <v>37</v>
      </c>
      <c r="AX200" s="12" t="s">
        <v>76</v>
      </c>
      <c r="AY200" s="233" t="s">
        <v>119</v>
      </c>
    </row>
    <row r="201" s="13" customFormat="1">
      <c r="B201" s="234"/>
      <c r="C201" s="235"/>
      <c r="D201" s="221" t="s">
        <v>130</v>
      </c>
      <c r="E201" s="236" t="s">
        <v>19</v>
      </c>
      <c r="F201" s="237" t="s">
        <v>268</v>
      </c>
      <c r="G201" s="235"/>
      <c r="H201" s="238">
        <v>4.7999999999999998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AT201" s="244" t="s">
        <v>130</v>
      </c>
      <c r="AU201" s="244" t="s">
        <v>86</v>
      </c>
      <c r="AV201" s="13" t="s">
        <v>86</v>
      </c>
      <c r="AW201" s="13" t="s">
        <v>37</v>
      </c>
      <c r="AX201" s="13" t="s">
        <v>84</v>
      </c>
      <c r="AY201" s="244" t="s">
        <v>119</v>
      </c>
    </row>
    <row r="202" s="1" customFormat="1" ht="24" customHeight="1">
      <c r="B202" s="39"/>
      <c r="C202" s="208" t="s">
        <v>269</v>
      </c>
      <c r="D202" s="208" t="s">
        <v>121</v>
      </c>
      <c r="E202" s="209" t="s">
        <v>270</v>
      </c>
      <c r="F202" s="210" t="s">
        <v>271</v>
      </c>
      <c r="G202" s="211" t="s">
        <v>215</v>
      </c>
      <c r="H202" s="212">
        <v>4.7999999999999998</v>
      </c>
      <c r="I202" s="213"/>
      <c r="J202" s="214">
        <f>ROUND(I202*H202,2)</f>
        <v>0</v>
      </c>
      <c r="K202" s="210" t="s">
        <v>125</v>
      </c>
      <c r="L202" s="44"/>
      <c r="M202" s="215" t="s">
        <v>19</v>
      </c>
      <c r="N202" s="216" t="s">
        <v>47</v>
      </c>
      <c r="O202" s="84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AR202" s="219" t="s">
        <v>126</v>
      </c>
      <c r="AT202" s="219" t="s">
        <v>121</v>
      </c>
      <c r="AU202" s="219" t="s">
        <v>86</v>
      </c>
      <c r="AY202" s="18" t="s">
        <v>119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8" t="s">
        <v>84</v>
      </c>
      <c r="BK202" s="220">
        <f>ROUND(I202*H202,2)</f>
        <v>0</v>
      </c>
      <c r="BL202" s="18" t="s">
        <v>126</v>
      </c>
      <c r="BM202" s="219" t="s">
        <v>272</v>
      </c>
    </row>
    <row r="203" s="1" customFormat="1">
      <c r="B203" s="39"/>
      <c r="C203" s="40"/>
      <c r="D203" s="221" t="s">
        <v>128</v>
      </c>
      <c r="E203" s="40"/>
      <c r="F203" s="222" t="s">
        <v>267</v>
      </c>
      <c r="G203" s="40"/>
      <c r="H203" s="40"/>
      <c r="I203" s="132"/>
      <c r="J203" s="40"/>
      <c r="K203" s="40"/>
      <c r="L203" s="44"/>
      <c r="M203" s="223"/>
      <c r="N203" s="84"/>
      <c r="O203" s="84"/>
      <c r="P203" s="84"/>
      <c r="Q203" s="84"/>
      <c r="R203" s="84"/>
      <c r="S203" s="84"/>
      <c r="T203" s="85"/>
      <c r="AT203" s="18" t="s">
        <v>128</v>
      </c>
      <c r="AU203" s="18" t="s">
        <v>86</v>
      </c>
    </row>
    <row r="204" s="1" customFormat="1" ht="24" customHeight="1">
      <c r="B204" s="39"/>
      <c r="C204" s="208" t="s">
        <v>273</v>
      </c>
      <c r="D204" s="208" t="s">
        <v>121</v>
      </c>
      <c r="E204" s="209" t="s">
        <v>274</v>
      </c>
      <c r="F204" s="210" t="s">
        <v>275</v>
      </c>
      <c r="G204" s="211" t="s">
        <v>124</v>
      </c>
      <c r="H204" s="212">
        <v>152</v>
      </c>
      <c r="I204" s="213"/>
      <c r="J204" s="214">
        <f>ROUND(I204*H204,2)</f>
        <v>0</v>
      </c>
      <c r="K204" s="210" t="s">
        <v>125</v>
      </c>
      <c r="L204" s="44"/>
      <c r="M204" s="215" t="s">
        <v>19</v>
      </c>
      <c r="N204" s="216" t="s">
        <v>47</v>
      </c>
      <c r="O204" s="84"/>
      <c r="P204" s="217">
        <f>O204*H204</f>
        <v>0</v>
      </c>
      <c r="Q204" s="217">
        <v>0.00084000000000000003</v>
      </c>
      <c r="R204" s="217">
        <f>Q204*H204</f>
        <v>0.12768000000000002</v>
      </c>
      <c r="S204" s="217">
        <v>0</v>
      </c>
      <c r="T204" s="218">
        <f>S204*H204</f>
        <v>0</v>
      </c>
      <c r="AR204" s="219" t="s">
        <v>126</v>
      </c>
      <c r="AT204" s="219" t="s">
        <v>121</v>
      </c>
      <c r="AU204" s="219" t="s">
        <v>86</v>
      </c>
      <c r="AY204" s="18" t="s">
        <v>119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8" t="s">
        <v>84</v>
      </c>
      <c r="BK204" s="220">
        <f>ROUND(I204*H204,2)</f>
        <v>0</v>
      </c>
      <c r="BL204" s="18" t="s">
        <v>126</v>
      </c>
      <c r="BM204" s="219" t="s">
        <v>276</v>
      </c>
    </row>
    <row r="205" s="1" customFormat="1">
      <c r="B205" s="39"/>
      <c r="C205" s="40"/>
      <c r="D205" s="221" t="s">
        <v>128</v>
      </c>
      <c r="E205" s="40"/>
      <c r="F205" s="222" t="s">
        <v>277</v>
      </c>
      <c r="G205" s="40"/>
      <c r="H205" s="40"/>
      <c r="I205" s="132"/>
      <c r="J205" s="40"/>
      <c r="K205" s="40"/>
      <c r="L205" s="44"/>
      <c r="M205" s="223"/>
      <c r="N205" s="84"/>
      <c r="O205" s="84"/>
      <c r="P205" s="84"/>
      <c r="Q205" s="84"/>
      <c r="R205" s="84"/>
      <c r="S205" s="84"/>
      <c r="T205" s="85"/>
      <c r="AT205" s="18" t="s">
        <v>128</v>
      </c>
      <c r="AU205" s="18" t="s">
        <v>86</v>
      </c>
    </row>
    <row r="206" s="12" customFormat="1">
      <c r="B206" s="224"/>
      <c r="C206" s="225"/>
      <c r="D206" s="221" t="s">
        <v>130</v>
      </c>
      <c r="E206" s="226" t="s">
        <v>19</v>
      </c>
      <c r="F206" s="227" t="s">
        <v>131</v>
      </c>
      <c r="G206" s="225"/>
      <c r="H206" s="226" t="s">
        <v>19</v>
      </c>
      <c r="I206" s="228"/>
      <c r="J206" s="225"/>
      <c r="K206" s="225"/>
      <c r="L206" s="229"/>
      <c r="M206" s="230"/>
      <c r="N206" s="231"/>
      <c r="O206" s="231"/>
      <c r="P206" s="231"/>
      <c r="Q206" s="231"/>
      <c r="R206" s="231"/>
      <c r="S206" s="231"/>
      <c r="T206" s="232"/>
      <c r="AT206" s="233" t="s">
        <v>130</v>
      </c>
      <c r="AU206" s="233" t="s">
        <v>86</v>
      </c>
      <c r="AV206" s="12" t="s">
        <v>84</v>
      </c>
      <c r="AW206" s="12" t="s">
        <v>37</v>
      </c>
      <c r="AX206" s="12" t="s">
        <v>76</v>
      </c>
      <c r="AY206" s="233" t="s">
        <v>119</v>
      </c>
    </row>
    <row r="207" s="13" customFormat="1">
      <c r="B207" s="234"/>
      <c r="C207" s="235"/>
      <c r="D207" s="221" t="s">
        <v>130</v>
      </c>
      <c r="E207" s="236" t="s">
        <v>19</v>
      </c>
      <c r="F207" s="237" t="s">
        <v>278</v>
      </c>
      <c r="G207" s="235"/>
      <c r="H207" s="238">
        <v>152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AT207" s="244" t="s">
        <v>130</v>
      </c>
      <c r="AU207" s="244" t="s">
        <v>86</v>
      </c>
      <c r="AV207" s="13" t="s">
        <v>86</v>
      </c>
      <c r="AW207" s="13" t="s">
        <v>37</v>
      </c>
      <c r="AX207" s="13" t="s">
        <v>84</v>
      </c>
      <c r="AY207" s="244" t="s">
        <v>119</v>
      </c>
    </row>
    <row r="208" s="1" customFormat="1" ht="24" customHeight="1">
      <c r="B208" s="39"/>
      <c r="C208" s="208" t="s">
        <v>279</v>
      </c>
      <c r="D208" s="208" t="s">
        <v>121</v>
      </c>
      <c r="E208" s="209" t="s">
        <v>280</v>
      </c>
      <c r="F208" s="210" t="s">
        <v>281</v>
      </c>
      <c r="G208" s="211" t="s">
        <v>124</v>
      </c>
      <c r="H208" s="212">
        <v>152</v>
      </c>
      <c r="I208" s="213"/>
      <c r="J208" s="214">
        <f>ROUND(I208*H208,2)</f>
        <v>0</v>
      </c>
      <c r="K208" s="210" t="s">
        <v>125</v>
      </c>
      <c r="L208" s="44"/>
      <c r="M208" s="215" t="s">
        <v>19</v>
      </c>
      <c r="N208" s="216" t="s">
        <v>47</v>
      </c>
      <c r="O208" s="84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AR208" s="219" t="s">
        <v>126</v>
      </c>
      <c r="AT208" s="219" t="s">
        <v>121</v>
      </c>
      <c r="AU208" s="219" t="s">
        <v>86</v>
      </c>
      <c r="AY208" s="18" t="s">
        <v>119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8" t="s">
        <v>84</v>
      </c>
      <c r="BK208" s="220">
        <f>ROUND(I208*H208,2)</f>
        <v>0</v>
      </c>
      <c r="BL208" s="18" t="s">
        <v>126</v>
      </c>
      <c r="BM208" s="219" t="s">
        <v>282</v>
      </c>
    </row>
    <row r="209" s="1" customFormat="1" ht="24" customHeight="1">
      <c r="B209" s="39"/>
      <c r="C209" s="208" t="s">
        <v>8</v>
      </c>
      <c r="D209" s="208" t="s">
        <v>121</v>
      </c>
      <c r="E209" s="209" t="s">
        <v>283</v>
      </c>
      <c r="F209" s="210" t="s">
        <v>284</v>
      </c>
      <c r="G209" s="211" t="s">
        <v>215</v>
      </c>
      <c r="H209" s="212">
        <v>365.80000000000001</v>
      </c>
      <c r="I209" s="213"/>
      <c r="J209" s="214">
        <f>ROUND(I209*H209,2)</f>
        <v>0</v>
      </c>
      <c r="K209" s="210" t="s">
        <v>125</v>
      </c>
      <c r="L209" s="44"/>
      <c r="M209" s="215" t="s">
        <v>19</v>
      </c>
      <c r="N209" s="216" t="s">
        <v>47</v>
      </c>
      <c r="O209" s="84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AR209" s="219" t="s">
        <v>126</v>
      </c>
      <c r="AT209" s="219" t="s">
        <v>121</v>
      </c>
      <c r="AU209" s="219" t="s">
        <v>86</v>
      </c>
      <c r="AY209" s="18" t="s">
        <v>119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8" t="s">
        <v>84</v>
      </c>
      <c r="BK209" s="220">
        <f>ROUND(I209*H209,2)</f>
        <v>0</v>
      </c>
      <c r="BL209" s="18" t="s">
        <v>126</v>
      </c>
      <c r="BM209" s="219" t="s">
        <v>285</v>
      </c>
    </row>
    <row r="210" s="1" customFormat="1">
      <c r="B210" s="39"/>
      <c r="C210" s="40"/>
      <c r="D210" s="221" t="s">
        <v>128</v>
      </c>
      <c r="E210" s="40"/>
      <c r="F210" s="222" t="s">
        <v>286</v>
      </c>
      <c r="G210" s="40"/>
      <c r="H210" s="40"/>
      <c r="I210" s="132"/>
      <c r="J210" s="40"/>
      <c r="K210" s="40"/>
      <c r="L210" s="44"/>
      <c r="M210" s="223"/>
      <c r="N210" s="84"/>
      <c r="O210" s="84"/>
      <c r="P210" s="84"/>
      <c r="Q210" s="84"/>
      <c r="R210" s="84"/>
      <c r="S210" s="84"/>
      <c r="T210" s="85"/>
      <c r="AT210" s="18" t="s">
        <v>128</v>
      </c>
      <c r="AU210" s="18" t="s">
        <v>86</v>
      </c>
    </row>
    <row r="211" s="13" customFormat="1">
      <c r="B211" s="234"/>
      <c r="C211" s="235"/>
      <c r="D211" s="221" t="s">
        <v>130</v>
      </c>
      <c r="E211" s="236" t="s">
        <v>19</v>
      </c>
      <c r="F211" s="237" t="s">
        <v>287</v>
      </c>
      <c r="G211" s="235"/>
      <c r="H211" s="238">
        <v>361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AT211" s="244" t="s">
        <v>130</v>
      </c>
      <c r="AU211" s="244" t="s">
        <v>86</v>
      </c>
      <c r="AV211" s="13" t="s">
        <v>86</v>
      </c>
      <c r="AW211" s="13" t="s">
        <v>37</v>
      </c>
      <c r="AX211" s="13" t="s">
        <v>76</v>
      </c>
      <c r="AY211" s="244" t="s">
        <v>119</v>
      </c>
    </row>
    <row r="212" s="13" customFormat="1">
      <c r="B212" s="234"/>
      <c r="C212" s="235"/>
      <c r="D212" s="221" t="s">
        <v>130</v>
      </c>
      <c r="E212" s="236" t="s">
        <v>19</v>
      </c>
      <c r="F212" s="237" t="s">
        <v>288</v>
      </c>
      <c r="G212" s="235"/>
      <c r="H212" s="238">
        <v>4.7999999999999998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AT212" s="244" t="s">
        <v>130</v>
      </c>
      <c r="AU212" s="244" t="s">
        <v>86</v>
      </c>
      <c r="AV212" s="13" t="s">
        <v>86</v>
      </c>
      <c r="AW212" s="13" t="s">
        <v>37</v>
      </c>
      <c r="AX212" s="13" t="s">
        <v>76</v>
      </c>
      <c r="AY212" s="244" t="s">
        <v>119</v>
      </c>
    </row>
    <row r="213" s="14" customFormat="1">
      <c r="B213" s="245"/>
      <c r="C213" s="246"/>
      <c r="D213" s="221" t="s">
        <v>130</v>
      </c>
      <c r="E213" s="247" t="s">
        <v>19</v>
      </c>
      <c r="F213" s="248" t="s">
        <v>142</v>
      </c>
      <c r="G213" s="246"/>
      <c r="H213" s="249">
        <v>365.80000000000001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AT213" s="255" t="s">
        <v>130</v>
      </c>
      <c r="AU213" s="255" t="s">
        <v>86</v>
      </c>
      <c r="AV213" s="14" t="s">
        <v>126</v>
      </c>
      <c r="AW213" s="14" t="s">
        <v>37</v>
      </c>
      <c r="AX213" s="14" t="s">
        <v>84</v>
      </c>
      <c r="AY213" s="255" t="s">
        <v>119</v>
      </c>
    </row>
    <row r="214" s="1" customFormat="1" ht="24" customHeight="1">
      <c r="B214" s="39"/>
      <c r="C214" s="208" t="s">
        <v>289</v>
      </c>
      <c r="D214" s="208" t="s">
        <v>121</v>
      </c>
      <c r="E214" s="209" t="s">
        <v>290</v>
      </c>
      <c r="F214" s="210" t="s">
        <v>291</v>
      </c>
      <c r="G214" s="211" t="s">
        <v>215</v>
      </c>
      <c r="H214" s="212">
        <v>579.39499999999998</v>
      </c>
      <c r="I214" s="213"/>
      <c r="J214" s="214">
        <f>ROUND(I214*H214,2)</f>
        <v>0</v>
      </c>
      <c r="K214" s="210" t="s">
        <v>125</v>
      </c>
      <c r="L214" s="44"/>
      <c r="M214" s="215" t="s">
        <v>19</v>
      </c>
      <c r="N214" s="216" t="s">
        <v>47</v>
      </c>
      <c r="O214" s="84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AR214" s="219" t="s">
        <v>126</v>
      </c>
      <c r="AT214" s="219" t="s">
        <v>121</v>
      </c>
      <c r="AU214" s="219" t="s">
        <v>86</v>
      </c>
      <c r="AY214" s="18" t="s">
        <v>119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8" t="s">
        <v>84</v>
      </c>
      <c r="BK214" s="220">
        <f>ROUND(I214*H214,2)</f>
        <v>0</v>
      </c>
      <c r="BL214" s="18" t="s">
        <v>126</v>
      </c>
      <c r="BM214" s="219" t="s">
        <v>292</v>
      </c>
    </row>
    <row r="215" s="1" customFormat="1">
      <c r="B215" s="39"/>
      <c r="C215" s="40"/>
      <c r="D215" s="221" t="s">
        <v>128</v>
      </c>
      <c r="E215" s="40"/>
      <c r="F215" s="222" t="s">
        <v>293</v>
      </c>
      <c r="G215" s="40"/>
      <c r="H215" s="40"/>
      <c r="I215" s="132"/>
      <c r="J215" s="40"/>
      <c r="K215" s="40"/>
      <c r="L215" s="44"/>
      <c r="M215" s="223"/>
      <c r="N215" s="84"/>
      <c r="O215" s="84"/>
      <c r="P215" s="84"/>
      <c r="Q215" s="84"/>
      <c r="R215" s="84"/>
      <c r="S215" s="84"/>
      <c r="T215" s="85"/>
      <c r="AT215" s="18" t="s">
        <v>128</v>
      </c>
      <c r="AU215" s="18" t="s">
        <v>86</v>
      </c>
    </row>
    <row r="216" s="13" customFormat="1">
      <c r="B216" s="234"/>
      <c r="C216" s="235"/>
      <c r="D216" s="221" t="s">
        <v>130</v>
      </c>
      <c r="E216" s="236" t="s">
        <v>19</v>
      </c>
      <c r="F216" s="237" t="s">
        <v>294</v>
      </c>
      <c r="G216" s="235"/>
      <c r="H216" s="238">
        <v>347.72000000000003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130</v>
      </c>
      <c r="AU216" s="244" t="s">
        <v>86</v>
      </c>
      <c r="AV216" s="13" t="s">
        <v>86</v>
      </c>
      <c r="AW216" s="13" t="s">
        <v>37</v>
      </c>
      <c r="AX216" s="13" t="s">
        <v>76</v>
      </c>
      <c r="AY216" s="244" t="s">
        <v>119</v>
      </c>
    </row>
    <row r="217" s="13" customFormat="1">
      <c r="B217" s="234"/>
      <c r="C217" s="235"/>
      <c r="D217" s="221" t="s">
        <v>130</v>
      </c>
      <c r="E217" s="236" t="s">
        <v>19</v>
      </c>
      <c r="F217" s="237" t="s">
        <v>295</v>
      </c>
      <c r="G217" s="235"/>
      <c r="H217" s="238">
        <v>168.27500000000001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130</v>
      </c>
      <c r="AU217" s="244" t="s">
        <v>86</v>
      </c>
      <c r="AV217" s="13" t="s">
        <v>86</v>
      </c>
      <c r="AW217" s="13" t="s">
        <v>37</v>
      </c>
      <c r="AX217" s="13" t="s">
        <v>76</v>
      </c>
      <c r="AY217" s="244" t="s">
        <v>119</v>
      </c>
    </row>
    <row r="218" s="13" customFormat="1">
      <c r="B218" s="234"/>
      <c r="C218" s="235"/>
      <c r="D218" s="221" t="s">
        <v>130</v>
      </c>
      <c r="E218" s="236" t="s">
        <v>19</v>
      </c>
      <c r="F218" s="237" t="s">
        <v>287</v>
      </c>
      <c r="G218" s="235"/>
      <c r="H218" s="238">
        <v>361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AT218" s="244" t="s">
        <v>130</v>
      </c>
      <c r="AU218" s="244" t="s">
        <v>86</v>
      </c>
      <c r="AV218" s="13" t="s">
        <v>86</v>
      </c>
      <c r="AW218" s="13" t="s">
        <v>37</v>
      </c>
      <c r="AX218" s="13" t="s">
        <v>76</v>
      </c>
      <c r="AY218" s="244" t="s">
        <v>119</v>
      </c>
    </row>
    <row r="219" s="13" customFormat="1">
      <c r="B219" s="234"/>
      <c r="C219" s="235"/>
      <c r="D219" s="221" t="s">
        <v>130</v>
      </c>
      <c r="E219" s="236" t="s">
        <v>19</v>
      </c>
      <c r="F219" s="237" t="s">
        <v>288</v>
      </c>
      <c r="G219" s="235"/>
      <c r="H219" s="238">
        <v>4.7999999999999998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AT219" s="244" t="s">
        <v>130</v>
      </c>
      <c r="AU219" s="244" t="s">
        <v>86</v>
      </c>
      <c r="AV219" s="13" t="s">
        <v>86</v>
      </c>
      <c r="AW219" s="13" t="s">
        <v>37</v>
      </c>
      <c r="AX219" s="13" t="s">
        <v>76</v>
      </c>
      <c r="AY219" s="244" t="s">
        <v>119</v>
      </c>
    </row>
    <row r="220" s="13" customFormat="1">
      <c r="B220" s="234"/>
      <c r="C220" s="235"/>
      <c r="D220" s="221" t="s">
        <v>130</v>
      </c>
      <c r="E220" s="236" t="s">
        <v>19</v>
      </c>
      <c r="F220" s="237" t="s">
        <v>296</v>
      </c>
      <c r="G220" s="235"/>
      <c r="H220" s="238">
        <v>-6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AT220" s="244" t="s">
        <v>130</v>
      </c>
      <c r="AU220" s="244" t="s">
        <v>86</v>
      </c>
      <c r="AV220" s="13" t="s">
        <v>86</v>
      </c>
      <c r="AW220" s="13" t="s">
        <v>37</v>
      </c>
      <c r="AX220" s="13" t="s">
        <v>76</v>
      </c>
      <c r="AY220" s="244" t="s">
        <v>119</v>
      </c>
    </row>
    <row r="221" s="13" customFormat="1">
      <c r="B221" s="234"/>
      <c r="C221" s="235"/>
      <c r="D221" s="221" t="s">
        <v>130</v>
      </c>
      <c r="E221" s="236" t="s">
        <v>19</v>
      </c>
      <c r="F221" s="237" t="s">
        <v>297</v>
      </c>
      <c r="G221" s="235"/>
      <c r="H221" s="238">
        <v>-68.400000000000006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AT221" s="244" t="s">
        <v>130</v>
      </c>
      <c r="AU221" s="244" t="s">
        <v>86</v>
      </c>
      <c r="AV221" s="13" t="s">
        <v>86</v>
      </c>
      <c r="AW221" s="13" t="s">
        <v>37</v>
      </c>
      <c r="AX221" s="13" t="s">
        <v>76</v>
      </c>
      <c r="AY221" s="244" t="s">
        <v>119</v>
      </c>
    </row>
    <row r="222" s="13" customFormat="1">
      <c r="B222" s="234"/>
      <c r="C222" s="235"/>
      <c r="D222" s="221" t="s">
        <v>130</v>
      </c>
      <c r="E222" s="236" t="s">
        <v>19</v>
      </c>
      <c r="F222" s="237" t="s">
        <v>298</v>
      </c>
      <c r="G222" s="235"/>
      <c r="H222" s="238">
        <v>-228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AT222" s="244" t="s">
        <v>130</v>
      </c>
      <c r="AU222" s="244" t="s">
        <v>86</v>
      </c>
      <c r="AV222" s="13" t="s">
        <v>86</v>
      </c>
      <c r="AW222" s="13" t="s">
        <v>37</v>
      </c>
      <c r="AX222" s="13" t="s">
        <v>76</v>
      </c>
      <c r="AY222" s="244" t="s">
        <v>119</v>
      </c>
    </row>
    <row r="223" s="14" customFormat="1">
      <c r="B223" s="245"/>
      <c r="C223" s="246"/>
      <c r="D223" s="221" t="s">
        <v>130</v>
      </c>
      <c r="E223" s="247" t="s">
        <v>19</v>
      </c>
      <c r="F223" s="248" t="s">
        <v>142</v>
      </c>
      <c r="G223" s="246"/>
      <c r="H223" s="249">
        <v>579.39499999999998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AT223" s="255" t="s">
        <v>130</v>
      </c>
      <c r="AU223" s="255" t="s">
        <v>86</v>
      </c>
      <c r="AV223" s="14" t="s">
        <v>126</v>
      </c>
      <c r="AW223" s="14" t="s">
        <v>37</v>
      </c>
      <c r="AX223" s="14" t="s">
        <v>84</v>
      </c>
      <c r="AY223" s="255" t="s">
        <v>119</v>
      </c>
    </row>
    <row r="224" s="1" customFormat="1" ht="36" customHeight="1">
      <c r="B224" s="39"/>
      <c r="C224" s="208" t="s">
        <v>299</v>
      </c>
      <c r="D224" s="208" t="s">
        <v>121</v>
      </c>
      <c r="E224" s="209" t="s">
        <v>300</v>
      </c>
      <c r="F224" s="210" t="s">
        <v>301</v>
      </c>
      <c r="G224" s="211" t="s">
        <v>215</v>
      </c>
      <c r="H224" s="212">
        <v>3476.3699999999999</v>
      </c>
      <c r="I224" s="213"/>
      <c r="J224" s="214">
        <f>ROUND(I224*H224,2)</f>
        <v>0</v>
      </c>
      <c r="K224" s="210" t="s">
        <v>125</v>
      </c>
      <c r="L224" s="44"/>
      <c r="M224" s="215" t="s">
        <v>19</v>
      </c>
      <c r="N224" s="216" t="s">
        <v>47</v>
      </c>
      <c r="O224" s="84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AR224" s="219" t="s">
        <v>126</v>
      </c>
      <c r="AT224" s="219" t="s">
        <v>121</v>
      </c>
      <c r="AU224" s="219" t="s">
        <v>86</v>
      </c>
      <c r="AY224" s="18" t="s">
        <v>119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8" t="s">
        <v>84</v>
      </c>
      <c r="BK224" s="220">
        <f>ROUND(I224*H224,2)</f>
        <v>0</v>
      </c>
      <c r="BL224" s="18" t="s">
        <v>126</v>
      </c>
      <c r="BM224" s="219" t="s">
        <v>302</v>
      </c>
    </row>
    <row r="225" s="1" customFormat="1">
      <c r="B225" s="39"/>
      <c r="C225" s="40"/>
      <c r="D225" s="221" t="s">
        <v>128</v>
      </c>
      <c r="E225" s="40"/>
      <c r="F225" s="222" t="s">
        <v>293</v>
      </c>
      <c r="G225" s="40"/>
      <c r="H225" s="40"/>
      <c r="I225" s="132"/>
      <c r="J225" s="40"/>
      <c r="K225" s="40"/>
      <c r="L225" s="44"/>
      <c r="M225" s="223"/>
      <c r="N225" s="84"/>
      <c r="O225" s="84"/>
      <c r="P225" s="84"/>
      <c r="Q225" s="84"/>
      <c r="R225" s="84"/>
      <c r="S225" s="84"/>
      <c r="T225" s="85"/>
      <c r="AT225" s="18" t="s">
        <v>128</v>
      </c>
      <c r="AU225" s="18" t="s">
        <v>86</v>
      </c>
    </row>
    <row r="226" s="13" customFormat="1">
      <c r="B226" s="234"/>
      <c r="C226" s="235"/>
      <c r="D226" s="221" t="s">
        <v>130</v>
      </c>
      <c r="E226" s="236" t="s">
        <v>19</v>
      </c>
      <c r="F226" s="237" t="s">
        <v>303</v>
      </c>
      <c r="G226" s="235"/>
      <c r="H226" s="238">
        <v>3476.3699999999999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130</v>
      </c>
      <c r="AU226" s="244" t="s">
        <v>86</v>
      </c>
      <c r="AV226" s="13" t="s">
        <v>86</v>
      </c>
      <c r="AW226" s="13" t="s">
        <v>37</v>
      </c>
      <c r="AX226" s="13" t="s">
        <v>84</v>
      </c>
      <c r="AY226" s="244" t="s">
        <v>119</v>
      </c>
    </row>
    <row r="227" s="1" customFormat="1" ht="24" customHeight="1">
      <c r="B227" s="39"/>
      <c r="C227" s="208" t="s">
        <v>304</v>
      </c>
      <c r="D227" s="208" t="s">
        <v>121</v>
      </c>
      <c r="E227" s="209" t="s">
        <v>305</v>
      </c>
      <c r="F227" s="210" t="s">
        <v>306</v>
      </c>
      <c r="G227" s="211" t="s">
        <v>215</v>
      </c>
      <c r="H227" s="212">
        <v>579.39499999999998</v>
      </c>
      <c r="I227" s="213"/>
      <c r="J227" s="214">
        <f>ROUND(I227*H227,2)</f>
        <v>0</v>
      </c>
      <c r="K227" s="210" t="s">
        <v>125</v>
      </c>
      <c r="L227" s="44"/>
      <c r="M227" s="215" t="s">
        <v>19</v>
      </c>
      <c r="N227" s="216" t="s">
        <v>47</v>
      </c>
      <c r="O227" s="84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AR227" s="219" t="s">
        <v>126</v>
      </c>
      <c r="AT227" s="219" t="s">
        <v>121</v>
      </c>
      <c r="AU227" s="219" t="s">
        <v>86</v>
      </c>
      <c r="AY227" s="18" t="s">
        <v>119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8" t="s">
        <v>84</v>
      </c>
      <c r="BK227" s="220">
        <f>ROUND(I227*H227,2)</f>
        <v>0</v>
      </c>
      <c r="BL227" s="18" t="s">
        <v>126</v>
      </c>
      <c r="BM227" s="219" t="s">
        <v>307</v>
      </c>
    </row>
    <row r="228" s="1" customFormat="1">
      <c r="B228" s="39"/>
      <c r="C228" s="40"/>
      <c r="D228" s="221" t="s">
        <v>128</v>
      </c>
      <c r="E228" s="40"/>
      <c r="F228" s="222" t="s">
        <v>308</v>
      </c>
      <c r="G228" s="40"/>
      <c r="H228" s="40"/>
      <c r="I228" s="132"/>
      <c r="J228" s="40"/>
      <c r="K228" s="40"/>
      <c r="L228" s="44"/>
      <c r="M228" s="223"/>
      <c r="N228" s="84"/>
      <c r="O228" s="84"/>
      <c r="P228" s="84"/>
      <c r="Q228" s="84"/>
      <c r="R228" s="84"/>
      <c r="S228" s="84"/>
      <c r="T228" s="85"/>
      <c r="AT228" s="18" t="s">
        <v>128</v>
      </c>
      <c r="AU228" s="18" t="s">
        <v>86</v>
      </c>
    </row>
    <row r="229" s="13" customFormat="1">
      <c r="B229" s="234"/>
      <c r="C229" s="235"/>
      <c r="D229" s="221" t="s">
        <v>130</v>
      </c>
      <c r="E229" s="236" t="s">
        <v>19</v>
      </c>
      <c r="F229" s="237" t="s">
        <v>294</v>
      </c>
      <c r="G229" s="235"/>
      <c r="H229" s="238">
        <v>347.72000000000003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AT229" s="244" t="s">
        <v>130</v>
      </c>
      <c r="AU229" s="244" t="s">
        <v>86</v>
      </c>
      <c r="AV229" s="13" t="s">
        <v>86</v>
      </c>
      <c r="AW229" s="13" t="s">
        <v>37</v>
      </c>
      <c r="AX229" s="13" t="s">
        <v>76</v>
      </c>
      <c r="AY229" s="244" t="s">
        <v>119</v>
      </c>
    </row>
    <row r="230" s="13" customFormat="1">
      <c r="B230" s="234"/>
      <c r="C230" s="235"/>
      <c r="D230" s="221" t="s">
        <v>130</v>
      </c>
      <c r="E230" s="236" t="s">
        <v>19</v>
      </c>
      <c r="F230" s="237" t="s">
        <v>295</v>
      </c>
      <c r="G230" s="235"/>
      <c r="H230" s="238">
        <v>168.27500000000001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130</v>
      </c>
      <c r="AU230" s="244" t="s">
        <v>86</v>
      </c>
      <c r="AV230" s="13" t="s">
        <v>86</v>
      </c>
      <c r="AW230" s="13" t="s">
        <v>37</v>
      </c>
      <c r="AX230" s="13" t="s">
        <v>76</v>
      </c>
      <c r="AY230" s="244" t="s">
        <v>119</v>
      </c>
    </row>
    <row r="231" s="13" customFormat="1">
      <c r="B231" s="234"/>
      <c r="C231" s="235"/>
      <c r="D231" s="221" t="s">
        <v>130</v>
      </c>
      <c r="E231" s="236" t="s">
        <v>19</v>
      </c>
      <c r="F231" s="237" t="s">
        <v>287</v>
      </c>
      <c r="G231" s="235"/>
      <c r="H231" s="238">
        <v>361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AT231" s="244" t="s">
        <v>130</v>
      </c>
      <c r="AU231" s="244" t="s">
        <v>86</v>
      </c>
      <c r="AV231" s="13" t="s">
        <v>86</v>
      </c>
      <c r="AW231" s="13" t="s">
        <v>37</v>
      </c>
      <c r="AX231" s="13" t="s">
        <v>76</v>
      </c>
      <c r="AY231" s="244" t="s">
        <v>119</v>
      </c>
    </row>
    <row r="232" s="13" customFormat="1">
      <c r="B232" s="234"/>
      <c r="C232" s="235"/>
      <c r="D232" s="221" t="s">
        <v>130</v>
      </c>
      <c r="E232" s="236" t="s">
        <v>19</v>
      </c>
      <c r="F232" s="237" t="s">
        <v>288</v>
      </c>
      <c r="G232" s="235"/>
      <c r="H232" s="238">
        <v>4.7999999999999998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AT232" s="244" t="s">
        <v>130</v>
      </c>
      <c r="AU232" s="244" t="s">
        <v>86</v>
      </c>
      <c r="AV232" s="13" t="s">
        <v>86</v>
      </c>
      <c r="AW232" s="13" t="s">
        <v>37</v>
      </c>
      <c r="AX232" s="13" t="s">
        <v>76</v>
      </c>
      <c r="AY232" s="244" t="s">
        <v>119</v>
      </c>
    </row>
    <row r="233" s="13" customFormat="1">
      <c r="B233" s="234"/>
      <c r="C233" s="235"/>
      <c r="D233" s="221" t="s">
        <v>130</v>
      </c>
      <c r="E233" s="236" t="s">
        <v>19</v>
      </c>
      <c r="F233" s="237" t="s">
        <v>296</v>
      </c>
      <c r="G233" s="235"/>
      <c r="H233" s="238">
        <v>-6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AT233" s="244" t="s">
        <v>130</v>
      </c>
      <c r="AU233" s="244" t="s">
        <v>86</v>
      </c>
      <c r="AV233" s="13" t="s">
        <v>86</v>
      </c>
      <c r="AW233" s="13" t="s">
        <v>37</v>
      </c>
      <c r="AX233" s="13" t="s">
        <v>76</v>
      </c>
      <c r="AY233" s="244" t="s">
        <v>119</v>
      </c>
    </row>
    <row r="234" s="13" customFormat="1">
      <c r="B234" s="234"/>
      <c r="C234" s="235"/>
      <c r="D234" s="221" t="s">
        <v>130</v>
      </c>
      <c r="E234" s="236" t="s">
        <v>19</v>
      </c>
      <c r="F234" s="237" t="s">
        <v>297</v>
      </c>
      <c r="G234" s="235"/>
      <c r="H234" s="238">
        <v>-68.400000000000006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130</v>
      </c>
      <c r="AU234" s="244" t="s">
        <v>86</v>
      </c>
      <c r="AV234" s="13" t="s">
        <v>86</v>
      </c>
      <c r="AW234" s="13" t="s">
        <v>37</v>
      </c>
      <c r="AX234" s="13" t="s">
        <v>76</v>
      </c>
      <c r="AY234" s="244" t="s">
        <v>119</v>
      </c>
    </row>
    <row r="235" s="13" customFormat="1">
      <c r="B235" s="234"/>
      <c r="C235" s="235"/>
      <c r="D235" s="221" t="s">
        <v>130</v>
      </c>
      <c r="E235" s="236" t="s">
        <v>19</v>
      </c>
      <c r="F235" s="237" t="s">
        <v>298</v>
      </c>
      <c r="G235" s="235"/>
      <c r="H235" s="238">
        <v>-228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AT235" s="244" t="s">
        <v>130</v>
      </c>
      <c r="AU235" s="244" t="s">
        <v>86</v>
      </c>
      <c r="AV235" s="13" t="s">
        <v>86</v>
      </c>
      <c r="AW235" s="13" t="s">
        <v>37</v>
      </c>
      <c r="AX235" s="13" t="s">
        <v>76</v>
      </c>
      <c r="AY235" s="244" t="s">
        <v>119</v>
      </c>
    </row>
    <row r="236" s="14" customFormat="1">
      <c r="B236" s="245"/>
      <c r="C236" s="246"/>
      <c r="D236" s="221" t="s">
        <v>130</v>
      </c>
      <c r="E236" s="247" t="s">
        <v>19</v>
      </c>
      <c r="F236" s="248" t="s">
        <v>142</v>
      </c>
      <c r="G236" s="246"/>
      <c r="H236" s="249">
        <v>579.39499999999998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AT236" s="255" t="s">
        <v>130</v>
      </c>
      <c r="AU236" s="255" t="s">
        <v>86</v>
      </c>
      <c r="AV236" s="14" t="s">
        <v>126</v>
      </c>
      <c r="AW236" s="14" t="s">
        <v>37</v>
      </c>
      <c r="AX236" s="14" t="s">
        <v>84</v>
      </c>
      <c r="AY236" s="255" t="s">
        <v>119</v>
      </c>
    </row>
    <row r="237" s="1" customFormat="1" ht="16.5" customHeight="1">
      <c r="B237" s="39"/>
      <c r="C237" s="208" t="s">
        <v>309</v>
      </c>
      <c r="D237" s="208" t="s">
        <v>121</v>
      </c>
      <c r="E237" s="209" t="s">
        <v>310</v>
      </c>
      <c r="F237" s="210" t="s">
        <v>311</v>
      </c>
      <c r="G237" s="211" t="s">
        <v>215</v>
      </c>
      <c r="H237" s="212">
        <v>579.39499999999998</v>
      </c>
      <c r="I237" s="213"/>
      <c r="J237" s="214">
        <f>ROUND(I237*H237,2)</f>
        <v>0</v>
      </c>
      <c r="K237" s="210" t="s">
        <v>125</v>
      </c>
      <c r="L237" s="44"/>
      <c r="M237" s="215" t="s">
        <v>19</v>
      </c>
      <c r="N237" s="216" t="s">
        <v>47</v>
      </c>
      <c r="O237" s="84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AR237" s="219" t="s">
        <v>126</v>
      </c>
      <c r="AT237" s="219" t="s">
        <v>121</v>
      </c>
      <c r="AU237" s="219" t="s">
        <v>86</v>
      </c>
      <c r="AY237" s="18" t="s">
        <v>119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8" t="s">
        <v>84</v>
      </c>
      <c r="BK237" s="220">
        <f>ROUND(I237*H237,2)</f>
        <v>0</v>
      </c>
      <c r="BL237" s="18" t="s">
        <v>126</v>
      </c>
      <c r="BM237" s="219" t="s">
        <v>312</v>
      </c>
    </row>
    <row r="238" s="1" customFormat="1">
      <c r="B238" s="39"/>
      <c r="C238" s="40"/>
      <c r="D238" s="221" t="s">
        <v>128</v>
      </c>
      <c r="E238" s="40"/>
      <c r="F238" s="222" t="s">
        <v>313</v>
      </c>
      <c r="G238" s="40"/>
      <c r="H238" s="40"/>
      <c r="I238" s="132"/>
      <c r="J238" s="40"/>
      <c r="K238" s="40"/>
      <c r="L238" s="44"/>
      <c r="M238" s="223"/>
      <c r="N238" s="84"/>
      <c r="O238" s="84"/>
      <c r="P238" s="84"/>
      <c r="Q238" s="84"/>
      <c r="R238" s="84"/>
      <c r="S238" s="84"/>
      <c r="T238" s="85"/>
      <c r="AT238" s="18" t="s">
        <v>128</v>
      </c>
      <c r="AU238" s="18" t="s">
        <v>86</v>
      </c>
    </row>
    <row r="239" s="13" customFormat="1">
      <c r="B239" s="234"/>
      <c r="C239" s="235"/>
      <c r="D239" s="221" t="s">
        <v>130</v>
      </c>
      <c r="E239" s="236" t="s">
        <v>19</v>
      </c>
      <c r="F239" s="237" t="s">
        <v>294</v>
      </c>
      <c r="G239" s="235"/>
      <c r="H239" s="238">
        <v>347.72000000000003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AT239" s="244" t="s">
        <v>130</v>
      </c>
      <c r="AU239" s="244" t="s">
        <v>86</v>
      </c>
      <c r="AV239" s="13" t="s">
        <v>86</v>
      </c>
      <c r="AW239" s="13" t="s">
        <v>37</v>
      </c>
      <c r="AX239" s="13" t="s">
        <v>76</v>
      </c>
      <c r="AY239" s="244" t="s">
        <v>119</v>
      </c>
    </row>
    <row r="240" s="13" customFormat="1">
      <c r="B240" s="234"/>
      <c r="C240" s="235"/>
      <c r="D240" s="221" t="s">
        <v>130</v>
      </c>
      <c r="E240" s="236" t="s">
        <v>19</v>
      </c>
      <c r="F240" s="237" t="s">
        <v>295</v>
      </c>
      <c r="G240" s="235"/>
      <c r="H240" s="238">
        <v>168.27500000000001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130</v>
      </c>
      <c r="AU240" s="244" t="s">
        <v>86</v>
      </c>
      <c r="AV240" s="13" t="s">
        <v>86</v>
      </c>
      <c r="AW240" s="13" t="s">
        <v>37</v>
      </c>
      <c r="AX240" s="13" t="s">
        <v>76</v>
      </c>
      <c r="AY240" s="244" t="s">
        <v>119</v>
      </c>
    </row>
    <row r="241" s="13" customFormat="1">
      <c r="B241" s="234"/>
      <c r="C241" s="235"/>
      <c r="D241" s="221" t="s">
        <v>130</v>
      </c>
      <c r="E241" s="236" t="s">
        <v>19</v>
      </c>
      <c r="F241" s="237" t="s">
        <v>287</v>
      </c>
      <c r="G241" s="235"/>
      <c r="H241" s="238">
        <v>361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AT241" s="244" t="s">
        <v>130</v>
      </c>
      <c r="AU241" s="244" t="s">
        <v>86</v>
      </c>
      <c r="AV241" s="13" t="s">
        <v>86</v>
      </c>
      <c r="AW241" s="13" t="s">
        <v>37</v>
      </c>
      <c r="AX241" s="13" t="s">
        <v>76</v>
      </c>
      <c r="AY241" s="244" t="s">
        <v>119</v>
      </c>
    </row>
    <row r="242" s="13" customFormat="1">
      <c r="B242" s="234"/>
      <c r="C242" s="235"/>
      <c r="D242" s="221" t="s">
        <v>130</v>
      </c>
      <c r="E242" s="236" t="s">
        <v>19</v>
      </c>
      <c r="F242" s="237" t="s">
        <v>288</v>
      </c>
      <c r="G242" s="235"/>
      <c r="H242" s="238">
        <v>4.7999999999999998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AT242" s="244" t="s">
        <v>130</v>
      </c>
      <c r="AU242" s="244" t="s">
        <v>86</v>
      </c>
      <c r="AV242" s="13" t="s">
        <v>86</v>
      </c>
      <c r="AW242" s="13" t="s">
        <v>37</v>
      </c>
      <c r="AX242" s="13" t="s">
        <v>76</v>
      </c>
      <c r="AY242" s="244" t="s">
        <v>119</v>
      </c>
    </row>
    <row r="243" s="13" customFormat="1">
      <c r="B243" s="234"/>
      <c r="C243" s="235"/>
      <c r="D243" s="221" t="s">
        <v>130</v>
      </c>
      <c r="E243" s="236" t="s">
        <v>19</v>
      </c>
      <c r="F243" s="237" t="s">
        <v>296</v>
      </c>
      <c r="G243" s="235"/>
      <c r="H243" s="238">
        <v>-6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AT243" s="244" t="s">
        <v>130</v>
      </c>
      <c r="AU243" s="244" t="s">
        <v>86</v>
      </c>
      <c r="AV243" s="13" t="s">
        <v>86</v>
      </c>
      <c r="AW243" s="13" t="s">
        <v>37</v>
      </c>
      <c r="AX243" s="13" t="s">
        <v>76</v>
      </c>
      <c r="AY243" s="244" t="s">
        <v>119</v>
      </c>
    </row>
    <row r="244" s="13" customFormat="1">
      <c r="B244" s="234"/>
      <c r="C244" s="235"/>
      <c r="D244" s="221" t="s">
        <v>130</v>
      </c>
      <c r="E244" s="236" t="s">
        <v>19</v>
      </c>
      <c r="F244" s="237" t="s">
        <v>297</v>
      </c>
      <c r="G244" s="235"/>
      <c r="H244" s="238">
        <v>-68.400000000000006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AT244" s="244" t="s">
        <v>130</v>
      </c>
      <c r="AU244" s="244" t="s">
        <v>86</v>
      </c>
      <c r="AV244" s="13" t="s">
        <v>86</v>
      </c>
      <c r="AW244" s="13" t="s">
        <v>37</v>
      </c>
      <c r="AX244" s="13" t="s">
        <v>76</v>
      </c>
      <c r="AY244" s="244" t="s">
        <v>119</v>
      </c>
    </row>
    <row r="245" s="13" customFormat="1">
      <c r="B245" s="234"/>
      <c r="C245" s="235"/>
      <c r="D245" s="221" t="s">
        <v>130</v>
      </c>
      <c r="E245" s="236" t="s">
        <v>19</v>
      </c>
      <c r="F245" s="237" t="s">
        <v>298</v>
      </c>
      <c r="G245" s="235"/>
      <c r="H245" s="238">
        <v>-228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AT245" s="244" t="s">
        <v>130</v>
      </c>
      <c r="AU245" s="244" t="s">
        <v>86</v>
      </c>
      <c r="AV245" s="13" t="s">
        <v>86</v>
      </c>
      <c r="AW245" s="13" t="s">
        <v>37</v>
      </c>
      <c r="AX245" s="13" t="s">
        <v>76</v>
      </c>
      <c r="AY245" s="244" t="s">
        <v>119</v>
      </c>
    </row>
    <row r="246" s="14" customFormat="1">
      <c r="B246" s="245"/>
      <c r="C246" s="246"/>
      <c r="D246" s="221" t="s">
        <v>130</v>
      </c>
      <c r="E246" s="247" t="s">
        <v>19</v>
      </c>
      <c r="F246" s="248" t="s">
        <v>142</v>
      </c>
      <c r="G246" s="246"/>
      <c r="H246" s="249">
        <v>579.39499999999998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AT246" s="255" t="s">
        <v>130</v>
      </c>
      <c r="AU246" s="255" t="s">
        <v>86</v>
      </c>
      <c r="AV246" s="14" t="s">
        <v>126</v>
      </c>
      <c r="AW246" s="14" t="s">
        <v>37</v>
      </c>
      <c r="AX246" s="14" t="s">
        <v>84</v>
      </c>
      <c r="AY246" s="255" t="s">
        <v>119</v>
      </c>
    </row>
    <row r="247" s="1" customFormat="1" ht="24" customHeight="1">
      <c r="B247" s="39"/>
      <c r="C247" s="208" t="s">
        <v>314</v>
      </c>
      <c r="D247" s="208" t="s">
        <v>121</v>
      </c>
      <c r="E247" s="209" t="s">
        <v>315</v>
      </c>
      <c r="F247" s="210" t="s">
        <v>316</v>
      </c>
      <c r="G247" s="211" t="s">
        <v>317</v>
      </c>
      <c r="H247" s="212">
        <v>1225.3109999999999</v>
      </c>
      <c r="I247" s="213"/>
      <c r="J247" s="214">
        <f>ROUND(I247*H247,2)</f>
        <v>0</v>
      </c>
      <c r="K247" s="210" t="s">
        <v>125</v>
      </c>
      <c r="L247" s="44"/>
      <c r="M247" s="215" t="s">
        <v>19</v>
      </c>
      <c r="N247" s="216" t="s">
        <v>47</v>
      </c>
      <c r="O247" s="84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AR247" s="219" t="s">
        <v>126</v>
      </c>
      <c r="AT247" s="219" t="s">
        <v>121</v>
      </c>
      <c r="AU247" s="219" t="s">
        <v>86</v>
      </c>
      <c r="AY247" s="18" t="s">
        <v>119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8" t="s">
        <v>84</v>
      </c>
      <c r="BK247" s="220">
        <f>ROUND(I247*H247,2)</f>
        <v>0</v>
      </c>
      <c r="BL247" s="18" t="s">
        <v>126</v>
      </c>
      <c r="BM247" s="219" t="s">
        <v>318</v>
      </c>
    </row>
    <row r="248" s="1" customFormat="1">
      <c r="B248" s="39"/>
      <c r="C248" s="40"/>
      <c r="D248" s="221" t="s">
        <v>128</v>
      </c>
      <c r="E248" s="40"/>
      <c r="F248" s="222" t="s">
        <v>319</v>
      </c>
      <c r="G248" s="40"/>
      <c r="H248" s="40"/>
      <c r="I248" s="132"/>
      <c r="J248" s="40"/>
      <c r="K248" s="40"/>
      <c r="L248" s="44"/>
      <c r="M248" s="223"/>
      <c r="N248" s="84"/>
      <c r="O248" s="84"/>
      <c r="P248" s="84"/>
      <c r="Q248" s="84"/>
      <c r="R248" s="84"/>
      <c r="S248" s="84"/>
      <c r="T248" s="85"/>
      <c r="AT248" s="18" t="s">
        <v>128</v>
      </c>
      <c r="AU248" s="18" t="s">
        <v>86</v>
      </c>
    </row>
    <row r="249" s="13" customFormat="1">
      <c r="B249" s="234"/>
      <c r="C249" s="235"/>
      <c r="D249" s="221" t="s">
        <v>130</v>
      </c>
      <c r="E249" s="236" t="s">
        <v>19</v>
      </c>
      <c r="F249" s="237" t="s">
        <v>320</v>
      </c>
      <c r="G249" s="235"/>
      <c r="H249" s="238">
        <v>625.89599999999996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AT249" s="244" t="s">
        <v>130</v>
      </c>
      <c r="AU249" s="244" t="s">
        <v>86</v>
      </c>
      <c r="AV249" s="13" t="s">
        <v>86</v>
      </c>
      <c r="AW249" s="13" t="s">
        <v>37</v>
      </c>
      <c r="AX249" s="13" t="s">
        <v>76</v>
      </c>
      <c r="AY249" s="244" t="s">
        <v>119</v>
      </c>
    </row>
    <row r="250" s="13" customFormat="1">
      <c r="B250" s="234"/>
      <c r="C250" s="235"/>
      <c r="D250" s="221" t="s">
        <v>130</v>
      </c>
      <c r="E250" s="236" t="s">
        <v>19</v>
      </c>
      <c r="F250" s="237" t="s">
        <v>321</v>
      </c>
      <c r="G250" s="235"/>
      <c r="H250" s="238">
        <v>302.89499999999998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130</v>
      </c>
      <c r="AU250" s="244" t="s">
        <v>86</v>
      </c>
      <c r="AV250" s="13" t="s">
        <v>86</v>
      </c>
      <c r="AW250" s="13" t="s">
        <v>37</v>
      </c>
      <c r="AX250" s="13" t="s">
        <v>76</v>
      </c>
      <c r="AY250" s="244" t="s">
        <v>119</v>
      </c>
    </row>
    <row r="251" s="13" customFormat="1">
      <c r="B251" s="234"/>
      <c r="C251" s="235"/>
      <c r="D251" s="221" t="s">
        <v>130</v>
      </c>
      <c r="E251" s="236" t="s">
        <v>19</v>
      </c>
      <c r="F251" s="237" t="s">
        <v>322</v>
      </c>
      <c r="G251" s="235"/>
      <c r="H251" s="238">
        <v>649.79999999999995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AT251" s="244" t="s">
        <v>130</v>
      </c>
      <c r="AU251" s="244" t="s">
        <v>86</v>
      </c>
      <c r="AV251" s="13" t="s">
        <v>86</v>
      </c>
      <c r="AW251" s="13" t="s">
        <v>37</v>
      </c>
      <c r="AX251" s="13" t="s">
        <v>76</v>
      </c>
      <c r="AY251" s="244" t="s">
        <v>119</v>
      </c>
    </row>
    <row r="252" s="13" customFormat="1">
      <c r="B252" s="234"/>
      <c r="C252" s="235"/>
      <c r="D252" s="221" t="s">
        <v>130</v>
      </c>
      <c r="E252" s="236" t="s">
        <v>19</v>
      </c>
      <c r="F252" s="237" t="s">
        <v>323</v>
      </c>
      <c r="G252" s="235"/>
      <c r="H252" s="238">
        <v>8.6400000000000006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AT252" s="244" t="s">
        <v>130</v>
      </c>
      <c r="AU252" s="244" t="s">
        <v>86</v>
      </c>
      <c r="AV252" s="13" t="s">
        <v>86</v>
      </c>
      <c r="AW252" s="13" t="s">
        <v>37</v>
      </c>
      <c r="AX252" s="13" t="s">
        <v>76</v>
      </c>
      <c r="AY252" s="244" t="s">
        <v>119</v>
      </c>
    </row>
    <row r="253" s="13" customFormat="1">
      <c r="B253" s="234"/>
      <c r="C253" s="235"/>
      <c r="D253" s="221" t="s">
        <v>130</v>
      </c>
      <c r="E253" s="236" t="s">
        <v>19</v>
      </c>
      <c r="F253" s="237" t="s">
        <v>324</v>
      </c>
      <c r="G253" s="235"/>
      <c r="H253" s="238">
        <v>-10.800000000000001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AT253" s="244" t="s">
        <v>130</v>
      </c>
      <c r="AU253" s="244" t="s">
        <v>86</v>
      </c>
      <c r="AV253" s="13" t="s">
        <v>86</v>
      </c>
      <c r="AW253" s="13" t="s">
        <v>37</v>
      </c>
      <c r="AX253" s="13" t="s">
        <v>76</v>
      </c>
      <c r="AY253" s="244" t="s">
        <v>119</v>
      </c>
    </row>
    <row r="254" s="13" customFormat="1">
      <c r="B254" s="234"/>
      <c r="C254" s="235"/>
      <c r="D254" s="221" t="s">
        <v>130</v>
      </c>
      <c r="E254" s="236" t="s">
        <v>19</v>
      </c>
      <c r="F254" s="237" t="s">
        <v>325</v>
      </c>
      <c r="G254" s="235"/>
      <c r="H254" s="238">
        <v>-123.12000000000001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AT254" s="244" t="s">
        <v>130</v>
      </c>
      <c r="AU254" s="244" t="s">
        <v>86</v>
      </c>
      <c r="AV254" s="13" t="s">
        <v>86</v>
      </c>
      <c r="AW254" s="13" t="s">
        <v>37</v>
      </c>
      <c r="AX254" s="13" t="s">
        <v>76</v>
      </c>
      <c r="AY254" s="244" t="s">
        <v>119</v>
      </c>
    </row>
    <row r="255" s="13" customFormat="1">
      <c r="B255" s="234"/>
      <c r="C255" s="235"/>
      <c r="D255" s="221" t="s">
        <v>130</v>
      </c>
      <c r="E255" s="236" t="s">
        <v>19</v>
      </c>
      <c r="F255" s="237" t="s">
        <v>298</v>
      </c>
      <c r="G255" s="235"/>
      <c r="H255" s="238">
        <v>-228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AT255" s="244" t="s">
        <v>130</v>
      </c>
      <c r="AU255" s="244" t="s">
        <v>86</v>
      </c>
      <c r="AV255" s="13" t="s">
        <v>86</v>
      </c>
      <c r="AW255" s="13" t="s">
        <v>37</v>
      </c>
      <c r="AX255" s="13" t="s">
        <v>76</v>
      </c>
      <c r="AY255" s="244" t="s">
        <v>119</v>
      </c>
    </row>
    <row r="256" s="14" customFormat="1">
      <c r="B256" s="245"/>
      <c r="C256" s="246"/>
      <c r="D256" s="221" t="s">
        <v>130</v>
      </c>
      <c r="E256" s="247" t="s">
        <v>19</v>
      </c>
      <c r="F256" s="248" t="s">
        <v>142</v>
      </c>
      <c r="G256" s="246"/>
      <c r="H256" s="249">
        <v>1225.3110000000002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AT256" s="255" t="s">
        <v>130</v>
      </c>
      <c r="AU256" s="255" t="s">
        <v>86</v>
      </c>
      <c r="AV256" s="14" t="s">
        <v>126</v>
      </c>
      <c r="AW256" s="14" t="s">
        <v>37</v>
      </c>
      <c r="AX256" s="14" t="s">
        <v>84</v>
      </c>
      <c r="AY256" s="255" t="s">
        <v>119</v>
      </c>
    </row>
    <row r="257" s="1" customFormat="1" ht="24" customHeight="1">
      <c r="B257" s="39"/>
      <c r="C257" s="208" t="s">
        <v>7</v>
      </c>
      <c r="D257" s="208" t="s">
        <v>121</v>
      </c>
      <c r="E257" s="209" t="s">
        <v>326</v>
      </c>
      <c r="F257" s="210" t="s">
        <v>327</v>
      </c>
      <c r="G257" s="211" t="s">
        <v>215</v>
      </c>
      <c r="H257" s="212">
        <v>296.39999999999998</v>
      </c>
      <c r="I257" s="213"/>
      <c r="J257" s="214">
        <f>ROUND(I257*H257,2)</f>
        <v>0</v>
      </c>
      <c r="K257" s="210" t="s">
        <v>125</v>
      </c>
      <c r="L257" s="44"/>
      <c r="M257" s="215" t="s">
        <v>19</v>
      </c>
      <c r="N257" s="216" t="s">
        <v>47</v>
      </c>
      <c r="O257" s="84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AR257" s="219" t="s">
        <v>126</v>
      </c>
      <c r="AT257" s="219" t="s">
        <v>121</v>
      </c>
      <c r="AU257" s="219" t="s">
        <v>86</v>
      </c>
      <c r="AY257" s="18" t="s">
        <v>119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8" t="s">
        <v>84</v>
      </c>
      <c r="BK257" s="220">
        <f>ROUND(I257*H257,2)</f>
        <v>0</v>
      </c>
      <c r="BL257" s="18" t="s">
        <v>126</v>
      </c>
      <c r="BM257" s="219" t="s">
        <v>328</v>
      </c>
    </row>
    <row r="258" s="1" customFormat="1">
      <c r="B258" s="39"/>
      <c r="C258" s="40"/>
      <c r="D258" s="221" t="s">
        <v>128</v>
      </c>
      <c r="E258" s="40"/>
      <c r="F258" s="222" t="s">
        <v>329</v>
      </c>
      <c r="G258" s="40"/>
      <c r="H258" s="40"/>
      <c r="I258" s="132"/>
      <c r="J258" s="40"/>
      <c r="K258" s="40"/>
      <c r="L258" s="44"/>
      <c r="M258" s="223"/>
      <c r="N258" s="84"/>
      <c r="O258" s="84"/>
      <c r="P258" s="84"/>
      <c r="Q258" s="84"/>
      <c r="R258" s="84"/>
      <c r="S258" s="84"/>
      <c r="T258" s="85"/>
      <c r="AT258" s="18" t="s">
        <v>128</v>
      </c>
      <c r="AU258" s="18" t="s">
        <v>86</v>
      </c>
    </row>
    <row r="259" s="13" customFormat="1">
      <c r="B259" s="234"/>
      <c r="C259" s="235"/>
      <c r="D259" s="221" t="s">
        <v>130</v>
      </c>
      <c r="E259" s="236" t="s">
        <v>19</v>
      </c>
      <c r="F259" s="237" t="s">
        <v>330</v>
      </c>
      <c r="G259" s="235"/>
      <c r="H259" s="238">
        <v>68.400000000000006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AT259" s="244" t="s">
        <v>130</v>
      </c>
      <c r="AU259" s="244" t="s">
        <v>86</v>
      </c>
      <c r="AV259" s="13" t="s">
        <v>86</v>
      </c>
      <c r="AW259" s="13" t="s">
        <v>37</v>
      </c>
      <c r="AX259" s="13" t="s">
        <v>76</v>
      </c>
      <c r="AY259" s="244" t="s">
        <v>119</v>
      </c>
    </row>
    <row r="260" s="13" customFormat="1">
      <c r="B260" s="234"/>
      <c r="C260" s="235"/>
      <c r="D260" s="221" t="s">
        <v>130</v>
      </c>
      <c r="E260" s="236" t="s">
        <v>19</v>
      </c>
      <c r="F260" s="237" t="s">
        <v>331</v>
      </c>
      <c r="G260" s="235"/>
      <c r="H260" s="238">
        <v>228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130</v>
      </c>
      <c r="AU260" s="244" t="s">
        <v>86</v>
      </c>
      <c r="AV260" s="13" t="s">
        <v>86</v>
      </c>
      <c r="AW260" s="13" t="s">
        <v>37</v>
      </c>
      <c r="AX260" s="13" t="s">
        <v>76</v>
      </c>
      <c r="AY260" s="244" t="s">
        <v>119</v>
      </c>
    </row>
    <row r="261" s="14" customFormat="1">
      <c r="B261" s="245"/>
      <c r="C261" s="246"/>
      <c r="D261" s="221" t="s">
        <v>130</v>
      </c>
      <c r="E261" s="247" t="s">
        <v>19</v>
      </c>
      <c r="F261" s="248" t="s">
        <v>142</v>
      </c>
      <c r="G261" s="246"/>
      <c r="H261" s="249">
        <v>296.39999999999998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AT261" s="255" t="s">
        <v>130</v>
      </c>
      <c r="AU261" s="255" t="s">
        <v>86</v>
      </c>
      <c r="AV261" s="14" t="s">
        <v>126</v>
      </c>
      <c r="AW261" s="14" t="s">
        <v>37</v>
      </c>
      <c r="AX261" s="14" t="s">
        <v>84</v>
      </c>
      <c r="AY261" s="255" t="s">
        <v>119</v>
      </c>
    </row>
    <row r="262" s="1" customFormat="1" ht="24" customHeight="1">
      <c r="B262" s="39"/>
      <c r="C262" s="208" t="s">
        <v>332</v>
      </c>
      <c r="D262" s="208" t="s">
        <v>121</v>
      </c>
      <c r="E262" s="209" t="s">
        <v>333</v>
      </c>
      <c r="F262" s="210" t="s">
        <v>334</v>
      </c>
      <c r="G262" s="211" t="s">
        <v>215</v>
      </c>
      <c r="H262" s="212">
        <v>123.12000000000001</v>
      </c>
      <c r="I262" s="213"/>
      <c r="J262" s="214">
        <f>ROUND(I262*H262,2)</f>
        <v>0</v>
      </c>
      <c r="K262" s="210" t="s">
        <v>335</v>
      </c>
      <c r="L262" s="44"/>
      <c r="M262" s="215" t="s">
        <v>19</v>
      </c>
      <c r="N262" s="216" t="s">
        <v>47</v>
      </c>
      <c r="O262" s="84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AR262" s="219" t="s">
        <v>126</v>
      </c>
      <c r="AT262" s="219" t="s">
        <v>121</v>
      </c>
      <c r="AU262" s="219" t="s">
        <v>86</v>
      </c>
      <c r="AY262" s="18" t="s">
        <v>119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8" t="s">
        <v>84</v>
      </c>
      <c r="BK262" s="220">
        <f>ROUND(I262*H262,2)</f>
        <v>0</v>
      </c>
      <c r="BL262" s="18" t="s">
        <v>126</v>
      </c>
      <c r="BM262" s="219" t="s">
        <v>336</v>
      </c>
    </row>
    <row r="263" s="1" customFormat="1" ht="16.5" customHeight="1">
      <c r="B263" s="39"/>
      <c r="C263" s="267" t="s">
        <v>337</v>
      </c>
      <c r="D263" s="267" t="s">
        <v>338</v>
      </c>
      <c r="E263" s="268" t="s">
        <v>339</v>
      </c>
      <c r="F263" s="269" t="s">
        <v>340</v>
      </c>
      <c r="G263" s="270" t="s">
        <v>317</v>
      </c>
      <c r="H263" s="271">
        <v>13.68</v>
      </c>
      <c r="I263" s="272"/>
      <c r="J263" s="273">
        <f>ROUND(I263*H263,2)</f>
        <v>0</v>
      </c>
      <c r="K263" s="269" t="s">
        <v>125</v>
      </c>
      <c r="L263" s="274"/>
      <c r="M263" s="275" t="s">
        <v>19</v>
      </c>
      <c r="N263" s="276" t="s">
        <v>47</v>
      </c>
      <c r="O263" s="84"/>
      <c r="P263" s="217">
        <f>O263*H263</f>
        <v>0</v>
      </c>
      <c r="Q263" s="217">
        <v>1</v>
      </c>
      <c r="R263" s="217">
        <f>Q263*H263</f>
        <v>13.68</v>
      </c>
      <c r="S263" s="217">
        <v>0</v>
      </c>
      <c r="T263" s="218">
        <f>S263*H263</f>
        <v>0</v>
      </c>
      <c r="AR263" s="219" t="s">
        <v>212</v>
      </c>
      <c r="AT263" s="219" t="s">
        <v>338</v>
      </c>
      <c r="AU263" s="219" t="s">
        <v>86</v>
      </c>
      <c r="AY263" s="18" t="s">
        <v>119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8" t="s">
        <v>84</v>
      </c>
      <c r="BK263" s="220">
        <f>ROUND(I263*H263,2)</f>
        <v>0</v>
      </c>
      <c r="BL263" s="18" t="s">
        <v>126</v>
      </c>
      <c r="BM263" s="219" t="s">
        <v>341</v>
      </c>
    </row>
    <row r="264" s="13" customFormat="1">
      <c r="B264" s="234"/>
      <c r="C264" s="235"/>
      <c r="D264" s="221" t="s">
        <v>130</v>
      </c>
      <c r="E264" s="236" t="s">
        <v>19</v>
      </c>
      <c r="F264" s="237" t="s">
        <v>342</v>
      </c>
      <c r="G264" s="235"/>
      <c r="H264" s="238">
        <v>13.68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AT264" s="244" t="s">
        <v>130</v>
      </c>
      <c r="AU264" s="244" t="s">
        <v>86</v>
      </c>
      <c r="AV264" s="13" t="s">
        <v>86</v>
      </c>
      <c r="AW264" s="13" t="s">
        <v>37</v>
      </c>
      <c r="AX264" s="13" t="s">
        <v>84</v>
      </c>
      <c r="AY264" s="244" t="s">
        <v>119</v>
      </c>
    </row>
    <row r="265" s="1" customFormat="1" ht="36" customHeight="1">
      <c r="B265" s="39"/>
      <c r="C265" s="208" t="s">
        <v>343</v>
      </c>
      <c r="D265" s="208" t="s">
        <v>121</v>
      </c>
      <c r="E265" s="209" t="s">
        <v>344</v>
      </c>
      <c r="F265" s="210" t="s">
        <v>345</v>
      </c>
      <c r="G265" s="211" t="s">
        <v>215</v>
      </c>
      <c r="H265" s="212">
        <v>3.9199999999999999</v>
      </c>
      <c r="I265" s="213"/>
      <c r="J265" s="214">
        <f>ROUND(I265*H265,2)</f>
        <v>0</v>
      </c>
      <c r="K265" s="210" t="s">
        <v>125</v>
      </c>
      <c r="L265" s="44"/>
      <c r="M265" s="215" t="s">
        <v>19</v>
      </c>
      <c r="N265" s="216" t="s">
        <v>47</v>
      </c>
      <c r="O265" s="84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AR265" s="219" t="s">
        <v>126</v>
      </c>
      <c r="AT265" s="219" t="s">
        <v>121</v>
      </c>
      <c r="AU265" s="219" t="s">
        <v>86</v>
      </c>
      <c r="AY265" s="18" t="s">
        <v>119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8" t="s">
        <v>84</v>
      </c>
      <c r="BK265" s="220">
        <f>ROUND(I265*H265,2)</f>
        <v>0</v>
      </c>
      <c r="BL265" s="18" t="s">
        <v>126</v>
      </c>
      <c r="BM265" s="219" t="s">
        <v>346</v>
      </c>
    </row>
    <row r="266" s="1" customFormat="1">
      <c r="B266" s="39"/>
      <c r="C266" s="40"/>
      <c r="D266" s="221" t="s">
        <v>128</v>
      </c>
      <c r="E266" s="40"/>
      <c r="F266" s="222" t="s">
        <v>347</v>
      </c>
      <c r="G266" s="40"/>
      <c r="H266" s="40"/>
      <c r="I266" s="132"/>
      <c r="J266" s="40"/>
      <c r="K266" s="40"/>
      <c r="L266" s="44"/>
      <c r="M266" s="223"/>
      <c r="N266" s="84"/>
      <c r="O266" s="84"/>
      <c r="P266" s="84"/>
      <c r="Q266" s="84"/>
      <c r="R266" s="84"/>
      <c r="S266" s="84"/>
      <c r="T266" s="85"/>
      <c r="AT266" s="18" t="s">
        <v>128</v>
      </c>
      <c r="AU266" s="18" t="s">
        <v>86</v>
      </c>
    </row>
    <row r="267" s="12" customFormat="1">
      <c r="B267" s="224"/>
      <c r="C267" s="225"/>
      <c r="D267" s="221" t="s">
        <v>130</v>
      </c>
      <c r="E267" s="226" t="s">
        <v>19</v>
      </c>
      <c r="F267" s="227" t="s">
        <v>131</v>
      </c>
      <c r="G267" s="225"/>
      <c r="H267" s="226" t="s">
        <v>19</v>
      </c>
      <c r="I267" s="228"/>
      <c r="J267" s="225"/>
      <c r="K267" s="225"/>
      <c r="L267" s="229"/>
      <c r="M267" s="230"/>
      <c r="N267" s="231"/>
      <c r="O267" s="231"/>
      <c r="P267" s="231"/>
      <c r="Q267" s="231"/>
      <c r="R267" s="231"/>
      <c r="S267" s="231"/>
      <c r="T267" s="232"/>
      <c r="AT267" s="233" t="s">
        <v>130</v>
      </c>
      <c r="AU267" s="233" t="s">
        <v>86</v>
      </c>
      <c r="AV267" s="12" t="s">
        <v>84</v>
      </c>
      <c r="AW267" s="12" t="s">
        <v>37</v>
      </c>
      <c r="AX267" s="12" t="s">
        <v>76</v>
      </c>
      <c r="AY267" s="233" t="s">
        <v>119</v>
      </c>
    </row>
    <row r="268" s="13" customFormat="1">
      <c r="B268" s="234"/>
      <c r="C268" s="235"/>
      <c r="D268" s="221" t="s">
        <v>130</v>
      </c>
      <c r="E268" s="236" t="s">
        <v>19</v>
      </c>
      <c r="F268" s="237" t="s">
        <v>348</v>
      </c>
      <c r="G268" s="235"/>
      <c r="H268" s="238">
        <v>3.9199999999999999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AT268" s="244" t="s">
        <v>130</v>
      </c>
      <c r="AU268" s="244" t="s">
        <v>86</v>
      </c>
      <c r="AV268" s="13" t="s">
        <v>86</v>
      </c>
      <c r="AW268" s="13" t="s">
        <v>37</v>
      </c>
      <c r="AX268" s="13" t="s">
        <v>84</v>
      </c>
      <c r="AY268" s="244" t="s">
        <v>119</v>
      </c>
    </row>
    <row r="269" s="1" customFormat="1" ht="16.5" customHeight="1">
      <c r="B269" s="39"/>
      <c r="C269" s="267" t="s">
        <v>349</v>
      </c>
      <c r="D269" s="267" t="s">
        <v>338</v>
      </c>
      <c r="E269" s="268" t="s">
        <v>350</v>
      </c>
      <c r="F269" s="269" t="s">
        <v>351</v>
      </c>
      <c r="G269" s="270" t="s">
        <v>317</v>
      </c>
      <c r="H269" s="271">
        <v>7.056</v>
      </c>
      <c r="I269" s="272"/>
      <c r="J269" s="273">
        <f>ROUND(I269*H269,2)</f>
        <v>0</v>
      </c>
      <c r="K269" s="269" t="s">
        <v>125</v>
      </c>
      <c r="L269" s="274"/>
      <c r="M269" s="275" t="s">
        <v>19</v>
      </c>
      <c r="N269" s="276" t="s">
        <v>47</v>
      </c>
      <c r="O269" s="84"/>
      <c r="P269" s="217">
        <f>O269*H269</f>
        <v>0</v>
      </c>
      <c r="Q269" s="217">
        <v>1</v>
      </c>
      <c r="R269" s="217">
        <f>Q269*H269</f>
        <v>7.056</v>
      </c>
      <c r="S269" s="217">
        <v>0</v>
      </c>
      <c r="T269" s="218">
        <f>S269*H269</f>
        <v>0</v>
      </c>
      <c r="AR269" s="219" t="s">
        <v>212</v>
      </c>
      <c r="AT269" s="219" t="s">
        <v>338</v>
      </c>
      <c r="AU269" s="219" t="s">
        <v>86</v>
      </c>
      <c r="AY269" s="18" t="s">
        <v>119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8" t="s">
        <v>84</v>
      </c>
      <c r="BK269" s="220">
        <f>ROUND(I269*H269,2)</f>
        <v>0</v>
      </c>
      <c r="BL269" s="18" t="s">
        <v>126</v>
      </c>
      <c r="BM269" s="219" t="s">
        <v>352</v>
      </c>
    </row>
    <row r="270" s="13" customFormat="1">
      <c r="B270" s="234"/>
      <c r="C270" s="235"/>
      <c r="D270" s="221" t="s">
        <v>130</v>
      </c>
      <c r="E270" s="236" t="s">
        <v>19</v>
      </c>
      <c r="F270" s="237" t="s">
        <v>353</v>
      </c>
      <c r="G270" s="235"/>
      <c r="H270" s="238">
        <v>7.056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AT270" s="244" t="s">
        <v>130</v>
      </c>
      <c r="AU270" s="244" t="s">
        <v>86</v>
      </c>
      <c r="AV270" s="13" t="s">
        <v>86</v>
      </c>
      <c r="AW270" s="13" t="s">
        <v>37</v>
      </c>
      <c r="AX270" s="13" t="s">
        <v>76</v>
      </c>
      <c r="AY270" s="244" t="s">
        <v>119</v>
      </c>
    </row>
    <row r="271" s="14" customFormat="1">
      <c r="B271" s="245"/>
      <c r="C271" s="246"/>
      <c r="D271" s="221" t="s">
        <v>130</v>
      </c>
      <c r="E271" s="247" t="s">
        <v>19</v>
      </c>
      <c r="F271" s="248" t="s">
        <v>142</v>
      </c>
      <c r="G271" s="246"/>
      <c r="H271" s="249">
        <v>7.056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AT271" s="255" t="s">
        <v>130</v>
      </c>
      <c r="AU271" s="255" t="s">
        <v>86</v>
      </c>
      <c r="AV271" s="14" t="s">
        <v>126</v>
      </c>
      <c r="AW271" s="14" t="s">
        <v>37</v>
      </c>
      <c r="AX271" s="14" t="s">
        <v>84</v>
      </c>
      <c r="AY271" s="255" t="s">
        <v>119</v>
      </c>
    </row>
    <row r="272" s="1" customFormat="1" ht="24" customHeight="1">
      <c r="B272" s="39"/>
      <c r="C272" s="208" t="s">
        <v>354</v>
      </c>
      <c r="D272" s="208" t="s">
        <v>121</v>
      </c>
      <c r="E272" s="209" t="s">
        <v>355</v>
      </c>
      <c r="F272" s="210" t="s">
        <v>356</v>
      </c>
      <c r="G272" s="211" t="s">
        <v>124</v>
      </c>
      <c r="H272" s="212">
        <v>268</v>
      </c>
      <c r="I272" s="213"/>
      <c r="J272" s="214">
        <f>ROUND(I272*H272,2)</f>
        <v>0</v>
      </c>
      <c r="K272" s="210" t="s">
        <v>125</v>
      </c>
      <c r="L272" s="44"/>
      <c r="M272" s="215" t="s">
        <v>19</v>
      </c>
      <c r="N272" s="216" t="s">
        <v>47</v>
      </c>
      <c r="O272" s="84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AR272" s="219" t="s">
        <v>126</v>
      </c>
      <c r="AT272" s="219" t="s">
        <v>121</v>
      </c>
      <c r="AU272" s="219" t="s">
        <v>86</v>
      </c>
      <c r="AY272" s="18" t="s">
        <v>119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8" t="s">
        <v>84</v>
      </c>
      <c r="BK272" s="220">
        <f>ROUND(I272*H272,2)</f>
        <v>0</v>
      </c>
      <c r="BL272" s="18" t="s">
        <v>126</v>
      </c>
      <c r="BM272" s="219" t="s">
        <v>357</v>
      </c>
    </row>
    <row r="273" s="1" customFormat="1">
      <c r="B273" s="39"/>
      <c r="C273" s="40"/>
      <c r="D273" s="221" t="s">
        <v>128</v>
      </c>
      <c r="E273" s="40"/>
      <c r="F273" s="222" t="s">
        <v>358</v>
      </c>
      <c r="G273" s="40"/>
      <c r="H273" s="40"/>
      <c r="I273" s="132"/>
      <c r="J273" s="40"/>
      <c r="K273" s="40"/>
      <c r="L273" s="44"/>
      <c r="M273" s="223"/>
      <c r="N273" s="84"/>
      <c r="O273" s="84"/>
      <c r="P273" s="84"/>
      <c r="Q273" s="84"/>
      <c r="R273" s="84"/>
      <c r="S273" s="84"/>
      <c r="T273" s="85"/>
      <c r="AT273" s="18" t="s">
        <v>128</v>
      </c>
      <c r="AU273" s="18" t="s">
        <v>86</v>
      </c>
    </row>
    <row r="274" s="12" customFormat="1">
      <c r="B274" s="224"/>
      <c r="C274" s="225"/>
      <c r="D274" s="221" t="s">
        <v>130</v>
      </c>
      <c r="E274" s="226" t="s">
        <v>19</v>
      </c>
      <c r="F274" s="227" t="s">
        <v>131</v>
      </c>
      <c r="G274" s="225"/>
      <c r="H274" s="226" t="s">
        <v>19</v>
      </c>
      <c r="I274" s="228"/>
      <c r="J274" s="225"/>
      <c r="K274" s="225"/>
      <c r="L274" s="229"/>
      <c r="M274" s="230"/>
      <c r="N274" s="231"/>
      <c r="O274" s="231"/>
      <c r="P274" s="231"/>
      <c r="Q274" s="231"/>
      <c r="R274" s="231"/>
      <c r="S274" s="231"/>
      <c r="T274" s="232"/>
      <c r="AT274" s="233" t="s">
        <v>130</v>
      </c>
      <c r="AU274" s="233" t="s">
        <v>86</v>
      </c>
      <c r="AV274" s="12" t="s">
        <v>84</v>
      </c>
      <c r="AW274" s="12" t="s">
        <v>37</v>
      </c>
      <c r="AX274" s="12" t="s">
        <v>76</v>
      </c>
      <c r="AY274" s="233" t="s">
        <v>119</v>
      </c>
    </row>
    <row r="275" s="13" customFormat="1">
      <c r="B275" s="234"/>
      <c r="C275" s="235"/>
      <c r="D275" s="221" t="s">
        <v>130</v>
      </c>
      <c r="E275" s="236" t="s">
        <v>19</v>
      </c>
      <c r="F275" s="237" t="s">
        <v>359</v>
      </c>
      <c r="G275" s="235"/>
      <c r="H275" s="238">
        <v>268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AT275" s="244" t="s">
        <v>130</v>
      </c>
      <c r="AU275" s="244" t="s">
        <v>86</v>
      </c>
      <c r="AV275" s="13" t="s">
        <v>86</v>
      </c>
      <c r="AW275" s="13" t="s">
        <v>37</v>
      </c>
      <c r="AX275" s="13" t="s">
        <v>84</v>
      </c>
      <c r="AY275" s="244" t="s">
        <v>119</v>
      </c>
    </row>
    <row r="276" s="1" customFormat="1" ht="16.5" customHeight="1">
      <c r="B276" s="39"/>
      <c r="C276" s="267" t="s">
        <v>360</v>
      </c>
      <c r="D276" s="267" t="s">
        <v>338</v>
      </c>
      <c r="E276" s="268" t="s">
        <v>361</v>
      </c>
      <c r="F276" s="269" t="s">
        <v>362</v>
      </c>
      <c r="G276" s="270" t="s">
        <v>317</v>
      </c>
      <c r="H276" s="271">
        <v>64.319999999999993</v>
      </c>
      <c r="I276" s="272"/>
      <c r="J276" s="273">
        <f>ROUND(I276*H276,2)</f>
        <v>0</v>
      </c>
      <c r="K276" s="269" t="s">
        <v>363</v>
      </c>
      <c r="L276" s="274"/>
      <c r="M276" s="275" t="s">
        <v>19</v>
      </c>
      <c r="N276" s="276" t="s">
        <v>47</v>
      </c>
      <c r="O276" s="84"/>
      <c r="P276" s="217">
        <f>O276*H276</f>
        <v>0</v>
      </c>
      <c r="Q276" s="217">
        <v>1</v>
      </c>
      <c r="R276" s="217">
        <f>Q276*H276</f>
        <v>64.319999999999993</v>
      </c>
      <c r="S276" s="217">
        <v>0</v>
      </c>
      <c r="T276" s="218">
        <f>S276*H276</f>
        <v>0</v>
      </c>
      <c r="AR276" s="219" t="s">
        <v>212</v>
      </c>
      <c r="AT276" s="219" t="s">
        <v>338</v>
      </c>
      <c r="AU276" s="219" t="s">
        <v>86</v>
      </c>
      <c r="AY276" s="18" t="s">
        <v>119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8" t="s">
        <v>84</v>
      </c>
      <c r="BK276" s="220">
        <f>ROUND(I276*H276,2)</f>
        <v>0</v>
      </c>
      <c r="BL276" s="18" t="s">
        <v>126</v>
      </c>
      <c r="BM276" s="219" t="s">
        <v>364</v>
      </c>
    </row>
    <row r="277" s="12" customFormat="1">
      <c r="B277" s="224"/>
      <c r="C277" s="225"/>
      <c r="D277" s="221" t="s">
        <v>130</v>
      </c>
      <c r="E277" s="226" t="s">
        <v>19</v>
      </c>
      <c r="F277" s="227" t="s">
        <v>131</v>
      </c>
      <c r="G277" s="225"/>
      <c r="H277" s="226" t="s">
        <v>19</v>
      </c>
      <c r="I277" s="228"/>
      <c r="J277" s="225"/>
      <c r="K277" s="225"/>
      <c r="L277" s="229"/>
      <c r="M277" s="230"/>
      <c r="N277" s="231"/>
      <c r="O277" s="231"/>
      <c r="P277" s="231"/>
      <c r="Q277" s="231"/>
      <c r="R277" s="231"/>
      <c r="S277" s="231"/>
      <c r="T277" s="232"/>
      <c r="AT277" s="233" t="s">
        <v>130</v>
      </c>
      <c r="AU277" s="233" t="s">
        <v>86</v>
      </c>
      <c r="AV277" s="12" t="s">
        <v>84</v>
      </c>
      <c r="AW277" s="12" t="s">
        <v>37</v>
      </c>
      <c r="AX277" s="12" t="s">
        <v>76</v>
      </c>
      <c r="AY277" s="233" t="s">
        <v>119</v>
      </c>
    </row>
    <row r="278" s="13" customFormat="1">
      <c r="B278" s="234"/>
      <c r="C278" s="235"/>
      <c r="D278" s="221" t="s">
        <v>130</v>
      </c>
      <c r="E278" s="236" t="s">
        <v>19</v>
      </c>
      <c r="F278" s="237" t="s">
        <v>365</v>
      </c>
      <c r="G278" s="235"/>
      <c r="H278" s="238">
        <v>64.319999999999993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AT278" s="244" t="s">
        <v>130</v>
      </c>
      <c r="AU278" s="244" t="s">
        <v>86</v>
      </c>
      <c r="AV278" s="13" t="s">
        <v>86</v>
      </c>
      <c r="AW278" s="13" t="s">
        <v>37</v>
      </c>
      <c r="AX278" s="13" t="s">
        <v>84</v>
      </c>
      <c r="AY278" s="244" t="s">
        <v>119</v>
      </c>
    </row>
    <row r="279" s="1" customFormat="1" ht="24" customHeight="1">
      <c r="B279" s="39"/>
      <c r="C279" s="208" t="s">
        <v>366</v>
      </c>
      <c r="D279" s="208" t="s">
        <v>121</v>
      </c>
      <c r="E279" s="209" t="s">
        <v>367</v>
      </c>
      <c r="F279" s="210" t="s">
        <v>368</v>
      </c>
      <c r="G279" s="211" t="s">
        <v>124</v>
      </c>
      <c r="H279" s="212">
        <v>268</v>
      </c>
      <c r="I279" s="213"/>
      <c r="J279" s="214">
        <f>ROUND(I279*H279,2)</f>
        <v>0</v>
      </c>
      <c r="K279" s="210" t="s">
        <v>125</v>
      </c>
      <c r="L279" s="44"/>
      <c r="M279" s="215" t="s">
        <v>19</v>
      </c>
      <c r="N279" s="216" t="s">
        <v>47</v>
      </c>
      <c r="O279" s="84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AR279" s="219" t="s">
        <v>126</v>
      </c>
      <c r="AT279" s="219" t="s">
        <v>121</v>
      </c>
      <c r="AU279" s="219" t="s">
        <v>86</v>
      </c>
      <c r="AY279" s="18" t="s">
        <v>119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18" t="s">
        <v>84</v>
      </c>
      <c r="BK279" s="220">
        <f>ROUND(I279*H279,2)</f>
        <v>0</v>
      </c>
      <c r="BL279" s="18" t="s">
        <v>126</v>
      </c>
      <c r="BM279" s="219" t="s">
        <v>369</v>
      </c>
    </row>
    <row r="280" s="1" customFormat="1">
      <c r="B280" s="39"/>
      <c r="C280" s="40"/>
      <c r="D280" s="221" t="s">
        <v>128</v>
      </c>
      <c r="E280" s="40"/>
      <c r="F280" s="222" t="s">
        <v>370</v>
      </c>
      <c r="G280" s="40"/>
      <c r="H280" s="40"/>
      <c r="I280" s="132"/>
      <c r="J280" s="40"/>
      <c r="K280" s="40"/>
      <c r="L280" s="44"/>
      <c r="M280" s="223"/>
      <c r="N280" s="84"/>
      <c r="O280" s="84"/>
      <c r="P280" s="84"/>
      <c r="Q280" s="84"/>
      <c r="R280" s="84"/>
      <c r="S280" s="84"/>
      <c r="T280" s="85"/>
      <c r="AT280" s="18" t="s">
        <v>128</v>
      </c>
      <c r="AU280" s="18" t="s">
        <v>86</v>
      </c>
    </row>
    <row r="281" s="12" customFormat="1">
      <c r="B281" s="224"/>
      <c r="C281" s="225"/>
      <c r="D281" s="221" t="s">
        <v>130</v>
      </c>
      <c r="E281" s="226" t="s">
        <v>19</v>
      </c>
      <c r="F281" s="227" t="s">
        <v>131</v>
      </c>
      <c r="G281" s="225"/>
      <c r="H281" s="226" t="s">
        <v>19</v>
      </c>
      <c r="I281" s="228"/>
      <c r="J281" s="225"/>
      <c r="K281" s="225"/>
      <c r="L281" s="229"/>
      <c r="M281" s="230"/>
      <c r="N281" s="231"/>
      <c r="O281" s="231"/>
      <c r="P281" s="231"/>
      <c r="Q281" s="231"/>
      <c r="R281" s="231"/>
      <c r="S281" s="231"/>
      <c r="T281" s="232"/>
      <c r="AT281" s="233" t="s">
        <v>130</v>
      </c>
      <c r="AU281" s="233" t="s">
        <v>86</v>
      </c>
      <c r="AV281" s="12" t="s">
        <v>84</v>
      </c>
      <c r="AW281" s="12" t="s">
        <v>37</v>
      </c>
      <c r="AX281" s="12" t="s">
        <v>76</v>
      </c>
      <c r="AY281" s="233" t="s">
        <v>119</v>
      </c>
    </row>
    <row r="282" s="13" customFormat="1">
      <c r="B282" s="234"/>
      <c r="C282" s="235"/>
      <c r="D282" s="221" t="s">
        <v>130</v>
      </c>
      <c r="E282" s="236" t="s">
        <v>19</v>
      </c>
      <c r="F282" s="237" t="s">
        <v>371</v>
      </c>
      <c r="G282" s="235"/>
      <c r="H282" s="238">
        <v>268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AT282" s="244" t="s">
        <v>130</v>
      </c>
      <c r="AU282" s="244" t="s">
        <v>86</v>
      </c>
      <c r="AV282" s="13" t="s">
        <v>86</v>
      </c>
      <c r="AW282" s="13" t="s">
        <v>37</v>
      </c>
      <c r="AX282" s="13" t="s">
        <v>84</v>
      </c>
      <c r="AY282" s="244" t="s">
        <v>119</v>
      </c>
    </row>
    <row r="283" s="1" customFormat="1" ht="16.5" customHeight="1">
      <c r="B283" s="39"/>
      <c r="C283" s="267" t="s">
        <v>372</v>
      </c>
      <c r="D283" s="267" t="s">
        <v>338</v>
      </c>
      <c r="E283" s="268" t="s">
        <v>373</v>
      </c>
      <c r="F283" s="269" t="s">
        <v>374</v>
      </c>
      <c r="G283" s="270" t="s">
        <v>375</v>
      </c>
      <c r="H283" s="271">
        <v>13.667999999999999</v>
      </c>
      <c r="I283" s="272"/>
      <c r="J283" s="273">
        <f>ROUND(I283*H283,2)</f>
        <v>0</v>
      </c>
      <c r="K283" s="269" t="s">
        <v>125</v>
      </c>
      <c r="L283" s="274"/>
      <c r="M283" s="275" t="s">
        <v>19</v>
      </c>
      <c r="N283" s="276" t="s">
        <v>47</v>
      </c>
      <c r="O283" s="84"/>
      <c r="P283" s="217">
        <f>O283*H283</f>
        <v>0</v>
      </c>
      <c r="Q283" s="217">
        <v>0.001</v>
      </c>
      <c r="R283" s="217">
        <f>Q283*H283</f>
        <v>0.013668</v>
      </c>
      <c r="S283" s="217">
        <v>0</v>
      </c>
      <c r="T283" s="218">
        <f>S283*H283</f>
        <v>0</v>
      </c>
      <c r="AR283" s="219" t="s">
        <v>212</v>
      </c>
      <c r="AT283" s="219" t="s">
        <v>338</v>
      </c>
      <c r="AU283" s="219" t="s">
        <v>86</v>
      </c>
      <c r="AY283" s="18" t="s">
        <v>119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8" t="s">
        <v>84</v>
      </c>
      <c r="BK283" s="220">
        <f>ROUND(I283*H283,2)</f>
        <v>0</v>
      </c>
      <c r="BL283" s="18" t="s">
        <v>126</v>
      </c>
      <c r="BM283" s="219" t="s">
        <v>376</v>
      </c>
    </row>
    <row r="284" s="13" customFormat="1">
      <c r="B284" s="234"/>
      <c r="C284" s="235"/>
      <c r="D284" s="221" t="s">
        <v>130</v>
      </c>
      <c r="E284" s="236" t="s">
        <v>19</v>
      </c>
      <c r="F284" s="237" t="s">
        <v>377</v>
      </c>
      <c r="G284" s="235"/>
      <c r="H284" s="238">
        <v>13.667999999999999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AT284" s="244" t="s">
        <v>130</v>
      </c>
      <c r="AU284" s="244" t="s">
        <v>86</v>
      </c>
      <c r="AV284" s="13" t="s">
        <v>86</v>
      </c>
      <c r="AW284" s="13" t="s">
        <v>37</v>
      </c>
      <c r="AX284" s="13" t="s">
        <v>84</v>
      </c>
      <c r="AY284" s="244" t="s">
        <v>119</v>
      </c>
    </row>
    <row r="285" s="1" customFormat="1" ht="16.5" customHeight="1">
      <c r="B285" s="39"/>
      <c r="C285" s="208" t="s">
        <v>378</v>
      </c>
      <c r="D285" s="208" t="s">
        <v>121</v>
      </c>
      <c r="E285" s="209" t="s">
        <v>379</v>
      </c>
      <c r="F285" s="210" t="s">
        <v>380</v>
      </c>
      <c r="G285" s="211" t="s">
        <v>124</v>
      </c>
      <c r="H285" s="212">
        <v>921.5</v>
      </c>
      <c r="I285" s="213"/>
      <c r="J285" s="214">
        <f>ROUND(I285*H285,2)</f>
        <v>0</v>
      </c>
      <c r="K285" s="210" t="s">
        <v>125</v>
      </c>
      <c r="L285" s="44"/>
      <c r="M285" s="215" t="s">
        <v>19</v>
      </c>
      <c r="N285" s="216" t="s">
        <v>47</v>
      </c>
      <c r="O285" s="84"/>
      <c r="P285" s="217">
        <f>O285*H285</f>
        <v>0</v>
      </c>
      <c r="Q285" s="217">
        <v>0</v>
      </c>
      <c r="R285" s="217">
        <f>Q285*H285</f>
        <v>0</v>
      </c>
      <c r="S285" s="217">
        <v>0</v>
      </c>
      <c r="T285" s="218">
        <f>S285*H285</f>
        <v>0</v>
      </c>
      <c r="AR285" s="219" t="s">
        <v>126</v>
      </c>
      <c r="AT285" s="219" t="s">
        <v>121</v>
      </c>
      <c r="AU285" s="219" t="s">
        <v>86</v>
      </c>
      <c r="AY285" s="18" t="s">
        <v>119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8" t="s">
        <v>84</v>
      </c>
      <c r="BK285" s="220">
        <f>ROUND(I285*H285,2)</f>
        <v>0</v>
      </c>
      <c r="BL285" s="18" t="s">
        <v>126</v>
      </c>
      <c r="BM285" s="219" t="s">
        <v>381</v>
      </c>
    </row>
    <row r="286" s="1" customFormat="1">
      <c r="B286" s="39"/>
      <c r="C286" s="40"/>
      <c r="D286" s="221" t="s">
        <v>128</v>
      </c>
      <c r="E286" s="40"/>
      <c r="F286" s="222" t="s">
        <v>382</v>
      </c>
      <c r="G286" s="40"/>
      <c r="H286" s="40"/>
      <c r="I286" s="132"/>
      <c r="J286" s="40"/>
      <c r="K286" s="40"/>
      <c r="L286" s="44"/>
      <c r="M286" s="223"/>
      <c r="N286" s="84"/>
      <c r="O286" s="84"/>
      <c r="P286" s="84"/>
      <c r="Q286" s="84"/>
      <c r="R286" s="84"/>
      <c r="S286" s="84"/>
      <c r="T286" s="85"/>
      <c r="AT286" s="18" t="s">
        <v>128</v>
      </c>
      <c r="AU286" s="18" t="s">
        <v>86</v>
      </c>
    </row>
    <row r="287" s="12" customFormat="1">
      <c r="B287" s="224"/>
      <c r="C287" s="225"/>
      <c r="D287" s="221" t="s">
        <v>130</v>
      </c>
      <c r="E287" s="226" t="s">
        <v>19</v>
      </c>
      <c r="F287" s="227" t="s">
        <v>230</v>
      </c>
      <c r="G287" s="225"/>
      <c r="H287" s="226" t="s">
        <v>19</v>
      </c>
      <c r="I287" s="228"/>
      <c r="J287" s="225"/>
      <c r="K287" s="225"/>
      <c r="L287" s="229"/>
      <c r="M287" s="230"/>
      <c r="N287" s="231"/>
      <c r="O287" s="231"/>
      <c r="P287" s="231"/>
      <c r="Q287" s="231"/>
      <c r="R287" s="231"/>
      <c r="S287" s="231"/>
      <c r="T287" s="232"/>
      <c r="AT287" s="233" t="s">
        <v>130</v>
      </c>
      <c r="AU287" s="233" t="s">
        <v>86</v>
      </c>
      <c r="AV287" s="12" t="s">
        <v>84</v>
      </c>
      <c r="AW287" s="12" t="s">
        <v>37</v>
      </c>
      <c r="AX287" s="12" t="s">
        <v>76</v>
      </c>
      <c r="AY287" s="233" t="s">
        <v>119</v>
      </c>
    </row>
    <row r="288" s="13" customFormat="1">
      <c r="B288" s="234"/>
      <c r="C288" s="235"/>
      <c r="D288" s="221" t="s">
        <v>130</v>
      </c>
      <c r="E288" s="236" t="s">
        <v>19</v>
      </c>
      <c r="F288" s="237" t="s">
        <v>383</v>
      </c>
      <c r="G288" s="235"/>
      <c r="H288" s="238">
        <v>284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AT288" s="244" t="s">
        <v>130</v>
      </c>
      <c r="AU288" s="244" t="s">
        <v>86</v>
      </c>
      <c r="AV288" s="13" t="s">
        <v>86</v>
      </c>
      <c r="AW288" s="13" t="s">
        <v>37</v>
      </c>
      <c r="AX288" s="13" t="s">
        <v>76</v>
      </c>
      <c r="AY288" s="244" t="s">
        <v>119</v>
      </c>
    </row>
    <row r="289" s="13" customFormat="1">
      <c r="B289" s="234"/>
      <c r="C289" s="235"/>
      <c r="D289" s="221" t="s">
        <v>130</v>
      </c>
      <c r="E289" s="236" t="s">
        <v>19</v>
      </c>
      <c r="F289" s="237" t="s">
        <v>384</v>
      </c>
      <c r="G289" s="235"/>
      <c r="H289" s="238">
        <v>19.5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AT289" s="244" t="s">
        <v>130</v>
      </c>
      <c r="AU289" s="244" t="s">
        <v>86</v>
      </c>
      <c r="AV289" s="13" t="s">
        <v>86</v>
      </c>
      <c r="AW289" s="13" t="s">
        <v>37</v>
      </c>
      <c r="AX289" s="13" t="s">
        <v>76</v>
      </c>
      <c r="AY289" s="244" t="s">
        <v>119</v>
      </c>
    </row>
    <row r="290" s="13" customFormat="1">
      <c r="B290" s="234"/>
      <c r="C290" s="235"/>
      <c r="D290" s="221" t="s">
        <v>130</v>
      </c>
      <c r="E290" s="236" t="s">
        <v>19</v>
      </c>
      <c r="F290" s="237" t="s">
        <v>385</v>
      </c>
      <c r="G290" s="235"/>
      <c r="H290" s="238">
        <v>17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AT290" s="244" t="s">
        <v>130</v>
      </c>
      <c r="AU290" s="244" t="s">
        <v>86</v>
      </c>
      <c r="AV290" s="13" t="s">
        <v>86</v>
      </c>
      <c r="AW290" s="13" t="s">
        <v>37</v>
      </c>
      <c r="AX290" s="13" t="s">
        <v>76</v>
      </c>
      <c r="AY290" s="244" t="s">
        <v>119</v>
      </c>
    </row>
    <row r="291" s="13" customFormat="1">
      <c r="B291" s="234"/>
      <c r="C291" s="235"/>
      <c r="D291" s="221" t="s">
        <v>130</v>
      </c>
      <c r="E291" s="236" t="s">
        <v>19</v>
      </c>
      <c r="F291" s="237" t="s">
        <v>386</v>
      </c>
      <c r="G291" s="235"/>
      <c r="H291" s="238">
        <v>25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AT291" s="244" t="s">
        <v>130</v>
      </c>
      <c r="AU291" s="244" t="s">
        <v>86</v>
      </c>
      <c r="AV291" s="13" t="s">
        <v>86</v>
      </c>
      <c r="AW291" s="13" t="s">
        <v>37</v>
      </c>
      <c r="AX291" s="13" t="s">
        <v>76</v>
      </c>
      <c r="AY291" s="244" t="s">
        <v>119</v>
      </c>
    </row>
    <row r="292" s="13" customFormat="1">
      <c r="B292" s="234"/>
      <c r="C292" s="235"/>
      <c r="D292" s="221" t="s">
        <v>130</v>
      </c>
      <c r="E292" s="236" t="s">
        <v>19</v>
      </c>
      <c r="F292" s="237" t="s">
        <v>387</v>
      </c>
      <c r="G292" s="235"/>
      <c r="H292" s="238">
        <v>159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AT292" s="244" t="s">
        <v>130</v>
      </c>
      <c r="AU292" s="244" t="s">
        <v>86</v>
      </c>
      <c r="AV292" s="13" t="s">
        <v>86</v>
      </c>
      <c r="AW292" s="13" t="s">
        <v>37</v>
      </c>
      <c r="AX292" s="13" t="s">
        <v>76</v>
      </c>
      <c r="AY292" s="244" t="s">
        <v>119</v>
      </c>
    </row>
    <row r="293" s="13" customFormat="1">
      <c r="B293" s="234"/>
      <c r="C293" s="235"/>
      <c r="D293" s="221" t="s">
        <v>130</v>
      </c>
      <c r="E293" s="236" t="s">
        <v>19</v>
      </c>
      <c r="F293" s="237" t="s">
        <v>388</v>
      </c>
      <c r="G293" s="235"/>
      <c r="H293" s="238">
        <v>228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AT293" s="244" t="s">
        <v>130</v>
      </c>
      <c r="AU293" s="244" t="s">
        <v>86</v>
      </c>
      <c r="AV293" s="13" t="s">
        <v>86</v>
      </c>
      <c r="AW293" s="13" t="s">
        <v>37</v>
      </c>
      <c r="AX293" s="13" t="s">
        <v>76</v>
      </c>
      <c r="AY293" s="244" t="s">
        <v>119</v>
      </c>
    </row>
    <row r="294" s="13" customFormat="1">
      <c r="B294" s="234"/>
      <c r="C294" s="235"/>
      <c r="D294" s="221" t="s">
        <v>130</v>
      </c>
      <c r="E294" s="236" t="s">
        <v>19</v>
      </c>
      <c r="F294" s="237" t="s">
        <v>389</v>
      </c>
      <c r="G294" s="235"/>
      <c r="H294" s="238">
        <v>189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AT294" s="244" t="s">
        <v>130</v>
      </c>
      <c r="AU294" s="244" t="s">
        <v>86</v>
      </c>
      <c r="AV294" s="13" t="s">
        <v>86</v>
      </c>
      <c r="AW294" s="13" t="s">
        <v>37</v>
      </c>
      <c r="AX294" s="13" t="s">
        <v>76</v>
      </c>
      <c r="AY294" s="244" t="s">
        <v>119</v>
      </c>
    </row>
    <row r="295" s="14" customFormat="1">
      <c r="B295" s="245"/>
      <c r="C295" s="246"/>
      <c r="D295" s="221" t="s">
        <v>130</v>
      </c>
      <c r="E295" s="247" t="s">
        <v>19</v>
      </c>
      <c r="F295" s="248" t="s">
        <v>142</v>
      </c>
      <c r="G295" s="246"/>
      <c r="H295" s="249">
        <v>921.5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AT295" s="255" t="s">
        <v>130</v>
      </c>
      <c r="AU295" s="255" t="s">
        <v>86</v>
      </c>
      <c r="AV295" s="14" t="s">
        <v>126</v>
      </c>
      <c r="AW295" s="14" t="s">
        <v>37</v>
      </c>
      <c r="AX295" s="14" t="s">
        <v>84</v>
      </c>
      <c r="AY295" s="255" t="s">
        <v>119</v>
      </c>
    </row>
    <row r="296" s="11" customFormat="1" ht="22.8" customHeight="1">
      <c r="B296" s="192"/>
      <c r="C296" s="193"/>
      <c r="D296" s="194" t="s">
        <v>75</v>
      </c>
      <c r="E296" s="206" t="s">
        <v>126</v>
      </c>
      <c r="F296" s="206" t="s">
        <v>390</v>
      </c>
      <c r="G296" s="193"/>
      <c r="H296" s="193"/>
      <c r="I296" s="196"/>
      <c r="J296" s="207">
        <f>BK296</f>
        <v>0</v>
      </c>
      <c r="K296" s="193"/>
      <c r="L296" s="198"/>
      <c r="M296" s="199"/>
      <c r="N296" s="200"/>
      <c r="O296" s="200"/>
      <c r="P296" s="201">
        <f>SUM(P297:P304)</f>
        <v>0</v>
      </c>
      <c r="Q296" s="200"/>
      <c r="R296" s="201">
        <f>SUM(R297:R304)</f>
        <v>3.4199999999999999</v>
      </c>
      <c r="S296" s="200"/>
      <c r="T296" s="202">
        <f>SUM(T297:T304)</f>
        <v>0</v>
      </c>
      <c r="AR296" s="203" t="s">
        <v>84</v>
      </c>
      <c r="AT296" s="204" t="s">
        <v>75</v>
      </c>
      <c r="AU296" s="204" t="s">
        <v>84</v>
      </c>
      <c r="AY296" s="203" t="s">
        <v>119</v>
      </c>
      <c r="BK296" s="205">
        <f>SUM(BK297:BK304)</f>
        <v>0</v>
      </c>
    </row>
    <row r="297" s="1" customFormat="1" ht="16.5" customHeight="1">
      <c r="B297" s="39"/>
      <c r="C297" s="208" t="s">
        <v>391</v>
      </c>
      <c r="D297" s="208" t="s">
        <v>121</v>
      </c>
      <c r="E297" s="209" t="s">
        <v>392</v>
      </c>
      <c r="F297" s="210" t="s">
        <v>393</v>
      </c>
      <c r="G297" s="211" t="s">
        <v>215</v>
      </c>
      <c r="H297" s="212">
        <v>1.8999999999999999</v>
      </c>
      <c r="I297" s="213"/>
      <c r="J297" s="214">
        <f>ROUND(I297*H297,2)</f>
        <v>0</v>
      </c>
      <c r="K297" s="210" t="s">
        <v>125</v>
      </c>
      <c r="L297" s="44"/>
      <c r="M297" s="215" t="s">
        <v>19</v>
      </c>
      <c r="N297" s="216" t="s">
        <v>47</v>
      </c>
      <c r="O297" s="84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AR297" s="219" t="s">
        <v>126</v>
      </c>
      <c r="AT297" s="219" t="s">
        <v>121</v>
      </c>
      <c r="AU297" s="219" t="s">
        <v>86</v>
      </c>
      <c r="AY297" s="18" t="s">
        <v>119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8" t="s">
        <v>84</v>
      </c>
      <c r="BK297" s="220">
        <f>ROUND(I297*H297,2)</f>
        <v>0</v>
      </c>
      <c r="BL297" s="18" t="s">
        <v>126</v>
      </c>
      <c r="BM297" s="219" t="s">
        <v>394</v>
      </c>
    </row>
    <row r="298" s="1" customFormat="1">
      <c r="B298" s="39"/>
      <c r="C298" s="40"/>
      <c r="D298" s="221" t="s">
        <v>128</v>
      </c>
      <c r="E298" s="40"/>
      <c r="F298" s="222" t="s">
        <v>395</v>
      </c>
      <c r="G298" s="40"/>
      <c r="H298" s="40"/>
      <c r="I298" s="132"/>
      <c r="J298" s="40"/>
      <c r="K298" s="40"/>
      <c r="L298" s="44"/>
      <c r="M298" s="223"/>
      <c r="N298" s="84"/>
      <c r="O298" s="84"/>
      <c r="P298" s="84"/>
      <c r="Q298" s="84"/>
      <c r="R298" s="84"/>
      <c r="S298" s="84"/>
      <c r="T298" s="85"/>
      <c r="AT298" s="18" t="s">
        <v>128</v>
      </c>
      <c r="AU298" s="18" t="s">
        <v>86</v>
      </c>
    </row>
    <row r="299" s="13" customFormat="1">
      <c r="B299" s="234"/>
      <c r="C299" s="235"/>
      <c r="D299" s="221" t="s">
        <v>130</v>
      </c>
      <c r="E299" s="236" t="s">
        <v>19</v>
      </c>
      <c r="F299" s="237" t="s">
        <v>396</v>
      </c>
      <c r="G299" s="235"/>
      <c r="H299" s="238">
        <v>1.8999999999999999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AT299" s="244" t="s">
        <v>130</v>
      </c>
      <c r="AU299" s="244" t="s">
        <v>86</v>
      </c>
      <c r="AV299" s="13" t="s">
        <v>86</v>
      </c>
      <c r="AW299" s="13" t="s">
        <v>37</v>
      </c>
      <c r="AX299" s="13" t="s">
        <v>84</v>
      </c>
      <c r="AY299" s="244" t="s">
        <v>119</v>
      </c>
    </row>
    <row r="300" s="1" customFormat="1" ht="16.5" customHeight="1">
      <c r="B300" s="39"/>
      <c r="C300" s="267" t="s">
        <v>397</v>
      </c>
      <c r="D300" s="267" t="s">
        <v>338</v>
      </c>
      <c r="E300" s="268" t="s">
        <v>398</v>
      </c>
      <c r="F300" s="269" t="s">
        <v>399</v>
      </c>
      <c r="G300" s="270" t="s">
        <v>317</v>
      </c>
      <c r="H300" s="271">
        <v>3.4199999999999999</v>
      </c>
      <c r="I300" s="272"/>
      <c r="J300" s="273">
        <f>ROUND(I300*H300,2)</f>
        <v>0</v>
      </c>
      <c r="K300" s="269" t="s">
        <v>125</v>
      </c>
      <c r="L300" s="274"/>
      <c r="M300" s="275" t="s">
        <v>19</v>
      </c>
      <c r="N300" s="276" t="s">
        <v>47</v>
      </c>
      <c r="O300" s="84"/>
      <c r="P300" s="217">
        <f>O300*H300</f>
        <v>0</v>
      </c>
      <c r="Q300" s="217">
        <v>1</v>
      </c>
      <c r="R300" s="217">
        <f>Q300*H300</f>
        <v>3.4199999999999999</v>
      </c>
      <c r="S300" s="217">
        <v>0</v>
      </c>
      <c r="T300" s="218">
        <f>S300*H300</f>
        <v>0</v>
      </c>
      <c r="AR300" s="219" t="s">
        <v>212</v>
      </c>
      <c r="AT300" s="219" t="s">
        <v>338</v>
      </c>
      <c r="AU300" s="219" t="s">
        <v>86</v>
      </c>
      <c r="AY300" s="18" t="s">
        <v>119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8" t="s">
        <v>84</v>
      </c>
      <c r="BK300" s="220">
        <f>ROUND(I300*H300,2)</f>
        <v>0</v>
      </c>
      <c r="BL300" s="18" t="s">
        <v>126</v>
      </c>
      <c r="BM300" s="219" t="s">
        <v>400</v>
      </c>
    </row>
    <row r="301" s="13" customFormat="1">
      <c r="B301" s="234"/>
      <c r="C301" s="235"/>
      <c r="D301" s="221" t="s">
        <v>130</v>
      </c>
      <c r="E301" s="236" t="s">
        <v>19</v>
      </c>
      <c r="F301" s="237" t="s">
        <v>401</v>
      </c>
      <c r="G301" s="235"/>
      <c r="H301" s="238">
        <v>3.4199999999999999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AT301" s="244" t="s">
        <v>130</v>
      </c>
      <c r="AU301" s="244" t="s">
        <v>86</v>
      </c>
      <c r="AV301" s="13" t="s">
        <v>86</v>
      </c>
      <c r="AW301" s="13" t="s">
        <v>37</v>
      </c>
      <c r="AX301" s="13" t="s">
        <v>84</v>
      </c>
      <c r="AY301" s="244" t="s">
        <v>119</v>
      </c>
    </row>
    <row r="302" s="1" customFormat="1" ht="24" customHeight="1">
      <c r="B302" s="39"/>
      <c r="C302" s="208" t="s">
        <v>402</v>
      </c>
      <c r="D302" s="208" t="s">
        <v>121</v>
      </c>
      <c r="E302" s="209" t="s">
        <v>403</v>
      </c>
      <c r="F302" s="210" t="s">
        <v>404</v>
      </c>
      <c r="G302" s="211" t="s">
        <v>215</v>
      </c>
      <c r="H302" s="212">
        <v>0.40000000000000002</v>
      </c>
      <c r="I302" s="213"/>
      <c r="J302" s="214">
        <f>ROUND(I302*H302,2)</f>
        <v>0</v>
      </c>
      <c r="K302" s="210" t="s">
        <v>125</v>
      </c>
      <c r="L302" s="44"/>
      <c r="M302" s="215" t="s">
        <v>19</v>
      </c>
      <c r="N302" s="216" t="s">
        <v>47</v>
      </c>
      <c r="O302" s="84"/>
      <c r="P302" s="217">
        <f>O302*H302</f>
        <v>0</v>
      </c>
      <c r="Q302" s="217">
        <v>0</v>
      </c>
      <c r="R302" s="217">
        <f>Q302*H302</f>
        <v>0</v>
      </c>
      <c r="S302" s="217">
        <v>0</v>
      </c>
      <c r="T302" s="218">
        <f>S302*H302</f>
        <v>0</v>
      </c>
      <c r="AR302" s="219" t="s">
        <v>126</v>
      </c>
      <c r="AT302" s="219" t="s">
        <v>121</v>
      </c>
      <c r="AU302" s="219" t="s">
        <v>86</v>
      </c>
      <c r="AY302" s="18" t="s">
        <v>119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8" t="s">
        <v>84</v>
      </c>
      <c r="BK302" s="220">
        <f>ROUND(I302*H302,2)</f>
        <v>0</v>
      </c>
      <c r="BL302" s="18" t="s">
        <v>126</v>
      </c>
      <c r="BM302" s="219" t="s">
        <v>405</v>
      </c>
    </row>
    <row r="303" s="1" customFormat="1">
      <c r="B303" s="39"/>
      <c r="C303" s="40"/>
      <c r="D303" s="221" t="s">
        <v>128</v>
      </c>
      <c r="E303" s="40"/>
      <c r="F303" s="222" t="s">
        <v>406</v>
      </c>
      <c r="G303" s="40"/>
      <c r="H303" s="40"/>
      <c r="I303" s="132"/>
      <c r="J303" s="40"/>
      <c r="K303" s="40"/>
      <c r="L303" s="44"/>
      <c r="M303" s="223"/>
      <c r="N303" s="84"/>
      <c r="O303" s="84"/>
      <c r="P303" s="84"/>
      <c r="Q303" s="84"/>
      <c r="R303" s="84"/>
      <c r="S303" s="84"/>
      <c r="T303" s="85"/>
      <c r="AT303" s="18" t="s">
        <v>128</v>
      </c>
      <c r="AU303" s="18" t="s">
        <v>86</v>
      </c>
    </row>
    <row r="304" s="13" customFormat="1">
      <c r="B304" s="234"/>
      <c r="C304" s="235"/>
      <c r="D304" s="221" t="s">
        <v>130</v>
      </c>
      <c r="E304" s="236" t="s">
        <v>19</v>
      </c>
      <c r="F304" s="237" t="s">
        <v>407</v>
      </c>
      <c r="G304" s="235"/>
      <c r="H304" s="238">
        <v>0.40000000000000002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130</v>
      </c>
      <c r="AU304" s="244" t="s">
        <v>86</v>
      </c>
      <c r="AV304" s="13" t="s">
        <v>86</v>
      </c>
      <c r="AW304" s="13" t="s">
        <v>37</v>
      </c>
      <c r="AX304" s="13" t="s">
        <v>84</v>
      </c>
      <c r="AY304" s="244" t="s">
        <v>119</v>
      </c>
    </row>
    <row r="305" s="11" customFormat="1" ht="22.8" customHeight="1">
      <c r="B305" s="192"/>
      <c r="C305" s="193"/>
      <c r="D305" s="194" t="s">
        <v>75</v>
      </c>
      <c r="E305" s="206" t="s">
        <v>194</v>
      </c>
      <c r="F305" s="206" t="s">
        <v>408</v>
      </c>
      <c r="G305" s="193"/>
      <c r="H305" s="193"/>
      <c r="I305" s="196"/>
      <c r="J305" s="207">
        <f>BK305</f>
        <v>0</v>
      </c>
      <c r="K305" s="193"/>
      <c r="L305" s="198"/>
      <c r="M305" s="199"/>
      <c r="N305" s="200"/>
      <c r="O305" s="200"/>
      <c r="P305" s="201">
        <f>SUM(P306:P412)</f>
        <v>0</v>
      </c>
      <c r="Q305" s="200"/>
      <c r="R305" s="201">
        <f>SUM(R306:R412)</f>
        <v>194.773381</v>
      </c>
      <c r="S305" s="200"/>
      <c r="T305" s="202">
        <f>SUM(T306:T412)</f>
        <v>0</v>
      </c>
      <c r="AR305" s="203" t="s">
        <v>84</v>
      </c>
      <c r="AT305" s="204" t="s">
        <v>75</v>
      </c>
      <c r="AU305" s="204" t="s">
        <v>84</v>
      </c>
      <c r="AY305" s="203" t="s">
        <v>119</v>
      </c>
      <c r="BK305" s="205">
        <f>SUM(BK306:BK412)</f>
        <v>0</v>
      </c>
    </row>
    <row r="306" s="1" customFormat="1" ht="16.5" customHeight="1">
      <c r="B306" s="39"/>
      <c r="C306" s="208" t="s">
        <v>409</v>
      </c>
      <c r="D306" s="208" t="s">
        <v>121</v>
      </c>
      <c r="E306" s="209" t="s">
        <v>410</v>
      </c>
      <c r="F306" s="210" t="s">
        <v>411</v>
      </c>
      <c r="G306" s="211" t="s">
        <v>124</v>
      </c>
      <c r="H306" s="212">
        <v>1316.5</v>
      </c>
      <c r="I306" s="213"/>
      <c r="J306" s="214">
        <f>ROUND(I306*H306,2)</f>
        <v>0</v>
      </c>
      <c r="K306" s="210" t="s">
        <v>125</v>
      </c>
      <c r="L306" s="44"/>
      <c r="M306" s="215" t="s">
        <v>19</v>
      </c>
      <c r="N306" s="216" t="s">
        <v>47</v>
      </c>
      <c r="O306" s="84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AR306" s="219" t="s">
        <v>126</v>
      </c>
      <c r="AT306" s="219" t="s">
        <v>121</v>
      </c>
      <c r="AU306" s="219" t="s">
        <v>86</v>
      </c>
      <c r="AY306" s="18" t="s">
        <v>119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8" t="s">
        <v>84</v>
      </c>
      <c r="BK306" s="220">
        <f>ROUND(I306*H306,2)</f>
        <v>0</v>
      </c>
      <c r="BL306" s="18" t="s">
        <v>126</v>
      </c>
      <c r="BM306" s="219" t="s">
        <v>412</v>
      </c>
    </row>
    <row r="307" s="12" customFormat="1">
      <c r="B307" s="224"/>
      <c r="C307" s="225"/>
      <c r="D307" s="221" t="s">
        <v>130</v>
      </c>
      <c r="E307" s="226" t="s">
        <v>19</v>
      </c>
      <c r="F307" s="227" t="s">
        <v>230</v>
      </c>
      <c r="G307" s="225"/>
      <c r="H307" s="226" t="s">
        <v>19</v>
      </c>
      <c r="I307" s="228"/>
      <c r="J307" s="225"/>
      <c r="K307" s="225"/>
      <c r="L307" s="229"/>
      <c r="M307" s="230"/>
      <c r="N307" s="231"/>
      <c r="O307" s="231"/>
      <c r="P307" s="231"/>
      <c r="Q307" s="231"/>
      <c r="R307" s="231"/>
      <c r="S307" s="231"/>
      <c r="T307" s="232"/>
      <c r="AT307" s="233" t="s">
        <v>130</v>
      </c>
      <c r="AU307" s="233" t="s">
        <v>86</v>
      </c>
      <c r="AV307" s="12" t="s">
        <v>84</v>
      </c>
      <c r="AW307" s="12" t="s">
        <v>37</v>
      </c>
      <c r="AX307" s="12" t="s">
        <v>76</v>
      </c>
      <c r="AY307" s="233" t="s">
        <v>119</v>
      </c>
    </row>
    <row r="308" s="12" customFormat="1">
      <c r="B308" s="224"/>
      <c r="C308" s="225"/>
      <c r="D308" s="221" t="s">
        <v>130</v>
      </c>
      <c r="E308" s="226" t="s">
        <v>19</v>
      </c>
      <c r="F308" s="227" t="s">
        <v>413</v>
      </c>
      <c r="G308" s="225"/>
      <c r="H308" s="226" t="s">
        <v>19</v>
      </c>
      <c r="I308" s="228"/>
      <c r="J308" s="225"/>
      <c r="K308" s="225"/>
      <c r="L308" s="229"/>
      <c r="M308" s="230"/>
      <c r="N308" s="231"/>
      <c r="O308" s="231"/>
      <c r="P308" s="231"/>
      <c r="Q308" s="231"/>
      <c r="R308" s="231"/>
      <c r="S308" s="231"/>
      <c r="T308" s="232"/>
      <c r="AT308" s="233" t="s">
        <v>130</v>
      </c>
      <c r="AU308" s="233" t="s">
        <v>86</v>
      </c>
      <c r="AV308" s="12" t="s">
        <v>84</v>
      </c>
      <c r="AW308" s="12" t="s">
        <v>37</v>
      </c>
      <c r="AX308" s="12" t="s">
        <v>76</v>
      </c>
      <c r="AY308" s="233" t="s">
        <v>119</v>
      </c>
    </row>
    <row r="309" s="13" customFormat="1">
      <c r="B309" s="234"/>
      <c r="C309" s="235"/>
      <c r="D309" s="221" t="s">
        <v>130</v>
      </c>
      <c r="E309" s="236" t="s">
        <v>19</v>
      </c>
      <c r="F309" s="237" t="s">
        <v>414</v>
      </c>
      <c r="G309" s="235"/>
      <c r="H309" s="238">
        <v>50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AT309" s="244" t="s">
        <v>130</v>
      </c>
      <c r="AU309" s="244" t="s">
        <v>86</v>
      </c>
      <c r="AV309" s="13" t="s">
        <v>86</v>
      </c>
      <c r="AW309" s="13" t="s">
        <v>37</v>
      </c>
      <c r="AX309" s="13" t="s">
        <v>76</v>
      </c>
      <c r="AY309" s="244" t="s">
        <v>119</v>
      </c>
    </row>
    <row r="310" s="13" customFormat="1">
      <c r="B310" s="234"/>
      <c r="C310" s="235"/>
      <c r="D310" s="221" t="s">
        <v>130</v>
      </c>
      <c r="E310" s="236" t="s">
        <v>19</v>
      </c>
      <c r="F310" s="237" t="s">
        <v>415</v>
      </c>
      <c r="G310" s="235"/>
      <c r="H310" s="238">
        <v>318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AT310" s="244" t="s">
        <v>130</v>
      </c>
      <c r="AU310" s="244" t="s">
        <v>86</v>
      </c>
      <c r="AV310" s="13" t="s">
        <v>86</v>
      </c>
      <c r="AW310" s="13" t="s">
        <v>37</v>
      </c>
      <c r="AX310" s="13" t="s">
        <v>76</v>
      </c>
      <c r="AY310" s="244" t="s">
        <v>119</v>
      </c>
    </row>
    <row r="311" s="13" customFormat="1">
      <c r="B311" s="234"/>
      <c r="C311" s="235"/>
      <c r="D311" s="221" t="s">
        <v>130</v>
      </c>
      <c r="E311" s="236" t="s">
        <v>19</v>
      </c>
      <c r="F311" s="237" t="s">
        <v>416</v>
      </c>
      <c r="G311" s="235"/>
      <c r="H311" s="238">
        <v>456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AT311" s="244" t="s">
        <v>130</v>
      </c>
      <c r="AU311" s="244" t="s">
        <v>86</v>
      </c>
      <c r="AV311" s="13" t="s">
        <v>86</v>
      </c>
      <c r="AW311" s="13" t="s">
        <v>37</v>
      </c>
      <c r="AX311" s="13" t="s">
        <v>76</v>
      </c>
      <c r="AY311" s="244" t="s">
        <v>119</v>
      </c>
    </row>
    <row r="312" s="13" customFormat="1">
      <c r="B312" s="234"/>
      <c r="C312" s="235"/>
      <c r="D312" s="221" t="s">
        <v>130</v>
      </c>
      <c r="E312" s="236" t="s">
        <v>19</v>
      </c>
      <c r="F312" s="237" t="s">
        <v>417</v>
      </c>
      <c r="G312" s="235"/>
      <c r="H312" s="238">
        <v>172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AT312" s="244" t="s">
        <v>130</v>
      </c>
      <c r="AU312" s="244" t="s">
        <v>86</v>
      </c>
      <c r="AV312" s="13" t="s">
        <v>86</v>
      </c>
      <c r="AW312" s="13" t="s">
        <v>37</v>
      </c>
      <c r="AX312" s="13" t="s">
        <v>76</v>
      </c>
      <c r="AY312" s="244" t="s">
        <v>119</v>
      </c>
    </row>
    <row r="313" s="15" customFormat="1">
      <c r="B313" s="256"/>
      <c r="C313" s="257"/>
      <c r="D313" s="221" t="s">
        <v>130</v>
      </c>
      <c r="E313" s="258" t="s">
        <v>19</v>
      </c>
      <c r="F313" s="259" t="s">
        <v>236</v>
      </c>
      <c r="G313" s="257"/>
      <c r="H313" s="260">
        <v>996</v>
      </c>
      <c r="I313" s="261"/>
      <c r="J313" s="257"/>
      <c r="K313" s="257"/>
      <c r="L313" s="262"/>
      <c r="M313" s="263"/>
      <c r="N313" s="264"/>
      <c r="O313" s="264"/>
      <c r="P313" s="264"/>
      <c r="Q313" s="264"/>
      <c r="R313" s="264"/>
      <c r="S313" s="264"/>
      <c r="T313" s="265"/>
      <c r="AT313" s="266" t="s">
        <v>130</v>
      </c>
      <c r="AU313" s="266" t="s">
        <v>86</v>
      </c>
      <c r="AV313" s="15" t="s">
        <v>237</v>
      </c>
      <c r="AW313" s="15" t="s">
        <v>37</v>
      </c>
      <c r="AX313" s="15" t="s">
        <v>76</v>
      </c>
      <c r="AY313" s="266" t="s">
        <v>119</v>
      </c>
    </row>
    <row r="314" s="12" customFormat="1">
      <c r="B314" s="224"/>
      <c r="C314" s="225"/>
      <c r="D314" s="221" t="s">
        <v>130</v>
      </c>
      <c r="E314" s="226" t="s">
        <v>19</v>
      </c>
      <c r="F314" s="227" t="s">
        <v>418</v>
      </c>
      <c r="G314" s="225"/>
      <c r="H314" s="226" t="s">
        <v>19</v>
      </c>
      <c r="I314" s="228"/>
      <c r="J314" s="225"/>
      <c r="K314" s="225"/>
      <c r="L314" s="229"/>
      <c r="M314" s="230"/>
      <c r="N314" s="231"/>
      <c r="O314" s="231"/>
      <c r="P314" s="231"/>
      <c r="Q314" s="231"/>
      <c r="R314" s="231"/>
      <c r="S314" s="231"/>
      <c r="T314" s="232"/>
      <c r="AT314" s="233" t="s">
        <v>130</v>
      </c>
      <c r="AU314" s="233" t="s">
        <v>86</v>
      </c>
      <c r="AV314" s="12" t="s">
        <v>84</v>
      </c>
      <c r="AW314" s="12" t="s">
        <v>37</v>
      </c>
      <c r="AX314" s="12" t="s">
        <v>76</v>
      </c>
      <c r="AY314" s="233" t="s">
        <v>119</v>
      </c>
    </row>
    <row r="315" s="13" customFormat="1">
      <c r="B315" s="234"/>
      <c r="C315" s="235"/>
      <c r="D315" s="221" t="s">
        <v>130</v>
      </c>
      <c r="E315" s="236" t="s">
        <v>19</v>
      </c>
      <c r="F315" s="237" t="s">
        <v>383</v>
      </c>
      <c r="G315" s="235"/>
      <c r="H315" s="238">
        <v>284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AT315" s="244" t="s">
        <v>130</v>
      </c>
      <c r="AU315" s="244" t="s">
        <v>86</v>
      </c>
      <c r="AV315" s="13" t="s">
        <v>86</v>
      </c>
      <c r="AW315" s="13" t="s">
        <v>37</v>
      </c>
      <c r="AX315" s="13" t="s">
        <v>76</v>
      </c>
      <c r="AY315" s="244" t="s">
        <v>119</v>
      </c>
    </row>
    <row r="316" s="13" customFormat="1">
      <c r="B316" s="234"/>
      <c r="C316" s="235"/>
      <c r="D316" s="221" t="s">
        <v>130</v>
      </c>
      <c r="E316" s="236" t="s">
        <v>19</v>
      </c>
      <c r="F316" s="237" t="s">
        <v>384</v>
      </c>
      <c r="G316" s="235"/>
      <c r="H316" s="238">
        <v>19.5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AT316" s="244" t="s">
        <v>130</v>
      </c>
      <c r="AU316" s="244" t="s">
        <v>86</v>
      </c>
      <c r="AV316" s="13" t="s">
        <v>86</v>
      </c>
      <c r="AW316" s="13" t="s">
        <v>37</v>
      </c>
      <c r="AX316" s="13" t="s">
        <v>76</v>
      </c>
      <c r="AY316" s="244" t="s">
        <v>119</v>
      </c>
    </row>
    <row r="317" s="13" customFormat="1">
      <c r="B317" s="234"/>
      <c r="C317" s="235"/>
      <c r="D317" s="221" t="s">
        <v>130</v>
      </c>
      <c r="E317" s="236" t="s">
        <v>19</v>
      </c>
      <c r="F317" s="237" t="s">
        <v>385</v>
      </c>
      <c r="G317" s="235"/>
      <c r="H317" s="238">
        <v>17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AT317" s="244" t="s">
        <v>130</v>
      </c>
      <c r="AU317" s="244" t="s">
        <v>86</v>
      </c>
      <c r="AV317" s="13" t="s">
        <v>86</v>
      </c>
      <c r="AW317" s="13" t="s">
        <v>37</v>
      </c>
      <c r="AX317" s="13" t="s">
        <v>76</v>
      </c>
      <c r="AY317" s="244" t="s">
        <v>119</v>
      </c>
    </row>
    <row r="318" s="15" customFormat="1">
      <c r="B318" s="256"/>
      <c r="C318" s="257"/>
      <c r="D318" s="221" t="s">
        <v>130</v>
      </c>
      <c r="E318" s="258" t="s">
        <v>19</v>
      </c>
      <c r="F318" s="259" t="s">
        <v>236</v>
      </c>
      <c r="G318" s="257"/>
      <c r="H318" s="260">
        <v>320.5</v>
      </c>
      <c r="I318" s="261"/>
      <c r="J318" s="257"/>
      <c r="K318" s="257"/>
      <c r="L318" s="262"/>
      <c r="M318" s="263"/>
      <c r="N318" s="264"/>
      <c r="O318" s="264"/>
      <c r="P318" s="264"/>
      <c r="Q318" s="264"/>
      <c r="R318" s="264"/>
      <c r="S318" s="264"/>
      <c r="T318" s="265"/>
      <c r="AT318" s="266" t="s">
        <v>130</v>
      </c>
      <c r="AU318" s="266" t="s">
        <v>86</v>
      </c>
      <c r="AV318" s="15" t="s">
        <v>237</v>
      </c>
      <c r="AW318" s="15" t="s">
        <v>37</v>
      </c>
      <c r="AX318" s="15" t="s">
        <v>76</v>
      </c>
      <c r="AY318" s="266" t="s">
        <v>119</v>
      </c>
    </row>
    <row r="319" s="14" customFormat="1">
      <c r="B319" s="245"/>
      <c r="C319" s="246"/>
      <c r="D319" s="221" t="s">
        <v>130</v>
      </c>
      <c r="E319" s="247" t="s">
        <v>19</v>
      </c>
      <c r="F319" s="248" t="s">
        <v>142</v>
      </c>
      <c r="G319" s="246"/>
      <c r="H319" s="249">
        <v>1316.5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AT319" s="255" t="s">
        <v>130</v>
      </c>
      <c r="AU319" s="255" t="s">
        <v>86</v>
      </c>
      <c r="AV319" s="14" t="s">
        <v>126</v>
      </c>
      <c r="AW319" s="14" t="s">
        <v>37</v>
      </c>
      <c r="AX319" s="14" t="s">
        <v>84</v>
      </c>
      <c r="AY319" s="255" t="s">
        <v>119</v>
      </c>
    </row>
    <row r="320" s="1" customFormat="1" ht="16.5" customHeight="1">
      <c r="B320" s="39"/>
      <c r="C320" s="208" t="s">
        <v>419</v>
      </c>
      <c r="D320" s="208" t="s">
        <v>121</v>
      </c>
      <c r="E320" s="209" t="s">
        <v>420</v>
      </c>
      <c r="F320" s="210" t="s">
        <v>421</v>
      </c>
      <c r="G320" s="211" t="s">
        <v>124</v>
      </c>
      <c r="H320" s="212">
        <v>1093.5</v>
      </c>
      <c r="I320" s="213"/>
      <c r="J320" s="214">
        <f>ROUND(I320*H320,2)</f>
        <v>0</v>
      </c>
      <c r="K320" s="210" t="s">
        <v>125</v>
      </c>
      <c r="L320" s="44"/>
      <c r="M320" s="215" t="s">
        <v>19</v>
      </c>
      <c r="N320" s="216" t="s">
        <v>47</v>
      </c>
      <c r="O320" s="84"/>
      <c r="P320" s="217">
        <f>O320*H320</f>
        <v>0</v>
      </c>
      <c r="Q320" s="217">
        <v>0</v>
      </c>
      <c r="R320" s="217">
        <f>Q320*H320</f>
        <v>0</v>
      </c>
      <c r="S320" s="217">
        <v>0</v>
      </c>
      <c r="T320" s="218">
        <f>S320*H320</f>
        <v>0</v>
      </c>
      <c r="AR320" s="219" t="s">
        <v>126</v>
      </c>
      <c r="AT320" s="219" t="s">
        <v>121</v>
      </c>
      <c r="AU320" s="219" t="s">
        <v>86</v>
      </c>
      <c r="AY320" s="18" t="s">
        <v>119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18" t="s">
        <v>84</v>
      </c>
      <c r="BK320" s="220">
        <f>ROUND(I320*H320,2)</f>
        <v>0</v>
      </c>
      <c r="BL320" s="18" t="s">
        <v>126</v>
      </c>
      <c r="BM320" s="219" t="s">
        <v>422</v>
      </c>
    </row>
    <row r="321" s="12" customFormat="1">
      <c r="B321" s="224"/>
      <c r="C321" s="225"/>
      <c r="D321" s="221" t="s">
        <v>130</v>
      </c>
      <c r="E321" s="226" t="s">
        <v>19</v>
      </c>
      <c r="F321" s="227" t="s">
        <v>230</v>
      </c>
      <c r="G321" s="225"/>
      <c r="H321" s="226" t="s">
        <v>19</v>
      </c>
      <c r="I321" s="228"/>
      <c r="J321" s="225"/>
      <c r="K321" s="225"/>
      <c r="L321" s="229"/>
      <c r="M321" s="230"/>
      <c r="N321" s="231"/>
      <c r="O321" s="231"/>
      <c r="P321" s="231"/>
      <c r="Q321" s="231"/>
      <c r="R321" s="231"/>
      <c r="S321" s="231"/>
      <c r="T321" s="232"/>
      <c r="AT321" s="233" t="s">
        <v>130</v>
      </c>
      <c r="AU321" s="233" t="s">
        <v>86</v>
      </c>
      <c r="AV321" s="12" t="s">
        <v>84</v>
      </c>
      <c r="AW321" s="12" t="s">
        <v>37</v>
      </c>
      <c r="AX321" s="12" t="s">
        <v>76</v>
      </c>
      <c r="AY321" s="233" t="s">
        <v>119</v>
      </c>
    </row>
    <row r="322" s="13" customFormat="1">
      <c r="B322" s="234"/>
      <c r="C322" s="235"/>
      <c r="D322" s="221" t="s">
        <v>130</v>
      </c>
      <c r="E322" s="236" t="s">
        <v>19</v>
      </c>
      <c r="F322" s="237" t="s">
        <v>383</v>
      </c>
      <c r="G322" s="235"/>
      <c r="H322" s="238">
        <v>284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AT322" s="244" t="s">
        <v>130</v>
      </c>
      <c r="AU322" s="244" t="s">
        <v>86</v>
      </c>
      <c r="AV322" s="13" t="s">
        <v>86</v>
      </c>
      <c r="AW322" s="13" t="s">
        <v>37</v>
      </c>
      <c r="AX322" s="13" t="s">
        <v>76</v>
      </c>
      <c r="AY322" s="244" t="s">
        <v>119</v>
      </c>
    </row>
    <row r="323" s="13" customFormat="1">
      <c r="B323" s="234"/>
      <c r="C323" s="235"/>
      <c r="D323" s="221" t="s">
        <v>130</v>
      </c>
      <c r="E323" s="236" t="s">
        <v>19</v>
      </c>
      <c r="F323" s="237" t="s">
        <v>384</v>
      </c>
      <c r="G323" s="235"/>
      <c r="H323" s="238">
        <v>19.5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AT323" s="244" t="s">
        <v>130</v>
      </c>
      <c r="AU323" s="244" t="s">
        <v>86</v>
      </c>
      <c r="AV323" s="13" t="s">
        <v>86</v>
      </c>
      <c r="AW323" s="13" t="s">
        <v>37</v>
      </c>
      <c r="AX323" s="13" t="s">
        <v>76</v>
      </c>
      <c r="AY323" s="244" t="s">
        <v>119</v>
      </c>
    </row>
    <row r="324" s="13" customFormat="1">
      <c r="B324" s="234"/>
      <c r="C324" s="235"/>
      <c r="D324" s="221" t="s">
        <v>130</v>
      </c>
      <c r="E324" s="236" t="s">
        <v>19</v>
      </c>
      <c r="F324" s="237" t="s">
        <v>385</v>
      </c>
      <c r="G324" s="235"/>
      <c r="H324" s="238">
        <v>17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AT324" s="244" t="s">
        <v>130</v>
      </c>
      <c r="AU324" s="244" t="s">
        <v>86</v>
      </c>
      <c r="AV324" s="13" t="s">
        <v>86</v>
      </c>
      <c r="AW324" s="13" t="s">
        <v>37</v>
      </c>
      <c r="AX324" s="13" t="s">
        <v>76</v>
      </c>
      <c r="AY324" s="244" t="s">
        <v>119</v>
      </c>
    </row>
    <row r="325" s="13" customFormat="1">
      <c r="B325" s="234"/>
      <c r="C325" s="235"/>
      <c r="D325" s="221" t="s">
        <v>130</v>
      </c>
      <c r="E325" s="236" t="s">
        <v>19</v>
      </c>
      <c r="F325" s="237" t="s">
        <v>389</v>
      </c>
      <c r="G325" s="235"/>
      <c r="H325" s="238">
        <v>189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AT325" s="244" t="s">
        <v>130</v>
      </c>
      <c r="AU325" s="244" t="s">
        <v>86</v>
      </c>
      <c r="AV325" s="13" t="s">
        <v>86</v>
      </c>
      <c r="AW325" s="13" t="s">
        <v>37</v>
      </c>
      <c r="AX325" s="13" t="s">
        <v>76</v>
      </c>
      <c r="AY325" s="244" t="s">
        <v>119</v>
      </c>
    </row>
    <row r="326" s="13" customFormat="1">
      <c r="B326" s="234"/>
      <c r="C326" s="235"/>
      <c r="D326" s="221" t="s">
        <v>130</v>
      </c>
      <c r="E326" s="236" t="s">
        <v>19</v>
      </c>
      <c r="F326" s="237" t="s">
        <v>423</v>
      </c>
      <c r="G326" s="235"/>
      <c r="H326" s="238">
        <v>172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AT326" s="244" t="s">
        <v>130</v>
      </c>
      <c r="AU326" s="244" t="s">
        <v>86</v>
      </c>
      <c r="AV326" s="13" t="s">
        <v>86</v>
      </c>
      <c r="AW326" s="13" t="s">
        <v>37</v>
      </c>
      <c r="AX326" s="13" t="s">
        <v>76</v>
      </c>
      <c r="AY326" s="244" t="s">
        <v>119</v>
      </c>
    </row>
    <row r="327" s="15" customFormat="1">
      <c r="B327" s="256"/>
      <c r="C327" s="257"/>
      <c r="D327" s="221" t="s">
        <v>130</v>
      </c>
      <c r="E327" s="258" t="s">
        <v>19</v>
      </c>
      <c r="F327" s="259" t="s">
        <v>236</v>
      </c>
      <c r="G327" s="257"/>
      <c r="H327" s="260">
        <v>681.5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AT327" s="266" t="s">
        <v>130</v>
      </c>
      <c r="AU327" s="266" t="s">
        <v>86</v>
      </c>
      <c r="AV327" s="15" t="s">
        <v>237</v>
      </c>
      <c r="AW327" s="15" t="s">
        <v>37</v>
      </c>
      <c r="AX327" s="15" t="s">
        <v>76</v>
      </c>
      <c r="AY327" s="266" t="s">
        <v>119</v>
      </c>
    </row>
    <row r="328" s="12" customFormat="1">
      <c r="B328" s="224"/>
      <c r="C328" s="225"/>
      <c r="D328" s="221" t="s">
        <v>130</v>
      </c>
      <c r="E328" s="226" t="s">
        <v>19</v>
      </c>
      <c r="F328" s="227" t="s">
        <v>418</v>
      </c>
      <c r="G328" s="225"/>
      <c r="H328" s="226" t="s">
        <v>19</v>
      </c>
      <c r="I328" s="228"/>
      <c r="J328" s="225"/>
      <c r="K328" s="225"/>
      <c r="L328" s="229"/>
      <c r="M328" s="230"/>
      <c r="N328" s="231"/>
      <c r="O328" s="231"/>
      <c r="P328" s="231"/>
      <c r="Q328" s="231"/>
      <c r="R328" s="231"/>
      <c r="S328" s="231"/>
      <c r="T328" s="232"/>
      <c r="AT328" s="233" t="s">
        <v>130</v>
      </c>
      <c r="AU328" s="233" t="s">
        <v>86</v>
      </c>
      <c r="AV328" s="12" t="s">
        <v>84</v>
      </c>
      <c r="AW328" s="12" t="s">
        <v>37</v>
      </c>
      <c r="AX328" s="12" t="s">
        <v>76</v>
      </c>
      <c r="AY328" s="233" t="s">
        <v>119</v>
      </c>
    </row>
    <row r="329" s="13" customFormat="1">
      <c r="B329" s="234"/>
      <c r="C329" s="235"/>
      <c r="D329" s="221" t="s">
        <v>130</v>
      </c>
      <c r="E329" s="236" t="s">
        <v>19</v>
      </c>
      <c r="F329" s="237" t="s">
        <v>386</v>
      </c>
      <c r="G329" s="235"/>
      <c r="H329" s="238">
        <v>25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AT329" s="244" t="s">
        <v>130</v>
      </c>
      <c r="AU329" s="244" t="s">
        <v>86</v>
      </c>
      <c r="AV329" s="13" t="s">
        <v>86</v>
      </c>
      <c r="AW329" s="13" t="s">
        <v>37</v>
      </c>
      <c r="AX329" s="13" t="s">
        <v>76</v>
      </c>
      <c r="AY329" s="244" t="s">
        <v>119</v>
      </c>
    </row>
    <row r="330" s="13" customFormat="1">
      <c r="B330" s="234"/>
      <c r="C330" s="235"/>
      <c r="D330" s="221" t="s">
        <v>130</v>
      </c>
      <c r="E330" s="236" t="s">
        <v>19</v>
      </c>
      <c r="F330" s="237" t="s">
        <v>387</v>
      </c>
      <c r="G330" s="235"/>
      <c r="H330" s="238">
        <v>159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AT330" s="244" t="s">
        <v>130</v>
      </c>
      <c r="AU330" s="244" t="s">
        <v>86</v>
      </c>
      <c r="AV330" s="13" t="s">
        <v>86</v>
      </c>
      <c r="AW330" s="13" t="s">
        <v>37</v>
      </c>
      <c r="AX330" s="13" t="s">
        <v>76</v>
      </c>
      <c r="AY330" s="244" t="s">
        <v>119</v>
      </c>
    </row>
    <row r="331" s="13" customFormat="1">
      <c r="B331" s="234"/>
      <c r="C331" s="235"/>
      <c r="D331" s="221" t="s">
        <v>130</v>
      </c>
      <c r="E331" s="236" t="s">
        <v>19</v>
      </c>
      <c r="F331" s="237" t="s">
        <v>388</v>
      </c>
      <c r="G331" s="235"/>
      <c r="H331" s="238">
        <v>228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AT331" s="244" t="s">
        <v>130</v>
      </c>
      <c r="AU331" s="244" t="s">
        <v>86</v>
      </c>
      <c r="AV331" s="13" t="s">
        <v>86</v>
      </c>
      <c r="AW331" s="13" t="s">
        <v>37</v>
      </c>
      <c r="AX331" s="13" t="s">
        <v>76</v>
      </c>
      <c r="AY331" s="244" t="s">
        <v>119</v>
      </c>
    </row>
    <row r="332" s="15" customFormat="1">
      <c r="B332" s="256"/>
      <c r="C332" s="257"/>
      <c r="D332" s="221" t="s">
        <v>130</v>
      </c>
      <c r="E332" s="258" t="s">
        <v>19</v>
      </c>
      <c r="F332" s="259" t="s">
        <v>236</v>
      </c>
      <c r="G332" s="257"/>
      <c r="H332" s="260">
        <v>412</v>
      </c>
      <c r="I332" s="261"/>
      <c r="J332" s="257"/>
      <c r="K332" s="257"/>
      <c r="L332" s="262"/>
      <c r="M332" s="263"/>
      <c r="N332" s="264"/>
      <c r="O332" s="264"/>
      <c r="P332" s="264"/>
      <c r="Q332" s="264"/>
      <c r="R332" s="264"/>
      <c r="S332" s="264"/>
      <c r="T332" s="265"/>
      <c r="AT332" s="266" t="s">
        <v>130</v>
      </c>
      <c r="AU332" s="266" t="s">
        <v>86</v>
      </c>
      <c r="AV332" s="15" t="s">
        <v>237</v>
      </c>
      <c r="AW332" s="15" t="s">
        <v>37</v>
      </c>
      <c r="AX332" s="15" t="s">
        <v>76</v>
      </c>
      <c r="AY332" s="266" t="s">
        <v>119</v>
      </c>
    </row>
    <row r="333" s="14" customFormat="1">
      <c r="B333" s="245"/>
      <c r="C333" s="246"/>
      <c r="D333" s="221" t="s">
        <v>130</v>
      </c>
      <c r="E333" s="247" t="s">
        <v>19</v>
      </c>
      <c r="F333" s="248" t="s">
        <v>142</v>
      </c>
      <c r="G333" s="246"/>
      <c r="H333" s="249">
        <v>1093.5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AT333" s="255" t="s">
        <v>130</v>
      </c>
      <c r="AU333" s="255" t="s">
        <v>86</v>
      </c>
      <c r="AV333" s="14" t="s">
        <v>126</v>
      </c>
      <c r="AW333" s="14" t="s">
        <v>37</v>
      </c>
      <c r="AX333" s="14" t="s">
        <v>84</v>
      </c>
      <c r="AY333" s="255" t="s">
        <v>119</v>
      </c>
    </row>
    <row r="334" s="1" customFormat="1" ht="24" customHeight="1">
      <c r="B334" s="39"/>
      <c r="C334" s="208" t="s">
        <v>424</v>
      </c>
      <c r="D334" s="208" t="s">
        <v>121</v>
      </c>
      <c r="E334" s="209" t="s">
        <v>425</v>
      </c>
      <c r="F334" s="210" t="s">
        <v>426</v>
      </c>
      <c r="G334" s="211" t="s">
        <v>124</v>
      </c>
      <c r="H334" s="212">
        <v>361</v>
      </c>
      <c r="I334" s="213"/>
      <c r="J334" s="214">
        <f>ROUND(I334*H334,2)</f>
        <v>0</v>
      </c>
      <c r="K334" s="210" t="s">
        <v>125</v>
      </c>
      <c r="L334" s="44"/>
      <c r="M334" s="215" t="s">
        <v>19</v>
      </c>
      <c r="N334" s="216" t="s">
        <v>47</v>
      </c>
      <c r="O334" s="84"/>
      <c r="P334" s="217">
        <f>O334*H334</f>
        <v>0</v>
      </c>
      <c r="Q334" s="217">
        <v>0</v>
      </c>
      <c r="R334" s="217">
        <f>Q334*H334</f>
        <v>0</v>
      </c>
      <c r="S334" s="217">
        <v>0</v>
      </c>
      <c r="T334" s="218">
        <f>S334*H334</f>
        <v>0</v>
      </c>
      <c r="AR334" s="219" t="s">
        <v>126</v>
      </c>
      <c r="AT334" s="219" t="s">
        <v>121</v>
      </c>
      <c r="AU334" s="219" t="s">
        <v>86</v>
      </c>
      <c r="AY334" s="18" t="s">
        <v>119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18" t="s">
        <v>84</v>
      </c>
      <c r="BK334" s="220">
        <f>ROUND(I334*H334,2)</f>
        <v>0</v>
      </c>
      <c r="BL334" s="18" t="s">
        <v>126</v>
      </c>
      <c r="BM334" s="219" t="s">
        <v>427</v>
      </c>
    </row>
    <row r="335" s="1" customFormat="1">
      <c r="B335" s="39"/>
      <c r="C335" s="40"/>
      <c r="D335" s="221" t="s">
        <v>128</v>
      </c>
      <c r="E335" s="40"/>
      <c r="F335" s="222" t="s">
        <v>428</v>
      </c>
      <c r="G335" s="40"/>
      <c r="H335" s="40"/>
      <c r="I335" s="132"/>
      <c r="J335" s="40"/>
      <c r="K335" s="40"/>
      <c r="L335" s="44"/>
      <c r="M335" s="223"/>
      <c r="N335" s="84"/>
      <c r="O335" s="84"/>
      <c r="P335" s="84"/>
      <c r="Q335" s="84"/>
      <c r="R335" s="84"/>
      <c r="S335" s="84"/>
      <c r="T335" s="85"/>
      <c r="AT335" s="18" t="s">
        <v>128</v>
      </c>
      <c r="AU335" s="18" t="s">
        <v>86</v>
      </c>
    </row>
    <row r="336" s="12" customFormat="1">
      <c r="B336" s="224"/>
      <c r="C336" s="225"/>
      <c r="D336" s="221" t="s">
        <v>130</v>
      </c>
      <c r="E336" s="226" t="s">
        <v>19</v>
      </c>
      <c r="F336" s="227" t="s">
        <v>230</v>
      </c>
      <c r="G336" s="225"/>
      <c r="H336" s="226" t="s">
        <v>19</v>
      </c>
      <c r="I336" s="228"/>
      <c r="J336" s="225"/>
      <c r="K336" s="225"/>
      <c r="L336" s="229"/>
      <c r="M336" s="230"/>
      <c r="N336" s="231"/>
      <c r="O336" s="231"/>
      <c r="P336" s="231"/>
      <c r="Q336" s="231"/>
      <c r="R336" s="231"/>
      <c r="S336" s="231"/>
      <c r="T336" s="232"/>
      <c r="AT336" s="233" t="s">
        <v>130</v>
      </c>
      <c r="AU336" s="233" t="s">
        <v>86</v>
      </c>
      <c r="AV336" s="12" t="s">
        <v>84</v>
      </c>
      <c r="AW336" s="12" t="s">
        <v>37</v>
      </c>
      <c r="AX336" s="12" t="s">
        <v>76</v>
      </c>
      <c r="AY336" s="233" t="s">
        <v>119</v>
      </c>
    </row>
    <row r="337" s="13" customFormat="1">
      <c r="B337" s="234"/>
      <c r="C337" s="235"/>
      <c r="D337" s="221" t="s">
        <v>130</v>
      </c>
      <c r="E337" s="236" t="s">
        <v>19</v>
      </c>
      <c r="F337" s="237" t="s">
        <v>389</v>
      </c>
      <c r="G337" s="235"/>
      <c r="H337" s="238">
        <v>189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AT337" s="244" t="s">
        <v>130</v>
      </c>
      <c r="AU337" s="244" t="s">
        <v>86</v>
      </c>
      <c r="AV337" s="13" t="s">
        <v>86</v>
      </c>
      <c r="AW337" s="13" t="s">
        <v>37</v>
      </c>
      <c r="AX337" s="13" t="s">
        <v>76</v>
      </c>
      <c r="AY337" s="244" t="s">
        <v>119</v>
      </c>
    </row>
    <row r="338" s="13" customFormat="1">
      <c r="B338" s="234"/>
      <c r="C338" s="235"/>
      <c r="D338" s="221" t="s">
        <v>130</v>
      </c>
      <c r="E338" s="236" t="s">
        <v>19</v>
      </c>
      <c r="F338" s="237" t="s">
        <v>417</v>
      </c>
      <c r="G338" s="235"/>
      <c r="H338" s="238">
        <v>172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AT338" s="244" t="s">
        <v>130</v>
      </c>
      <c r="AU338" s="244" t="s">
        <v>86</v>
      </c>
      <c r="AV338" s="13" t="s">
        <v>86</v>
      </c>
      <c r="AW338" s="13" t="s">
        <v>37</v>
      </c>
      <c r="AX338" s="13" t="s">
        <v>76</v>
      </c>
      <c r="AY338" s="244" t="s">
        <v>119</v>
      </c>
    </row>
    <row r="339" s="14" customFormat="1">
      <c r="B339" s="245"/>
      <c r="C339" s="246"/>
      <c r="D339" s="221" t="s">
        <v>130</v>
      </c>
      <c r="E339" s="247" t="s">
        <v>19</v>
      </c>
      <c r="F339" s="248" t="s">
        <v>142</v>
      </c>
      <c r="G339" s="246"/>
      <c r="H339" s="249">
        <v>361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AT339" s="255" t="s">
        <v>130</v>
      </c>
      <c r="AU339" s="255" t="s">
        <v>86</v>
      </c>
      <c r="AV339" s="14" t="s">
        <v>126</v>
      </c>
      <c r="AW339" s="14" t="s">
        <v>37</v>
      </c>
      <c r="AX339" s="14" t="s">
        <v>84</v>
      </c>
      <c r="AY339" s="255" t="s">
        <v>119</v>
      </c>
    </row>
    <row r="340" s="1" customFormat="1" ht="24" customHeight="1">
      <c r="B340" s="39"/>
      <c r="C340" s="208" t="s">
        <v>429</v>
      </c>
      <c r="D340" s="208" t="s">
        <v>121</v>
      </c>
      <c r="E340" s="209" t="s">
        <v>430</v>
      </c>
      <c r="F340" s="210" t="s">
        <v>431</v>
      </c>
      <c r="G340" s="211" t="s">
        <v>124</v>
      </c>
      <c r="H340" s="212">
        <v>189</v>
      </c>
      <c r="I340" s="213"/>
      <c r="J340" s="214">
        <f>ROUND(I340*H340,2)</f>
        <v>0</v>
      </c>
      <c r="K340" s="210" t="s">
        <v>125</v>
      </c>
      <c r="L340" s="44"/>
      <c r="M340" s="215" t="s">
        <v>19</v>
      </c>
      <c r="N340" s="216" t="s">
        <v>47</v>
      </c>
      <c r="O340" s="84"/>
      <c r="P340" s="217">
        <f>O340*H340</f>
        <v>0</v>
      </c>
      <c r="Q340" s="217">
        <v>0</v>
      </c>
      <c r="R340" s="217">
        <f>Q340*H340</f>
        <v>0</v>
      </c>
      <c r="S340" s="217">
        <v>0</v>
      </c>
      <c r="T340" s="218">
        <f>S340*H340</f>
        <v>0</v>
      </c>
      <c r="AR340" s="219" t="s">
        <v>126</v>
      </c>
      <c r="AT340" s="219" t="s">
        <v>121</v>
      </c>
      <c r="AU340" s="219" t="s">
        <v>86</v>
      </c>
      <c r="AY340" s="18" t="s">
        <v>119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18" t="s">
        <v>84</v>
      </c>
      <c r="BK340" s="220">
        <f>ROUND(I340*H340,2)</f>
        <v>0</v>
      </c>
      <c r="BL340" s="18" t="s">
        <v>126</v>
      </c>
      <c r="BM340" s="219" t="s">
        <v>432</v>
      </c>
    </row>
    <row r="341" s="1" customFormat="1">
      <c r="B341" s="39"/>
      <c r="C341" s="40"/>
      <c r="D341" s="221" t="s">
        <v>128</v>
      </c>
      <c r="E341" s="40"/>
      <c r="F341" s="222" t="s">
        <v>428</v>
      </c>
      <c r="G341" s="40"/>
      <c r="H341" s="40"/>
      <c r="I341" s="132"/>
      <c r="J341" s="40"/>
      <c r="K341" s="40"/>
      <c r="L341" s="44"/>
      <c r="M341" s="223"/>
      <c r="N341" s="84"/>
      <c r="O341" s="84"/>
      <c r="P341" s="84"/>
      <c r="Q341" s="84"/>
      <c r="R341" s="84"/>
      <c r="S341" s="84"/>
      <c r="T341" s="85"/>
      <c r="AT341" s="18" t="s">
        <v>128</v>
      </c>
      <c r="AU341" s="18" t="s">
        <v>86</v>
      </c>
    </row>
    <row r="342" s="12" customFormat="1">
      <c r="B342" s="224"/>
      <c r="C342" s="225"/>
      <c r="D342" s="221" t="s">
        <v>130</v>
      </c>
      <c r="E342" s="226" t="s">
        <v>19</v>
      </c>
      <c r="F342" s="227" t="s">
        <v>230</v>
      </c>
      <c r="G342" s="225"/>
      <c r="H342" s="226" t="s">
        <v>19</v>
      </c>
      <c r="I342" s="228"/>
      <c r="J342" s="225"/>
      <c r="K342" s="225"/>
      <c r="L342" s="229"/>
      <c r="M342" s="230"/>
      <c r="N342" s="231"/>
      <c r="O342" s="231"/>
      <c r="P342" s="231"/>
      <c r="Q342" s="231"/>
      <c r="R342" s="231"/>
      <c r="S342" s="231"/>
      <c r="T342" s="232"/>
      <c r="AT342" s="233" t="s">
        <v>130</v>
      </c>
      <c r="AU342" s="233" t="s">
        <v>86</v>
      </c>
      <c r="AV342" s="12" t="s">
        <v>84</v>
      </c>
      <c r="AW342" s="12" t="s">
        <v>37</v>
      </c>
      <c r="AX342" s="12" t="s">
        <v>76</v>
      </c>
      <c r="AY342" s="233" t="s">
        <v>119</v>
      </c>
    </row>
    <row r="343" s="13" customFormat="1">
      <c r="B343" s="234"/>
      <c r="C343" s="235"/>
      <c r="D343" s="221" t="s">
        <v>130</v>
      </c>
      <c r="E343" s="236" t="s">
        <v>19</v>
      </c>
      <c r="F343" s="237" t="s">
        <v>389</v>
      </c>
      <c r="G343" s="235"/>
      <c r="H343" s="238">
        <v>189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AT343" s="244" t="s">
        <v>130</v>
      </c>
      <c r="AU343" s="244" t="s">
        <v>86</v>
      </c>
      <c r="AV343" s="13" t="s">
        <v>86</v>
      </c>
      <c r="AW343" s="13" t="s">
        <v>37</v>
      </c>
      <c r="AX343" s="13" t="s">
        <v>84</v>
      </c>
      <c r="AY343" s="244" t="s">
        <v>119</v>
      </c>
    </row>
    <row r="344" s="1" customFormat="1" ht="16.5" customHeight="1">
      <c r="B344" s="39"/>
      <c r="C344" s="208" t="s">
        <v>433</v>
      </c>
      <c r="D344" s="208" t="s">
        <v>121</v>
      </c>
      <c r="E344" s="209" t="s">
        <v>434</v>
      </c>
      <c r="F344" s="210" t="s">
        <v>435</v>
      </c>
      <c r="G344" s="211" t="s">
        <v>124</v>
      </c>
      <c r="H344" s="212">
        <v>1758</v>
      </c>
      <c r="I344" s="213"/>
      <c r="J344" s="214">
        <f>ROUND(I344*H344,2)</f>
        <v>0</v>
      </c>
      <c r="K344" s="210" t="s">
        <v>125</v>
      </c>
      <c r="L344" s="44"/>
      <c r="M344" s="215" t="s">
        <v>19</v>
      </c>
      <c r="N344" s="216" t="s">
        <v>47</v>
      </c>
      <c r="O344" s="84"/>
      <c r="P344" s="217">
        <f>O344*H344</f>
        <v>0</v>
      </c>
      <c r="Q344" s="217">
        <v>0</v>
      </c>
      <c r="R344" s="217">
        <f>Q344*H344</f>
        <v>0</v>
      </c>
      <c r="S344" s="217">
        <v>0</v>
      </c>
      <c r="T344" s="218">
        <f>S344*H344</f>
        <v>0</v>
      </c>
      <c r="AR344" s="219" t="s">
        <v>126</v>
      </c>
      <c r="AT344" s="219" t="s">
        <v>121</v>
      </c>
      <c r="AU344" s="219" t="s">
        <v>86</v>
      </c>
      <c r="AY344" s="18" t="s">
        <v>119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8" t="s">
        <v>84</v>
      </c>
      <c r="BK344" s="220">
        <f>ROUND(I344*H344,2)</f>
        <v>0</v>
      </c>
      <c r="BL344" s="18" t="s">
        <v>126</v>
      </c>
      <c r="BM344" s="219" t="s">
        <v>436</v>
      </c>
    </row>
    <row r="345" s="12" customFormat="1">
      <c r="B345" s="224"/>
      <c r="C345" s="225"/>
      <c r="D345" s="221" t="s">
        <v>130</v>
      </c>
      <c r="E345" s="226" t="s">
        <v>19</v>
      </c>
      <c r="F345" s="227" t="s">
        <v>131</v>
      </c>
      <c r="G345" s="225"/>
      <c r="H345" s="226" t="s">
        <v>19</v>
      </c>
      <c r="I345" s="228"/>
      <c r="J345" s="225"/>
      <c r="K345" s="225"/>
      <c r="L345" s="229"/>
      <c r="M345" s="230"/>
      <c r="N345" s="231"/>
      <c r="O345" s="231"/>
      <c r="P345" s="231"/>
      <c r="Q345" s="231"/>
      <c r="R345" s="231"/>
      <c r="S345" s="231"/>
      <c r="T345" s="232"/>
      <c r="AT345" s="233" t="s">
        <v>130</v>
      </c>
      <c r="AU345" s="233" t="s">
        <v>86</v>
      </c>
      <c r="AV345" s="12" t="s">
        <v>84</v>
      </c>
      <c r="AW345" s="12" t="s">
        <v>37</v>
      </c>
      <c r="AX345" s="12" t="s">
        <v>76</v>
      </c>
      <c r="AY345" s="233" t="s">
        <v>119</v>
      </c>
    </row>
    <row r="346" s="13" customFormat="1">
      <c r="B346" s="234"/>
      <c r="C346" s="235"/>
      <c r="D346" s="221" t="s">
        <v>130</v>
      </c>
      <c r="E346" s="236" t="s">
        <v>19</v>
      </c>
      <c r="F346" s="237" t="s">
        <v>437</v>
      </c>
      <c r="G346" s="235"/>
      <c r="H346" s="238">
        <v>174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AT346" s="244" t="s">
        <v>130</v>
      </c>
      <c r="AU346" s="244" t="s">
        <v>86</v>
      </c>
      <c r="AV346" s="13" t="s">
        <v>86</v>
      </c>
      <c r="AW346" s="13" t="s">
        <v>37</v>
      </c>
      <c r="AX346" s="13" t="s">
        <v>76</v>
      </c>
      <c r="AY346" s="244" t="s">
        <v>119</v>
      </c>
    </row>
    <row r="347" s="13" customFormat="1">
      <c r="B347" s="234"/>
      <c r="C347" s="235"/>
      <c r="D347" s="221" t="s">
        <v>130</v>
      </c>
      <c r="E347" s="236" t="s">
        <v>19</v>
      </c>
      <c r="F347" s="237" t="s">
        <v>438</v>
      </c>
      <c r="G347" s="235"/>
      <c r="H347" s="238">
        <v>620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AT347" s="244" t="s">
        <v>130</v>
      </c>
      <c r="AU347" s="244" t="s">
        <v>86</v>
      </c>
      <c r="AV347" s="13" t="s">
        <v>86</v>
      </c>
      <c r="AW347" s="13" t="s">
        <v>37</v>
      </c>
      <c r="AX347" s="13" t="s">
        <v>76</v>
      </c>
      <c r="AY347" s="244" t="s">
        <v>119</v>
      </c>
    </row>
    <row r="348" s="13" customFormat="1">
      <c r="B348" s="234"/>
      <c r="C348" s="235"/>
      <c r="D348" s="221" t="s">
        <v>130</v>
      </c>
      <c r="E348" s="236" t="s">
        <v>19</v>
      </c>
      <c r="F348" s="237" t="s">
        <v>439</v>
      </c>
      <c r="G348" s="235"/>
      <c r="H348" s="238">
        <v>620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AT348" s="244" t="s">
        <v>130</v>
      </c>
      <c r="AU348" s="244" t="s">
        <v>86</v>
      </c>
      <c r="AV348" s="13" t="s">
        <v>86</v>
      </c>
      <c r="AW348" s="13" t="s">
        <v>37</v>
      </c>
      <c r="AX348" s="13" t="s">
        <v>76</v>
      </c>
      <c r="AY348" s="244" t="s">
        <v>119</v>
      </c>
    </row>
    <row r="349" s="13" customFormat="1">
      <c r="B349" s="234"/>
      <c r="C349" s="235"/>
      <c r="D349" s="221" t="s">
        <v>130</v>
      </c>
      <c r="E349" s="236" t="s">
        <v>19</v>
      </c>
      <c r="F349" s="237" t="s">
        <v>440</v>
      </c>
      <c r="G349" s="235"/>
      <c r="H349" s="238">
        <v>344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AT349" s="244" t="s">
        <v>130</v>
      </c>
      <c r="AU349" s="244" t="s">
        <v>86</v>
      </c>
      <c r="AV349" s="13" t="s">
        <v>86</v>
      </c>
      <c r="AW349" s="13" t="s">
        <v>37</v>
      </c>
      <c r="AX349" s="13" t="s">
        <v>76</v>
      </c>
      <c r="AY349" s="244" t="s">
        <v>119</v>
      </c>
    </row>
    <row r="350" s="14" customFormat="1">
      <c r="B350" s="245"/>
      <c r="C350" s="246"/>
      <c r="D350" s="221" t="s">
        <v>130</v>
      </c>
      <c r="E350" s="247" t="s">
        <v>19</v>
      </c>
      <c r="F350" s="248" t="s">
        <v>142</v>
      </c>
      <c r="G350" s="246"/>
      <c r="H350" s="249">
        <v>1758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AT350" s="255" t="s">
        <v>130</v>
      </c>
      <c r="AU350" s="255" t="s">
        <v>86</v>
      </c>
      <c r="AV350" s="14" t="s">
        <v>126</v>
      </c>
      <c r="AW350" s="14" t="s">
        <v>37</v>
      </c>
      <c r="AX350" s="14" t="s">
        <v>84</v>
      </c>
      <c r="AY350" s="255" t="s">
        <v>119</v>
      </c>
    </row>
    <row r="351" s="1" customFormat="1" ht="24" customHeight="1">
      <c r="B351" s="39"/>
      <c r="C351" s="208" t="s">
        <v>441</v>
      </c>
      <c r="D351" s="208" t="s">
        <v>121</v>
      </c>
      <c r="E351" s="209" t="s">
        <v>442</v>
      </c>
      <c r="F351" s="210" t="s">
        <v>443</v>
      </c>
      <c r="G351" s="211" t="s">
        <v>124</v>
      </c>
      <c r="H351" s="212">
        <v>1758</v>
      </c>
      <c r="I351" s="213"/>
      <c r="J351" s="214">
        <f>ROUND(I351*H351,2)</f>
        <v>0</v>
      </c>
      <c r="K351" s="210" t="s">
        <v>125</v>
      </c>
      <c r="L351" s="44"/>
      <c r="M351" s="215" t="s">
        <v>19</v>
      </c>
      <c r="N351" s="216" t="s">
        <v>47</v>
      </c>
      <c r="O351" s="84"/>
      <c r="P351" s="217">
        <f>O351*H351</f>
        <v>0</v>
      </c>
      <c r="Q351" s="217">
        <v>0</v>
      </c>
      <c r="R351" s="217">
        <f>Q351*H351</f>
        <v>0</v>
      </c>
      <c r="S351" s="217">
        <v>0</v>
      </c>
      <c r="T351" s="218">
        <f>S351*H351</f>
        <v>0</v>
      </c>
      <c r="AR351" s="219" t="s">
        <v>126</v>
      </c>
      <c r="AT351" s="219" t="s">
        <v>121</v>
      </c>
      <c r="AU351" s="219" t="s">
        <v>86</v>
      </c>
      <c r="AY351" s="18" t="s">
        <v>119</v>
      </c>
      <c r="BE351" s="220">
        <f>IF(N351="základní",J351,0)</f>
        <v>0</v>
      </c>
      <c r="BF351" s="220">
        <f>IF(N351="snížená",J351,0)</f>
        <v>0</v>
      </c>
      <c r="BG351" s="220">
        <f>IF(N351="zákl. přenesená",J351,0)</f>
        <v>0</v>
      </c>
      <c r="BH351" s="220">
        <f>IF(N351="sníž. přenesená",J351,0)</f>
        <v>0</v>
      </c>
      <c r="BI351" s="220">
        <f>IF(N351="nulová",J351,0)</f>
        <v>0</v>
      </c>
      <c r="BJ351" s="18" t="s">
        <v>84</v>
      </c>
      <c r="BK351" s="220">
        <f>ROUND(I351*H351,2)</f>
        <v>0</v>
      </c>
      <c r="BL351" s="18" t="s">
        <v>126</v>
      </c>
      <c r="BM351" s="219" t="s">
        <v>444</v>
      </c>
    </row>
    <row r="352" s="1" customFormat="1">
      <c r="B352" s="39"/>
      <c r="C352" s="40"/>
      <c r="D352" s="221" t="s">
        <v>128</v>
      </c>
      <c r="E352" s="40"/>
      <c r="F352" s="222" t="s">
        <v>445</v>
      </c>
      <c r="G352" s="40"/>
      <c r="H352" s="40"/>
      <c r="I352" s="132"/>
      <c r="J352" s="40"/>
      <c r="K352" s="40"/>
      <c r="L352" s="44"/>
      <c r="M352" s="223"/>
      <c r="N352" s="84"/>
      <c r="O352" s="84"/>
      <c r="P352" s="84"/>
      <c r="Q352" s="84"/>
      <c r="R352" s="84"/>
      <c r="S352" s="84"/>
      <c r="T352" s="85"/>
      <c r="AT352" s="18" t="s">
        <v>128</v>
      </c>
      <c r="AU352" s="18" t="s">
        <v>86</v>
      </c>
    </row>
    <row r="353" s="12" customFormat="1">
      <c r="B353" s="224"/>
      <c r="C353" s="225"/>
      <c r="D353" s="221" t="s">
        <v>130</v>
      </c>
      <c r="E353" s="226" t="s">
        <v>19</v>
      </c>
      <c r="F353" s="227" t="s">
        <v>131</v>
      </c>
      <c r="G353" s="225"/>
      <c r="H353" s="226" t="s">
        <v>19</v>
      </c>
      <c r="I353" s="228"/>
      <c r="J353" s="225"/>
      <c r="K353" s="225"/>
      <c r="L353" s="229"/>
      <c r="M353" s="230"/>
      <c r="N353" s="231"/>
      <c r="O353" s="231"/>
      <c r="P353" s="231"/>
      <c r="Q353" s="231"/>
      <c r="R353" s="231"/>
      <c r="S353" s="231"/>
      <c r="T353" s="232"/>
      <c r="AT353" s="233" t="s">
        <v>130</v>
      </c>
      <c r="AU353" s="233" t="s">
        <v>86</v>
      </c>
      <c r="AV353" s="12" t="s">
        <v>84</v>
      </c>
      <c r="AW353" s="12" t="s">
        <v>37</v>
      </c>
      <c r="AX353" s="12" t="s">
        <v>76</v>
      </c>
      <c r="AY353" s="233" t="s">
        <v>119</v>
      </c>
    </row>
    <row r="354" s="13" customFormat="1">
      <c r="B354" s="234"/>
      <c r="C354" s="235"/>
      <c r="D354" s="221" t="s">
        <v>130</v>
      </c>
      <c r="E354" s="236" t="s">
        <v>19</v>
      </c>
      <c r="F354" s="237" t="s">
        <v>437</v>
      </c>
      <c r="G354" s="235"/>
      <c r="H354" s="238">
        <v>174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AT354" s="244" t="s">
        <v>130</v>
      </c>
      <c r="AU354" s="244" t="s">
        <v>86</v>
      </c>
      <c r="AV354" s="13" t="s">
        <v>86</v>
      </c>
      <c r="AW354" s="13" t="s">
        <v>37</v>
      </c>
      <c r="AX354" s="13" t="s">
        <v>76</v>
      </c>
      <c r="AY354" s="244" t="s">
        <v>119</v>
      </c>
    </row>
    <row r="355" s="13" customFormat="1">
      <c r="B355" s="234"/>
      <c r="C355" s="235"/>
      <c r="D355" s="221" t="s">
        <v>130</v>
      </c>
      <c r="E355" s="236" t="s">
        <v>19</v>
      </c>
      <c r="F355" s="237" t="s">
        <v>438</v>
      </c>
      <c r="G355" s="235"/>
      <c r="H355" s="238">
        <v>620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AT355" s="244" t="s">
        <v>130</v>
      </c>
      <c r="AU355" s="244" t="s">
        <v>86</v>
      </c>
      <c r="AV355" s="13" t="s">
        <v>86</v>
      </c>
      <c r="AW355" s="13" t="s">
        <v>37</v>
      </c>
      <c r="AX355" s="13" t="s">
        <v>76</v>
      </c>
      <c r="AY355" s="244" t="s">
        <v>119</v>
      </c>
    </row>
    <row r="356" s="13" customFormat="1">
      <c r="B356" s="234"/>
      <c r="C356" s="235"/>
      <c r="D356" s="221" t="s">
        <v>130</v>
      </c>
      <c r="E356" s="236" t="s">
        <v>19</v>
      </c>
      <c r="F356" s="237" t="s">
        <v>439</v>
      </c>
      <c r="G356" s="235"/>
      <c r="H356" s="238">
        <v>620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AT356" s="244" t="s">
        <v>130</v>
      </c>
      <c r="AU356" s="244" t="s">
        <v>86</v>
      </c>
      <c r="AV356" s="13" t="s">
        <v>86</v>
      </c>
      <c r="AW356" s="13" t="s">
        <v>37</v>
      </c>
      <c r="AX356" s="13" t="s">
        <v>76</v>
      </c>
      <c r="AY356" s="244" t="s">
        <v>119</v>
      </c>
    </row>
    <row r="357" s="13" customFormat="1">
      <c r="B357" s="234"/>
      <c r="C357" s="235"/>
      <c r="D357" s="221" t="s">
        <v>130</v>
      </c>
      <c r="E357" s="236" t="s">
        <v>19</v>
      </c>
      <c r="F357" s="237" t="s">
        <v>440</v>
      </c>
      <c r="G357" s="235"/>
      <c r="H357" s="238">
        <v>344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AT357" s="244" t="s">
        <v>130</v>
      </c>
      <c r="AU357" s="244" t="s">
        <v>86</v>
      </c>
      <c r="AV357" s="13" t="s">
        <v>86</v>
      </c>
      <c r="AW357" s="13" t="s">
        <v>37</v>
      </c>
      <c r="AX357" s="13" t="s">
        <v>76</v>
      </c>
      <c r="AY357" s="244" t="s">
        <v>119</v>
      </c>
    </row>
    <row r="358" s="14" customFormat="1">
      <c r="B358" s="245"/>
      <c r="C358" s="246"/>
      <c r="D358" s="221" t="s">
        <v>130</v>
      </c>
      <c r="E358" s="247" t="s">
        <v>19</v>
      </c>
      <c r="F358" s="248" t="s">
        <v>142</v>
      </c>
      <c r="G358" s="246"/>
      <c r="H358" s="249">
        <v>1758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AT358" s="255" t="s">
        <v>130</v>
      </c>
      <c r="AU358" s="255" t="s">
        <v>86</v>
      </c>
      <c r="AV358" s="14" t="s">
        <v>126</v>
      </c>
      <c r="AW358" s="14" t="s">
        <v>37</v>
      </c>
      <c r="AX358" s="14" t="s">
        <v>84</v>
      </c>
      <c r="AY358" s="255" t="s">
        <v>119</v>
      </c>
    </row>
    <row r="359" s="1" customFormat="1" ht="24" customHeight="1">
      <c r="B359" s="39"/>
      <c r="C359" s="208" t="s">
        <v>446</v>
      </c>
      <c r="D359" s="208" t="s">
        <v>121</v>
      </c>
      <c r="E359" s="209" t="s">
        <v>447</v>
      </c>
      <c r="F359" s="210" t="s">
        <v>448</v>
      </c>
      <c r="G359" s="211" t="s">
        <v>124</v>
      </c>
      <c r="H359" s="212">
        <v>189</v>
      </c>
      <c r="I359" s="213"/>
      <c r="J359" s="214">
        <f>ROUND(I359*H359,2)</f>
        <v>0</v>
      </c>
      <c r="K359" s="210" t="s">
        <v>125</v>
      </c>
      <c r="L359" s="44"/>
      <c r="M359" s="215" t="s">
        <v>19</v>
      </c>
      <c r="N359" s="216" t="s">
        <v>47</v>
      </c>
      <c r="O359" s="84"/>
      <c r="P359" s="217">
        <f>O359*H359</f>
        <v>0</v>
      </c>
      <c r="Q359" s="217">
        <v>0.19536000000000001</v>
      </c>
      <c r="R359" s="217">
        <f>Q359*H359</f>
        <v>36.92304</v>
      </c>
      <c r="S359" s="217">
        <v>0</v>
      </c>
      <c r="T359" s="218">
        <f>S359*H359</f>
        <v>0</v>
      </c>
      <c r="AR359" s="219" t="s">
        <v>126</v>
      </c>
      <c r="AT359" s="219" t="s">
        <v>121</v>
      </c>
      <c r="AU359" s="219" t="s">
        <v>86</v>
      </c>
      <c r="AY359" s="18" t="s">
        <v>119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18" t="s">
        <v>84</v>
      </c>
      <c r="BK359" s="220">
        <f>ROUND(I359*H359,2)</f>
        <v>0</v>
      </c>
      <c r="BL359" s="18" t="s">
        <v>126</v>
      </c>
      <c r="BM359" s="219" t="s">
        <v>449</v>
      </c>
    </row>
    <row r="360" s="1" customFormat="1">
      <c r="B360" s="39"/>
      <c r="C360" s="40"/>
      <c r="D360" s="221" t="s">
        <v>128</v>
      </c>
      <c r="E360" s="40"/>
      <c r="F360" s="222" t="s">
        <v>450</v>
      </c>
      <c r="G360" s="40"/>
      <c r="H360" s="40"/>
      <c r="I360" s="132"/>
      <c r="J360" s="40"/>
      <c r="K360" s="40"/>
      <c r="L360" s="44"/>
      <c r="M360" s="223"/>
      <c r="N360" s="84"/>
      <c r="O360" s="84"/>
      <c r="P360" s="84"/>
      <c r="Q360" s="84"/>
      <c r="R360" s="84"/>
      <c r="S360" s="84"/>
      <c r="T360" s="85"/>
      <c r="AT360" s="18" t="s">
        <v>128</v>
      </c>
      <c r="AU360" s="18" t="s">
        <v>86</v>
      </c>
    </row>
    <row r="361" s="12" customFormat="1">
      <c r="B361" s="224"/>
      <c r="C361" s="225"/>
      <c r="D361" s="221" t="s">
        <v>130</v>
      </c>
      <c r="E361" s="226" t="s">
        <v>19</v>
      </c>
      <c r="F361" s="227" t="s">
        <v>230</v>
      </c>
      <c r="G361" s="225"/>
      <c r="H361" s="226" t="s">
        <v>19</v>
      </c>
      <c r="I361" s="228"/>
      <c r="J361" s="225"/>
      <c r="K361" s="225"/>
      <c r="L361" s="229"/>
      <c r="M361" s="230"/>
      <c r="N361" s="231"/>
      <c r="O361" s="231"/>
      <c r="P361" s="231"/>
      <c r="Q361" s="231"/>
      <c r="R361" s="231"/>
      <c r="S361" s="231"/>
      <c r="T361" s="232"/>
      <c r="AT361" s="233" t="s">
        <v>130</v>
      </c>
      <c r="AU361" s="233" t="s">
        <v>86</v>
      </c>
      <c r="AV361" s="12" t="s">
        <v>84</v>
      </c>
      <c r="AW361" s="12" t="s">
        <v>37</v>
      </c>
      <c r="AX361" s="12" t="s">
        <v>76</v>
      </c>
      <c r="AY361" s="233" t="s">
        <v>119</v>
      </c>
    </row>
    <row r="362" s="13" customFormat="1">
      <c r="B362" s="234"/>
      <c r="C362" s="235"/>
      <c r="D362" s="221" t="s">
        <v>130</v>
      </c>
      <c r="E362" s="236" t="s">
        <v>19</v>
      </c>
      <c r="F362" s="237" t="s">
        <v>389</v>
      </c>
      <c r="G362" s="235"/>
      <c r="H362" s="238">
        <v>189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AT362" s="244" t="s">
        <v>130</v>
      </c>
      <c r="AU362" s="244" t="s">
        <v>86</v>
      </c>
      <c r="AV362" s="13" t="s">
        <v>86</v>
      </c>
      <c r="AW362" s="13" t="s">
        <v>37</v>
      </c>
      <c r="AX362" s="13" t="s">
        <v>84</v>
      </c>
      <c r="AY362" s="244" t="s">
        <v>119</v>
      </c>
    </row>
    <row r="363" s="1" customFormat="1" ht="16.5" customHeight="1">
      <c r="B363" s="39"/>
      <c r="C363" s="267" t="s">
        <v>451</v>
      </c>
      <c r="D363" s="267" t="s">
        <v>338</v>
      </c>
      <c r="E363" s="268" t="s">
        <v>452</v>
      </c>
      <c r="F363" s="269" t="s">
        <v>453</v>
      </c>
      <c r="G363" s="270" t="s">
        <v>317</v>
      </c>
      <c r="H363" s="271">
        <v>7.5599999999999996</v>
      </c>
      <c r="I363" s="272"/>
      <c r="J363" s="273">
        <f>ROUND(I363*H363,2)</f>
        <v>0</v>
      </c>
      <c r="K363" s="269" t="s">
        <v>125</v>
      </c>
      <c r="L363" s="274"/>
      <c r="M363" s="275" t="s">
        <v>19</v>
      </c>
      <c r="N363" s="276" t="s">
        <v>47</v>
      </c>
      <c r="O363" s="84"/>
      <c r="P363" s="217">
        <f>O363*H363</f>
        <v>0</v>
      </c>
      <c r="Q363" s="217">
        <v>1</v>
      </c>
      <c r="R363" s="217">
        <f>Q363*H363</f>
        <v>7.5599999999999996</v>
      </c>
      <c r="S363" s="217">
        <v>0</v>
      </c>
      <c r="T363" s="218">
        <f>S363*H363</f>
        <v>0</v>
      </c>
      <c r="AR363" s="219" t="s">
        <v>212</v>
      </c>
      <c r="AT363" s="219" t="s">
        <v>338</v>
      </c>
      <c r="AU363" s="219" t="s">
        <v>86</v>
      </c>
      <c r="AY363" s="18" t="s">
        <v>119</v>
      </c>
      <c r="BE363" s="220">
        <f>IF(N363="základní",J363,0)</f>
        <v>0</v>
      </c>
      <c r="BF363" s="220">
        <f>IF(N363="snížená",J363,0)</f>
        <v>0</v>
      </c>
      <c r="BG363" s="220">
        <f>IF(N363="zákl. přenesená",J363,0)</f>
        <v>0</v>
      </c>
      <c r="BH363" s="220">
        <f>IF(N363="sníž. přenesená",J363,0)</f>
        <v>0</v>
      </c>
      <c r="BI363" s="220">
        <f>IF(N363="nulová",J363,0)</f>
        <v>0</v>
      </c>
      <c r="BJ363" s="18" t="s">
        <v>84</v>
      </c>
      <c r="BK363" s="220">
        <f>ROUND(I363*H363,2)</f>
        <v>0</v>
      </c>
      <c r="BL363" s="18" t="s">
        <v>126</v>
      </c>
      <c r="BM363" s="219" t="s">
        <v>454</v>
      </c>
    </row>
    <row r="364" s="13" customFormat="1">
      <c r="B364" s="234"/>
      <c r="C364" s="235"/>
      <c r="D364" s="221" t="s">
        <v>130</v>
      </c>
      <c r="E364" s="236" t="s">
        <v>19</v>
      </c>
      <c r="F364" s="237" t="s">
        <v>455</v>
      </c>
      <c r="G364" s="235"/>
      <c r="H364" s="238">
        <v>37.799999999999997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AT364" s="244" t="s">
        <v>130</v>
      </c>
      <c r="AU364" s="244" t="s">
        <v>86</v>
      </c>
      <c r="AV364" s="13" t="s">
        <v>86</v>
      </c>
      <c r="AW364" s="13" t="s">
        <v>37</v>
      </c>
      <c r="AX364" s="13" t="s">
        <v>84</v>
      </c>
      <c r="AY364" s="244" t="s">
        <v>119</v>
      </c>
    </row>
    <row r="365" s="13" customFormat="1">
      <c r="B365" s="234"/>
      <c r="C365" s="235"/>
      <c r="D365" s="221" t="s">
        <v>130</v>
      </c>
      <c r="E365" s="235"/>
      <c r="F365" s="237" t="s">
        <v>456</v>
      </c>
      <c r="G365" s="235"/>
      <c r="H365" s="238">
        <v>7.5599999999999996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AT365" s="244" t="s">
        <v>130</v>
      </c>
      <c r="AU365" s="244" t="s">
        <v>86</v>
      </c>
      <c r="AV365" s="13" t="s">
        <v>86</v>
      </c>
      <c r="AW365" s="13" t="s">
        <v>4</v>
      </c>
      <c r="AX365" s="13" t="s">
        <v>84</v>
      </c>
      <c r="AY365" s="244" t="s">
        <v>119</v>
      </c>
    </row>
    <row r="366" s="1" customFormat="1" ht="36" customHeight="1">
      <c r="B366" s="39"/>
      <c r="C366" s="208" t="s">
        <v>457</v>
      </c>
      <c r="D366" s="208" t="s">
        <v>121</v>
      </c>
      <c r="E366" s="209" t="s">
        <v>458</v>
      </c>
      <c r="F366" s="210" t="s">
        <v>459</v>
      </c>
      <c r="G366" s="211" t="s">
        <v>124</v>
      </c>
      <c r="H366" s="212">
        <v>320.5</v>
      </c>
      <c r="I366" s="213"/>
      <c r="J366" s="214">
        <f>ROUND(I366*H366,2)</f>
        <v>0</v>
      </c>
      <c r="K366" s="210" t="s">
        <v>125</v>
      </c>
      <c r="L366" s="44"/>
      <c r="M366" s="215" t="s">
        <v>19</v>
      </c>
      <c r="N366" s="216" t="s">
        <v>47</v>
      </c>
      <c r="O366" s="84"/>
      <c r="P366" s="217">
        <f>O366*H366</f>
        <v>0</v>
      </c>
      <c r="Q366" s="217">
        <v>0.084250000000000005</v>
      </c>
      <c r="R366" s="217">
        <f>Q366*H366</f>
        <v>27.002125000000003</v>
      </c>
      <c r="S366" s="217">
        <v>0</v>
      </c>
      <c r="T366" s="218">
        <f>S366*H366</f>
        <v>0</v>
      </c>
      <c r="AR366" s="219" t="s">
        <v>126</v>
      </c>
      <c r="AT366" s="219" t="s">
        <v>121</v>
      </c>
      <c r="AU366" s="219" t="s">
        <v>86</v>
      </c>
      <c r="AY366" s="18" t="s">
        <v>119</v>
      </c>
      <c r="BE366" s="220">
        <f>IF(N366="základní",J366,0)</f>
        <v>0</v>
      </c>
      <c r="BF366" s="220">
        <f>IF(N366="snížená",J366,0)</f>
        <v>0</v>
      </c>
      <c r="BG366" s="220">
        <f>IF(N366="zákl. přenesená",J366,0)</f>
        <v>0</v>
      </c>
      <c r="BH366" s="220">
        <f>IF(N366="sníž. přenesená",J366,0)</f>
        <v>0</v>
      </c>
      <c r="BI366" s="220">
        <f>IF(N366="nulová",J366,0)</f>
        <v>0</v>
      </c>
      <c r="BJ366" s="18" t="s">
        <v>84</v>
      </c>
      <c r="BK366" s="220">
        <f>ROUND(I366*H366,2)</f>
        <v>0</v>
      </c>
      <c r="BL366" s="18" t="s">
        <v>126</v>
      </c>
      <c r="BM366" s="219" t="s">
        <v>460</v>
      </c>
    </row>
    <row r="367" s="1" customFormat="1">
      <c r="B367" s="39"/>
      <c r="C367" s="40"/>
      <c r="D367" s="221" t="s">
        <v>128</v>
      </c>
      <c r="E367" s="40"/>
      <c r="F367" s="222" t="s">
        <v>461</v>
      </c>
      <c r="G367" s="40"/>
      <c r="H367" s="40"/>
      <c r="I367" s="132"/>
      <c r="J367" s="40"/>
      <c r="K367" s="40"/>
      <c r="L367" s="44"/>
      <c r="M367" s="223"/>
      <c r="N367" s="84"/>
      <c r="O367" s="84"/>
      <c r="P367" s="84"/>
      <c r="Q367" s="84"/>
      <c r="R367" s="84"/>
      <c r="S367" s="84"/>
      <c r="T367" s="85"/>
      <c r="AT367" s="18" t="s">
        <v>128</v>
      </c>
      <c r="AU367" s="18" t="s">
        <v>86</v>
      </c>
    </row>
    <row r="368" s="12" customFormat="1">
      <c r="B368" s="224"/>
      <c r="C368" s="225"/>
      <c r="D368" s="221" t="s">
        <v>130</v>
      </c>
      <c r="E368" s="226" t="s">
        <v>19</v>
      </c>
      <c r="F368" s="227" t="s">
        <v>230</v>
      </c>
      <c r="G368" s="225"/>
      <c r="H368" s="226" t="s">
        <v>19</v>
      </c>
      <c r="I368" s="228"/>
      <c r="J368" s="225"/>
      <c r="K368" s="225"/>
      <c r="L368" s="229"/>
      <c r="M368" s="230"/>
      <c r="N368" s="231"/>
      <c r="O368" s="231"/>
      <c r="P368" s="231"/>
      <c r="Q368" s="231"/>
      <c r="R368" s="231"/>
      <c r="S368" s="231"/>
      <c r="T368" s="232"/>
      <c r="AT368" s="233" t="s">
        <v>130</v>
      </c>
      <c r="AU368" s="233" t="s">
        <v>86</v>
      </c>
      <c r="AV368" s="12" t="s">
        <v>84</v>
      </c>
      <c r="AW368" s="12" t="s">
        <v>37</v>
      </c>
      <c r="AX368" s="12" t="s">
        <v>76</v>
      </c>
      <c r="AY368" s="233" t="s">
        <v>119</v>
      </c>
    </row>
    <row r="369" s="13" customFormat="1">
      <c r="B369" s="234"/>
      <c r="C369" s="235"/>
      <c r="D369" s="221" t="s">
        <v>130</v>
      </c>
      <c r="E369" s="236" t="s">
        <v>19</v>
      </c>
      <c r="F369" s="237" t="s">
        <v>383</v>
      </c>
      <c r="G369" s="235"/>
      <c r="H369" s="238">
        <v>284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AT369" s="244" t="s">
        <v>130</v>
      </c>
      <c r="AU369" s="244" t="s">
        <v>86</v>
      </c>
      <c r="AV369" s="13" t="s">
        <v>86</v>
      </c>
      <c r="AW369" s="13" t="s">
        <v>37</v>
      </c>
      <c r="AX369" s="13" t="s">
        <v>76</v>
      </c>
      <c r="AY369" s="244" t="s">
        <v>119</v>
      </c>
    </row>
    <row r="370" s="13" customFormat="1">
      <c r="B370" s="234"/>
      <c r="C370" s="235"/>
      <c r="D370" s="221" t="s">
        <v>130</v>
      </c>
      <c r="E370" s="236" t="s">
        <v>19</v>
      </c>
      <c r="F370" s="237" t="s">
        <v>384</v>
      </c>
      <c r="G370" s="235"/>
      <c r="H370" s="238">
        <v>19.5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AT370" s="244" t="s">
        <v>130</v>
      </c>
      <c r="AU370" s="244" t="s">
        <v>86</v>
      </c>
      <c r="AV370" s="13" t="s">
        <v>86</v>
      </c>
      <c r="AW370" s="13" t="s">
        <v>37</v>
      </c>
      <c r="AX370" s="13" t="s">
        <v>76</v>
      </c>
      <c r="AY370" s="244" t="s">
        <v>119</v>
      </c>
    </row>
    <row r="371" s="13" customFormat="1">
      <c r="B371" s="234"/>
      <c r="C371" s="235"/>
      <c r="D371" s="221" t="s">
        <v>130</v>
      </c>
      <c r="E371" s="236" t="s">
        <v>19</v>
      </c>
      <c r="F371" s="237" t="s">
        <v>385</v>
      </c>
      <c r="G371" s="235"/>
      <c r="H371" s="238">
        <v>17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AT371" s="244" t="s">
        <v>130</v>
      </c>
      <c r="AU371" s="244" t="s">
        <v>86</v>
      </c>
      <c r="AV371" s="13" t="s">
        <v>86</v>
      </c>
      <c r="AW371" s="13" t="s">
        <v>37</v>
      </c>
      <c r="AX371" s="13" t="s">
        <v>76</v>
      </c>
      <c r="AY371" s="244" t="s">
        <v>119</v>
      </c>
    </row>
    <row r="372" s="14" customFormat="1">
      <c r="B372" s="245"/>
      <c r="C372" s="246"/>
      <c r="D372" s="221" t="s">
        <v>130</v>
      </c>
      <c r="E372" s="247" t="s">
        <v>19</v>
      </c>
      <c r="F372" s="248" t="s">
        <v>142</v>
      </c>
      <c r="G372" s="246"/>
      <c r="H372" s="249">
        <v>320.5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AT372" s="255" t="s">
        <v>130</v>
      </c>
      <c r="AU372" s="255" t="s">
        <v>86</v>
      </c>
      <c r="AV372" s="14" t="s">
        <v>126</v>
      </c>
      <c r="AW372" s="14" t="s">
        <v>37</v>
      </c>
      <c r="AX372" s="14" t="s">
        <v>84</v>
      </c>
      <c r="AY372" s="255" t="s">
        <v>119</v>
      </c>
    </row>
    <row r="373" s="1" customFormat="1" ht="16.5" customHeight="1">
      <c r="B373" s="39"/>
      <c r="C373" s="267" t="s">
        <v>462</v>
      </c>
      <c r="D373" s="267" t="s">
        <v>338</v>
      </c>
      <c r="E373" s="268" t="s">
        <v>463</v>
      </c>
      <c r="F373" s="269" t="s">
        <v>464</v>
      </c>
      <c r="G373" s="270" t="s">
        <v>124</v>
      </c>
      <c r="H373" s="271">
        <v>20.475000000000001</v>
      </c>
      <c r="I373" s="272"/>
      <c r="J373" s="273">
        <f>ROUND(I373*H373,2)</f>
        <v>0</v>
      </c>
      <c r="K373" s="269" t="s">
        <v>363</v>
      </c>
      <c r="L373" s="274"/>
      <c r="M373" s="275" t="s">
        <v>19</v>
      </c>
      <c r="N373" s="276" t="s">
        <v>47</v>
      </c>
      <c r="O373" s="84"/>
      <c r="P373" s="217">
        <f>O373*H373</f>
        <v>0</v>
      </c>
      <c r="Q373" s="217">
        <v>0.13</v>
      </c>
      <c r="R373" s="217">
        <f>Q373*H373</f>
        <v>2.6617500000000001</v>
      </c>
      <c r="S373" s="217">
        <v>0</v>
      </c>
      <c r="T373" s="218">
        <f>S373*H373</f>
        <v>0</v>
      </c>
      <c r="AR373" s="219" t="s">
        <v>212</v>
      </c>
      <c r="AT373" s="219" t="s">
        <v>338</v>
      </c>
      <c r="AU373" s="219" t="s">
        <v>86</v>
      </c>
      <c r="AY373" s="18" t="s">
        <v>119</v>
      </c>
      <c r="BE373" s="220">
        <f>IF(N373="základní",J373,0)</f>
        <v>0</v>
      </c>
      <c r="BF373" s="220">
        <f>IF(N373="snížená",J373,0)</f>
        <v>0</v>
      </c>
      <c r="BG373" s="220">
        <f>IF(N373="zákl. přenesená",J373,0)</f>
        <v>0</v>
      </c>
      <c r="BH373" s="220">
        <f>IF(N373="sníž. přenesená",J373,0)</f>
        <v>0</v>
      </c>
      <c r="BI373" s="220">
        <f>IF(N373="nulová",J373,0)</f>
        <v>0</v>
      </c>
      <c r="BJ373" s="18" t="s">
        <v>84</v>
      </c>
      <c r="BK373" s="220">
        <f>ROUND(I373*H373,2)</f>
        <v>0</v>
      </c>
      <c r="BL373" s="18" t="s">
        <v>126</v>
      </c>
      <c r="BM373" s="219" t="s">
        <v>465</v>
      </c>
    </row>
    <row r="374" s="1" customFormat="1">
      <c r="B374" s="39"/>
      <c r="C374" s="40"/>
      <c r="D374" s="221" t="s">
        <v>466</v>
      </c>
      <c r="E374" s="40"/>
      <c r="F374" s="222" t="s">
        <v>467</v>
      </c>
      <c r="G374" s="40"/>
      <c r="H374" s="40"/>
      <c r="I374" s="132"/>
      <c r="J374" s="40"/>
      <c r="K374" s="40"/>
      <c r="L374" s="44"/>
      <c r="M374" s="223"/>
      <c r="N374" s="84"/>
      <c r="O374" s="84"/>
      <c r="P374" s="84"/>
      <c r="Q374" s="84"/>
      <c r="R374" s="84"/>
      <c r="S374" s="84"/>
      <c r="T374" s="85"/>
      <c r="AT374" s="18" t="s">
        <v>466</v>
      </c>
      <c r="AU374" s="18" t="s">
        <v>86</v>
      </c>
    </row>
    <row r="375" s="12" customFormat="1">
      <c r="B375" s="224"/>
      <c r="C375" s="225"/>
      <c r="D375" s="221" t="s">
        <v>130</v>
      </c>
      <c r="E375" s="226" t="s">
        <v>19</v>
      </c>
      <c r="F375" s="227" t="s">
        <v>230</v>
      </c>
      <c r="G375" s="225"/>
      <c r="H375" s="226" t="s">
        <v>19</v>
      </c>
      <c r="I375" s="228"/>
      <c r="J375" s="225"/>
      <c r="K375" s="225"/>
      <c r="L375" s="229"/>
      <c r="M375" s="230"/>
      <c r="N375" s="231"/>
      <c r="O375" s="231"/>
      <c r="P375" s="231"/>
      <c r="Q375" s="231"/>
      <c r="R375" s="231"/>
      <c r="S375" s="231"/>
      <c r="T375" s="232"/>
      <c r="AT375" s="233" t="s">
        <v>130</v>
      </c>
      <c r="AU375" s="233" t="s">
        <v>86</v>
      </c>
      <c r="AV375" s="12" t="s">
        <v>84</v>
      </c>
      <c r="AW375" s="12" t="s">
        <v>37</v>
      </c>
      <c r="AX375" s="12" t="s">
        <v>76</v>
      </c>
      <c r="AY375" s="233" t="s">
        <v>119</v>
      </c>
    </row>
    <row r="376" s="13" customFormat="1">
      <c r="B376" s="234"/>
      <c r="C376" s="235"/>
      <c r="D376" s="221" t="s">
        <v>130</v>
      </c>
      <c r="E376" s="236" t="s">
        <v>19</v>
      </c>
      <c r="F376" s="237" t="s">
        <v>384</v>
      </c>
      <c r="G376" s="235"/>
      <c r="H376" s="238">
        <v>19.5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AT376" s="244" t="s">
        <v>130</v>
      </c>
      <c r="AU376" s="244" t="s">
        <v>86</v>
      </c>
      <c r="AV376" s="13" t="s">
        <v>86</v>
      </c>
      <c r="AW376" s="13" t="s">
        <v>37</v>
      </c>
      <c r="AX376" s="13" t="s">
        <v>76</v>
      </c>
      <c r="AY376" s="244" t="s">
        <v>119</v>
      </c>
    </row>
    <row r="377" s="15" customFormat="1">
      <c r="B377" s="256"/>
      <c r="C377" s="257"/>
      <c r="D377" s="221" t="s">
        <v>130</v>
      </c>
      <c r="E377" s="258" t="s">
        <v>19</v>
      </c>
      <c r="F377" s="259" t="s">
        <v>236</v>
      </c>
      <c r="G377" s="257"/>
      <c r="H377" s="260">
        <v>19.5</v>
      </c>
      <c r="I377" s="261"/>
      <c r="J377" s="257"/>
      <c r="K377" s="257"/>
      <c r="L377" s="262"/>
      <c r="M377" s="263"/>
      <c r="N377" s="264"/>
      <c r="O377" s="264"/>
      <c r="P377" s="264"/>
      <c r="Q377" s="264"/>
      <c r="R377" s="264"/>
      <c r="S377" s="264"/>
      <c r="T377" s="265"/>
      <c r="AT377" s="266" t="s">
        <v>130</v>
      </c>
      <c r="AU377" s="266" t="s">
        <v>86</v>
      </c>
      <c r="AV377" s="15" t="s">
        <v>237</v>
      </c>
      <c r="AW377" s="15" t="s">
        <v>37</v>
      </c>
      <c r="AX377" s="15" t="s">
        <v>76</v>
      </c>
      <c r="AY377" s="266" t="s">
        <v>119</v>
      </c>
    </row>
    <row r="378" s="13" customFormat="1">
      <c r="B378" s="234"/>
      <c r="C378" s="235"/>
      <c r="D378" s="221" t="s">
        <v>130</v>
      </c>
      <c r="E378" s="236" t="s">
        <v>19</v>
      </c>
      <c r="F378" s="237" t="s">
        <v>468</v>
      </c>
      <c r="G378" s="235"/>
      <c r="H378" s="238">
        <v>20.475000000000001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AT378" s="244" t="s">
        <v>130</v>
      </c>
      <c r="AU378" s="244" t="s">
        <v>86</v>
      </c>
      <c r="AV378" s="13" t="s">
        <v>86</v>
      </c>
      <c r="AW378" s="13" t="s">
        <v>37</v>
      </c>
      <c r="AX378" s="13" t="s">
        <v>84</v>
      </c>
      <c r="AY378" s="244" t="s">
        <v>119</v>
      </c>
    </row>
    <row r="379" s="1" customFormat="1" ht="16.5" customHeight="1">
      <c r="B379" s="39"/>
      <c r="C379" s="267" t="s">
        <v>469</v>
      </c>
      <c r="D379" s="267" t="s">
        <v>338</v>
      </c>
      <c r="E379" s="268" t="s">
        <v>470</v>
      </c>
      <c r="F379" s="269" t="s">
        <v>471</v>
      </c>
      <c r="G379" s="270" t="s">
        <v>124</v>
      </c>
      <c r="H379" s="271">
        <v>298.19999999999999</v>
      </c>
      <c r="I379" s="272"/>
      <c r="J379" s="273">
        <f>ROUND(I379*H379,2)</f>
        <v>0</v>
      </c>
      <c r="K379" s="269" t="s">
        <v>125</v>
      </c>
      <c r="L379" s="274"/>
      <c r="M379" s="275" t="s">
        <v>19</v>
      </c>
      <c r="N379" s="276" t="s">
        <v>47</v>
      </c>
      <c r="O379" s="84"/>
      <c r="P379" s="217">
        <f>O379*H379</f>
        <v>0</v>
      </c>
      <c r="Q379" s="217">
        <v>0.13100000000000001</v>
      </c>
      <c r="R379" s="217">
        <f>Q379*H379</f>
        <v>39.0642</v>
      </c>
      <c r="S379" s="217">
        <v>0</v>
      </c>
      <c r="T379" s="218">
        <f>S379*H379</f>
        <v>0</v>
      </c>
      <c r="AR379" s="219" t="s">
        <v>212</v>
      </c>
      <c r="AT379" s="219" t="s">
        <v>338</v>
      </c>
      <c r="AU379" s="219" t="s">
        <v>86</v>
      </c>
      <c r="AY379" s="18" t="s">
        <v>119</v>
      </c>
      <c r="BE379" s="220">
        <f>IF(N379="základní",J379,0)</f>
        <v>0</v>
      </c>
      <c r="BF379" s="220">
        <f>IF(N379="snížená",J379,0)</f>
        <v>0</v>
      </c>
      <c r="BG379" s="220">
        <f>IF(N379="zákl. přenesená",J379,0)</f>
        <v>0</v>
      </c>
      <c r="BH379" s="220">
        <f>IF(N379="sníž. přenesená",J379,0)</f>
        <v>0</v>
      </c>
      <c r="BI379" s="220">
        <f>IF(N379="nulová",J379,0)</f>
        <v>0</v>
      </c>
      <c r="BJ379" s="18" t="s">
        <v>84</v>
      </c>
      <c r="BK379" s="220">
        <f>ROUND(I379*H379,2)</f>
        <v>0</v>
      </c>
      <c r="BL379" s="18" t="s">
        <v>126</v>
      </c>
      <c r="BM379" s="219" t="s">
        <v>472</v>
      </c>
    </row>
    <row r="380" s="12" customFormat="1">
      <c r="B380" s="224"/>
      <c r="C380" s="225"/>
      <c r="D380" s="221" t="s">
        <v>130</v>
      </c>
      <c r="E380" s="226" t="s">
        <v>19</v>
      </c>
      <c r="F380" s="227" t="s">
        <v>230</v>
      </c>
      <c r="G380" s="225"/>
      <c r="H380" s="226" t="s">
        <v>19</v>
      </c>
      <c r="I380" s="228"/>
      <c r="J380" s="225"/>
      <c r="K380" s="225"/>
      <c r="L380" s="229"/>
      <c r="M380" s="230"/>
      <c r="N380" s="231"/>
      <c r="O380" s="231"/>
      <c r="P380" s="231"/>
      <c r="Q380" s="231"/>
      <c r="R380" s="231"/>
      <c r="S380" s="231"/>
      <c r="T380" s="232"/>
      <c r="AT380" s="233" t="s">
        <v>130</v>
      </c>
      <c r="AU380" s="233" t="s">
        <v>86</v>
      </c>
      <c r="AV380" s="12" t="s">
        <v>84</v>
      </c>
      <c r="AW380" s="12" t="s">
        <v>37</v>
      </c>
      <c r="AX380" s="12" t="s">
        <v>76</v>
      </c>
      <c r="AY380" s="233" t="s">
        <v>119</v>
      </c>
    </row>
    <row r="381" s="13" customFormat="1">
      <c r="B381" s="234"/>
      <c r="C381" s="235"/>
      <c r="D381" s="221" t="s">
        <v>130</v>
      </c>
      <c r="E381" s="236" t="s">
        <v>19</v>
      </c>
      <c r="F381" s="237" t="s">
        <v>383</v>
      </c>
      <c r="G381" s="235"/>
      <c r="H381" s="238">
        <v>284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AT381" s="244" t="s">
        <v>130</v>
      </c>
      <c r="AU381" s="244" t="s">
        <v>86</v>
      </c>
      <c r="AV381" s="13" t="s">
        <v>86</v>
      </c>
      <c r="AW381" s="13" t="s">
        <v>37</v>
      </c>
      <c r="AX381" s="13" t="s">
        <v>76</v>
      </c>
      <c r="AY381" s="244" t="s">
        <v>119</v>
      </c>
    </row>
    <row r="382" s="15" customFormat="1">
      <c r="B382" s="256"/>
      <c r="C382" s="257"/>
      <c r="D382" s="221" t="s">
        <v>130</v>
      </c>
      <c r="E382" s="258" t="s">
        <v>19</v>
      </c>
      <c r="F382" s="259" t="s">
        <v>236</v>
      </c>
      <c r="G382" s="257"/>
      <c r="H382" s="260">
        <v>284</v>
      </c>
      <c r="I382" s="261"/>
      <c r="J382" s="257"/>
      <c r="K382" s="257"/>
      <c r="L382" s="262"/>
      <c r="M382" s="263"/>
      <c r="N382" s="264"/>
      <c r="O382" s="264"/>
      <c r="P382" s="264"/>
      <c r="Q382" s="264"/>
      <c r="R382" s="264"/>
      <c r="S382" s="264"/>
      <c r="T382" s="265"/>
      <c r="AT382" s="266" t="s">
        <v>130</v>
      </c>
      <c r="AU382" s="266" t="s">
        <v>86</v>
      </c>
      <c r="AV382" s="15" t="s">
        <v>237</v>
      </c>
      <c r="AW382" s="15" t="s">
        <v>37</v>
      </c>
      <c r="AX382" s="15" t="s">
        <v>76</v>
      </c>
      <c r="AY382" s="266" t="s">
        <v>119</v>
      </c>
    </row>
    <row r="383" s="13" customFormat="1">
      <c r="B383" s="234"/>
      <c r="C383" s="235"/>
      <c r="D383" s="221" t="s">
        <v>130</v>
      </c>
      <c r="E383" s="236" t="s">
        <v>19</v>
      </c>
      <c r="F383" s="237" t="s">
        <v>473</v>
      </c>
      <c r="G383" s="235"/>
      <c r="H383" s="238">
        <v>298.19999999999999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AT383" s="244" t="s">
        <v>130</v>
      </c>
      <c r="AU383" s="244" t="s">
        <v>86</v>
      </c>
      <c r="AV383" s="13" t="s">
        <v>86</v>
      </c>
      <c r="AW383" s="13" t="s">
        <v>37</v>
      </c>
      <c r="AX383" s="13" t="s">
        <v>84</v>
      </c>
      <c r="AY383" s="244" t="s">
        <v>119</v>
      </c>
    </row>
    <row r="384" s="1" customFormat="1" ht="16.5" customHeight="1">
      <c r="B384" s="39"/>
      <c r="C384" s="267" t="s">
        <v>474</v>
      </c>
      <c r="D384" s="267" t="s">
        <v>338</v>
      </c>
      <c r="E384" s="268" t="s">
        <v>475</v>
      </c>
      <c r="F384" s="269" t="s">
        <v>476</v>
      </c>
      <c r="G384" s="270" t="s">
        <v>124</v>
      </c>
      <c r="H384" s="271">
        <v>17.850000000000001</v>
      </c>
      <c r="I384" s="272"/>
      <c r="J384" s="273">
        <f>ROUND(I384*H384,2)</f>
        <v>0</v>
      </c>
      <c r="K384" s="269" t="s">
        <v>125</v>
      </c>
      <c r="L384" s="274"/>
      <c r="M384" s="275" t="s">
        <v>19</v>
      </c>
      <c r="N384" s="276" t="s">
        <v>47</v>
      </c>
      <c r="O384" s="84"/>
      <c r="P384" s="217">
        <f>O384*H384</f>
        <v>0</v>
      </c>
      <c r="Q384" s="217">
        <v>0.13100000000000001</v>
      </c>
      <c r="R384" s="217">
        <f>Q384*H384</f>
        <v>2.3383500000000002</v>
      </c>
      <c r="S384" s="217">
        <v>0</v>
      </c>
      <c r="T384" s="218">
        <f>S384*H384</f>
        <v>0</v>
      </c>
      <c r="AR384" s="219" t="s">
        <v>212</v>
      </c>
      <c r="AT384" s="219" t="s">
        <v>338</v>
      </c>
      <c r="AU384" s="219" t="s">
        <v>86</v>
      </c>
      <c r="AY384" s="18" t="s">
        <v>119</v>
      </c>
      <c r="BE384" s="220">
        <f>IF(N384="základní",J384,0)</f>
        <v>0</v>
      </c>
      <c r="BF384" s="220">
        <f>IF(N384="snížená",J384,0)</f>
        <v>0</v>
      </c>
      <c r="BG384" s="220">
        <f>IF(N384="zákl. přenesená",J384,0)</f>
        <v>0</v>
      </c>
      <c r="BH384" s="220">
        <f>IF(N384="sníž. přenesená",J384,0)</f>
        <v>0</v>
      </c>
      <c r="BI384" s="220">
        <f>IF(N384="nulová",J384,0)</f>
        <v>0</v>
      </c>
      <c r="BJ384" s="18" t="s">
        <v>84</v>
      </c>
      <c r="BK384" s="220">
        <f>ROUND(I384*H384,2)</f>
        <v>0</v>
      </c>
      <c r="BL384" s="18" t="s">
        <v>126</v>
      </c>
      <c r="BM384" s="219" t="s">
        <v>477</v>
      </c>
    </row>
    <row r="385" s="12" customFormat="1">
      <c r="B385" s="224"/>
      <c r="C385" s="225"/>
      <c r="D385" s="221" t="s">
        <v>130</v>
      </c>
      <c r="E385" s="226" t="s">
        <v>19</v>
      </c>
      <c r="F385" s="227" t="s">
        <v>230</v>
      </c>
      <c r="G385" s="225"/>
      <c r="H385" s="226" t="s">
        <v>19</v>
      </c>
      <c r="I385" s="228"/>
      <c r="J385" s="225"/>
      <c r="K385" s="225"/>
      <c r="L385" s="229"/>
      <c r="M385" s="230"/>
      <c r="N385" s="231"/>
      <c r="O385" s="231"/>
      <c r="P385" s="231"/>
      <c r="Q385" s="231"/>
      <c r="R385" s="231"/>
      <c r="S385" s="231"/>
      <c r="T385" s="232"/>
      <c r="AT385" s="233" t="s">
        <v>130</v>
      </c>
      <c r="AU385" s="233" t="s">
        <v>86</v>
      </c>
      <c r="AV385" s="12" t="s">
        <v>84</v>
      </c>
      <c r="AW385" s="12" t="s">
        <v>37</v>
      </c>
      <c r="AX385" s="12" t="s">
        <v>76</v>
      </c>
      <c r="AY385" s="233" t="s">
        <v>119</v>
      </c>
    </row>
    <row r="386" s="13" customFormat="1">
      <c r="B386" s="234"/>
      <c r="C386" s="235"/>
      <c r="D386" s="221" t="s">
        <v>130</v>
      </c>
      <c r="E386" s="236" t="s">
        <v>19</v>
      </c>
      <c r="F386" s="237" t="s">
        <v>478</v>
      </c>
      <c r="G386" s="235"/>
      <c r="H386" s="238">
        <v>17.850000000000001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AT386" s="244" t="s">
        <v>130</v>
      </c>
      <c r="AU386" s="244" t="s">
        <v>86</v>
      </c>
      <c r="AV386" s="13" t="s">
        <v>86</v>
      </c>
      <c r="AW386" s="13" t="s">
        <v>37</v>
      </c>
      <c r="AX386" s="13" t="s">
        <v>84</v>
      </c>
      <c r="AY386" s="244" t="s">
        <v>119</v>
      </c>
    </row>
    <row r="387" s="1" customFormat="1" ht="36" customHeight="1">
      <c r="B387" s="39"/>
      <c r="C387" s="208" t="s">
        <v>479</v>
      </c>
      <c r="D387" s="208" t="s">
        <v>121</v>
      </c>
      <c r="E387" s="209" t="s">
        <v>480</v>
      </c>
      <c r="F387" s="210" t="s">
        <v>481</v>
      </c>
      <c r="G387" s="211" t="s">
        <v>124</v>
      </c>
      <c r="H387" s="212">
        <v>196.80000000000001</v>
      </c>
      <c r="I387" s="213"/>
      <c r="J387" s="214">
        <f>ROUND(I387*H387,2)</f>
        <v>0</v>
      </c>
      <c r="K387" s="210" t="s">
        <v>125</v>
      </c>
      <c r="L387" s="44"/>
      <c r="M387" s="215" t="s">
        <v>19</v>
      </c>
      <c r="N387" s="216" t="s">
        <v>47</v>
      </c>
      <c r="O387" s="84"/>
      <c r="P387" s="217">
        <f>O387*H387</f>
        <v>0</v>
      </c>
      <c r="Q387" s="217">
        <v>0.10362</v>
      </c>
      <c r="R387" s="217">
        <f>Q387*H387</f>
        <v>20.392416000000001</v>
      </c>
      <c r="S387" s="217">
        <v>0</v>
      </c>
      <c r="T387" s="218">
        <f>S387*H387</f>
        <v>0</v>
      </c>
      <c r="AR387" s="219" t="s">
        <v>126</v>
      </c>
      <c r="AT387" s="219" t="s">
        <v>121</v>
      </c>
      <c r="AU387" s="219" t="s">
        <v>86</v>
      </c>
      <c r="AY387" s="18" t="s">
        <v>119</v>
      </c>
      <c r="BE387" s="220">
        <f>IF(N387="základní",J387,0)</f>
        <v>0</v>
      </c>
      <c r="BF387" s="220">
        <f>IF(N387="snížená",J387,0)</f>
        <v>0</v>
      </c>
      <c r="BG387" s="220">
        <f>IF(N387="zákl. přenesená",J387,0)</f>
        <v>0</v>
      </c>
      <c r="BH387" s="220">
        <f>IF(N387="sníž. přenesená",J387,0)</f>
        <v>0</v>
      </c>
      <c r="BI387" s="220">
        <f>IF(N387="nulová",J387,0)</f>
        <v>0</v>
      </c>
      <c r="BJ387" s="18" t="s">
        <v>84</v>
      </c>
      <c r="BK387" s="220">
        <f>ROUND(I387*H387,2)</f>
        <v>0</v>
      </c>
      <c r="BL387" s="18" t="s">
        <v>126</v>
      </c>
      <c r="BM387" s="219" t="s">
        <v>482</v>
      </c>
    </row>
    <row r="388" s="1" customFormat="1">
      <c r="B388" s="39"/>
      <c r="C388" s="40"/>
      <c r="D388" s="221" t="s">
        <v>128</v>
      </c>
      <c r="E388" s="40"/>
      <c r="F388" s="222" t="s">
        <v>483</v>
      </c>
      <c r="G388" s="40"/>
      <c r="H388" s="40"/>
      <c r="I388" s="132"/>
      <c r="J388" s="40"/>
      <c r="K388" s="40"/>
      <c r="L388" s="44"/>
      <c r="M388" s="223"/>
      <c r="N388" s="84"/>
      <c r="O388" s="84"/>
      <c r="P388" s="84"/>
      <c r="Q388" s="84"/>
      <c r="R388" s="84"/>
      <c r="S388" s="84"/>
      <c r="T388" s="85"/>
      <c r="AT388" s="18" t="s">
        <v>128</v>
      </c>
      <c r="AU388" s="18" t="s">
        <v>86</v>
      </c>
    </row>
    <row r="389" s="12" customFormat="1">
      <c r="B389" s="224"/>
      <c r="C389" s="225"/>
      <c r="D389" s="221" t="s">
        <v>130</v>
      </c>
      <c r="E389" s="226" t="s">
        <v>19</v>
      </c>
      <c r="F389" s="227" t="s">
        <v>230</v>
      </c>
      <c r="G389" s="225"/>
      <c r="H389" s="226" t="s">
        <v>19</v>
      </c>
      <c r="I389" s="228"/>
      <c r="J389" s="225"/>
      <c r="K389" s="225"/>
      <c r="L389" s="229"/>
      <c r="M389" s="230"/>
      <c r="N389" s="231"/>
      <c r="O389" s="231"/>
      <c r="P389" s="231"/>
      <c r="Q389" s="231"/>
      <c r="R389" s="231"/>
      <c r="S389" s="231"/>
      <c r="T389" s="232"/>
      <c r="AT389" s="233" t="s">
        <v>130</v>
      </c>
      <c r="AU389" s="233" t="s">
        <v>86</v>
      </c>
      <c r="AV389" s="12" t="s">
        <v>84</v>
      </c>
      <c r="AW389" s="12" t="s">
        <v>37</v>
      </c>
      <c r="AX389" s="12" t="s">
        <v>76</v>
      </c>
      <c r="AY389" s="233" t="s">
        <v>119</v>
      </c>
    </row>
    <row r="390" s="13" customFormat="1">
      <c r="B390" s="234"/>
      <c r="C390" s="235"/>
      <c r="D390" s="221" t="s">
        <v>130</v>
      </c>
      <c r="E390" s="236" t="s">
        <v>19</v>
      </c>
      <c r="F390" s="237" t="s">
        <v>386</v>
      </c>
      <c r="G390" s="235"/>
      <c r="H390" s="238">
        <v>25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AT390" s="244" t="s">
        <v>130</v>
      </c>
      <c r="AU390" s="244" t="s">
        <v>86</v>
      </c>
      <c r="AV390" s="13" t="s">
        <v>86</v>
      </c>
      <c r="AW390" s="13" t="s">
        <v>37</v>
      </c>
      <c r="AX390" s="13" t="s">
        <v>76</v>
      </c>
      <c r="AY390" s="244" t="s">
        <v>119</v>
      </c>
    </row>
    <row r="391" s="13" customFormat="1">
      <c r="B391" s="234"/>
      <c r="C391" s="235"/>
      <c r="D391" s="221" t="s">
        <v>130</v>
      </c>
      <c r="E391" s="236" t="s">
        <v>19</v>
      </c>
      <c r="F391" s="237" t="s">
        <v>484</v>
      </c>
      <c r="G391" s="235"/>
      <c r="H391" s="238">
        <v>3.7999999999999998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AT391" s="244" t="s">
        <v>130</v>
      </c>
      <c r="AU391" s="244" t="s">
        <v>86</v>
      </c>
      <c r="AV391" s="13" t="s">
        <v>86</v>
      </c>
      <c r="AW391" s="13" t="s">
        <v>37</v>
      </c>
      <c r="AX391" s="13" t="s">
        <v>76</v>
      </c>
      <c r="AY391" s="244" t="s">
        <v>119</v>
      </c>
    </row>
    <row r="392" s="13" customFormat="1">
      <c r="B392" s="234"/>
      <c r="C392" s="235"/>
      <c r="D392" s="221" t="s">
        <v>130</v>
      </c>
      <c r="E392" s="236" t="s">
        <v>19</v>
      </c>
      <c r="F392" s="237" t="s">
        <v>387</v>
      </c>
      <c r="G392" s="235"/>
      <c r="H392" s="238">
        <v>159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AT392" s="244" t="s">
        <v>130</v>
      </c>
      <c r="AU392" s="244" t="s">
        <v>86</v>
      </c>
      <c r="AV392" s="13" t="s">
        <v>86</v>
      </c>
      <c r="AW392" s="13" t="s">
        <v>37</v>
      </c>
      <c r="AX392" s="13" t="s">
        <v>76</v>
      </c>
      <c r="AY392" s="244" t="s">
        <v>119</v>
      </c>
    </row>
    <row r="393" s="13" customFormat="1">
      <c r="B393" s="234"/>
      <c r="C393" s="235"/>
      <c r="D393" s="221" t="s">
        <v>130</v>
      </c>
      <c r="E393" s="236" t="s">
        <v>19</v>
      </c>
      <c r="F393" s="237" t="s">
        <v>485</v>
      </c>
      <c r="G393" s="235"/>
      <c r="H393" s="238">
        <v>9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AT393" s="244" t="s">
        <v>130</v>
      </c>
      <c r="AU393" s="244" t="s">
        <v>86</v>
      </c>
      <c r="AV393" s="13" t="s">
        <v>86</v>
      </c>
      <c r="AW393" s="13" t="s">
        <v>37</v>
      </c>
      <c r="AX393" s="13" t="s">
        <v>76</v>
      </c>
      <c r="AY393" s="244" t="s">
        <v>119</v>
      </c>
    </row>
    <row r="394" s="14" customFormat="1">
      <c r="B394" s="245"/>
      <c r="C394" s="246"/>
      <c r="D394" s="221" t="s">
        <v>130</v>
      </c>
      <c r="E394" s="247" t="s">
        <v>19</v>
      </c>
      <c r="F394" s="248" t="s">
        <v>142</v>
      </c>
      <c r="G394" s="246"/>
      <c r="H394" s="249">
        <v>196.80000000000001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AT394" s="255" t="s">
        <v>130</v>
      </c>
      <c r="AU394" s="255" t="s">
        <v>86</v>
      </c>
      <c r="AV394" s="14" t="s">
        <v>126</v>
      </c>
      <c r="AW394" s="14" t="s">
        <v>37</v>
      </c>
      <c r="AX394" s="14" t="s">
        <v>84</v>
      </c>
      <c r="AY394" s="255" t="s">
        <v>119</v>
      </c>
    </row>
    <row r="395" s="1" customFormat="1" ht="16.5" customHeight="1">
      <c r="B395" s="39"/>
      <c r="C395" s="267" t="s">
        <v>486</v>
      </c>
      <c r="D395" s="267" t="s">
        <v>338</v>
      </c>
      <c r="E395" s="268" t="s">
        <v>487</v>
      </c>
      <c r="F395" s="269" t="s">
        <v>488</v>
      </c>
      <c r="G395" s="270" t="s">
        <v>124</v>
      </c>
      <c r="H395" s="271">
        <v>35.700000000000003</v>
      </c>
      <c r="I395" s="272"/>
      <c r="J395" s="273">
        <f>ROUND(I395*H395,2)</f>
        <v>0</v>
      </c>
      <c r="K395" s="269" t="s">
        <v>363</v>
      </c>
      <c r="L395" s="274"/>
      <c r="M395" s="275" t="s">
        <v>19</v>
      </c>
      <c r="N395" s="276" t="s">
        <v>47</v>
      </c>
      <c r="O395" s="84"/>
      <c r="P395" s="217">
        <f>O395*H395</f>
        <v>0</v>
      </c>
      <c r="Q395" s="217">
        <v>0.17999999999999999</v>
      </c>
      <c r="R395" s="217">
        <f>Q395*H395</f>
        <v>6.4260000000000002</v>
      </c>
      <c r="S395" s="217">
        <v>0</v>
      </c>
      <c r="T395" s="218">
        <f>S395*H395</f>
        <v>0</v>
      </c>
      <c r="AR395" s="219" t="s">
        <v>212</v>
      </c>
      <c r="AT395" s="219" t="s">
        <v>338</v>
      </c>
      <c r="AU395" s="219" t="s">
        <v>86</v>
      </c>
      <c r="AY395" s="18" t="s">
        <v>119</v>
      </c>
      <c r="BE395" s="220">
        <f>IF(N395="základní",J395,0)</f>
        <v>0</v>
      </c>
      <c r="BF395" s="220">
        <f>IF(N395="snížená",J395,0)</f>
        <v>0</v>
      </c>
      <c r="BG395" s="220">
        <f>IF(N395="zákl. přenesená",J395,0)</f>
        <v>0</v>
      </c>
      <c r="BH395" s="220">
        <f>IF(N395="sníž. přenesená",J395,0)</f>
        <v>0</v>
      </c>
      <c r="BI395" s="220">
        <f>IF(N395="nulová",J395,0)</f>
        <v>0</v>
      </c>
      <c r="BJ395" s="18" t="s">
        <v>84</v>
      </c>
      <c r="BK395" s="220">
        <f>ROUND(I395*H395,2)</f>
        <v>0</v>
      </c>
      <c r="BL395" s="18" t="s">
        <v>126</v>
      </c>
      <c r="BM395" s="219" t="s">
        <v>489</v>
      </c>
    </row>
    <row r="396" s="12" customFormat="1">
      <c r="B396" s="224"/>
      <c r="C396" s="225"/>
      <c r="D396" s="221" t="s">
        <v>130</v>
      </c>
      <c r="E396" s="226" t="s">
        <v>19</v>
      </c>
      <c r="F396" s="227" t="s">
        <v>230</v>
      </c>
      <c r="G396" s="225"/>
      <c r="H396" s="226" t="s">
        <v>19</v>
      </c>
      <c r="I396" s="228"/>
      <c r="J396" s="225"/>
      <c r="K396" s="225"/>
      <c r="L396" s="229"/>
      <c r="M396" s="230"/>
      <c r="N396" s="231"/>
      <c r="O396" s="231"/>
      <c r="P396" s="231"/>
      <c r="Q396" s="231"/>
      <c r="R396" s="231"/>
      <c r="S396" s="231"/>
      <c r="T396" s="232"/>
      <c r="AT396" s="233" t="s">
        <v>130</v>
      </c>
      <c r="AU396" s="233" t="s">
        <v>86</v>
      </c>
      <c r="AV396" s="12" t="s">
        <v>84</v>
      </c>
      <c r="AW396" s="12" t="s">
        <v>37</v>
      </c>
      <c r="AX396" s="12" t="s">
        <v>76</v>
      </c>
      <c r="AY396" s="233" t="s">
        <v>119</v>
      </c>
    </row>
    <row r="397" s="13" customFormat="1">
      <c r="B397" s="234"/>
      <c r="C397" s="235"/>
      <c r="D397" s="221" t="s">
        <v>130</v>
      </c>
      <c r="E397" s="236" t="s">
        <v>19</v>
      </c>
      <c r="F397" s="237" t="s">
        <v>386</v>
      </c>
      <c r="G397" s="235"/>
      <c r="H397" s="238">
        <v>25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AT397" s="244" t="s">
        <v>130</v>
      </c>
      <c r="AU397" s="244" t="s">
        <v>86</v>
      </c>
      <c r="AV397" s="13" t="s">
        <v>86</v>
      </c>
      <c r="AW397" s="13" t="s">
        <v>37</v>
      </c>
      <c r="AX397" s="13" t="s">
        <v>76</v>
      </c>
      <c r="AY397" s="244" t="s">
        <v>119</v>
      </c>
    </row>
    <row r="398" s="13" customFormat="1">
      <c r="B398" s="234"/>
      <c r="C398" s="235"/>
      <c r="D398" s="221" t="s">
        <v>130</v>
      </c>
      <c r="E398" s="236" t="s">
        <v>19</v>
      </c>
      <c r="F398" s="237" t="s">
        <v>485</v>
      </c>
      <c r="G398" s="235"/>
      <c r="H398" s="238">
        <v>9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AT398" s="244" t="s">
        <v>130</v>
      </c>
      <c r="AU398" s="244" t="s">
        <v>86</v>
      </c>
      <c r="AV398" s="13" t="s">
        <v>86</v>
      </c>
      <c r="AW398" s="13" t="s">
        <v>37</v>
      </c>
      <c r="AX398" s="13" t="s">
        <v>76</v>
      </c>
      <c r="AY398" s="244" t="s">
        <v>119</v>
      </c>
    </row>
    <row r="399" s="15" customFormat="1">
      <c r="B399" s="256"/>
      <c r="C399" s="257"/>
      <c r="D399" s="221" t="s">
        <v>130</v>
      </c>
      <c r="E399" s="258" t="s">
        <v>19</v>
      </c>
      <c r="F399" s="259" t="s">
        <v>236</v>
      </c>
      <c r="G399" s="257"/>
      <c r="H399" s="260">
        <v>34</v>
      </c>
      <c r="I399" s="261"/>
      <c r="J399" s="257"/>
      <c r="K399" s="257"/>
      <c r="L399" s="262"/>
      <c r="M399" s="263"/>
      <c r="N399" s="264"/>
      <c r="O399" s="264"/>
      <c r="P399" s="264"/>
      <c r="Q399" s="264"/>
      <c r="R399" s="264"/>
      <c r="S399" s="264"/>
      <c r="T399" s="265"/>
      <c r="AT399" s="266" t="s">
        <v>130</v>
      </c>
      <c r="AU399" s="266" t="s">
        <v>86</v>
      </c>
      <c r="AV399" s="15" t="s">
        <v>237</v>
      </c>
      <c r="AW399" s="15" t="s">
        <v>37</v>
      </c>
      <c r="AX399" s="15" t="s">
        <v>76</v>
      </c>
      <c r="AY399" s="266" t="s">
        <v>119</v>
      </c>
    </row>
    <row r="400" s="13" customFormat="1">
      <c r="B400" s="234"/>
      <c r="C400" s="235"/>
      <c r="D400" s="221" t="s">
        <v>130</v>
      </c>
      <c r="E400" s="236" t="s">
        <v>19</v>
      </c>
      <c r="F400" s="237" t="s">
        <v>490</v>
      </c>
      <c r="G400" s="235"/>
      <c r="H400" s="238">
        <v>35.700000000000003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AT400" s="244" t="s">
        <v>130</v>
      </c>
      <c r="AU400" s="244" t="s">
        <v>86</v>
      </c>
      <c r="AV400" s="13" t="s">
        <v>86</v>
      </c>
      <c r="AW400" s="13" t="s">
        <v>37</v>
      </c>
      <c r="AX400" s="13" t="s">
        <v>84</v>
      </c>
      <c r="AY400" s="244" t="s">
        <v>119</v>
      </c>
    </row>
    <row r="401" s="1" customFormat="1" ht="16.5" customHeight="1">
      <c r="B401" s="39"/>
      <c r="C401" s="267" t="s">
        <v>491</v>
      </c>
      <c r="D401" s="267" t="s">
        <v>338</v>
      </c>
      <c r="E401" s="268" t="s">
        <v>492</v>
      </c>
      <c r="F401" s="269" t="s">
        <v>493</v>
      </c>
      <c r="G401" s="270" t="s">
        <v>124</v>
      </c>
      <c r="H401" s="271">
        <v>166.94999999999999</v>
      </c>
      <c r="I401" s="272"/>
      <c r="J401" s="273">
        <f>ROUND(I401*H401,2)</f>
        <v>0</v>
      </c>
      <c r="K401" s="269" t="s">
        <v>125</v>
      </c>
      <c r="L401" s="274"/>
      <c r="M401" s="275" t="s">
        <v>19</v>
      </c>
      <c r="N401" s="276" t="s">
        <v>47</v>
      </c>
      <c r="O401" s="84"/>
      <c r="P401" s="217">
        <f>O401*H401</f>
        <v>0</v>
      </c>
      <c r="Q401" s="217">
        <v>0.17599999999999999</v>
      </c>
      <c r="R401" s="217">
        <f>Q401*H401</f>
        <v>29.383199999999995</v>
      </c>
      <c r="S401" s="217">
        <v>0</v>
      </c>
      <c r="T401" s="218">
        <f>S401*H401</f>
        <v>0</v>
      </c>
      <c r="AR401" s="219" t="s">
        <v>212</v>
      </c>
      <c r="AT401" s="219" t="s">
        <v>338</v>
      </c>
      <c r="AU401" s="219" t="s">
        <v>86</v>
      </c>
      <c r="AY401" s="18" t="s">
        <v>119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18" t="s">
        <v>84</v>
      </c>
      <c r="BK401" s="220">
        <f>ROUND(I401*H401,2)</f>
        <v>0</v>
      </c>
      <c r="BL401" s="18" t="s">
        <v>126</v>
      </c>
      <c r="BM401" s="219" t="s">
        <v>494</v>
      </c>
    </row>
    <row r="402" s="12" customFormat="1">
      <c r="B402" s="224"/>
      <c r="C402" s="225"/>
      <c r="D402" s="221" t="s">
        <v>130</v>
      </c>
      <c r="E402" s="226" t="s">
        <v>19</v>
      </c>
      <c r="F402" s="227" t="s">
        <v>230</v>
      </c>
      <c r="G402" s="225"/>
      <c r="H402" s="226" t="s">
        <v>19</v>
      </c>
      <c r="I402" s="228"/>
      <c r="J402" s="225"/>
      <c r="K402" s="225"/>
      <c r="L402" s="229"/>
      <c r="M402" s="230"/>
      <c r="N402" s="231"/>
      <c r="O402" s="231"/>
      <c r="P402" s="231"/>
      <c r="Q402" s="231"/>
      <c r="R402" s="231"/>
      <c r="S402" s="231"/>
      <c r="T402" s="232"/>
      <c r="AT402" s="233" t="s">
        <v>130</v>
      </c>
      <c r="AU402" s="233" t="s">
        <v>86</v>
      </c>
      <c r="AV402" s="12" t="s">
        <v>84</v>
      </c>
      <c r="AW402" s="12" t="s">
        <v>37</v>
      </c>
      <c r="AX402" s="12" t="s">
        <v>76</v>
      </c>
      <c r="AY402" s="233" t="s">
        <v>119</v>
      </c>
    </row>
    <row r="403" s="13" customFormat="1">
      <c r="B403" s="234"/>
      <c r="C403" s="235"/>
      <c r="D403" s="221" t="s">
        <v>130</v>
      </c>
      <c r="E403" s="236" t="s">
        <v>19</v>
      </c>
      <c r="F403" s="237" t="s">
        <v>495</v>
      </c>
      <c r="G403" s="235"/>
      <c r="H403" s="238">
        <v>166.94999999999999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AT403" s="244" t="s">
        <v>130</v>
      </c>
      <c r="AU403" s="244" t="s">
        <v>86</v>
      </c>
      <c r="AV403" s="13" t="s">
        <v>86</v>
      </c>
      <c r="AW403" s="13" t="s">
        <v>37</v>
      </c>
      <c r="AX403" s="13" t="s">
        <v>84</v>
      </c>
      <c r="AY403" s="244" t="s">
        <v>119</v>
      </c>
    </row>
    <row r="404" s="1" customFormat="1" ht="16.5" customHeight="1">
      <c r="B404" s="39"/>
      <c r="C404" s="267" t="s">
        <v>496</v>
      </c>
      <c r="D404" s="267" t="s">
        <v>338</v>
      </c>
      <c r="E404" s="268" t="s">
        <v>497</v>
      </c>
      <c r="F404" s="269" t="s">
        <v>498</v>
      </c>
      <c r="G404" s="270" t="s">
        <v>124</v>
      </c>
      <c r="H404" s="271">
        <v>3.9900000000000002</v>
      </c>
      <c r="I404" s="272"/>
      <c r="J404" s="273">
        <f>ROUND(I404*H404,2)</f>
        <v>0</v>
      </c>
      <c r="K404" s="269" t="s">
        <v>19</v>
      </c>
      <c r="L404" s="274"/>
      <c r="M404" s="275" t="s">
        <v>19</v>
      </c>
      <c r="N404" s="276" t="s">
        <v>47</v>
      </c>
      <c r="O404" s="84"/>
      <c r="P404" s="217">
        <f>O404*H404</f>
        <v>0</v>
      </c>
      <c r="Q404" s="217">
        <v>0.17000000000000001</v>
      </c>
      <c r="R404" s="217">
        <f>Q404*H404</f>
        <v>0.67830000000000013</v>
      </c>
      <c r="S404" s="217">
        <v>0</v>
      </c>
      <c r="T404" s="218">
        <f>S404*H404</f>
        <v>0</v>
      </c>
      <c r="AR404" s="219" t="s">
        <v>212</v>
      </c>
      <c r="AT404" s="219" t="s">
        <v>338</v>
      </c>
      <c r="AU404" s="219" t="s">
        <v>86</v>
      </c>
      <c r="AY404" s="18" t="s">
        <v>119</v>
      </c>
      <c r="BE404" s="220">
        <f>IF(N404="základní",J404,0)</f>
        <v>0</v>
      </c>
      <c r="BF404" s="220">
        <f>IF(N404="snížená",J404,0)</f>
        <v>0</v>
      </c>
      <c r="BG404" s="220">
        <f>IF(N404="zákl. přenesená",J404,0)</f>
        <v>0</v>
      </c>
      <c r="BH404" s="220">
        <f>IF(N404="sníž. přenesená",J404,0)</f>
        <v>0</v>
      </c>
      <c r="BI404" s="220">
        <f>IF(N404="nulová",J404,0)</f>
        <v>0</v>
      </c>
      <c r="BJ404" s="18" t="s">
        <v>84</v>
      </c>
      <c r="BK404" s="220">
        <f>ROUND(I404*H404,2)</f>
        <v>0</v>
      </c>
      <c r="BL404" s="18" t="s">
        <v>126</v>
      </c>
      <c r="BM404" s="219" t="s">
        <v>499</v>
      </c>
    </row>
    <row r="405" s="12" customFormat="1">
      <c r="B405" s="224"/>
      <c r="C405" s="225"/>
      <c r="D405" s="221" t="s">
        <v>130</v>
      </c>
      <c r="E405" s="226" t="s">
        <v>19</v>
      </c>
      <c r="F405" s="227" t="s">
        <v>230</v>
      </c>
      <c r="G405" s="225"/>
      <c r="H405" s="226" t="s">
        <v>19</v>
      </c>
      <c r="I405" s="228"/>
      <c r="J405" s="225"/>
      <c r="K405" s="225"/>
      <c r="L405" s="229"/>
      <c r="M405" s="230"/>
      <c r="N405" s="231"/>
      <c r="O405" s="231"/>
      <c r="P405" s="231"/>
      <c r="Q405" s="231"/>
      <c r="R405" s="231"/>
      <c r="S405" s="231"/>
      <c r="T405" s="232"/>
      <c r="AT405" s="233" t="s">
        <v>130</v>
      </c>
      <c r="AU405" s="233" t="s">
        <v>86</v>
      </c>
      <c r="AV405" s="12" t="s">
        <v>84</v>
      </c>
      <c r="AW405" s="12" t="s">
        <v>37</v>
      </c>
      <c r="AX405" s="12" t="s">
        <v>76</v>
      </c>
      <c r="AY405" s="233" t="s">
        <v>119</v>
      </c>
    </row>
    <row r="406" s="13" customFormat="1">
      <c r="B406" s="234"/>
      <c r="C406" s="235"/>
      <c r="D406" s="221" t="s">
        <v>130</v>
      </c>
      <c r="E406" s="236" t="s">
        <v>19</v>
      </c>
      <c r="F406" s="237" t="s">
        <v>500</v>
      </c>
      <c r="G406" s="235"/>
      <c r="H406" s="238">
        <v>3.9900000000000002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AT406" s="244" t="s">
        <v>130</v>
      </c>
      <c r="AU406" s="244" t="s">
        <v>86</v>
      </c>
      <c r="AV406" s="13" t="s">
        <v>86</v>
      </c>
      <c r="AW406" s="13" t="s">
        <v>37</v>
      </c>
      <c r="AX406" s="13" t="s">
        <v>84</v>
      </c>
      <c r="AY406" s="244" t="s">
        <v>119</v>
      </c>
    </row>
    <row r="407" s="1" customFormat="1" ht="36" customHeight="1">
      <c r="B407" s="39"/>
      <c r="C407" s="208" t="s">
        <v>501</v>
      </c>
      <c r="D407" s="208" t="s">
        <v>121</v>
      </c>
      <c r="E407" s="209" t="s">
        <v>502</v>
      </c>
      <c r="F407" s="210" t="s">
        <v>503</v>
      </c>
      <c r="G407" s="211" t="s">
        <v>124</v>
      </c>
      <c r="H407" s="212">
        <v>228</v>
      </c>
      <c r="I407" s="213"/>
      <c r="J407" s="214">
        <f>ROUND(I407*H407,2)</f>
        <v>0</v>
      </c>
      <c r="K407" s="210" t="s">
        <v>125</v>
      </c>
      <c r="L407" s="44"/>
      <c r="M407" s="215" t="s">
        <v>19</v>
      </c>
      <c r="N407" s="216" t="s">
        <v>47</v>
      </c>
      <c r="O407" s="84"/>
      <c r="P407" s="217">
        <f>O407*H407</f>
        <v>0</v>
      </c>
      <c r="Q407" s="217">
        <v>0.098000000000000004</v>
      </c>
      <c r="R407" s="217">
        <f>Q407*H407</f>
        <v>22.344000000000001</v>
      </c>
      <c r="S407" s="217">
        <v>0</v>
      </c>
      <c r="T407" s="218">
        <f>S407*H407</f>
        <v>0</v>
      </c>
      <c r="AR407" s="219" t="s">
        <v>126</v>
      </c>
      <c r="AT407" s="219" t="s">
        <v>121</v>
      </c>
      <c r="AU407" s="219" t="s">
        <v>86</v>
      </c>
      <c r="AY407" s="18" t="s">
        <v>119</v>
      </c>
      <c r="BE407" s="220">
        <f>IF(N407="základní",J407,0)</f>
        <v>0</v>
      </c>
      <c r="BF407" s="220">
        <f>IF(N407="snížená",J407,0)</f>
        <v>0</v>
      </c>
      <c r="BG407" s="220">
        <f>IF(N407="zákl. přenesená",J407,0)</f>
        <v>0</v>
      </c>
      <c r="BH407" s="220">
        <f>IF(N407="sníž. přenesená",J407,0)</f>
        <v>0</v>
      </c>
      <c r="BI407" s="220">
        <f>IF(N407="nulová",J407,0)</f>
        <v>0</v>
      </c>
      <c r="BJ407" s="18" t="s">
        <v>84</v>
      </c>
      <c r="BK407" s="220">
        <f>ROUND(I407*H407,2)</f>
        <v>0</v>
      </c>
      <c r="BL407" s="18" t="s">
        <v>126</v>
      </c>
      <c r="BM407" s="219" t="s">
        <v>504</v>
      </c>
    </row>
    <row r="408" s="1" customFormat="1">
      <c r="B408" s="39"/>
      <c r="C408" s="40"/>
      <c r="D408" s="221" t="s">
        <v>128</v>
      </c>
      <c r="E408" s="40"/>
      <c r="F408" s="222" t="s">
        <v>505</v>
      </c>
      <c r="G408" s="40"/>
      <c r="H408" s="40"/>
      <c r="I408" s="132"/>
      <c r="J408" s="40"/>
      <c r="K408" s="40"/>
      <c r="L408" s="44"/>
      <c r="M408" s="223"/>
      <c r="N408" s="84"/>
      <c r="O408" s="84"/>
      <c r="P408" s="84"/>
      <c r="Q408" s="84"/>
      <c r="R408" s="84"/>
      <c r="S408" s="84"/>
      <c r="T408" s="85"/>
      <c r="AT408" s="18" t="s">
        <v>128</v>
      </c>
      <c r="AU408" s="18" t="s">
        <v>86</v>
      </c>
    </row>
    <row r="409" s="12" customFormat="1">
      <c r="B409" s="224"/>
      <c r="C409" s="225"/>
      <c r="D409" s="221" t="s">
        <v>130</v>
      </c>
      <c r="E409" s="226" t="s">
        <v>19</v>
      </c>
      <c r="F409" s="227" t="s">
        <v>230</v>
      </c>
      <c r="G409" s="225"/>
      <c r="H409" s="226" t="s">
        <v>19</v>
      </c>
      <c r="I409" s="228"/>
      <c r="J409" s="225"/>
      <c r="K409" s="225"/>
      <c r="L409" s="229"/>
      <c r="M409" s="230"/>
      <c r="N409" s="231"/>
      <c r="O409" s="231"/>
      <c r="P409" s="231"/>
      <c r="Q409" s="231"/>
      <c r="R409" s="231"/>
      <c r="S409" s="231"/>
      <c r="T409" s="232"/>
      <c r="AT409" s="233" t="s">
        <v>130</v>
      </c>
      <c r="AU409" s="233" t="s">
        <v>86</v>
      </c>
      <c r="AV409" s="12" t="s">
        <v>84</v>
      </c>
      <c r="AW409" s="12" t="s">
        <v>37</v>
      </c>
      <c r="AX409" s="12" t="s">
        <v>76</v>
      </c>
      <c r="AY409" s="233" t="s">
        <v>119</v>
      </c>
    </row>
    <row r="410" s="13" customFormat="1">
      <c r="B410" s="234"/>
      <c r="C410" s="235"/>
      <c r="D410" s="221" t="s">
        <v>130</v>
      </c>
      <c r="E410" s="236" t="s">
        <v>19</v>
      </c>
      <c r="F410" s="237" t="s">
        <v>388</v>
      </c>
      <c r="G410" s="235"/>
      <c r="H410" s="238">
        <v>228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AT410" s="244" t="s">
        <v>130</v>
      </c>
      <c r="AU410" s="244" t="s">
        <v>86</v>
      </c>
      <c r="AV410" s="13" t="s">
        <v>86</v>
      </c>
      <c r="AW410" s="13" t="s">
        <v>37</v>
      </c>
      <c r="AX410" s="13" t="s">
        <v>84</v>
      </c>
      <c r="AY410" s="244" t="s">
        <v>119</v>
      </c>
    </row>
    <row r="411" s="1" customFormat="1" ht="16.5" customHeight="1">
      <c r="B411" s="39"/>
      <c r="C411" s="267" t="s">
        <v>506</v>
      </c>
      <c r="D411" s="267" t="s">
        <v>338</v>
      </c>
      <c r="E411" s="268" t="s">
        <v>507</v>
      </c>
      <c r="F411" s="269" t="s">
        <v>508</v>
      </c>
      <c r="G411" s="270" t="s">
        <v>124</v>
      </c>
      <c r="H411" s="271">
        <v>232.56</v>
      </c>
      <c r="I411" s="272"/>
      <c r="J411" s="273">
        <f>ROUND(I411*H411,2)</f>
        <v>0</v>
      </c>
      <c r="K411" s="269" t="s">
        <v>19</v>
      </c>
      <c r="L411" s="274"/>
      <c r="M411" s="275" t="s">
        <v>19</v>
      </c>
      <c r="N411" s="276" t="s">
        <v>47</v>
      </c>
      <c r="O411" s="84"/>
      <c r="P411" s="217">
        <f>O411*H411</f>
        <v>0</v>
      </c>
      <c r="Q411" s="217">
        <v>0</v>
      </c>
      <c r="R411" s="217">
        <f>Q411*H411</f>
        <v>0</v>
      </c>
      <c r="S411" s="217">
        <v>0</v>
      </c>
      <c r="T411" s="218">
        <f>S411*H411</f>
        <v>0</v>
      </c>
      <c r="AR411" s="219" t="s">
        <v>212</v>
      </c>
      <c r="AT411" s="219" t="s">
        <v>338</v>
      </c>
      <c r="AU411" s="219" t="s">
        <v>86</v>
      </c>
      <c r="AY411" s="18" t="s">
        <v>119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18" t="s">
        <v>84</v>
      </c>
      <c r="BK411" s="220">
        <f>ROUND(I411*H411,2)</f>
        <v>0</v>
      </c>
      <c r="BL411" s="18" t="s">
        <v>126</v>
      </c>
      <c r="BM411" s="219" t="s">
        <v>509</v>
      </c>
    </row>
    <row r="412" s="13" customFormat="1">
      <c r="B412" s="234"/>
      <c r="C412" s="235"/>
      <c r="D412" s="221" t="s">
        <v>130</v>
      </c>
      <c r="E412" s="236" t="s">
        <v>19</v>
      </c>
      <c r="F412" s="237" t="s">
        <v>510</v>
      </c>
      <c r="G412" s="235"/>
      <c r="H412" s="238">
        <v>232.56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AT412" s="244" t="s">
        <v>130</v>
      </c>
      <c r="AU412" s="244" t="s">
        <v>86</v>
      </c>
      <c r="AV412" s="13" t="s">
        <v>86</v>
      </c>
      <c r="AW412" s="13" t="s">
        <v>37</v>
      </c>
      <c r="AX412" s="13" t="s">
        <v>84</v>
      </c>
      <c r="AY412" s="244" t="s">
        <v>119</v>
      </c>
    </row>
    <row r="413" s="11" customFormat="1" ht="22.8" customHeight="1">
      <c r="B413" s="192"/>
      <c r="C413" s="193"/>
      <c r="D413" s="194" t="s">
        <v>75</v>
      </c>
      <c r="E413" s="206" t="s">
        <v>212</v>
      </c>
      <c r="F413" s="206" t="s">
        <v>511</v>
      </c>
      <c r="G413" s="193"/>
      <c r="H413" s="193"/>
      <c r="I413" s="196"/>
      <c r="J413" s="207">
        <f>BK413</f>
        <v>0</v>
      </c>
      <c r="K413" s="193"/>
      <c r="L413" s="198"/>
      <c r="M413" s="199"/>
      <c r="N413" s="200"/>
      <c r="O413" s="200"/>
      <c r="P413" s="201">
        <f>SUM(P414:P428)</f>
        <v>0</v>
      </c>
      <c r="Q413" s="200"/>
      <c r="R413" s="201">
        <f>SUM(R414:R428)</f>
        <v>7.3913799999999998</v>
      </c>
      <c r="S413" s="200"/>
      <c r="T413" s="202">
        <f>SUM(T414:T428)</f>
        <v>0</v>
      </c>
      <c r="AR413" s="203" t="s">
        <v>84</v>
      </c>
      <c r="AT413" s="204" t="s">
        <v>75</v>
      </c>
      <c r="AU413" s="204" t="s">
        <v>84</v>
      </c>
      <c r="AY413" s="203" t="s">
        <v>119</v>
      </c>
      <c r="BK413" s="205">
        <f>SUM(BK414:BK428)</f>
        <v>0</v>
      </c>
    </row>
    <row r="414" s="1" customFormat="1" ht="24" customHeight="1">
      <c r="B414" s="39"/>
      <c r="C414" s="208" t="s">
        <v>512</v>
      </c>
      <c r="D414" s="208" t="s">
        <v>121</v>
      </c>
      <c r="E414" s="209" t="s">
        <v>513</v>
      </c>
      <c r="F414" s="210" t="s">
        <v>514</v>
      </c>
      <c r="G414" s="211" t="s">
        <v>197</v>
      </c>
      <c r="H414" s="212">
        <v>38</v>
      </c>
      <c r="I414" s="213"/>
      <c r="J414" s="214">
        <f>ROUND(I414*H414,2)</f>
        <v>0</v>
      </c>
      <c r="K414" s="210" t="s">
        <v>125</v>
      </c>
      <c r="L414" s="44"/>
      <c r="M414" s="215" t="s">
        <v>19</v>
      </c>
      <c r="N414" s="216" t="s">
        <v>47</v>
      </c>
      <c r="O414" s="84"/>
      <c r="P414" s="217">
        <f>O414*H414</f>
        <v>0</v>
      </c>
      <c r="Q414" s="217">
        <v>1.2999999999999999E-05</v>
      </c>
      <c r="R414" s="217">
        <f>Q414*H414</f>
        <v>0.00049399999999999997</v>
      </c>
      <c r="S414" s="217">
        <v>0</v>
      </c>
      <c r="T414" s="218">
        <f>S414*H414</f>
        <v>0</v>
      </c>
      <c r="AR414" s="219" t="s">
        <v>126</v>
      </c>
      <c r="AT414" s="219" t="s">
        <v>121</v>
      </c>
      <c r="AU414" s="219" t="s">
        <v>86</v>
      </c>
      <c r="AY414" s="18" t="s">
        <v>119</v>
      </c>
      <c r="BE414" s="220">
        <f>IF(N414="základní",J414,0)</f>
        <v>0</v>
      </c>
      <c r="BF414" s="220">
        <f>IF(N414="snížená",J414,0)</f>
        <v>0</v>
      </c>
      <c r="BG414" s="220">
        <f>IF(N414="zákl. přenesená",J414,0)</f>
        <v>0</v>
      </c>
      <c r="BH414" s="220">
        <f>IF(N414="sníž. přenesená",J414,0)</f>
        <v>0</v>
      </c>
      <c r="BI414" s="220">
        <f>IF(N414="nulová",J414,0)</f>
        <v>0</v>
      </c>
      <c r="BJ414" s="18" t="s">
        <v>84</v>
      </c>
      <c r="BK414" s="220">
        <f>ROUND(I414*H414,2)</f>
        <v>0</v>
      </c>
      <c r="BL414" s="18" t="s">
        <v>126</v>
      </c>
      <c r="BM414" s="219" t="s">
        <v>515</v>
      </c>
    </row>
    <row r="415" s="1" customFormat="1">
      <c r="B415" s="39"/>
      <c r="C415" s="40"/>
      <c r="D415" s="221" t="s">
        <v>128</v>
      </c>
      <c r="E415" s="40"/>
      <c r="F415" s="222" t="s">
        <v>516</v>
      </c>
      <c r="G415" s="40"/>
      <c r="H415" s="40"/>
      <c r="I415" s="132"/>
      <c r="J415" s="40"/>
      <c r="K415" s="40"/>
      <c r="L415" s="44"/>
      <c r="M415" s="223"/>
      <c r="N415" s="84"/>
      <c r="O415" s="84"/>
      <c r="P415" s="84"/>
      <c r="Q415" s="84"/>
      <c r="R415" s="84"/>
      <c r="S415" s="84"/>
      <c r="T415" s="85"/>
      <c r="AT415" s="18" t="s">
        <v>128</v>
      </c>
      <c r="AU415" s="18" t="s">
        <v>86</v>
      </c>
    </row>
    <row r="416" s="13" customFormat="1">
      <c r="B416" s="234"/>
      <c r="C416" s="235"/>
      <c r="D416" s="221" t="s">
        <v>130</v>
      </c>
      <c r="E416" s="236" t="s">
        <v>19</v>
      </c>
      <c r="F416" s="237" t="s">
        <v>517</v>
      </c>
      <c r="G416" s="235"/>
      <c r="H416" s="238">
        <v>38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AT416" s="244" t="s">
        <v>130</v>
      </c>
      <c r="AU416" s="244" t="s">
        <v>86</v>
      </c>
      <c r="AV416" s="13" t="s">
        <v>86</v>
      </c>
      <c r="AW416" s="13" t="s">
        <v>37</v>
      </c>
      <c r="AX416" s="13" t="s">
        <v>84</v>
      </c>
      <c r="AY416" s="244" t="s">
        <v>119</v>
      </c>
    </row>
    <row r="417" s="1" customFormat="1" ht="16.5" customHeight="1">
      <c r="B417" s="39"/>
      <c r="C417" s="267" t="s">
        <v>518</v>
      </c>
      <c r="D417" s="267" t="s">
        <v>338</v>
      </c>
      <c r="E417" s="268" t="s">
        <v>519</v>
      </c>
      <c r="F417" s="269" t="s">
        <v>520</v>
      </c>
      <c r="G417" s="270" t="s">
        <v>136</v>
      </c>
      <c r="H417" s="271">
        <v>19</v>
      </c>
      <c r="I417" s="272"/>
      <c r="J417" s="273">
        <f>ROUND(I417*H417,2)</f>
        <v>0</v>
      </c>
      <c r="K417" s="269" t="s">
        <v>363</v>
      </c>
      <c r="L417" s="274"/>
      <c r="M417" s="275" t="s">
        <v>19</v>
      </c>
      <c r="N417" s="276" t="s">
        <v>47</v>
      </c>
      <c r="O417" s="84"/>
      <c r="P417" s="217">
        <f>O417*H417</f>
        <v>0</v>
      </c>
      <c r="Q417" s="217">
        <v>0.0071599999999999997</v>
      </c>
      <c r="R417" s="217">
        <f>Q417*H417</f>
        <v>0.13603999999999999</v>
      </c>
      <c r="S417" s="217">
        <v>0</v>
      </c>
      <c r="T417" s="218">
        <f>S417*H417</f>
        <v>0</v>
      </c>
      <c r="AR417" s="219" t="s">
        <v>212</v>
      </c>
      <c r="AT417" s="219" t="s">
        <v>338</v>
      </c>
      <c r="AU417" s="219" t="s">
        <v>86</v>
      </c>
      <c r="AY417" s="18" t="s">
        <v>119</v>
      </c>
      <c r="BE417" s="220">
        <f>IF(N417="základní",J417,0)</f>
        <v>0</v>
      </c>
      <c r="BF417" s="220">
        <f>IF(N417="snížená",J417,0)</f>
        <v>0</v>
      </c>
      <c r="BG417" s="220">
        <f>IF(N417="zákl. přenesená",J417,0)</f>
        <v>0</v>
      </c>
      <c r="BH417" s="220">
        <f>IF(N417="sníž. přenesená",J417,0)</f>
        <v>0</v>
      </c>
      <c r="BI417" s="220">
        <f>IF(N417="nulová",J417,0)</f>
        <v>0</v>
      </c>
      <c r="BJ417" s="18" t="s">
        <v>84</v>
      </c>
      <c r="BK417" s="220">
        <f>ROUND(I417*H417,2)</f>
        <v>0</v>
      </c>
      <c r="BL417" s="18" t="s">
        <v>126</v>
      </c>
      <c r="BM417" s="219" t="s">
        <v>521</v>
      </c>
    </row>
    <row r="418" s="13" customFormat="1">
      <c r="B418" s="234"/>
      <c r="C418" s="235"/>
      <c r="D418" s="221" t="s">
        <v>130</v>
      </c>
      <c r="E418" s="236" t="s">
        <v>19</v>
      </c>
      <c r="F418" s="237" t="s">
        <v>522</v>
      </c>
      <c r="G418" s="235"/>
      <c r="H418" s="238">
        <v>19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AT418" s="244" t="s">
        <v>130</v>
      </c>
      <c r="AU418" s="244" t="s">
        <v>86</v>
      </c>
      <c r="AV418" s="13" t="s">
        <v>86</v>
      </c>
      <c r="AW418" s="13" t="s">
        <v>37</v>
      </c>
      <c r="AX418" s="13" t="s">
        <v>84</v>
      </c>
      <c r="AY418" s="244" t="s">
        <v>119</v>
      </c>
    </row>
    <row r="419" s="1" customFormat="1" ht="24" customHeight="1">
      <c r="B419" s="39"/>
      <c r="C419" s="208" t="s">
        <v>523</v>
      </c>
      <c r="D419" s="208" t="s">
        <v>121</v>
      </c>
      <c r="E419" s="209" t="s">
        <v>524</v>
      </c>
      <c r="F419" s="210" t="s">
        <v>525</v>
      </c>
      <c r="G419" s="211" t="s">
        <v>136</v>
      </c>
      <c r="H419" s="212">
        <v>8</v>
      </c>
      <c r="I419" s="213"/>
      <c r="J419" s="214">
        <f>ROUND(I419*H419,2)</f>
        <v>0</v>
      </c>
      <c r="K419" s="210" t="s">
        <v>125</v>
      </c>
      <c r="L419" s="44"/>
      <c r="M419" s="215" t="s">
        <v>19</v>
      </c>
      <c r="N419" s="216" t="s">
        <v>47</v>
      </c>
      <c r="O419" s="84"/>
      <c r="P419" s="217">
        <f>O419*H419</f>
        <v>0</v>
      </c>
      <c r="Q419" s="217">
        <v>5.75E-06</v>
      </c>
      <c r="R419" s="217">
        <f>Q419*H419</f>
        <v>4.6E-05</v>
      </c>
      <c r="S419" s="217">
        <v>0</v>
      </c>
      <c r="T419" s="218">
        <f>S419*H419</f>
        <v>0</v>
      </c>
      <c r="AR419" s="219" t="s">
        <v>126</v>
      </c>
      <c r="AT419" s="219" t="s">
        <v>121</v>
      </c>
      <c r="AU419" s="219" t="s">
        <v>86</v>
      </c>
      <c r="AY419" s="18" t="s">
        <v>119</v>
      </c>
      <c r="BE419" s="220">
        <f>IF(N419="základní",J419,0)</f>
        <v>0</v>
      </c>
      <c r="BF419" s="220">
        <f>IF(N419="snížená",J419,0)</f>
        <v>0</v>
      </c>
      <c r="BG419" s="220">
        <f>IF(N419="zákl. přenesená",J419,0)</f>
        <v>0</v>
      </c>
      <c r="BH419" s="220">
        <f>IF(N419="sníž. přenesená",J419,0)</f>
        <v>0</v>
      </c>
      <c r="BI419" s="220">
        <f>IF(N419="nulová",J419,0)</f>
        <v>0</v>
      </c>
      <c r="BJ419" s="18" t="s">
        <v>84</v>
      </c>
      <c r="BK419" s="220">
        <f>ROUND(I419*H419,2)</f>
        <v>0</v>
      </c>
      <c r="BL419" s="18" t="s">
        <v>126</v>
      </c>
      <c r="BM419" s="219" t="s">
        <v>526</v>
      </c>
    </row>
    <row r="420" s="1" customFormat="1">
      <c r="B420" s="39"/>
      <c r="C420" s="40"/>
      <c r="D420" s="221" t="s">
        <v>128</v>
      </c>
      <c r="E420" s="40"/>
      <c r="F420" s="222" t="s">
        <v>527</v>
      </c>
      <c r="G420" s="40"/>
      <c r="H420" s="40"/>
      <c r="I420" s="132"/>
      <c r="J420" s="40"/>
      <c r="K420" s="40"/>
      <c r="L420" s="44"/>
      <c r="M420" s="223"/>
      <c r="N420" s="84"/>
      <c r="O420" s="84"/>
      <c r="P420" s="84"/>
      <c r="Q420" s="84"/>
      <c r="R420" s="84"/>
      <c r="S420" s="84"/>
      <c r="T420" s="85"/>
      <c r="AT420" s="18" t="s">
        <v>128</v>
      </c>
      <c r="AU420" s="18" t="s">
        <v>86</v>
      </c>
    </row>
    <row r="421" s="13" customFormat="1">
      <c r="B421" s="234"/>
      <c r="C421" s="235"/>
      <c r="D421" s="221" t="s">
        <v>130</v>
      </c>
      <c r="E421" s="236" t="s">
        <v>19</v>
      </c>
      <c r="F421" s="237" t="s">
        <v>528</v>
      </c>
      <c r="G421" s="235"/>
      <c r="H421" s="238">
        <v>8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AT421" s="244" t="s">
        <v>130</v>
      </c>
      <c r="AU421" s="244" t="s">
        <v>86</v>
      </c>
      <c r="AV421" s="13" t="s">
        <v>86</v>
      </c>
      <c r="AW421" s="13" t="s">
        <v>37</v>
      </c>
      <c r="AX421" s="13" t="s">
        <v>84</v>
      </c>
      <c r="AY421" s="244" t="s">
        <v>119</v>
      </c>
    </row>
    <row r="422" s="1" customFormat="1" ht="16.5" customHeight="1">
      <c r="B422" s="39"/>
      <c r="C422" s="267" t="s">
        <v>529</v>
      </c>
      <c r="D422" s="267" t="s">
        <v>338</v>
      </c>
      <c r="E422" s="268" t="s">
        <v>530</v>
      </c>
      <c r="F422" s="269" t="s">
        <v>531</v>
      </c>
      <c r="G422" s="270" t="s">
        <v>136</v>
      </c>
      <c r="H422" s="271">
        <v>8</v>
      </c>
      <c r="I422" s="272"/>
      <c r="J422" s="273">
        <f>ROUND(I422*H422,2)</f>
        <v>0</v>
      </c>
      <c r="K422" s="269" t="s">
        <v>19</v>
      </c>
      <c r="L422" s="274"/>
      <c r="M422" s="275" t="s">
        <v>19</v>
      </c>
      <c r="N422" s="276" t="s">
        <v>47</v>
      </c>
      <c r="O422" s="84"/>
      <c r="P422" s="217">
        <f>O422*H422</f>
        <v>0</v>
      </c>
      <c r="Q422" s="217">
        <v>0</v>
      </c>
      <c r="R422" s="217">
        <f>Q422*H422</f>
        <v>0</v>
      </c>
      <c r="S422" s="217">
        <v>0</v>
      </c>
      <c r="T422" s="218">
        <f>S422*H422</f>
        <v>0</v>
      </c>
      <c r="AR422" s="219" t="s">
        <v>212</v>
      </c>
      <c r="AT422" s="219" t="s">
        <v>338</v>
      </c>
      <c r="AU422" s="219" t="s">
        <v>86</v>
      </c>
      <c r="AY422" s="18" t="s">
        <v>119</v>
      </c>
      <c r="BE422" s="220">
        <f>IF(N422="základní",J422,0)</f>
        <v>0</v>
      </c>
      <c r="BF422" s="220">
        <f>IF(N422="snížená",J422,0)</f>
        <v>0</v>
      </c>
      <c r="BG422" s="220">
        <f>IF(N422="zákl. přenesená",J422,0)</f>
        <v>0</v>
      </c>
      <c r="BH422" s="220">
        <f>IF(N422="sníž. přenesená",J422,0)</f>
        <v>0</v>
      </c>
      <c r="BI422" s="220">
        <f>IF(N422="nulová",J422,0)</f>
        <v>0</v>
      </c>
      <c r="BJ422" s="18" t="s">
        <v>84</v>
      </c>
      <c r="BK422" s="220">
        <f>ROUND(I422*H422,2)</f>
        <v>0</v>
      </c>
      <c r="BL422" s="18" t="s">
        <v>126</v>
      </c>
      <c r="BM422" s="219" t="s">
        <v>532</v>
      </c>
    </row>
    <row r="423" s="13" customFormat="1">
      <c r="B423" s="234"/>
      <c r="C423" s="235"/>
      <c r="D423" s="221" t="s">
        <v>130</v>
      </c>
      <c r="E423" s="236" t="s">
        <v>19</v>
      </c>
      <c r="F423" s="237" t="s">
        <v>533</v>
      </c>
      <c r="G423" s="235"/>
      <c r="H423" s="238">
        <v>8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AT423" s="244" t="s">
        <v>130</v>
      </c>
      <c r="AU423" s="244" t="s">
        <v>86</v>
      </c>
      <c r="AV423" s="13" t="s">
        <v>86</v>
      </c>
      <c r="AW423" s="13" t="s">
        <v>37</v>
      </c>
      <c r="AX423" s="13" t="s">
        <v>84</v>
      </c>
      <c r="AY423" s="244" t="s">
        <v>119</v>
      </c>
    </row>
    <row r="424" s="1" customFormat="1" ht="16.5" customHeight="1">
      <c r="B424" s="39"/>
      <c r="C424" s="208" t="s">
        <v>534</v>
      </c>
      <c r="D424" s="208" t="s">
        <v>121</v>
      </c>
      <c r="E424" s="209" t="s">
        <v>535</v>
      </c>
      <c r="F424" s="210" t="s">
        <v>536</v>
      </c>
      <c r="G424" s="211" t="s">
        <v>136</v>
      </c>
      <c r="H424" s="212">
        <v>4</v>
      </c>
      <c r="I424" s="213"/>
      <c r="J424" s="214">
        <f>ROUND(I424*H424,2)</f>
        <v>0</v>
      </c>
      <c r="K424" s="210" t="s">
        <v>19</v>
      </c>
      <c r="L424" s="44"/>
      <c r="M424" s="215" t="s">
        <v>19</v>
      </c>
      <c r="N424" s="216" t="s">
        <v>47</v>
      </c>
      <c r="O424" s="84"/>
      <c r="P424" s="217">
        <f>O424*H424</f>
        <v>0</v>
      </c>
      <c r="Q424" s="217">
        <v>0.34089999999999998</v>
      </c>
      <c r="R424" s="217">
        <f>Q424*H424</f>
        <v>1.3635999999999999</v>
      </c>
      <c r="S424" s="217">
        <v>0</v>
      </c>
      <c r="T424" s="218">
        <f>S424*H424</f>
        <v>0</v>
      </c>
      <c r="AR424" s="219" t="s">
        <v>126</v>
      </c>
      <c r="AT424" s="219" t="s">
        <v>121</v>
      </c>
      <c r="AU424" s="219" t="s">
        <v>86</v>
      </c>
      <c r="AY424" s="18" t="s">
        <v>119</v>
      </c>
      <c r="BE424" s="220">
        <f>IF(N424="základní",J424,0)</f>
        <v>0</v>
      </c>
      <c r="BF424" s="220">
        <f>IF(N424="snížená",J424,0)</f>
        <v>0</v>
      </c>
      <c r="BG424" s="220">
        <f>IF(N424="zákl. přenesená",J424,0)</f>
        <v>0</v>
      </c>
      <c r="BH424" s="220">
        <f>IF(N424="sníž. přenesená",J424,0)</f>
        <v>0</v>
      </c>
      <c r="BI424" s="220">
        <f>IF(N424="nulová",J424,0)</f>
        <v>0</v>
      </c>
      <c r="BJ424" s="18" t="s">
        <v>84</v>
      </c>
      <c r="BK424" s="220">
        <f>ROUND(I424*H424,2)</f>
        <v>0</v>
      </c>
      <c r="BL424" s="18" t="s">
        <v>126</v>
      </c>
      <c r="BM424" s="219" t="s">
        <v>537</v>
      </c>
    </row>
    <row r="425" s="1" customFormat="1" ht="16.5" customHeight="1">
      <c r="B425" s="39"/>
      <c r="C425" s="267" t="s">
        <v>538</v>
      </c>
      <c r="D425" s="267" t="s">
        <v>338</v>
      </c>
      <c r="E425" s="268" t="s">
        <v>539</v>
      </c>
      <c r="F425" s="269" t="s">
        <v>540</v>
      </c>
      <c r="G425" s="270" t="s">
        <v>541</v>
      </c>
      <c r="H425" s="271">
        <v>4</v>
      </c>
      <c r="I425" s="272"/>
      <c r="J425" s="273">
        <f>ROUND(I425*H425,2)</f>
        <v>0</v>
      </c>
      <c r="K425" s="269" t="s">
        <v>19</v>
      </c>
      <c r="L425" s="274"/>
      <c r="M425" s="275" t="s">
        <v>19</v>
      </c>
      <c r="N425" s="276" t="s">
        <v>47</v>
      </c>
      <c r="O425" s="84"/>
      <c r="P425" s="217">
        <f>O425*H425</f>
        <v>0</v>
      </c>
      <c r="Q425" s="217">
        <v>0</v>
      </c>
      <c r="R425" s="217">
        <f>Q425*H425</f>
        <v>0</v>
      </c>
      <c r="S425" s="217">
        <v>0</v>
      </c>
      <c r="T425" s="218">
        <f>S425*H425</f>
        <v>0</v>
      </c>
      <c r="AR425" s="219" t="s">
        <v>212</v>
      </c>
      <c r="AT425" s="219" t="s">
        <v>338</v>
      </c>
      <c r="AU425" s="219" t="s">
        <v>86</v>
      </c>
      <c r="AY425" s="18" t="s">
        <v>119</v>
      </c>
      <c r="BE425" s="220">
        <f>IF(N425="základní",J425,0)</f>
        <v>0</v>
      </c>
      <c r="BF425" s="220">
        <f>IF(N425="snížená",J425,0)</f>
        <v>0</v>
      </c>
      <c r="BG425" s="220">
        <f>IF(N425="zákl. přenesená",J425,0)</f>
        <v>0</v>
      </c>
      <c r="BH425" s="220">
        <f>IF(N425="sníž. přenesená",J425,0)</f>
        <v>0</v>
      </c>
      <c r="BI425" s="220">
        <f>IF(N425="nulová",J425,0)</f>
        <v>0</v>
      </c>
      <c r="BJ425" s="18" t="s">
        <v>84</v>
      </c>
      <c r="BK425" s="220">
        <f>ROUND(I425*H425,2)</f>
        <v>0</v>
      </c>
      <c r="BL425" s="18" t="s">
        <v>126</v>
      </c>
      <c r="BM425" s="219" t="s">
        <v>542</v>
      </c>
    </row>
    <row r="426" s="1" customFormat="1" ht="16.5" customHeight="1">
      <c r="B426" s="39"/>
      <c r="C426" s="267" t="s">
        <v>543</v>
      </c>
      <c r="D426" s="267" t="s">
        <v>338</v>
      </c>
      <c r="E426" s="268" t="s">
        <v>544</v>
      </c>
      <c r="F426" s="269" t="s">
        <v>545</v>
      </c>
      <c r="G426" s="270" t="s">
        <v>541</v>
      </c>
      <c r="H426" s="271">
        <v>4</v>
      </c>
      <c r="I426" s="272"/>
      <c r="J426" s="273">
        <f>ROUND(I426*H426,2)</f>
        <v>0</v>
      </c>
      <c r="K426" s="269" t="s">
        <v>19</v>
      </c>
      <c r="L426" s="274"/>
      <c r="M426" s="275" t="s">
        <v>19</v>
      </c>
      <c r="N426" s="276" t="s">
        <v>47</v>
      </c>
      <c r="O426" s="84"/>
      <c r="P426" s="217">
        <f>O426*H426</f>
        <v>0</v>
      </c>
      <c r="Q426" s="217">
        <v>0</v>
      </c>
      <c r="R426" s="217">
        <f>Q426*H426</f>
        <v>0</v>
      </c>
      <c r="S426" s="217">
        <v>0</v>
      </c>
      <c r="T426" s="218">
        <f>S426*H426</f>
        <v>0</v>
      </c>
      <c r="AR426" s="219" t="s">
        <v>212</v>
      </c>
      <c r="AT426" s="219" t="s">
        <v>338</v>
      </c>
      <c r="AU426" s="219" t="s">
        <v>86</v>
      </c>
      <c r="AY426" s="18" t="s">
        <v>119</v>
      </c>
      <c r="BE426" s="220">
        <f>IF(N426="základní",J426,0)</f>
        <v>0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18" t="s">
        <v>84</v>
      </c>
      <c r="BK426" s="220">
        <f>ROUND(I426*H426,2)</f>
        <v>0</v>
      </c>
      <c r="BL426" s="18" t="s">
        <v>126</v>
      </c>
      <c r="BM426" s="219" t="s">
        <v>546</v>
      </c>
    </row>
    <row r="427" s="1" customFormat="1" ht="16.5" customHeight="1">
      <c r="B427" s="39"/>
      <c r="C427" s="208" t="s">
        <v>547</v>
      </c>
      <c r="D427" s="208" t="s">
        <v>121</v>
      </c>
      <c r="E427" s="209" t="s">
        <v>548</v>
      </c>
      <c r="F427" s="210" t="s">
        <v>549</v>
      </c>
      <c r="G427" s="211" t="s">
        <v>136</v>
      </c>
      <c r="H427" s="212">
        <v>14</v>
      </c>
      <c r="I427" s="213"/>
      <c r="J427" s="214">
        <f>ROUND(I427*H427,2)</f>
        <v>0</v>
      </c>
      <c r="K427" s="210" t="s">
        <v>125</v>
      </c>
      <c r="L427" s="44"/>
      <c r="M427" s="215" t="s">
        <v>19</v>
      </c>
      <c r="N427" s="216" t="s">
        <v>47</v>
      </c>
      <c r="O427" s="84"/>
      <c r="P427" s="217">
        <f>O427*H427</f>
        <v>0</v>
      </c>
      <c r="Q427" s="217">
        <v>0.42080000000000001</v>
      </c>
      <c r="R427" s="217">
        <f>Q427*H427</f>
        <v>5.8912000000000004</v>
      </c>
      <c r="S427" s="217">
        <v>0</v>
      </c>
      <c r="T427" s="218">
        <f>S427*H427</f>
        <v>0</v>
      </c>
      <c r="AR427" s="219" t="s">
        <v>126</v>
      </c>
      <c r="AT427" s="219" t="s">
        <v>121</v>
      </c>
      <c r="AU427" s="219" t="s">
        <v>86</v>
      </c>
      <c r="AY427" s="18" t="s">
        <v>119</v>
      </c>
      <c r="BE427" s="220">
        <f>IF(N427="základní",J427,0)</f>
        <v>0</v>
      </c>
      <c r="BF427" s="220">
        <f>IF(N427="snížená",J427,0)</f>
        <v>0</v>
      </c>
      <c r="BG427" s="220">
        <f>IF(N427="zákl. přenesená",J427,0)</f>
        <v>0</v>
      </c>
      <c r="BH427" s="220">
        <f>IF(N427="sníž. přenesená",J427,0)</f>
        <v>0</v>
      </c>
      <c r="BI427" s="220">
        <f>IF(N427="nulová",J427,0)</f>
        <v>0</v>
      </c>
      <c r="BJ427" s="18" t="s">
        <v>84</v>
      </c>
      <c r="BK427" s="220">
        <f>ROUND(I427*H427,2)</f>
        <v>0</v>
      </c>
      <c r="BL427" s="18" t="s">
        <v>126</v>
      </c>
      <c r="BM427" s="219" t="s">
        <v>550</v>
      </c>
    </row>
    <row r="428" s="1" customFormat="1">
      <c r="B428" s="39"/>
      <c r="C428" s="40"/>
      <c r="D428" s="221" t="s">
        <v>128</v>
      </c>
      <c r="E428" s="40"/>
      <c r="F428" s="222" t="s">
        <v>551</v>
      </c>
      <c r="G428" s="40"/>
      <c r="H428" s="40"/>
      <c r="I428" s="132"/>
      <c r="J428" s="40"/>
      <c r="K428" s="40"/>
      <c r="L428" s="44"/>
      <c r="M428" s="223"/>
      <c r="N428" s="84"/>
      <c r="O428" s="84"/>
      <c r="P428" s="84"/>
      <c r="Q428" s="84"/>
      <c r="R428" s="84"/>
      <c r="S428" s="84"/>
      <c r="T428" s="85"/>
      <c r="AT428" s="18" t="s">
        <v>128</v>
      </c>
      <c r="AU428" s="18" t="s">
        <v>86</v>
      </c>
    </row>
    <row r="429" s="11" customFormat="1" ht="22.8" customHeight="1">
      <c r="B429" s="192"/>
      <c r="C429" s="193"/>
      <c r="D429" s="194" t="s">
        <v>75</v>
      </c>
      <c r="E429" s="206" t="s">
        <v>225</v>
      </c>
      <c r="F429" s="206" t="s">
        <v>552</v>
      </c>
      <c r="G429" s="193"/>
      <c r="H429" s="193"/>
      <c r="I429" s="196"/>
      <c r="J429" s="207">
        <f>BK429</f>
        <v>0</v>
      </c>
      <c r="K429" s="193"/>
      <c r="L429" s="198"/>
      <c r="M429" s="199"/>
      <c r="N429" s="200"/>
      <c r="O429" s="200"/>
      <c r="P429" s="201">
        <f>SUM(P430:P582)</f>
        <v>0</v>
      </c>
      <c r="Q429" s="200"/>
      <c r="R429" s="201">
        <f>SUM(R430:R582)</f>
        <v>225.401200851</v>
      </c>
      <c r="S429" s="200"/>
      <c r="T429" s="202">
        <f>SUM(T430:T582)</f>
        <v>1.6021799999999999</v>
      </c>
      <c r="AR429" s="203" t="s">
        <v>84</v>
      </c>
      <c r="AT429" s="204" t="s">
        <v>75</v>
      </c>
      <c r="AU429" s="204" t="s">
        <v>84</v>
      </c>
      <c r="AY429" s="203" t="s">
        <v>119</v>
      </c>
      <c r="BK429" s="205">
        <f>SUM(BK430:BK582)</f>
        <v>0</v>
      </c>
    </row>
    <row r="430" s="1" customFormat="1" ht="16.5" customHeight="1">
      <c r="B430" s="39"/>
      <c r="C430" s="208" t="s">
        <v>553</v>
      </c>
      <c r="D430" s="208" t="s">
        <v>121</v>
      </c>
      <c r="E430" s="209" t="s">
        <v>554</v>
      </c>
      <c r="F430" s="210" t="s">
        <v>555</v>
      </c>
      <c r="G430" s="211" t="s">
        <v>197</v>
      </c>
      <c r="H430" s="212">
        <v>27</v>
      </c>
      <c r="I430" s="213"/>
      <c r="J430" s="214">
        <f>ROUND(I430*H430,2)</f>
        <v>0</v>
      </c>
      <c r="K430" s="210" t="s">
        <v>125</v>
      </c>
      <c r="L430" s="44"/>
      <c r="M430" s="215" t="s">
        <v>19</v>
      </c>
      <c r="N430" s="216" t="s">
        <v>47</v>
      </c>
      <c r="O430" s="84"/>
      <c r="P430" s="217">
        <f>O430*H430</f>
        <v>0</v>
      </c>
      <c r="Q430" s="217">
        <v>0.040078500000000003</v>
      </c>
      <c r="R430" s="217">
        <f>Q430*H430</f>
        <v>1.0821195000000001</v>
      </c>
      <c r="S430" s="217">
        <v>0</v>
      </c>
      <c r="T430" s="218">
        <f>S430*H430</f>
        <v>0</v>
      </c>
      <c r="AR430" s="219" t="s">
        <v>126</v>
      </c>
      <c r="AT430" s="219" t="s">
        <v>121</v>
      </c>
      <c r="AU430" s="219" t="s">
        <v>86</v>
      </c>
      <c r="AY430" s="18" t="s">
        <v>119</v>
      </c>
      <c r="BE430" s="220">
        <f>IF(N430="základní",J430,0)</f>
        <v>0</v>
      </c>
      <c r="BF430" s="220">
        <f>IF(N430="snížená",J430,0)</f>
        <v>0</v>
      </c>
      <c r="BG430" s="220">
        <f>IF(N430="zákl. přenesená",J430,0)</f>
        <v>0</v>
      </c>
      <c r="BH430" s="220">
        <f>IF(N430="sníž. přenesená",J430,0)</f>
        <v>0</v>
      </c>
      <c r="BI430" s="220">
        <f>IF(N430="nulová",J430,0)</f>
        <v>0</v>
      </c>
      <c r="BJ430" s="18" t="s">
        <v>84</v>
      </c>
      <c r="BK430" s="220">
        <f>ROUND(I430*H430,2)</f>
        <v>0</v>
      </c>
      <c r="BL430" s="18" t="s">
        <v>126</v>
      </c>
      <c r="BM430" s="219" t="s">
        <v>556</v>
      </c>
    </row>
    <row r="431" s="1" customFormat="1">
      <c r="B431" s="39"/>
      <c r="C431" s="40"/>
      <c r="D431" s="221" t="s">
        <v>128</v>
      </c>
      <c r="E431" s="40"/>
      <c r="F431" s="222" t="s">
        <v>557</v>
      </c>
      <c r="G431" s="40"/>
      <c r="H431" s="40"/>
      <c r="I431" s="132"/>
      <c r="J431" s="40"/>
      <c r="K431" s="40"/>
      <c r="L431" s="44"/>
      <c r="M431" s="223"/>
      <c r="N431" s="84"/>
      <c r="O431" s="84"/>
      <c r="P431" s="84"/>
      <c r="Q431" s="84"/>
      <c r="R431" s="84"/>
      <c r="S431" s="84"/>
      <c r="T431" s="85"/>
      <c r="AT431" s="18" t="s">
        <v>128</v>
      </c>
      <c r="AU431" s="18" t="s">
        <v>86</v>
      </c>
    </row>
    <row r="432" s="12" customFormat="1">
      <c r="B432" s="224"/>
      <c r="C432" s="225"/>
      <c r="D432" s="221" t="s">
        <v>130</v>
      </c>
      <c r="E432" s="226" t="s">
        <v>19</v>
      </c>
      <c r="F432" s="227" t="s">
        <v>558</v>
      </c>
      <c r="G432" s="225"/>
      <c r="H432" s="226" t="s">
        <v>19</v>
      </c>
      <c r="I432" s="228"/>
      <c r="J432" s="225"/>
      <c r="K432" s="225"/>
      <c r="L432" s="229"/>
      <c r="M432" s="230"/>
      <c r="N432" s="231"/>
      <c r="O432" s="231"/>
      <c r="P432" s="231"/>
      <c r="Q432" s="231"/>
      <c r="R432" s="231"/>
      <c r="S432" s="231"/>
      <c r="T432" s="232"/>
      <c r="AT432" s="233" t="s">
        <v>130</v>
      </c>
      <c r="AU432" s="233" t="s">
        <v>86</v>
      </c>
      <c r="AV432" s="12" t="s">
        <v>84</v>
      </c>
      <c r="AW432" s="12" t="s">
        <v>37</v>
      </c>
      <c r="AX432" s="12" t="s">
        <v>76</v>
      </c>
      <c r="AY432" s="233" t="s">
        <v>119</v>
      </c>
    </row>
    <row r="433" s="13" customFormat="1">
      <c r="B433" s="234"/>
      <c r="C433" s="235"/>
      <c r="D433" s="221" t="s">
        <v>130</v>
      </c>
      <c r="E433" s="236" t="s">
        <v>19</v>
      </c>
      <c r="F433" s="237" t="s">
        <v>559</v>
      </c>
      <c r="G433" s="235"/>
      <c r="H433" s="238">
        <v>27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AT433" s="244" t="s">
        <v>130</v>
      </c>
      <c r="AU433" s="244" t="s">
        <v>86</v>
      </c>
      <c r="AV433" s="13" t="s">
        <v>86</v>
      </c>
      <c r="AW433" s="13" t="s">
        <v>37</v>
      </c>
      <c r="AX433" s="13" t="s">
        <v>84</v>
      </c>
      <c r="AY433" s="244" t="s">
        <v>119</v>
      </c>
    </row>
    <row r="434" s="1" customFormat="1" ht="16.5" customHeight="1">
      <c r="B434" s="39"/>
      <c r="C434" s="267" t="s">
        <v>560</v>
      </c>
      <c r="D434" s="267" t="s">
        <v>338</v>
      </c>
      <c r="E434" s="268" t="s">
        <v>561</v>
      </c>
      <c r="F434" s="269" t="s">
        <v>562</v>
      </c>
      <c r="G434" s="270" t="s">
        <v>197</v>
      </c>
      <c r="H434" s="271">
        <v>27</v>
      </c>
      <c r="I434" s="272"/>
      <c r="J434" s="273">
        <f>ROUND(I434*H434,2)</f>
        <v>0</v>
      </c>
      <c r="K434" s="269" t="s">
        <v>19</v>
      </c>
      <c r="L434" s="274"/>
      <c r="M434" s="275" t="s">
        <v>19</v>
      </c>
      <c r="N434" s="276" t="s">
        <v>47</v>
      </c>
      <c r="O434" s="84"/>
      <c r="P434" s="217">
        <f>O434*H434</f>
        <v>0</v>
      </c>
      <c r="Q434" s="217">
        <v>0</v>
      </c>
      <c r="R434" s="217">
        <f>Q434*H434</f>
        <v>0</v>
      </c>
      <c r="S434" s="217">
        <v>0</v>
      </c>
      <c r="T434" s="218">
        <f>S434*H434</f>
        <v>0</v>
      </c>
      <c r="AR434" s="219" t="s">
        <v>212</v>
      </c>
      <c r="AT434" s="219" t="s">
        <v>338</v>
      </c>
      <c r="AU434" s="219" t="s">
        <v>86</v>
      </c>
      <c r="AY434" s="18" t="s">
        <v>119</v>
      </c>
      <c r="BE434" s="220">
        <f>IF(N434="základní",J434,0)</f>
        <v>0</v>
      </c>
      <c r="BF434" s="220">
        <f>IF(N434="snížená",J434,0)</f>
        <v>0</v>
      </c>
      <c r="BG434" s="220">
        <f>IF(N434="zákl. přenesená",J434,0)</f>
        <v>0</v>
      </c>
      <c r="BH434" s="220">
        <f>IF(N434="sníž. přenesená",J434,0)</f>
        <v>0</v>
      </c>
      <c r="BI434" s="220">
        <f>IF(N434="nulová",J434,0)</f>
        <v>0</v>
      </c>
      <c r="BJ434" s="18" t="s">
        <v>84</v>
      </c>
      <c r="BK434" s="220">
        <f>ROUND(I434*H434,2)</f>
        <v>0</v>
      </c>
      <c r="BL434" s="18" t="s">
        <v>126</v>
      </c>
      <c r="BM434" s="219" t="s">
        <v>563</v>
      </c>
    </row>
    <row r="435" s="1" customFormat="1" ht="16.5" customHeight="1">
      <c r="B435" s="39"/>
      <c r="C435" s="208" t="s">
        <v>564</v>
      </c>
      <c r="D435" s="208" t="s">
        <v>121</v>
      </c>
      <c r="E435" s="209" t="s">
        <v>565</v>
      </c>
      <c r="F435" s="210" t="s">
        <v>566</v>
      </c>
      <c r="G435" s="211" t="s">
        <v>136</v>
      </c>
      <c r="H435" s="212">
        <v>5</v>
      </c>
      <c r="I435" s="213"/>
      <c r="J435" s="214">
        <f>ROUND(I435*H435,2)</f>
        <v>0</v>
      </c>
      <c r="K435" s="210" t="s">
        <v>125</v>
      </c>
      <c r="L435" s="44"/>
      <c r="M435" s="215" t="s">
        <v>19</v>
      </c>
      <c r="N435" s="216" t="s">
        <v>47</v>
      </c>
      <c r="O435" s="84"/>
      <c r="P435" s="217">
        <f>O435*H435</f>
        <v>0</v>
      </c>
      <c r="Q435" s="217">
        <v>0.00069999999999999999</v>
      </c>
      <c r="R435" s="217">
        <f>Q435*H435</f>
        <v>0.0035000000000000001</v>
      </c>
      <c r="S435" s="217">
        <v>0</v>
      </c>
      <c r="T435" s="218">
        <f>S435*H435</f>
        <v>0</v>
      </c>
      <c r="AR435" s="219" t="s">
        <v>126</v>
      </c>
      <c r="AT435" s="219" t="s">
        <v>121</v>
      </c>
      <c r="AU435" s="219" t="s">
        <v>86</v>
      </c>
      <c r="AY435" s="18" t="s">
        <v>119</v>
      </c>
      <c r="BE435" s="220">
        <f>IF(N435="základní",J435,0)</f>
        <v>0</v>
      </c>
      <c r="BF435" s="220">
        <f>IF(N435="snížená",J435,0)</f>
        <v>0</v>
      </c>
      <c r="BG435" s="220">
        <f>IF(N435="zákl. přenesená",J435,0)</f>
        <v>0</v>
      </c>
      <c r="BH435" s="220">
        <f>IF(N435="sníž. přenesená",J435,0)</f>
        <v>0</v>
      </c>
      <c r="BI435" s="220">
        <f>IF(N435="nulová",J435,0)</f>
        <v>0</v>
      </c>
      <c r="BJ435" s="18" t="s">
        <v>84</v>
      </c>
      <c r="BK435" s="220">
        <f>ROUND(I435*H435,2)</f>
        <v>0</v>
      </c>
      <c r="BL435" s="18" t="s">
        <v>126</v>
      </c>
      <c r="BM435" s="219" t="s">
        <v>567</v>
      </c>
    </row>
    <row r="436" s="1" customFormat="1">
      <c r="B436" s="39"/>
      <c r="C436" s="40"/>
      <c r="D436" s="221" t="s">
        <v>128</v>
      </c>
      <c r="E436" s="40"/>
      <c r="F436" s="222" t="s">
        <v>568</v>
      </c>
      <c r="G436" s="40"/>
      <c r="H436" s="40"/>
      <c r="I436" s="132"/>
      <c r="J436" s="40"/>
      <c r="K436" s="40"/>
      <c r="L436" s="44"/>
      <c r="M436" s="223"/>
      <c r="N436" s="84"/>
      <c r="O436" s="84"/>
      <c r="P436" s="84"/>
      <c r="Q436" s="84"/>
      <c r="R436" s="84"/>
      <c r="S436" s="84"/>
      <c r="T436" s="85"/>
      <c r="AT436" s="18" t="s">
        <v>128</v>
      </c>
      <c r="AU436" s="18" t="s">
        <v>86</v>
      </c>
    </row>
    <row r="437" s="12" customFormat="1">
      <c r="B437" s="224"/>
      <c r="C437" s="225"/>
      <c r="D437" s="221" t="s">
        <v>130</v>
      </c>
      <c r="E437" s="226" t="s">
        <v>19</v>
      </c>
      <c r="F437" s="227" t="s">
        <v>131</v>
      </c>
      <c r="G437" s="225"/>
      <c r="H437" s="226" t="s">
        <v>19</v>
      </c>
      <c r="I437" s="228"/>
      <c r="J437" s="225"/>
      <c r="K437" s="225"/>
      <c r="L437" s="229"/>
      <c r="M437" s="230"/>
      <c r="N437" s="231"/>
      <c r="O437" s="231"/>
      <c r="P437" s="231"/>
      <c r="Q437" s="231"/>
      <c r="R437" s="231"/>
      <c r="S437" s="231"/>
      <c r="T437" s="232"/>
      <c r="AT437" s="233" t="s">
        <v>130</v>
      </c>
      <c r="AU437" s="233" t="s">
        <v>86</v>
      </c>
      <c r="AV437" s="12" t="s">
        <v>84</v>
      </c>
      <c r="AW437" s="12" t="s">
        <v>37</v>
      </c>
      <c r="AX437" s="12" t="s">
        <v>76</v>
      </c>
      <c r="AY437" s="233" t="s">
        <v>119</v>
      </c>
    </row>
    <row r="438" s="13" customFormat="1">
      <c r="B438" s="234"/>
      <c r="C438" s="235"/>
      <c r="D438" s="221" t="s">
        <v>130</v>
      </c>
      <c r="E438" s="236" t="s">
        <v>19</v>
      </c>
      <c r="F438" s="237" t="s">
        <v>569</v>
      </c>
      <c r="G438" s="235"/>
      <c r="H438" s="238">
        <v>1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AT438" s="244" t="s">
        <v>130</v>
      </c>
      <c r="AU438" s="244" t="s">
        <v>86</v>
      </c>
      <c r="AV438" s="13" t="s">
        <v>86</v>
      </c>
      <c r="AW438" s="13" t="s">
        <v>37</v>
      </c>
      <c r="AX438" s="13" t="s">
        <v>76</v>
      </c>
      <c r="AY438" s="244" t="s">
        <v>119</v>
      </c>
    </row>
    <row r="439" s="13" customFormat="1">
      <c r="B439" s="234"/>
      <c r="C439" s="235"/>
      <c r="D439" s="221" t="s">
        <v>130</v>
      </c>
      <c r="E439" s="236" t="s">
        <v>19</v>
      </c>
      <c r="F439" s="237" t="s">
        <v>570</v>
      </c>
      <c r="G439" s="235"/>
      <c r="H439" s="238">
        <v>1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AT439" s="244" t="s">
        <v>130</v>
      </c>
      <c r="AU439" s="244" t="s">
        <v>86</v>
      </c>
      <c r="AV439" s="13" t="s">
        <v>86</v>
      </c>
      <c r="AW439" s="13" t="s">
        <v>37</v>
      </c>
      <c r="AX439" s="13" t="s">
        <v>76</v>
      </c>
      <c r="AY439" s="244" t="s">
        <v>119</v>
      </c>
    </row>
    <row r="440" s="13" customFormat="1">
      <c r="B440" s="234"/>
      <c r="C440" s="235"/>
      <c r="D440" s="221" t="s">
        <v>130</v>
      </c>
      <c r="E440" s="236" t="s">
        <v>19</v>
      </c>
      <c r="F440" s="237" t="s">
        <v>571</v>
      </c>
      <c r="G440" s="235"/>
      <c r="H440" s="238">
        <v>1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AT440" s="244" t="s">
        <v>130</v>
      </c>
      <c r="AU440" s="244" t="s">
        <v>86</v>
      </c>
      <c r="AV440" s="13" t="s">
        <v>86</v>
      </c>
      <c r="AW440" s="13" t="s">
        <v>37</v>
      </c>
      <c r="AX440" s="13" t="s">
        <v>76</v>
      </c>
      <c r="AY440" s="244" t="s">
        <v>119</v>
      </c>
    </row>
    <row r="441" s="13" customFormat="1">
      <c r="B441" s="234"/>
      <c r="C441" s="235"/>
      <c r="D441" s="221" t="s">
        <v>130</v>
      </c>
      <c r="E441" s="236" t="s">
        <v>19</v>
      </c>
      <c r="F441" s="237" t="s">
        <v>572</v>
      </c>
      <c r="G441" s="235"/>
      <c r="H441" s="238">
        <v>1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AT441" s="244" t="s">
        <v>130</v>
      </c>
      <c r="AU441" s="244" t="s">
        <v>86</v>
      </c>
      <c r="AV441" s="13" t="s">
        <v>86</v>
      </c>
      <c r="AW441" s="13" t="s">
        <v>37</v>
      </c>
      <c r="AX441" s="13" t="s">
        <v>76</v>
      </c>
      <c r="AY441" s="244" t="s">
        <v>119</v>
      </c>
    </row>
    <row r="442" s="13" customFormat="1">
      <c r="B442" s="234"/>
      <c r="C442" s="235"/>
      <c r="D442" s="221" t="s">
        <v>130</v>
      </c>
      <c r="E442" s="236" t="s">
        <v>19</v>
      </c>
      <c r="F442" s="237" t="s">
        <v>573</v>
      </c>
      <c r="G442" s="235"/>
      <c r="H442" s="238">
        <v>1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AT442" s="244" t="s">
        <v>130</v>
      </c>
      <c r="AU442" s="244" t="s">
        <v>86</v>
      </c>
      <c r="AV442" s="13" t="s">
        <v>86</v>
      </c>
      <c r="AW442" s="13" t="s">
        <v>37</v>
      </c>
      <c r="AX442" s="13" t="s">
        <v>76</v>
      </c>
      <c r="AY442" s="244" t="s">
        <v>119</v>
      </c>
    </row>
    <row r="443" s="14" customFormat="1">
      <c r="B443" s="245"/>
      <c r="C443" s="246"/>
      <c r="D443" s="221" t="s">
        <v>130</v>
      </c>
      <c r="E443" s="247" t="s">
        <v>19</v>
      </c>
      <c r="F443" s="248" t="s">
        <v>142</v>
      </c>
      <c r="G443" s="246"/>
      <c r="H443" s="249">
        <v>5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AT443" s="255" t="s">
        <v>130</v>
      </c>
      <c r="AU443" s="255" t="s">
        <v>86</v>
      </c>
      <c r="AV443" s="14" t="s">
        <v>126</v>
      </c>
      <c r="AW443" s="14" t="s">
        <v>37</v>
      </c>
      <c r="AX443" s="14" t="s">
        <v>84</v>
      </c>
      <c r="AY443" s="255" t="s">
        <v>119</v>
      </c>
    </row>
    <row r="444" s="1" customFormat="1" ht="16.5" customHeight="1">
      <c r="B444" s="39"/>
      <c r="C444" s="267" t="s">
        <v>574</v>
      </c>
      <c r="D444" s="267" t="s">
        <v>338</v>
      </c>
      <c r="E444" s="268" t="s">
        <v>575</v>
      </c>
      <c r="F444" s="269" t="s">
        <v>576</v>
      </c>
      <c r="G444" s="270" t="s">
        <v>136</v>
      </c>
      <c r="H444" s="271">
        <v>3</v>
      </c>
      <c r="I444" s="272"/>
      <c r="J444" s="273">
        <f>ROUND(I444*H444,2)</f>
        <v>0</v>
      </c>
      <c r="K444" s="269" t="s">
        <v>125</v>
      </c>
      <c r="L444" s="274"/>
      <c r="M444" s="275" t="s">
        <v>19</v>
      </c>
      <c r="N444" s="276" t="s">
        <v>47</v>
      </c>
      <c r="O444" s="84"/>
      <c r="P444" s="217">
        <f>O444*H444</f>
        <v>0</v>
      </c>
      <c r="Q444" s="217">
        <v>0.0035999999999999999</v>
      </c>
      <c r="R444" s="217">
        <f>Q444*H444</f>
        <v>0.010800000000000001</v>
      </c>
      <c r="S444" s="217">
        <v>0</v>
      </c>
      <c r="T444" s="218">
        <f>S444*H444</f>
        <v>0</v>
      </c>
      <c r="AR444" s="219" t="s">
        <v>212</v>
      </c>
      <c r="AT444" s="219" t="s">
        <v>338</v>
      </c>
      <c r="AU444" s="219" t="s">
        <v>86</v>
      </c>
      <c r="AY444" s="18" t="s">
        <v>119</v>
      </c>
      <c r="BE444" s="220">
        <f>IF(N444="základní",J444,0)</f>
        <v>0</v>
      </c>
      <c r="BF444" s="220">
        <f>IF(N444="snížená",J444,0)</f>
        <v>0</v>
      </c>
      <c r="BG444" s="220">
        <f>IF(N444="zákl. přenesená",J444,0)</f>
        <v>0</v>
      </c>
      <c r="BH444" s="220">
        <f>IF(N444="sníž. přenesená",J444,0)</f>
        <v>0</v>
      </c>
      <c r="BI444" s="220">
        <f>IF(N444="nulová",J444,0)</f>
        <v>0</v>
      </c>
      <c r="BJ444" s="18" t="s">
        <v>84</v>
      </c>
      <c r="BK444" s="220">
        <f>ROUND(I444*H444,2)</f>
        <v>0</v>
      </c>
      <c r="BL444" s="18" t="s">
        <v>126</v>
      </c>
      <c r="BM444" s="219" t="s">
        <v>577</v>
      </c>
    </row>
    <row r="445" s="12" customFormat="1">
      <c r="B445" s="224"/>
      <c r="C445" s="225"/>
      <c r="D445" s="221" t="s">
        <v>130</v>
      </c>
      <c r="E445" s="226" t="s">
        <v>19</v>
      </c>
      <c r="F445" s="227" t="s">
        <v>131</v>
      </c>
      <c r="G445" s="225"/>
      <c r="H445" s="226" t="s">
        <v>19</v>
      </c>
      <c r="I445" s="228"/>
      <c r="J445" s="225"/>
      <c r="K445" s="225"/>
      <c r="L445" s="229"/>
      <c r="M445" s="230"/>
      <c r="N445" s="231"/>
      <c r="O445" s="231"/>
      <c r="P445" s="231"/>
      <c r="Q445" s="231"/>
      <c r="R445" s="231"/>
      <c r="S445" s="231"/>
      <c r="T445" s="232"/>
      <c r="AT445" s="233" t="s">
        <v>130</v>
      </c>
      <c r="AU445" s="233" t="s">
        <v>86</v>
      </c>
      <c r="AV445" s="12" t="s">
        <v>84</v>
      </c>
      <c r="AW445" s="12" t="s">
        <v>37</v>
      </c>
      <c r="AX445" s="12" t="s">
        <v>76</v>
      </c>
      <c r="AY445" s="233" t="s">
        <v>119</v>
      </c>
    </row>
    <row r="446" s="13" customFormat="1">
      <c r="B446" s="234"/>
      <c r="C446" s="235"/>
      <c r="D446" s="221" t="s">
        <v>130</v>
      </c>
      <c r="E446" s="236" t="s">
        <v>19</v>
      </c>
      <c r="F446" s="237" t="s">
        <v>578</v>
      </c>
      <c r="G446" s="235"/>
      <c r="H446" s="238">
        <v>2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AT446" s="244" t="s">
        <v>130</v>
      </c>
      <c r="AU446" s="244" t="s">
        <v>86</v>
      </c>
      <c r="AV446" s="13" t="s">
        <v>86</v>
      </c>
      <c r="AW446" s="13" t="s">
        <v>37</v>
      </c>
      <c r="AX446" s="13" t="s">
        <v>76</v>
      </c>
      <c r="AY446" s="244" t="s">
        <v>119</v>
      </c>
    </row>
    <row r="447" s="13" customFormat="1">
      <c r="B447" s="234"/>
      <c r="C447" s="235"/>
      <c r="D447" s="221" t="s">
        <v>130</v>
      </c>
      <c r="E447" s="236" t="s">
        <v>19</v>
      </c>
      <c r="F447" s="237" t="s">
        <v>579</v>
      </c>
      <c r="G447" s="235"/>
      <c r="H447" s="238">
        <v>1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AT447" s="244" t="s">
        <v>130</v>
      </c>
      <c r="AU447" s="244" t="s">
        <v>86</v>
      </c>
      <c r="AV447" s="13" t="s">
        <v>86</v>
      </c>
      <c r="AW447" s="13" t="s">
        <v>37</v>
      </c>
      <c r="AX447" s="13" t="s">
        <v>76</v>
      </c>
      <c r="AY447" s="244" t="s">
        <v>119</v>
      </c>
    </row>
    <row r="448" s="14" customFormat="1">
      <c r="B448" s="245"/>
      <c r="C448" s="246"/>
      <c r="D448" s="221" t="s">
        <v>130</v>
      </c>
      <c r="E448" s="247" t="s">
        <v>19</v>
      </c>
      <c r="F448" s="248" t="s">
        <v>142</v>
      </c>
      <c r="G448" s="246"/>
      <c r="H448" s="249">
        <v>3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AT448" s="255" t="s">
        <v>130</v>
      </c>
      <c r="AU448" s="255" t="s">
        <v>86</v>
      </c>
      <c r="AV448" s="14" t="s">
        <v>126</v>
      </c>
      <c r="AW448" s="14" t="s">
        <v>37</v>
      </c>
      <c r="AX448" s="14" t="s">
        <v>84</v>
      </c>
      <c r="AY448" s="255" t="s">
        <v>119</v>
      </c>
    </row>
    <row r="449" s="1" customFormat="1" ht="16.5" customHeight="1">
      <c r="B449" s="39"/>
      <c r="C449" s="267" t="s">
        <v>580</v>
      </c>
      <c r="D449" s="267" t="s">
        <v>338</v>
      </c>
      <c r="E449" s="268" t="s">
        <v>581</v>
      </c>
      <c r="F449" s="269" t="s">
        <v>582</v>
      </c>
      <c r="G449" s="270" t="s">
        <v>136</v>
      </c>
      <c r="H449" s="271">
        <v>1</v>
      </c>
      <c r="I449" s="272"/>
      <c r="J449" s="273">
        <f>ROUND(I449*H449,2)</f>
        <v>0</v>
      </c>
      <c r="K449" s="269" t="s">
        <v>125</v>
      </c>
      <c r="L449" s="274"/>
      <c r="M449" s="275" t="s">
        <v>19</v>
      </c>
      <c r="N449" s="276" t="s">
        <v>47</v>
      </c>
      <c r="O449" s="84"/>
      <c r="P449" s="217">
        <f>O449*H449</f>
        <v>0</v>
      </c>
      <c r="Q449" s="217">
        <v>0.0015</v>
      </c>
      <c r="R449" s="217">
        <f>Q449*H449</f>
        <v>0.0015</v>
      </c>
      <c r="S449" s="217">
        <v>0</v>
      </c>
      <c r="T449" s="218">
        <f>S449*H449</f>
        <v>0</v>
      </c>
      <c r="AR449" s="219" t="s">
        <v>212</v>
      </c>
      <c r="AT449" s="219" t="s">
        <v>338</v>
      </c>
      <c r="AU449" s="219" t="s">
        <v>86</v>
      </c>
      <c r="AY449" s="18" t="s">
        <v>119</v>
      </c>
      <c r="BE449" s="220">
        <f>IF(N449="základní",J449,0)</f>
        <v>0</v>
      </c>
      <c r="BF449" s="220">
        <f>IF(N449="snížená",J449,0)</f>
        <v>0</v>
      </c>
      <c r="BG449" s="220">
        <f>IF(N449="zákl. přenesená",J449,0)</f>
        <v>0</v>
      </c>
      <c r="BH449" s="220">
        <f>IF(N449="sníž. přenesená",J449,0)</f>
        <v>0</v>
      </c>
      <c r="BI449" s="220">
        <f>IF(N449="nulová",J449,0)</f>
        <v>0</v>
      </c>
      <c r="BJ449" s="18" t="s">
        <v>84</v>
      </c>
      <c r="BK449" s="220">
        <f>ROUND(I449*H449,2)</f>
        <v>0</v>
      </c>
      <c r="BL449" s="18" t="s">
        <v>126</v>
      </c>
      <c r="BM449" s="219" t="s">
        <v>583</v>
      </c>
    </row>
    <row r="450" s="12" customFormat="1">
      <c r="B450" s="224"/>
      <c r="C450" s="225"/>
      <c r="D450" s="221" t="s">
        <v>130</v>
      </c>
      <c r="E450" s="226" t="s">
        <v>19</v>
      </c>
      <c r="F450" s="227" t="s">
        <v>131</v>
      </c>
      <c r="G450" s="225"/>
      <c r="H450" s="226" t="s">
        <v>19</v>
      </c>
      <c r="I450" s="228"/>
      <c r="J450" s="225"/>
      <c r="K450" s="225"/>
      <c r="L450" s="229"/>
      <c r="M450" s="230"/>
      <c r="N450" s="231"/>
      <c r="O450" s="231"/>
      <c r="P450" s="231"/>
      <c r="Q450" s="231"/>
      <c r="R450" s="231"/>
      <c r="S450" s="231"/>
      <c r="T450" s="232"/>
      <c r="AT450" s="233" t="s">
        <v>130</v>
      </c>
      <c r="AU450" s="233" t="s">
        <v>86</v>
      </c>
      <c r="AV450" s="12" t="s">
        <v>84</v>
      </c>
      <c r="AW450" s="12" t="s">
        <v>37</v>
      </c>
      <c r="AX450" s="12" t="s">
        <v>76</v>
      </c>
      <c r="AY450" s="233" t="s">
        <v>119</v>
      </c>
    </row>
    <row r="451" s="13" customFormat="1">
      <c r="B451" s="234"/>
      <c r="C451" s="235"/>
      <c r="D451" s="221" t="s">
        <v>130</v>
      </c>
      <c r="E451" s="236" t="s">
        <v>19</v>
      </c>
      <c r="F451" s="237" t="s">
        <v>584</v>
      </c>
      <c r="G451" s="235"/>
      <c r="H451" s="238">
        <v>1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AT451" s="244" t="s">
        <v>130</v>
      </c>
      <c r="AU451" s="244" t="s">
        <v>86</v>
      </c>
      <c r="AV451" s="13" t="s">
        <v>86</v>
      </c>
      <c r="AW451" s="13" t="s">
        <v>37</v>
      </c>
      <c r="AX451" s="13" t="s">
        <v>84</v>
      </c>
      <c r="AY451" s="244" t="s">
        <v>119</v>
      </c>
    </row>
    <row r="452" s="1" customFormat="1" ht="16.5" customHeight="1">
      <c r="B452" s="39"/>
      <c r="C452" s="267" t="s">
        <v>585</v>
      </c>
      <c r="D452" s="267" t="s">
        <v>338</v>
      </c>
      <c r="E452" s="268" t="s">
        <v>586</v>
      </c>
      <c r="F452" s="269" t="s">
        <v>587</v>
      </c>
      <c r="G452" s="270" t="s">
        <v>136</v>
      </c>
      <c r="H452" s="271">
        <v>3</v>
      </c>
      <c r="I452" s="272"/>
      <c r="J452" s="273">
        <f>ROUND(I452*H452,2)</f>
        <v>0</v>
      </c>
      <c r="K452" s="269" t="s">
        <v>125</v>
      </c>
      <c r="L452" s="274"/>
      <c r="M452" s="275" t="s">
        <v>19</v>
      </c>
      <c r="N452" s="276" t="s">
        <v>47</v>
      </c>
      <c r="O452" s="84"/>
      <c r="P452" s="217">
        <f>O452*H452</f>
        <v>0</v>
      </c>
      <c r="Q452" s="217">
        <v>0.0023999999999999998</v>
      </c>
      <c r="R452" s="217">
        <f>Q452*H452</f>
        <v>0.0071999999999999998</v>
      </c>
      <c r="S452" s="217">
        <v>0</v>
      </c>
      <c r="T452" s="218">
        <f>S452*H452</f>
        <v>0</v>
      </c>
      <c r="AR452" s="219" t="s">
        <v>212</v>
      </c>
      <c r="AT452" s="219" t="s">
        <v>338</v>
      </c>
      <c r="AU452" s="219" t="s">
        <v>86</v>
      </c>
      <c r="AY452" s="18" t="s">
        <v>119</v>
      </c>
      <c r="BE452" s="220">
        <f>IF(N452="základní",J452,0)</f>
        <v>0</v>
      </c>
      <c r="BF452" s="220">
        <f>IF(N452="snížená",J452,0)</f>
        <v>0</v>
      </c>
      <c r="BG452" s="220">
        <f>IF(N452="zákl. přenesená",J452,0)</f>
        <v>0</v>
      </c>
      <c r="BH452" s="220">
        <f>IF(N452="sníž. přenesená",J452,0)</f>
        <v>0</v>
      </c>
      <c r="BI452" s="220">
        <f>IF(N452="nulová",J452,0)</f>
        <v>0</v>
      </c>
      <c r="BJ452" s="18" t="s">
        <v>84</v>
      </c>
      <c r="BK452" s="220">
        <f>ROUND(I452*H452,2)</f>
        <v>0</v>
      </c>
      <c r="BL452" s="18" t="s">
        <v>126</v>
      </c>
      <c r="BM452" s="219" t="s">
        <v>588</v>
      </c>
    </row>
    <row r="453" s="12" customFormat="1">
      <c r="B453" s="224"/>
      <c r="C453" s="225"/>
      <c r="D453" s="221" t="s">
        <v>130</v>
      </c>
      <c r="E453" s="226" t="s">
        <v>19</v>
      </c>
      <c r="F453" s="227" t="s">
        <v>131</v>
      </c>
      <c r="G453" s="225"/>
      <c r="H453" s="226" t="s">
        <v>19</v>
      </c>
      <c r="I453" s="228"/>
      <c r="J453" s="225"/>
      <c r="K453" s="225"/>
      <c r="L453" s="229"/>
      <c r="M453" s="230"/>
      <c r="N453" s="231"/>
      <c r="O453" s="231"/>
      <c r="P453" s="231"/>
      <c r="Q453" s="231"/>
      <c r="R453" s="231"/>
      <c r="S453" s="231"/>
      <c r="T453" s="232"/>
      <c r="AT453" s="233" t="s">
        <v>130</v>
      </c>
      <c r="AU453" s="233" t="s">
        <v>86</v>
      </c>
      <c r="AV453" s="12" t="s">
        <v>84</v>
      </c>
      <c r="AW453" s="12" t="s">
        <v>37</v>
      </c>
      <c r="AX453" s="12" t="s">
        <v>76</v>
      </c>
      <c r="AY453" s="233" t="s">
        <v>119</v>
      </c>
    </row>
    <row r="454" s="13" customFormat="1">
      <c r="B454" s="234"/>
      <c r="C454" s="235"/>
      <c r="D454" s="221" t="s">
        <v>130</v>
      </c>
      <c r="E454" s="236" t="s">
        <v>19</v>
      </c>
      <c r="F454" s="237" t="s">
        <v>570</v>
      </c>
      <c r="G454" s="235"/>
      <c r="H454" s="238">
        <v>1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AT454" s="244" t="s">
        <v>130</v>
      </c>
      <c r="AU454" s="244" t="s">
        <v>86</v>
      </c>
      <c r="AV454" s="13" t="s">
        <v>86</v>
      </c>
      <c r="AW454" s="13" t="s">
        <v>37</v>
      </c>
      <c r="AX454" s="13" t="s">
        <v>76</v>
      </c>
      <c r="AY454" s="244" t="s">
        <v>119</v>
      </c>
    </row>
    <row r="455" s="13" customFormat="1">
      <c r="B455" s="234"/>
      <c r="C455" s="235"/>
      <c r="D455" s="221" t="s">
        <v>130</v>
      </c>
      <c r="E455" s="236" t="s">
        <v>19</v>
      </c>
      <c r="F455" s="237" t="s">
        <v>571</v>
      </c>
      <c r="G455" s="235"/>
      <c r="H455" s="238">
        <v>1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AT455" s="244" t="s">
        <v>130</v>
      </c>
      <c r="AU455" s="244" t="s">
        <v>86</v>
      </c>
      <c r="AV455" s="13" t="s">
        <v>86</v>
      </c>
      <c r="AW455" s="13" t="s">
        <v>37</v>
      </c>
      <c r="AX455" s="13" t="s">
        <v>76</v>
      </c>
      <c r="AY455" s="244" t="s">
        <v>119</v>
      </c>
    </row>
    <row r="456" s="13" customFormat="1">
      <c r="B456" s="234"/>
      <c r="C456" s="235"/>
      <c r="D456" s="221" t="s">
        <v>130</v>
      </c>
      <c r="E456" s="236" t="s">
        <v>19</v>
      </c>
      <c r="F456" s="237" t="s">
        <v>572</v>
      </c>
      <c r="G456" s="235"/>
      <c r="H456" s="238">
        <v>1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AT456" s="244" t="s">
        <v>130</v>
      </c>
      <c r="AU456" s="244" t="s">
        <v>86</v>
      </c>
      <c r="AV456" s="13" t="s">
        <v>86</v>
      </c>
      <c r="AW456" s="13" t="s">
        <v>37</v>
      </c>
      <c r="AX456" s="13" t="s">
        <v>76</v>
      </c>
      <c r="AY456" s="244" t="s">
        <v>119</v>
      </c>
    </row>
    <row r="457" s="14" customFormat="1">
      <c r="B457" s="245"/>
      <c r="C457" s="246"/>
      <c r="D457" s="221" t="s">
        <v>130</v>
      </c>
      <c r="E457" s="247" t="s">
        <v>19</v>
      </c>
      <c r="F457" s="248" t="s">
        <v>142</v>
      </c>
      <c r="G457" s="246"/>
      <c r="H457" s="249">
        <v>3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AT457" s="255" t="s">
        <v>130</v>
      </c>
      <c r="AU457" s="255" t="s">
        <v>86</v>
      </c>
      <c r="AV457" s="14" t="s">
        <v>126</v>
      </c>
      <c r="AW457" s="14" t="s">
        <v>37</v>
      </c>
      <c r="AX457" s="14" t="s">
        <v>84</v>
      </c>
      <c r="AY457" s="255" t="s">
        <v>119</v>
      </c>
    </row>
    <row r="458" s="1" customFormat="1" ht="16.5" customHeight="1">
      <c r="B458" s="39"/>
      <c r="C458" s="208" t="s">
        <v>589</v>
      </c>
      <c r="D458" s="208" t="s">
        <v>121</v>
      </c>
      <c r="E458" s="209" t="s">
        <v>590</v>
      </c>
      <c r="F458" s="210" t="s">
        <v>591</v>
      </c>
      <c r="G458" s="211" t="s">
        <v>136</v>
      </c>
      <c r="H458" s="212">
        <v>5</v>
      </c>
      <c r="I458" s="213"/>
      <c r="J458" s="214">
        <f>ROUND(I458*H458,2)</f>
        <v>0</v>
      </c>
      <c r="K458" s="210" t="s">
        <v>125</v>
      </c>
      <c r="L458" s="44"/>
      <c r="M458" s="215" t="s">
        <v>19</v>
      </c>
      <c r="N458" s="216" t="s">
        <v>47</v>
      </c>
      <c r="O458" s="84"/>
      <c r="P458" s="217">
        <f>O458*H458</f>
        <v>0</v>
      </c>
      <c r="Q458" s="217">
        <v>0.11240500000000001</v>
      </c>
      <c r="R458" s="217">
        <f>Q458*H458</f>
        <v>0.562025</v>
      </c>
      <c r="S458" s="217">
        <v>0</v>
      </c>
      <c r="T458" s="218">
        <f>S458*H458</f>
        <v>0</v>
      </c>
      <c r="AR458" s="219" t="s">
        <v>126</v>
      </c>
      <c r="AT458" s="219" t="s">
        <v>121</v>
      </c>
      <c r="AU458" s="219" t="s">
        <v>86</v>
      </c>
      <c r="AY458" s="18" t="s">
        <v>119</v>
      </c>
      <c r="BE458" s="220">
        <f>IF(N458="základní",J458,0)</f>
        <v>0</v>
      </c>
      <c r="BF458" s="220">
        <f>IF(N458="snížená",J458,0)</f>
        <v>0</v>
      </c>
      <c r="BG458" s="220">
        <f>IF(N458="zákl. přenesená",J458,0)</f>
        <v>0</v>
      </c>
      <c r="BH458" s="220">
        <f>IF(N458="sníž. přenesená",J458,0)</f>
        <v>0</v>
      </c>
      <c r="BI458" s="220">
        <f>IF(N458="nulová",J458,0)</f>
        <v>0</v>
      </c>
      <c r="BJ458" s="18" t="s">
        <v>84</v>
      </c>
      <c r="BK458" s="220">
        <f>ROUND(I458*H458,2)</f>
        <v>0</v>
      </c>
      <c r="BL458" s="18" t="s">
        <v>126</v>
      </c>
      <c r="BM458" s="219" t="s">
        <v>592</v>
      </c>
    </row>
    <row r="459" s="1" customFormat="1">
      <c r="B459" s="39"/>
      <c r="C459" s="40"/>
      <c r="D459" s="221" t="s">
        <v>128</v>
      </c>
      <c r="E459" s="40"/>
      <c r="F459" s="222" t="s">
        <v>593</v>
      </c>
      <c r="G459" s="40"/>
      <c r="H459" s="40"/>
      <c r="I459" s="132"/>
      <c r="J459" s="40"/>
      <c r="K459" s="40"/>
      <c r="L459" s="44"/>
      <c r="M459" s="223"/>
      <c r="N459" s="84"/>
      <c r="O459" s="84"/>
      <c r="P459" s="84"/>
      <c r="Q459" s="84"/>
      <c r="R459" s="84"/>
      <c r="S459" s="84"/>
      <c r="T459" s="85"/>
      <c r="AT459" s="18" t="s">
        <v>128</v>
      </c>
      <c r="AU459" s="18" t="s">
        <v>86</v>
      </c>
    </row>
    <row r="460" s="12" customFormat="1">
      <c r="B460" s="224"/>
      <c r="C460" s="225"/>
      <c r="D460" s="221" t="s">
        <v>130</v>
      </c>
      <c r="E460" s="226" t="s">
        <v>19</v>
      </c>
      <c r="F460" s="227" t="s">
        <v>131</v>
      </c>
      <c r="G460" s="225"/>
      <c r="H460" s="226" t="s">
        <v>19</v>
      </c>
      <c r="I460" s="228"/>
      <c r="J460" s="225"/>
      <c r="K460" s="225"/>
      <c r="L460" s="229"/>
      <c r="M460" s="230"/>
      <c r="N460" s="231"/>
      <c r="O460" s="231"/>
      <c r="P460" s="231"/>
      <c r="Q460" s="231"/>
      <c r="R460" s="231"/>
      <c r="S460" s="231"/>
      <c r="T460" s="232"/>
      <c r="AT460" s="233" t="s">
        <v>130</v>
      </c>
      <c r="AU460" s="233" t="s">
        <v>86</v>
      </c>
      <c r="AV460" s="12" t="s">
        <v>84</v>
      </c>
      <c r="AW460" s="12" t="s">
        <v>37</v>
      </c>
      <c r="AX460" s="12" t="s">
        <v>76</v>
      </c>
      <c r="AY460" s="233" t="s">
        <v>119</v>
      </c>
    </row>
    <row r="461" s="13" customFormat="1">
      <c r="B461" s="234"/>
      <c r="C461" s="235"/>
      <c r="D461" s="221" t="s">
        <v>130</v>
      </c>
      <c r="E461" s="236" t="s">
        <v>19</v>
      </c>
      <c r="F461" s="237" t="s">
        <v>569</v>
      </c>
      <c r="G461" s="235"/>
      <c r="H461" s="238">
        <v>1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AT461" s="244" t="s">
        <v>130</v>
      </c>
      <c r="AU461" s="244" t="s">
        <v>86</v>
      </c>
      <c r="AV461" s="13" t="s">
        <v>86</v>
      </c>
      <c r="AW461" s="13" t="s">
        <v>37</v>
      </c>
      <c r="AX461" s="13" t="s">
        <v>76</v>
      </c>
      <c r="AY461" s="244" t="s">
        <v>119</v>
      </c>
    </row>
    <row r="462" s="13" customFormat="1">
      <c r="B462" s="234"/>
      <c r="C462" s="235"/>
      <c r="D462" s="221" t="s">
        <v>130</v>
      </c>
      <c r="E462" s="236" t="s">
        <v>19</v>
      </c>
      <c r="F462" s="237" t="s">
        <v>570</v>
      </c>
      <c r="G462" s="235"/>
      <c r="H462" s="238">
        <v>1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AT462" s="244" t="s">
        <v>130</v>
      </c>
      <c r="AU462" s="244" t="s">
        <v>86</v>
      </c>
      <c r="AV462" s="13" t="s">
        <v>86</v>
      </c>
      <c r="AW462" s="13" t="s">
        <v>37</v>
      </c>
      <c r="AX462" s="13" t="s">
        <v>76</v>
      </c>
      <c r="AY462" s="244" t="s">
        <v>119</v>
      </c>
    </row>
    <row r="463" s="13" customFormat="1">
      <c r="B463" s="234"/>
      <c r="C463" s="235"/>
      <c r="D463" s="221" t="s">
        <v>130</v>
      </c>
      <c r="E463" s="236" t="s">
        <v>19</v>
      </c>
      <c r="F463" s="237" t="s">
        <v>571</v>
      </c>
      <c r="G463" s="235"/>
      <c r="H463" s="238">
        <v>1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AT463" s="244" t="s">
        <v>130</v>
      </c>
      <c r="AU463" s="244" t="s">
        <v>86</v>
      </c>
      <c r="AV463" s="13" t="s">
        <v>86</v>
      </c>
      <c r="AW463" s="13" t="s">
        <v>37</v>
      </c>
      <c r="AX463" s="13" t="s">
        <v>76</v>
      </c>
      <c r="AY463" s="244" t="s">
        <v>119</v>
      </c>
    </row>
    <row r="464" s="13" customFormat="1">
      <c r="B464" s="234"/>
      <c r="C464" s="235"/>
      <c r="D464" s="221" t="s">
        <v>130</v>
      </c>
      <c r="E464" s="236" t="s">
        <v>19</v>
      </c>
      <c r="F464" s="237" t="s">
        <v>572</v>
      </c>
      <c r="G464" s="235"/>
      <c r="H464" s="238">
        <v>1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AT464" s="244" t="s">
        <v>130</v>
      </c>
      <c r="AU464" s="244" t="s">
        <v>86</v>
      </c>
      <c r="AV464" s="13" t="s">
        <v>86</v>
      </c>
      <c r="AW464" s="13" t="s">
        <v>37</v>
      </c>
      <c r="AX464" s="13" t="s">
        <v>76</v>
      </c>
      <c r="AY464" s="244" t="s">
        <v>119</v>
      </c>
    </row>
    <row r="465" s="13" customFormat="1">
      <c r="B465" s="234"/>
      <c r="C465" s="235"/>
      <c r="D465" s="221" t="s">
        <v>130</v>
      </c>
      <c r="E465" s="236" t="s">
        <v>19</v>
      </c>
      <c r="F465" s="237" t="s">
        <v>573</v>
      </c>
      <c r="G465" s="235"/>
      <c r="H465" s="238">
        <v>1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AT465" s="244" t="s">
        <v>130</v>
      </c>
      <c r="AU465" s="244" t="s">
        <v>86</v>
      </c>
      <c r="AV465" s="13" t="s">
        <v>86</v>
      </c>
      <c r="AW465" s="13" t="s">
        <v>37</v>
      </c>
      <c r="AX465" s="13" t="s">
        <v>76</v>
      </c>
      <c r="AY465" s="244" t="s">
        <v>119</v>
      </c>
    </row>
    <row r="466" s="14" customFormat="1">
      <c r="B466" s="245"/>
      <c r="C466" s="246"/>
      <c r="D466" s="221" t="s">
        <v>130</v>
      </c>
      <c r="E466" s="247" t="s">
        <v>19</v>
      </c>
      <c r="F466" s="248" t="s">
        <v>142</v>
      </c>
      <c r="G466" s="246"/>
      <c r="H466" s="249">
        <v>5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AT466" s="255" t="s">
        <v>130</v>
      </c>
      <c r="AU466" s="255" t="s">
        <v>86</v>
      </c>
      <c r="AV466" s="14" t="s">
        <v>126</v>
      </c>
      <c r="AW466" s="14" t="s">
        <v>37</v>
      </c>
      <c r="AX466" s="14" t="s">
        <v>84</v>
      </c>
      <c r="AY466" s="255" t="s">
        <v>119</v>
      </c>
    </row>
    <row r="467" s="1" customFormat="1" ht="16.5" customHeight="1">
      <c r="B467" s="39"/>
      <c r="C467" s="267" t="s">
        <v>594</v>
      </c>
      <c r="D467" s="267" t="s">
        <v>338</v>
      </c>
      <c r="E467" s="268" t="s">
        <v>595</v>
      </c>
      <c r="F467" s="269" t="s">
        <v>596</v>
      </c>
      <c r="G467" s="270" t="s">
        <v>136</v>
      </c>
      <c r="H467" s="271">
        <v>5</v>
      </c>
      <c r="I467" s="272"/>
      <c r="J467" s="273">
        <f>ROUND(I467*H467,2)</f>
        <v>0</v>
      </c>
      <c r="K467" s="269" t="s">
        <v>125</v>
      </c>
      <c r="L467" s="274"/>
      <c r="M467" s="275" t="s">
        <v>19</v>
      </c>
      <c r="N467" s="276" t="s">
        <v>47</v>
      </c>
      <c r="O467" s="84"/>
      <c r="P467" s="217">
        <f>O467*H467</f>
        <v>0</v>
      </c>
      <c r="Q467" s="217">
        <v>0.0061000000000000004</v>
      </c>
      <c r="R467" s="217">
        <f>Q467*H467</f>
        <v>0.030500000000000003</v>
      </c>
      <c r="S467" s="217">
        <v>0</v>
      </c>
      <c r="T467" s="218">
        <f>S467*H467</f>
        <v>0</v>
      </c>
      <c r="AR467" s="219" t="s">
        <v>212</v>
      </c>
      <c r="AT467" s="219" t="s">
        <v>338</v>
      </c>
      <c r="AU467" s="219" t="s">
        <v>86</v>
      </c>
      <c r="AY467" s="18" t="s">
        <v>119</v>
      </c>
      <c r="BE467" s="220">
        <f>IF(N467="základní",J467,0)</f>
        <v>0</v>
      </c>
      <c r="BF467" s="220">
        <f>IF(N467="snížená",J467,0)</f>
        <v>0</v>
      </c>
      <c r="BG467" s="220">
        <f>IF(N467="zákl. přenesená",J467,0)</f>
        <v>0</v>
      </c>
      <c r="BH467" s="220">
        <f>IF(N467="sníž. přenesená",J467,0)</f>
        <v>0</v>
      </c>
      <c r="BI467" s="220">
        <f>IF(N467="nulová",J467,0)</f>
        <v>0</v>
      </c>
      <c r="BJ467" s="18" t="s">
        <v>84</v>
      </c>
      <c r="BK467" s="220">
        <f>ROUND(I467*H467,2)</f>
        <v>0</v>
      </c>
      <c r="BL467" s="18" t="s">
        <v>126</v>
      </c>
      <c r="BM467" s="219" t="s">
        <v>597</v>
      </c>
    </row>
    <row r="468" s="1" customFormat="1" ht="16.5" customHeight="1">
      <c r="B468" s="39"/>
      <c r="C468" s="208" t="s">
        <v>598</v>
      </c>
      <c r="D468" s="208" t="s">
        <v>121</v>
      </c>
      <c r="E468" s="209" t="s">
        <v>599</v>
      </c>
      <c r="F468" s="210" t="s">
        <v>600</v>
      </c>
      <c r="G468" s="211" t="s">
        <v>197</v>
      </c>
      <c r="H468" s="212">
        <v>1382</v>
      </c>
      <c r="I468" s="213"/>
      <c r="J468" s="214">
        <f>ROUND(I468*H468,2)</f>
        <v>0</v>
      </c>
      <c r="K468" s="210" t="s">
        <v>125</v>
      </c>
      <c r="L468" s="44"/>
      <c r="M468" s="215" t="s">
        <v>19</v>
      </c>
      <c r="N468" s="216" t="s">
        <v>47</v>
      </c>
      <c r="O468" s="84"/>
      <c r="P468" s="217">
        <f>O468*H468</f>
        <v>0</v>
      </c>
      <c r="Q468" s="217">
        <v>0.000107</v>
      </c>
      <c r="R468" s="217">
        <f>Q468*H468</f>
        <v>0.14787400000000001</v>
      </c>
      <c r="S468" s="217">
        <v>0</v>
      </c>
      <c r="T468" s="218">
        <f>S468*H468</f>
        <v>0</v>
      </c>
      <c r="AR468" s="219" t="s">
        <v>126</v>
      </c>
      <c r="AT468" s="219" t="s">
        <v>121</v>
      </c>
      <c r="AU468" s="219" t="s">
        <v>86</v>
      </c>
      <c r="AY468" s="18" t="s">
        <v>119</v>
      </c>
      <c r="BE468" s="220">
        <f>IF(N468="základní",J468,0)</f>
        <v>0</v>
      </c>
      <c r="BF468" s="220">
        <f>IF(N468="snížená",J468,0)</f>
        <v>0</v>
      </c>
      <c r="BG468" s="220">
        <f>IF(N468="zákl. přenesená",J468,0)</f>
        <v>0</v>
      </c>
      <c r="BH468" s="220">
        <f>IF(N468="sníž. přenesená",J468,0)</f>
        <v>0</v>
      </c>
      <c r="BI468" s="220">
        <f>IF(N468="nulová",J468,0)</f>
        <v>0</v>
      </c>
      <c r="BJ468" s="18" t="s">
        <v>84</v>
      </c>
      <c r="BK468" s="220">
        <f>ROUND(I468*H468,2)</f>
        <v>0</v>
      </c>
      <c r="BL468" s="18" t="s">
        <v>126</v>
      </c>
      <c r="BM468" s="219" t="s">
        <v>601</v>
      </c>
    </row>
    <row r="469" s="1" customFormat="1">
      <c r="B469" s="39"/>
      <c r="C469" s="40"/>
      <c r="D469" s="221" t="s">
        <v>128</v>
      </c>
      <c r="E469" s="40"/>
      <c r="F469" s="222" t="s">
        <v>602</v>
      </c>
      <c r="G469" s="40"/>
      <c r="H469" s="40"/>
      <c r="I469" s="132"/>
      <c r="J469" s="40"/>
      <c r="K469" s="40"/>
      <c r="L469" s="44"/>
      <c r="M469" s="223"/>
      <c r="N469" s="84"/>
      <c r="O469" s="84"/>
      <c r="P469" s="84"/>
      <c r="Q469" s="84"/>
      <c r="R469" s="84"/>
      <c r="S469" s="84"/>
      <c r="T469" s="85"/>
      <c r="AT469" s="18" t="s">
        <v>128</v>
      </c>
      <c r="AU469" s="18" t="s">
        <v>86</v>
      </c>
    </row>
    <row r="470" s="12" customFormat="1">
      <c r="B470" s="224"/>
      <c r="C470" s="225"/>
      <c r="D470" s="221" t="s">
        <v>130</v>
      </c>
      <c r="E470" s="226" t="s">
        <v>19</v>
      </c>
      <c r="F470" s="227" t="s">
        <v>131</v>
      </c>
      <c r="G470" s="225"/>
      <c r="H470" s="226" t="s">
        <v>19</v>
      </c>
      <c r="I470" s="228"/>
      <c r="J470" s="225"/>
      <c r="K470" s="225"/>
      <c r="L470" s="229"/>
      <c r="M470" s="230"/>
      <c r="N470" s="231"/>
      <c r="O470" s="231"/>
      <c r="P470" s="231"/>
      <c r="Q470" s="231"/>
      <c r="R470" s="231"/>
      <c r="S470" s="231"/>
      <c r="T470" s="232"/>
      <c r="AT470" s="233" t="s">
        <v>130</v>
      </c>
      <c r="AU470" s="233" t="s">
        <v>86</v>
      </c>
      <c r="AV470" s="12" t="s">
        <v>84</v>
      </c>
      <c r="AW470" s="12" t="s">
        <v>37</v>
      </c>
      <c r="AX470" s="12" t="s">
        <v>76</v>
      </c>
      <c r="AY470" s="233" t="s">
        <v>119</v>
      </c>
    </row>
    <row r="471" s="13" customFormat="1">
      <c r="B471" s="234"/>
      <c r="C471" s="235"/>
      <c r="D471" s="221" t="s">
        <v>130</v>
      </c>
      <c r="E471" s="236" t="s">
        <v>19</v>
      </c>
      <c r="F471" s="237" t="s">
        <v>603</v>
      </c>
      <c r="G471" s="235"/>
      <c r="H471" s="238">
        <v>1382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AT471" s="244" t="s">
        <v>130</v>
      </c>
      <c r="AU471" s="244" t="s">
        <v>86</v>
      </c>
      <c r="AV471" s="13" t="s">
        <v>86</v>
      </c>
      <c r="AW471" s="13" t="s">
        <v>37</v>
      </c>
      <c r="AX471" s="13" t="s">
        <v>84</v>
      </c>
      <c r="AY471" s="244" t="s">
        <v>119</v>
      </c>
    </row>
    <row r="472" s="1" customFormat="1" ht="16.5" customHeight="1">
      <c r="B472" s="39"/>
      <c r="C472" s="208" t="s">
        <v>604</v>
      </c>
      <c r="D472" s="208" t="s">
        <v>121</v>
      </c>
      <c r="E472" s="209" t="s">
        <v>605</v>
      </c>
      <c r="F472" s="210" t="s">
        <v>606</v>
      </c>
      <c r="G472" s="211" t="s">
        <v>197</v>
      </c>
      <c r="H472" s="212">
        <v>407</v>
      </c>
      <c r="I472" s="213"/>
      <c r="J472" s="214">
        <f>ROUND(I472*H472,2)</f>
        <v>0</v>
      </c>
      <c r="K472" s="210" t="s">
        <v>125</v>
      </c>
      <c r="L472" s="44"/>
      <c r="M472" s="215" t="s">
        <v>19</v>
      </c>
      <c r="N472" s="216" t="s">
        <v>47</v>
      </c>
      <c r="O472" s="84"/>
      <c r="P472" s="217">
        <f>O472*H472</f>
        <v>0</v>
      </c>
      <c r="Q472" s="217">
        <v>0.000214</v>
      </c>
      <c r="R472" s="217">
        <f>Q472*H472</f>
        <v>0.087097999999999995</v>
      </c>
      <c r="S472" s="217">
        <v>0</v>
      </c>
      <c r="T472" s="218">
        <f>S472*H472</f>
        <v>0</v>
      </c>
      <c r="AR472" s="219" t="s">
        <v>126</v>
      </c>
      <c r="AT472" s="219" t="s">
        <v>121</v>
      </c>
      <c r="AU472" s="219" t="s">
        <v>86</v>
      </c>
      <c r="AY472" s="18" t="s">
        <v>119</v>
      </c>
      <c r="BE472" s="220">
        <f>IF(N472="základní",J472,0)</f>
        <v>0</v>
      </c>
      <c r="BF472" s="220">
        <f>IF(N472="snížená",J472,0)</f>
        <v>0</v>
      </c>
      <c r="BG472" s="220">
        <f>IF(N472="zákl. přenesená",J472,0)</f>
        <v>0</v>
      </c>
      <c r="BH472" s="220">
        <f>IF(N472="sníž. přenesená",J472,0)</f>
        <v>0</v>
      </c>
      <c r="BI472" s="220">
        <f>IF(N472="nulová",J472,0)</f>
        <v>0</v>
      </c>
      <c r="BJ472" s="18" t="s">
        <v>84</v>
      </c>
      <c r="BK472" s="220">
        <f>ROUND(I472*H472,2)</f>
        <v>0</v>
      </c>
      <c r="BL472" s="18" t="s">
        <v>126</v>
      </c>
      <c r="BM472" s="219" t="s">
        <v>607</v>
      </c>
    </row>
    <row r="473" s="1" customFormat="1">
      <c r="B473" s="39"/>
      <c r="C473" s="40"/>
      <c r="D473" s="221" t="s">
        <v>128</v>
      </c>
      <c r="E473" s="40"/>
      <c r="F473" s="222" t="s">
        <v>602</v>
      </c>
      <c r="G473" s="40"/>
      <c r="H473" s="40"/>
      <c r="I473" s="132"/>
      <c r="J473" s="40"/>
      <c r="K473" s="40"/>
      <c r="L473" s="44"/>
      <c r="M473" s="223"/>
      <c r="N473" s="84"/>
      <c r="O473" s="84"/>
      <c r="P473" s="84"/>
      <c r="Q473" s="84"/>
      <c r="R473" s="84"/>
      <c r="S473" s="84"/>
      <c r="T473" s="85"/>
      <c r="AT473" s="18" t="s">
        <v>128</v>
      </c>
      <c r="AU473" s="18" t="s">
        <v>86</v>
      </c>
    </row>
    <row r="474" s="12" customFormat="1">
      <c r="B474" s="224"/>
      <c r="C474" s="225"/>
      <c r="D474" s="221" t="s">
        <v>130</v>
      </c>
      <c r="E474" s="226" t="s">
        <v>19</v>
      </c>
      <c r="F474" s="227" t="s">
        <v>131</v>
      </c>
      <c r="G474" s="225"/>
      <c r="H474" s="226" t="s">
        <v>19</v>
      </c>
      <c r="I474" s="228"/>
      <c r="J474" s="225"/>
      <c r="K474" s="225"/>
      <c r="L474" s="229"/>
      <c r="M474" s="230"/>
      <c r="N474" s="231"/>
      <c r="O474" s="231"/>
      <c r="P474" s="231"/>
      <c r="Q474" s="231"/>
      <c r="R474" s="231"/>
      <c r="S474" s="231"/>
      <c r="T474" s="232"/>
      <c r="AT474" s="233" t="s">
        <v>130</v>
      </c>
      <c r="AU474" s="233" t="s">
        <v>86</v>
      </c>
      <c r="AV474" s="12" t="s">
        <v>84</v>
      </c>
      <c r="AW474" s="12" t="s">
        <v>37</v>
      </c>
      <c r="AX474" s="12" t="s">
        <v>76</v>
      </c>
      <c r="AY474" s="233" t="s">
        <v>119</v>
      </c>
    </row>
    <row r="475" s="13" customFormat="1">
      <c r="B475" s="234"/>
      <c r="C475" s="235"/>
      <c r="D475" s="221" t="s">
        <v>130</v>
      </c>
      <c r="E475" s="236" t="s">
        <v>19</v>
      </c>
      <c r="F475" s="237" t="s">
        <v>608</v>
      </c>
      <c r="G475" s="235"/>
      <c r="H475" s="238">
        <v>407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AT475" s="244" t="s">
        <v>130</v>
      </c>
      <c r="AU475" s="244" t="s">
        <v>86</v>
      </c>
      <c r="AV475" s="13" t="s">
        <v>86</v>
      </c>
      <c r="AW475" s="13" t="s">
        <v>37</v>
      </c>
      <c r="AX475" s="13" t="s">
        <v>84</v>
      </c>
      <c r="AY475" s="244" t="s">
        <v>119</v>
      </c>
    </row>
    <row r="476" s="1" customFormat="1" ht="16.5" customHeight="1">
      <c r="B476" s="39"/>
      <c r="C476" s="208" t="s">
        <v>609</v>
      </c>
      <c r="D476" s="208" t="s">
        <v>121</v>
      </c>
      <c r="E476" s="209" t="s">
        <v>610</v>
      </c>
      <c r="F476" s="210" t="s">
        <v>611</v>
      </c>
      <c r="G476" s="211" t="s">
        <v>197</v>
      </c>
      <c r="H476" s="212">
        <v>37</v>
      </c>
      <c r="I476" s="213"/>
      <c r="J476" s="214">
        <f>ROUND(I476*H476,2)</f>
        <v>0</v>
      </c>
      <c r="K476" s="210" t="s">
        <v>125</v>
      </c>
      <c r="L476" s="44"/>
      <c r="M476" s="215" t="s">
        <v>19</v>
      </c>
      <c r="N476" s="216" t="s">
        <v>47</v>
      </c>
      <c r="O476" s="84"/>
      <c r="P476" s="217">
        <f>O476*H476</f>
        <v>0</v>
      </c>
      <c r="Q476" s="217">
        <v>0.00011400000000000001</v>
      </c>
      <c r="R476" s="217">
        <f>Q476*H476</f>
        <v>0.0042180000000000004</v>
      </c>
      <c r="S476" s="217">
        <v>0</v>
      </c>
      <c r="T476" s="218">
        <f>S476*H476</f>
        <v>0</v>
      </c>
      <c r="AR476" s="219" t="s">
        <v>126</v>
      </c>
      <c r="AT476" s="219" t="s">
        <v>121</v>
      </c>
      <c r="AU476" s="219" t="s">
        <v>86</v>
      </c>
      <c r="AY476" s="18" t="s">
        <v>119</v>
      </c>
      <c r="BE476" s="220">
        <f>IF(N476="základní",J476,0)</f>
        <v>0</v>
      </c>
      <c r="BF476" s="220">
        <f>IF(N476="snížená",J476,0)</f>
        <v>0</v>
      </c>
      <c r="BG476" s="220">
        <f>IF(N476="zákl. přenesená",J476,0)</f>
        <v>0</v>
      </c>
      <c r="BH476" s="220">
        <f>IF(N476="sníž. přenesená",J476,0)</f>
        <v>0</v>
      </c>
      <c r="BI476" s="220">
        <f>IF(N476="nulová",J476,0)</f>
        <v>0</v>
      </c>
      <c r="BJ476" s="18" t="s">
        <v>84</v>
      </c>
      <c r="BK476" s="220">
        <f>ROUND(I476*H476,2)</f>
        <v>0</v>
      </c>
      <c r="BL476" s="18" t="s">
        <v>126</v>
      </c>
      <c r="BM476" s="219" t="s">
        <v>612</v>
      </c>
    </row>
    <row r="477" s="1" customFormat="1">
      <c r="B477" s="39"/>
      <c r="C477" s="40"/>
      <c r="D477" s="221" t="s">
        <v>128</v>
      </c>
      <c r="E477" s="40"/>
      <c r="F477" s="222" t="s">
        <v>602</v>
      </c>
      <c r="G477" s="40"/>
      <c r="H477" s="40"/>
      <c r="I477" s="132"/>
      <c r="J477" s="40"/>
      <c r="K477" s="40"/>
      <c r="L477" s="44"/>
      <c r="M477" s="223"/>
      <c r="N477" s="84"/>
      <c r="O477" s="84"/>
      <c r="P477" s="84"/>
      <c r="Q477" s="84"/>
      <c r="R477" s="84"/>
      <c r="S477" s="84"/>
      <c r="T477" s="85"/>
      <c r="AT477" s="18" t="s">
        <v>128</v>
      </c>
      <c r="AU477" s="18" t="s">
        <v>86</v>
      </c>
    </row>
    <row r="478" s="12" customFormat="1">
      <c r="B478" s="224"/>
      <c r="C478" s="225"/>
      <c r="D478" s="221" t="s">
        <v>130</v>
      </c>
      <c r="E478" s="226" t="s">
        <v>19</v>
      </c>
      <c r="F478" s="227" t="s">
        <v>131</v>
      </c>
      <c r="G478" s="225"/>
      <c r="H478" s="226" t="s">
        <v>19</v>
      </c>
      <c r="I478" s="228"/>
      <c r="J478" s="225"/>
      <c r="K478" s="225"/>
      <c r="L478" s="229"/>
      <c r="M478" s="230"/>
      <c r="N478" s="231"/>
      <c r="O478" s="231"/>
      <c r="P478" s="231"/>
      <c r="Q478" s="231"/>
      <c r="R478" s="231"/>
      <c r="S478" s="231"/>
      <c r="T478" s="232"/>
      <c r="AT478" s="233" t="s">
        <v>130</v>
      </c>
      <c r="AU478" s="233" t="s">
        <v>86</v>
      </c>
      <c r="AV478" s="12" t="s">
        <v>84</v>
      </c>
      <c r="AW478" s="12" t="s">
        <v>37</v>
      </c>
      <c r="AX478" s="12" t="s">
        <v>76</v>
      </c>
      <c r="AY478" s="233" t="s">
        <v>119</v>
      </c>
    </row>
    <row r="479" s="13" customFormat="1">
      <c r="B479" s="234"/>
      <c r="C479" s="235"/>
      <c r="D479" s="221" t="s">
        <v>130</v>
      </c>
      <c r="E479" s="236" t="s">
        <v>19</v>
      </c>
      <c r="F479" s="237" t="s">
        <v>613</v>
      </c>
      <c r="G479" s="235"/>
      <c r="H479" s="238">
        <v>18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AT479" s="244" t="s">
        <v>130</v>
      </c>
      <c r="AU479" s="244" t="s">
        <v>86</v>
      </c>
      <c r="AV479" s="13" t="s">
        <v>86</v>
      </c>
      <c r="AW479" s="13" t="s">
        <v>37</v>
      </c>
      <c r="AX479" s="13" t="s">
        <v>76</v>
      </c>
      <c r="AY479" s="244" t="s">
        <v>119</v>
      </c>
    </row>
    <row r="480" s="13" customFormat="1">
      <c r="B480" s="234"/>
      <c r="C480" s="235"/>
      <c r="D480" s="221" t="s">
        <v>130</v>
      </c>
      <c r="E480" s="236" t="s">
        <v>19</v>
      </c>
      <c r="F480" s="237" t="s">
        <v>614</v>
      </c>
      <c r="G480" s="235"/>
      <c r="H480" s="238">
        <v>19</v>
      </c>
      <c r="I480" s="239"/>
      <c r="J480" s="235"/>
      <c r="K480" s="235"/>
      <c r="L480" s="240"/>
      <c r="M480" s="241"/>
      <c r="N480" s="242"/>
      <c r="O480" s="242"/>
      <c r="P480" s="242"/>
      <c r="Q480" s="242"/>
      <c r="R480" s="242"/>
      <c r="S480" s="242"/>
      <c r="T480" s="243"/>
      <c r="AT480" s="244" t="s">
        <v>130</v>
      </c>
      <c r="AU480" s="244" t="s">
        <v>86</v>
      </c>
      <c r="AV480" s="13" t="s">
        <v>86</v>
      </c>
      <c r="AW480" s="13" t="s">
        <v>37</v>
      </c>
      <c r="AX480" s="13" t="s">
        <v>76</v>
      </c>
      <c r="AY480" s="244" t="s">
        <v>119</v>
      </c>
    </row>
    <row r="481" s="14" customFormat="1">
      <c r="B481" s="245"/>
      <c r="C481" s="246"/>
      <c r="D481" s="221" t="s">
        <v>130</v>
      </c>
      <c r="E481" s="247" t="s">
        <v>19</v>
      </c>
      <c r="F481" s="248" t="s">
        <v>142</v>
      </c>
      <c r="G481" s="246"/>
      <c r="H481" s="249">
        <v>37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AT481" s="255" t="s">
        <v>130</v>
      </c>
      <c r="AU481" s="255" t="s">
        <v>86</v>
      </c>
      <c r="AV481" s="14" t="s">
        <v>126</v>
      </c>
      <c r="AW481" s="14" t="s">
        <v>37</v>
      </c>
      <c r="AX481" s="14" t="s">
        <v>84</v>
      </c>
      <c r="AY481" s="255" t="s">
        <v>119</v>
      </c>
    </row>
    <row r="482" s="1" customFormat="1" ht="16.5" customHeight="1">
      <c r="B482" s="39"/>
      <c r="C482" s="208" t="s">
        <v>615</v>
      </c>
      <c r="D482" s="208" t="s">
        <v>121</v>
      </c>
      <c r="E482" s="209" t="s">
        <v>616</v>
      </c>
      <c r="F482" s="210" t="s">
        <v>617</v>
      </c>
      <c r="G482" s="211" t="s">
        <v>124</v>
      </c>
      <c r="H482" s="212">
        <v>21</v>
      </c>
      <c r="I482" s="213"/>
      <c r="J482" s="214">
        <f>ROUND(I482*H482,2)</f>
        <v>0</v>
      </c>
      <c r="K482" s="210" t="s">
        <v>125</v>
      </c>
      <c r="L482" s="44"/>
      <c r="M482" s="215" t="s">
        <v>19</v>
      </c>
      <c r="N482" s="216" t="s">
        <v>47</v>
      </c>
      <c r="O482" s="84"/>
      <c r="P482" s="217">
        <f>O482*H482</f>
        <v>0</v>
      </c>
      <c r="Q482" s="217">
        <v>0.00084999999999999995</v>
      </c>
      <c r="R482" s="217">
        <f>Q482*H482</f>
        <v>0.017849999999999998</v>
      </c>
      <c r="S482" s="217">
        <v>0</v>
      </c>
      <c r="T482" s="218">
        <f>S482*H482</f>
        <v>0</v>
      </c>
      <c r="AR482" s="219" t="s">
        <v>126</v>
      </c>
      <c r="AT482" s="219" t="s">
        <v>121</v>
      </c>
      <c r="AU482" s="219" t="s">
        <v>86</v>
      </c>
      <c r="AY482" s="18" t="s">
        <v>119</v>
      </c>
      <c r="BE482" s="220">
        <f>IF(N482="základní",J482,0)</f>
        <v>0</v>
      </c>
      <c r="BF482" s="220">
        <f>IF(N482="snížená",J482,0)</f>
        <v>0</v>
      </c>
      <c r="BG482" s="220">
        <f>IF(N482="zákl. přenesená",J482,0)</f>
        <v>0</v>
      </c>
      <c r="BH482" s="220">
        <f>IF(N482="sníž. přenesená",J482,0)</f>
        <v>0</v>
      </c>
      <c r="BI482" s="220">
        <f>IF(N482="nulová",J482,0)</f>
        <v>0</v>
      </c>
      <c r="BJ482" s="18" t="s">
        <v>84</v>
      </c>
      <c r="BK482" s="220">
        <f>ROUND(I482*H482,2)</f>
        <v>0</v>
      </c>
      <c r="BL482" s="18" t="s">
        <v>126</v>
      </c>
      <c r="BM482" s="219" t="s">
        <v>618</v>
      </c>
    </row>
    <row r="483" s="1" customFormat="1">
      <c r="B483" s="39"/>
      <c r="C483" s="40"/>
      <c r="D483" s="221" t="s">
        <v>128</v>
      </c>
      <c r="E483" s="40"/>
      <c r="F483" s="222" t="s">
        <v>602</v>
      </c>
      <c r="G483" s="40"/>
      <c r="H483" s="40"/>
      <c r="I483" s="132"/>
      <c r="J483" s="40"/>
      <c r="K483" s="40"/>
      <c r="L483" s="44"/>
      <c r="M483" s="223"/>
      <c r="N483" s="84"/>
      <c r="O483" s="84"/>
      <c r="P483" s="84"/>
      <c r="Q483" s="84"/>
      <c r="R483" s="84"/>
      <c r="S483" s="84"/>
      <c r="T483" s="85"/>
      <c r="AT483" s="18" t="s">
        <v>128</v>
      </c>
      <c r="AU483" s="18" t="s">
        <v>86</v>
      </c>
    </row>
    <row r="484" s="12" customFormat="1">
      <c r="B484" s="224"/>
      <c r="C484" s="225"/>
      <c r="D484" s="221" t="s">
        <v>130</v>
      </c>
      <c r="E484" s="226" t="s">
        <v>19</v>
      </c>
      <c r="F484" s="227" t="s">
        <v>131</v>
      </c>
      <c r="G484" s="225"/>
      <c r="H484" s="226" t="s">
        <v>19</v>
      </c>
      <c r="I484" s="228"/>
      <c r="J484" s="225"/>
      <c r="K484" s="225"/>
      <c r="L484" s="229"/>
      <c r="M484" s="230"/>
      <c r="N484" s="231"/>
      <c r="O484" s="231"/>
      <c r="P484" s="231"/>
      <c r="Q484" s="231"/>
      <c r="R484" s="231"/>
      <c r="S484" s="231"/>
      <c r="T484" s="232"/>
      <c r="AT484" s="233" t="s">
        <v>130</v>
      </c>
      <c r="AU484" s="233" t="s">
        <v>86</v>
      </c>
      <c r="AV484" s="12" t="s">
        <v>84</v>
      </c>
      <c r="AW484" s="12" t="s">
        <v>37</v>
      </c>
      <c r="AX484" s="12" t="s">
        <v>76</v>
      </c>
      <c r="AY484" s="233" t="s">
        <v>119</v>
      </c>
    </row>
    <row r="485" s="13" customFormat="1">
      <c r="B485" s="234"/>
      <c r="C485" s="235"/>
      <c r="D485" s="221" t="s">
        <v>130</v>
      </c>
      <c r="E485" s="236" t="s">
        <v>19</v>
      </c>
      <c r="F485" s="237" t="s">
        <v>619</v>
      </c>
      <c r="G485" s="235"/>
      <c r="H485" s="238">
        <v>9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AT485" s="244" t="s">
        <v>130</v>
      </c>
      <c r="AU485" s="244" t="s">
        <v>86</v>
      </c>
      <c r="AV485" s="13" t="s">
        <v>86</v>
      </c>
      <c r="AW485" s="13" t="s">
        <v>37</v>
      </c>
      <c r="AX485" s="13" t="s">
        <v>76</v>
      </c>
      <c r="AY485" s="244" t="s">
        <v>119</v>
      </c>
    </row>
    <row r="486" s="13" customFormat="1">
      <c r="B486" s="234"/>
      <c r="C486" s="235"/>
      <c r="D486" s="221" t="s">
        <v>130</v>
      </c>
      <c r="E486" s="236" t="s">
        <v>19</v>
      </c>
      <c r="F486" s="237" t="s">
        <v>620</v>
      </c>
      <c r="G486" s="235"/>
      <c r="H486" s="238">
        <v>12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AT486" s="244" t="s">
        <v>130</v>
      </c>
      <c r="AU486" s="244" t="s">
        <v>86</v>
      </c>
      <c r="AV486" s="13" t="s">
        <v>86</v>
      </c>
      <c r="AW486" s="13" t="s">
        <v>37</v>
      </c>
      <c r="AX486" s="13" t="s">
        <v>76</v>
      </c>
      <c r="AY486" s="244" t="s">
        <v>119</v>
      </c>
    </row>
    <row r="487" s="14" customFormat="1">
      <c r="B487" s="245"/>
      <c r="C487" s="246"/>
      <c r="D487" s="221" t="s">
        <v>130</v>
      </c>
      <c r="E487" s="247" t="s">
        <v>19</v>
      </c>
      <c r="F487" s="248" t="s">
        <v>142</v>
      </c>
      <c r="G487" s="246"/>
      <c r="H487" s="249">
        <v>21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AT487" s="255" t="s">
        <v>130</v>
      </c>
      <c r="AU487" s="255" t="s">
        <v>86</v>
      </c>
      <c r="AV487" s="14" t="s">
        <v>126</v>
      </c>
      <c r="AW487" s="14" t="s">
        <v>37</v>
      </c>
      <c r="AX487" s="14" t="s">
        <v>84</v>
      </c>
      <c r="AY487" s="255" t="s">
        <v>119</v>
      </c>
    </row>
    <row r="488" s="1" customFormat="1" ht="36" customHeight="1">
      <c r="B488" s="39"/>
      <c r="C488" s="208" t="s">
        <v>621</v>
      </c>
      <c r="D488" s="208" t="s">
        <v>121</v>
      </c>
      <c r="E488" s="209" t="s">
        <v>622</v>
      </c>
      <c r="F488" s="210" t="s">
        <v>623</v>
      </c>
      <c r="G488" s="211" t="s">
        <v>197</v>
      </c>
      <c r="H488" s="212">
        <v>328</v>
      </c>
      <c r="I488" s="213"/>
      <c r="J488" s="214">
        <f>ROUND(I488*H488,2)</f>
        <v>0</v>
      </c>
      <c r="K488" s="210" t="s">
        <v>125</v>
      </c>
      <c r="L488" s="44"/>
      <c r="M488" s="215" t="s">
        <v>19</v>
      </c>
      <c r="N488" s="216" t="s">
        <v>47</v>
      </c>
      <c r="O488" s="84"/>
      <c r="P488" s="217">
        <f>O488*H488</f>
        <v>0</v>
      </c>
      <c r="Q488" s="217">
        <v>0.080876400000000001</v>
      </c>
      <c r="R488" s="217">
        <f>Q488*H488</f>
        <v>26.527459199999999</v>
      </c>
      <c r="S488" s="217">
        <v>0</v>
      </c>
      <c r="T488" s="218">
        <f>S488*H488</f>
        <v>0</v>
      </c>
      <c r="AR488" s="219" t="s">
        <v>126</v>
      </c>
      <c r="AT488" s="219" t="s">
        <v>121</v>
      </c>
      <c r="AU488" s="219" t="s">
        <v>86</v>
      </c>
      <c r="AY488" s="18" t="s">
        <v>119</v>
      </c>
      <c r="BE488" s="220">
        <f>IF(N488="základní",J488,0)</f>
        <v>0</v>
      </c>
      <c r="BF488" s="220">
        <f>IF(N488="snížená",J488,0)</f>
        <v>0</v>
      </c>
      <c r="BG488" s="220">
        <f>IF(N488="zákl. přenesená",J488,0)</f>
        <v>0</v>
      </c>
      <c r="BH488" s="220">
        <f>IF(N488="sníž. přenesená",J488,0)</f>
        <v>0</v>
      </c>
      <c r="BI488" s="220">
        <f>IF(N488="nulová",J488,0)</f>
        <v>0</v>
      </c>
      <c r="BJ488" s="18" t="s">
        <v>84</v>
      </c>
      <c r="BK488" s="220">
        <f>ROUND(I488*H488,2)</f>
        <v>0</v>
      </c>
      <c r="BL488" s="18" t="s">
        <v>126</v>
      </c>
      <c r="BM488" s="219" t="s">
        <v>624</v>
      </c>
    </row>
    <row r="489" s="1" customFormat="1">
      <c r="B489" s="39"/>
      <c r="C489" s="40"/>
      <c r="D489" s="221" t="s">
        <v>128</v>
      </c>
      <c r="E489" s="40"/>
      <c r="F489" s="222" t="s">
        <v>625</v>
      </c>
      <c r="G489" s="40"/>
      <c r="H489" s="40"/>
      <c r="I489" s="132"/>
      <c r="J489" s="40"/>
      <c r="K489" s="40"/>
      <c r="L489" s="44"/>
      <c r="M489" s="223"/>
      <c r="N489" s="84"/>
      <c r="O489" s="84"/>
      <c r="P489" s="84"/>
      <c r="Q489" s="84"/>
      <c r="R489" s="84"/>
      <c r="S489" s="84"/>
      <c r="T489" s="85"/>
      <c r="AT489" s="18" t="s">
        <v>128</v>
      </c>
      <c r="AU489" s="18" t="s">
        <v>86</v>
      </c>
    </row>
    <row r="490" s="12" customFormat="1">
      <c r="B490" s="224"/>
      <c r="C490" s="225"/>
      <c r="D490" s="221" t="s">
        <v>130</v>
      </c>
      <c r="E490" s="226" t="s">
        <v>19</v>
      </c>
      <c r="F490" s="227" t="s">
        <v>558</v>
      </c>
      <c r="G490" s="225"/>
      <c r="H490" s="226" t="s">
        <v>19</v>
      </c>
      <c r="I490" s="228"/>
      <c r="J490" s="225"/>
      <c r="K490" s="225"/>
      <c r="L490" s="229"/>
      <c r="M490" s="230"/>
      <c r="N490" s="231"/>
      <c r="O490" s="231"/>
      <c r="P490" s="231"/>
      <c r="Q490" s="231"/>
      <c r="R490" s="231"/>
      <c r="S490" s="231"/>
      <c r="T490" s="232"/>
      <c r="AT490" s="233" t="s">
        <v>130</v>
      </c>
      <c r="AU490" s="233" t="s">
        <v>86</v>
      </c>
      <c r="AV490" s="12" t="s">
        <v>84</v>
      </c>
      <c r="AW490" s="12" t="s">
        <v>37</v>
      </c>
      <c r="AX490" s="12" t="s">
        <v>76</v>
      </c>
      <c r="AY490" s="233" t="s">
        <v>119</v>
      </c>
    </row>
    <row r="491" s="13" customFormat="1">
      <c r="B491" s="234"/>
      <c r="C491" s="235"/>
      <c r="D491" s="221" t="s">
        <v>130</v>
      </c>
      <c r="E491" s="236" t="s">
        <v>19</v>
      </c>
      <c r="F491" s="237" t="s">
        <v>626</v>
      </c>
      <c r="G491" s="235"/>
      <c r="H491" s="238">
        <v>328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AT491" s="244" t="s">
        <v>130</v>
      </c>
      <c r="AU491" s="244" t="s">
        <v>86</v>
      </c>
      <c r="AV491" s="13" t="s">
        <v>86</v>
      </c>
      <c r="AW491" s="13" t="s">
        <v>37</v>
      </c>
      <c r="AX491" s="13" t="s">
        <v>84</v>
      </c>
      <c r="AY491" s="244" t="s">
        <v>119</v>
      </c>
    </row>
    <row r="492" s="1" customFormat="1" ht="16.5" customHeight="1">
      <c r="B492" s="39"/>
      <c r="C492" s="267" t="s">
        <v>627</v>
      </c>
      <c r="D492" s="267" t="s">
        <v>338</v>
      </c>
      <c r="E492" s="268" t="s">
        <v>628</v>
      </c>
      <c r="F492" s="269" t="s">
        <v>629</v>
      </c>
      <c r="G492" s="270" t="s">
        <v>136</v>
      </c>
      <c r="H492" s="271">
        <v>669.12</v>
      </c>
      <c r="I492" s="272"/>
      <c r="J492" s="273">
        <f>ROUND(I492*H492,2)</f>
        <v>0</v>
      </c>
      <c r="K492" s="269" t="s">
        <v>363</v>
      </c>
      <c r="L492" s="274"/>
      <c r="M492" s="275" t="s">
        <v>19</v>
      </c>
      <c r="N492" s="276" t="s">
        <v>47</v>
      </c>
      <c r="O492" s="84"/>
      <c r="P492" s="217">
        <f>O492*H492</f>
        <v>0</v>
      </c>
      <c r="Q492" s="217">
        <v>0.023</v>
      </c>
      <c r="R492" s="217">
        <f>Q492*H492</f>
        <v>15.389759999999999</v>
      </c>
      <c r="S492" s="217">
        <v>0</v>
      </c>
      <c r="T492" s="218">
        <f>S492*H492</f>
        <v>0</v>
      </c>
      <c r="AR492" s="219" t="s">
        <v>212</v>
      </c>
      <c r="AT492" s="219" t="s">
        <v>338</v>
      </c>
      <c r="AU492" s="219" t="s">
        <v>86</v>
      </c>
      <c r="AY492" s="18" t="s">
        <v>119</v>
      </c>
      <c r="BE492" s="220">
        <f>IF(N492="základní",J492,0)</f>
        <v>0</v>
      </c>
      <c r="BF492" s="220">
        <f>IF(N492="snížená",J492,0)</f>
        <v>0</v>
      </c>
      <c r="BG492" s="220">
        <f>IF(N492="zákl. přenesená",J492,0)</f>
        <v>0</v>
      </c>
      <c r="BH492" s="220">
        <f>IF(N492="sníž. přenesená",J492,0)</f>
        <v>0</v>
      </c>
      <c r="BI492" s="220">
        <f>IF(N492="nulová",J492,0)</f>
        <v>0</v>
      </c>
      <c r="BJ492" s="18" t="s">
        <v>84</v>
      </c>
      <c r="BK492" s="220">
        <f>ROUND(I492*H492,2)</f>
        <v>0</v>
      </c>
      <c r="BL492" s="18" t="s">
        <v>126</v>
      </c>
      <c r="BM492" s="219" t="s">
        <v>630</v>
      </c>
    </row>
    <row r="493" s="13" customFormat="1">
      <c r="B493" s="234"/>
      <c r="C493" s="235"/>
      <c r="D493" s="221" t="s">
        <v>130</v>
      </c>
      <c r="E493" s="236" t="s">
        <v>19</v>
      </c>
      <c r="F493" s="237" t="s">
        <v>631</v>
      </c>
      <c r="G493" s="235"/>
      <c r="H493" s="238">
        <v>669.12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AT493" s="244" t="s">
        <v>130</v>
      </c>
      <c r="AU493" s="244" t="s">
        <v>86</v>
      </c>
      <c r="AV493" s="13" t="s">
        <v>86</v>
      </c>
      <c r="AW493" s="13" t="s">
        <v>37</v>
      </c>
      <c r="AX493" s="13" t="s">
        <v>84</v>
      </c>
      <c r="AY493" s="244" t="s">
        <v>119</v>
      </c>
    </row>
    <row r="494" s="1" customFormat="1" ht="24" customHeight="1">
      <c r="B494" s="39"/>
      <c r="C494" s="208" t="s">
        <v>632</v>
      </c>
      <c r="D494" s="208" t="s">
        <v>121</v>
      </c>
      <c r="E494" s="209" t="s">
        <v>633</v>
      </c>
      <c r="F494" s="210" t="s">
        <v>634</v>
      </c>
      <c r="G494" s="211" t="s">
        <v>197</v>
      </c>
      <c r="H494" s="212">
        <v>1419</v>
      </c>
      <c r="I494" s="213"/>
      <c r="J494" s="214">
        <f>ROUND(I494*H494,2)</f>
        <v>0</v>
      </c>
      <c r="K494" s="210" t="s">
        <v>125</v>
      </c>
      <c r="L494" s="44"/>
      <c r="M494" s="215" t="s">
        <v>19</v>
      </c>
      <c r="N494" s="216" t="s">
        <v>47</v>
      </c>
      <c r="O494" s="84"/>
      <c r="P494" s="217">
        <f>O494*H494</f>
        <v>0</v>
      </c>
      <c r="Q494" s="217">
        <v>3.7500000000000001E-06</v>
      </c>
      <c r="R494" s="217">
        <f>Q494*H494</f>
        <v>0.0053212500000000005</v>
      </c>
      <c r="S494" s="217">
        <v>0</v>
      </c>
      <c r="T494" s="218">
        <f>S494*H494</f>
        <v>0</v>
      </c>
      <c r="AR494" s="219" t="s">
        <v>126</v>
      </c>
      <c r="AT494" s="219" t="s">
        <v>121</v>
      </c>
      <c r="AU494" s="219" t="s">
        <v>86</v>
      </c>
      <c r="AY494" s="18" t="s">
        <v>119</v>
      </c>
      <c r="BE494" s="220">
        <f>IF(N494="základní",J494,0)</f>
        <v>0</v>
      </c>
      <c r="BF494" s="220">
        <f>IF(N494="snížená",J494,0)</f>
        <v>0</v>
      </c>
      <c r="BG494" s="220">
        <f>IF(N494="zákl. přenesená",J494,0)</f>
        <v>0</v>
      </c>
      <c r="BH494" s="220">
        <f>IF(N494="sníž. přenesená",J494,0)</f>
        <v>0</v>
      </c>
      <c r="BI494" s="220">
        <f>IF(N494="nulová",J494,0)</f>
        <v>0</v>
      </c>
      <c r="BJ494" s="18" t="s">
        <v>84</v>
      </c>
      <c r="BK494" s="220">
        <f>ROUND(I494*H494,2)</f>
        <v>0</v>
      </c>
      <c r="BL494" s="18" t="s">
        <v>126</v>
      </c>
      <c r="BM494" s="219" t="s">
        <v>635</v>
      </c>
    </row>
    <row r="495" s="1" customFormat="1">
      <c r="B495" s="39"/>
      <c r="C495" s="40"/>
      <c r="D495" s="221" t="s">
        <v>128</v>
      </c>
      <c r="E495" s="40"/>
      <c r="F495" s="222" t="s">
        <v>636</v>
      </c>
      <c r="G495" s="40"/>
      <c r="H495" s="40"/>
      <c r="I495" s="132"/>
      <c r="J495" s="40"/>
      <c r="K495" s="40"/>
      <c r="L495" s="44"/>
      <c r="M495" s="223"/>
      <c r="N495" s="84"/>
      <c r="O495" s="84"/>
      <c r="P495" s="84"/>
      <c r="Q495" s="84"/>
      <c r="R495" s="84"/>
      <c r="S495" s="84"/>
      <c r="T495" s="85"/>
      <c r="AT495" s="18" t="s">
        <v>128</v>
      </c>
      <c r="AU495" s="18" t="s">
        <v>86</v>
      </c>
    </row>
    <row r="496" s="12" customFormat="1">
      <c r="B496" s="224"/>
      <c r="C496" s="225"/>
      <c r="D496" s="221" t="s">
        <v>130</v>
      </c>
      <c r="E496" s="226" t="s">
        <v>19</v>
      </c>
      <c r="F496" s="227" t="s">
        <v>131</v>
      </c>
      <c r="G496" s="225"/>
      <c r="H496" s="226" t="s">
        <v>19</v>
      </c>
      <c r="I496" s="228"/>
      <c r="J496" s="225"/>
      <c r="K496" s="225"/>
      <c r="L496" s="229"/>
      <c r="M496" s="230"/>
      <c r="N496" s="231"/>
      <c r="O496" s="231"/>
      <c r="P496" s="231"/>
      <c r="Q496" s="231"/>
      <c r="R496" s="231"/>
      <c r="S496" s="231"/>
      <c r="T496" s="232"/>
      <c r="AT496" s="233" t="s">
        <v>130</v>
      </c>
      <c r="AU496" s="233" t="s">
        <v>86</v>
      </c>
      <c r="AV496" s="12" t="s">
        <v>84</v>
      </c>
      <c r="AW496" s="12" t="s">
        <v>37</v>
      </c>
      <c r="AX496" s="12" t="s">
        <v>76</v>
      </c>
      <c r="AY496" s="233" t="s">
        <v>119</v>
      </c>
    </row>
    <row r="497" s="13" customFormat="1">
      <c r="B497" s="234"/>
      <c r="C497" s="235"/>
      <c r="D497" s="221" t="s">
        <v>130</v>
      </c>
      <c r="E497" s="236" t="s">
        <v>19</v>
      </c>
      <c r="F497" s="237" t="s">
        <v>603</v>
      </c>
      <c r="G497" s="235"/>
      <c r="H497" s="238">
        <v>1382</v>
      </c>
      <c r="I497" s="239"/>
      <c r="J497" s="235"/>
      <c r="K497" s="235"/>
      <c r="L497" s="240"/>
      <c r="M497" s="241"/>
      <c r="N497" s="242"/>
      <c r="O497" s="242"/>
      <c r="P497" s="242"/>
      <c r="Q497" s="242"/>
      <c r="R497" s="242"/>
      <c r="S497" s="242"/>
      <c r="T497" s="243"/>
      <c r="AT497" s="244" t="s">
        <v>130</v>
      </c>
      <c r="AU497" s="244" t="s">
        <v>86</v>
      </c>
      <c r="AV497" s="13" t="s">
        <v>86</v>
      </c>
      <c r="AW497" s="13" t="s">
        <v>37</v>
      </c>
      <c r="AX497" s="13" t="s">
        <v>76</v>
      </c>
      <c r="AY497" s="244" t="s">
        <v>119</v>
      </c>
    </row>
    <row r="498" s="13" customFormat="1">
      <c r="B498" s="234"/>
      <c r="C498" s="235"/>
      <c r="D498" s="221" t="s">
        <v>130</v>
      </c>
      <c r="E498" s="236" t="s">
        <v>19</v>
      </c>
      <c r="F498" s="237" t="s">
        <v>613</v>
      </c>
      <c r="G498" s="235"/>
      <c r="H498" s="238">
        <v>18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AT498" s="244" t="s">
        <v>130</v>
      </c>
      <c r="AU498" s="244" t="s">
        <v>86</v>
      </c>
      <c r="AV498" s="13" t="s">
        <v>86</v>
      </c>
      <c r="AW498" s="13" t="s">
        <v>37</v>
      </c>
      <c r="AX498" s="13" t="s">
        <v>76</v>
      </c>
      <c r="AY498" s="244" t="s">
        <v>119</v>
      </c>
    </row>
    <row r="499" s="13" customFormat="1">
      <c r="B499" s="234"/>
      <c r="C499" s="235"/>
      <c r="D499" s="221" t="s">
        <v>130</v>
      </c>
      <c r="E499" s="236" t="s">
        <v>19</v>
      </c>
      <c r="F499" s="237" t="s">
        <v>614</v>
      </c>
      <c r="G499" s="235"/>
      <c r="H499" s="238">
        <v>19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AT499" s="244" t="s">
        <v>130</v>
      </c>
      <c r="AU499" s="244" t="s">
        <v>86</v>
      </c>
      <c r="AV499" s="13" t="s">
        <v>86</v>
      </c>
      <c r="AW499" s="13" t="s">
        <v>37</v>
      </c>
      <c r="AX499" s="13" t="s">
        <v>76</v>
      </c>
      <c r="AY499" s="244" t="s">
        <v>119</v>
      </c>
    </row>
    <row r="500" s="14" customFormat="1">
      <c r="B500" s="245"/>
      <c r="C500" s="246"/>
      <c r="D500" s="221" t="s">
        <v>130</v>
      </c>
      <c r="E500" s="247" t="s">
        <v>19</v>
      </c>
      <c r="F500" s="248" t="s">
        <v>142</v>
      </c>
      <c r="G500" s="246"/>
      <c r="H500" s="249">
        <v>1419</v>
      </c>
      <c r="I500" s="250"/>
      <c r="J500" s="246"/>
      <c r="K500" s="246"/>
      <c r="L500" s="251"/>
      <c r="M500" s="252"/>
      <c r="N500" s="253"/>
      <c r="O500" s="253"/>
      <c r="P500" s="253"/>
      <c r="Q500" s="253"/>
      <c r="R500" s="253"/>
      <c r="S500" s="253"/>
      <c r="T500" s="254"/>
      <c r="AT500" s="255" t="s">
        <v>130</v>
      </c>
      <c r="AU500" s="255" t="s">
        <v>86</v>
      </c>
      <c r="AV500" s="14" t="s">
        <v>126</v>
      </c>
      <c r="AW500" s="14" t="s">
        <v>37</v>
      </c>
      <c r="AX500" s="14" t="s">
        <v>84</v>
      </c>
      <c r="AY500" s="255" t="s">
        <v>119</v>
      </c>
    </row>
    <row r="501" s="1" customFormat="1" ht="24" customHeight="1">
      <c r="B501" s="39"/>
      <c r="C501" s="208" t="s">
        <v>637</v>
      </c>
      <c r="D501" s="208" t="s">
        <v>121</v>
      </c>
      <c r="E501" s="209" t="s">
        <v>638</v>
      </c>
      <c r="F501" s="210" t="s">
        <v>639</v>
      </c>
      <c r="G501" s="211" t="s">
        <v>124</v>
      </c>
      <c r="H501" s="212">
        <v>21</v>
      </c>
      <c r="I501" s="213"/>
      <c r="J501" s="214">
        <f>ROUND(I501*H501,2)</f>
        <v>0</v>
      </c>
      <c r="K501" s="210" t="s">
        <v>125</v>
      </c>
      <c r="L501" s="44"/>
      <c r="M501" s="215" t="s">
        <v>19</v>
      </c>
      <c r="N501" s="216" t="s">
        <v>47</v>
      </c>
      <c r="O501" s="84"/>
      <c r="P501" s="217">
        <f>O501*H501</f>
        <v>0</v>
      </c>
      <c r="Q501" s="217">
        <v>9.38E-06</v>
      </c>
      <c r="R501" s="217">
        <f>Q501*H501</f>
        <v>0.00019698</v>
      </c>
      <c r="S501" s="217">
        <v>0</v>
      </c>
      <c r="T501" s="218">
        <f>S501*H501</f>
        <v>0</v>
      </c>
      <c r="AR501" s="219" t="s">
        <v>126</v>
      </c>
      <c r="AT501" s="219" t="s">
        <v>121</v>
      </c>
      <c r="AU501" s="219" t="s">
        <v>86</v>
      </c>
      <c r="AY501" s="18" t="s">
        <v>119</v>
      </c>
      <c r="BE501" s="220">
        <f>IF(N501="základní",J501,0)</f>
        <v>0</v>
      </c>
      <c r="BF501" s="220">
        <f>IF(N501="snížená",J501,0)</f>
        <v>0</v>
      </c>
      <c r="BG501" s="220">
        <f>IF(N501="zákl. přenesená",J501,0)</f>
        <v>0</v>
      </c>
      <c r="BH501" s="220">
        <f>IF(N501="sníž. přenesená",J501,0)</f>
        <v>0</v>
      </c>
      <c r="BI501" s="220">
        <f>IF(N501="nulová",J501,0)</f>
        <v>0</v>
      </c>
      <c r="BJ501" s="18" t="s">
        <v>84</v>
      </c>
      <c r="BK501" s="220">
        <f>ROUND(I501*H501,2)</f>
        <v>0</v>
      </c>
      <c r="BL501" s="18" t="s">
        <v>126</v>
      </c>
      <c r="BM501" s="219" t="s">
        <v>640</v>
      </c>
    </row>
    <row r="502" s="1" customFormat="1">
      <c r="B502" s="39"/>
      <c r="C502" s="40"/>
      <c r="D502" s="221" t="s">
        <v>128</v>
      </c>
      <c r="E502" s="40"/>
      <c r="F502" s="222" t="s">
        <v>636</v>
      </c>
      <c r="G502" s="40"/>
      <c r="H502" s="40"/>
      <c r="I502" s="132"/>
      <c r="J502" s="40"/>
      <c r="K502" s="40"/>
      <c r="L502" s="44"/>
      <c r="M502" s="223"/>
      <c r="N502" s="84"/>
      <c r="O502" s="84"/>
      <c r="P502" s="84"/>
      <c r="Q502" s="84"/>
      <c r="R502" s="84"/>
      <c r="S502" s="84"/>
      <c r="T502" s="85"/>
      <c r="AT502" s="18" t="s">
        <v>128</v>
      </c>
      <c r="AU502" s="18" t="s">
        <v>86</v>
      </c>
    </row>
    <row r="503" s="12" customFormat="1">
      <c r="B503" s="224"/>
      <c r="C503" s="225"/>
      <c r="D503" s="221" t="s">
        <v>130</v>
      </c>
      <c r="E503" s="226" t="s">
        <v>19</v>
      </c>
      <c r="F503" s="227" t="s">
        <v>131</v>
      </c>
      <c r="G503" s="225"/>
      <c r="H503" s="226" t="s">
        <v>19</v>
      </c>
      <c r="I503" s="228"/>
      <c r="J503" s="225"/>
      <c r="K503" s="225"/>
      <c r="L503" s="229"/>
      <c r="M503" s="230"/>
      <c r="N503" s="231"/>
      <c r="O503" s="231"/>
      <c r="P503" s="231"/>
      <c r="Q503" s="231"/>
      <c r="R503" s="231"/>
      <c r="S503" s="231"/>
      <c r="T503" s="232"/>
      <c r="AT503" s="233" t="s">
        <v>130</v>
      </c>
      <c r="AU503" s="233" t="s">
        <v>86</v>
      </c>
      <c r="AV503" s="12" t="s">
        <v>84</v>
      </c>
      <c r="AW503" s="12" t="s">
        <v>37</v>
      </c>
      <c r="AX503" s="12" t="s">
        <v>76</v>
      </c>
      <c r="AY503" s="233" t="s">
        <v>119</v>
      </c>
    </row>
    <row r="504" s="13" customFormat="1">
      <c r="B504" s="234"/>
      <c r="C504" s="235"/>
      <c r="D504" s="221" t="s">
        <v>130</v>
      </c>
      <c r="E504" s="236" t="s">
        <v>19</v>
      </c>
      <c r="F504" s="237" t="s">
        <v>619</v>
      </c>
      <c r="G504" s="235"/>
      <c r="H504" s="238">
        <v>9</v>
      </c>
      <c r="I504" s="239"/>
      <c r="J504" s="235"/>
      <c r="K504" s="235"/>
      <c r="L504" s="240"/>
      <c r="M504" s="241"/>
      <c r="N504" s="242"/>
      <c r="O504" s="242"/>
      <c r="P504" s="242"/>
      <c r="Q504" s="242"/>
      <c r="R504" s="242"/>
      <c r="S504" s="242"/>
      <c r="T504" s="243"/>
      <c r="AT504" s="244" t="s">
        <v>130</v>
      </c>
      <c r="AU504" s="244" t="s">
        <v>86</v>
      </c>
      <c r="AV504" s="13" t="s">
        <v>86</v>
      </c>
      <c r="AW504" s="13" t="s">
        <v>37</v>
      </c>
      <c r="AX504" s="13" t="s">
        <v>76</v>
      </c>
      <c r="AY504" s="244" t="s">
        <v>119</v>
      </c>
    </row>
    <row r="505" s="13" customFormat="1">
      <c r="B505" s="234"/>
      <c r="C505" s="235"/>
      <c r="D505" s="221" t="s">
        <v>130</v>
      </c>
      <c r="E505" s="236" t="s">
        <v>19</v>
      </c>
      <c r="F505" s="237" t="s">
        <v>620</v>
      </c>
      <c r="G505" s="235"/>
      <c r="H505" s="238">
        <v>12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AT505" s="244" t="s">
        <v>130</v>
      </c>
      <c r="AU505" s="244" t="s">
        <v>86</v>
      </c>
      <c r="AV505" s="13" t="s">
        <v>86</v>
      </c>
      <c r="AW505" s="13" t="s">
        <v>37</v>
      </c>
      <c r="AX505" s="13" t="s">
        <v>76</v>
      </c>
      <c r="AY505" s="244" t="s">
        <v>119</v>
      </c>
    </row>
    <row r="506" s="14" customFormat="1">
      <c r="B506" s="245"/>
      <c r="C506" s="246"/>
      <c r="D506" s="221" t="s">
        <v>130</v>
      </c>
      <c r="E506" s="247" t="s">
        <v>19</v>
      </c>
      <c r="F506" s="248" t="s">
        <v>142</v>
      </c>
      <c r="G506" s="246"/>
      <c r="H506" s="249">
        <v>21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AT506" s="255" t="s">
        <v>130</v>
      </c>
      <c r="AU506" s="255" t="s">
        <v>86</v>
      </c>
      <c r="AV506" s="14" t="s">
        <v>126</v>
      </c>
      <c r="AW506" s="14" t="s">
        <v>37</v>
      </c>
      <c r="AX506" s="14" t="s">
        <v>84</v>
      </c>
      <c r="AY506" s="255" t="s">
        <v>119</v>
      </c>
    </row>
    <row r="507" s="1" customFormat="1" ht="24" customHeight="1">
      <c r="B507" s="39"/>
      <c r="C507" s="208" t="s">
        <v>641</v>
      </c>
      <c r="D507" s="208" t="s">
        <v>121</v>
      </c>
      <c r="E507" s="209" t="s">
        <v>642</v>
      </c>
      <c r="F507" s="210" t="s">
        <v>643</v>
      </c>
      <c r="G507" s="211" t="s">
        <v>197</v>
      </c>
      <c r="H507" s="212">
        <v>447.5</v>
      </c>
      <c r="I507" s="213"/>
      <c r="J507" s="214">
        <f>ROUND(I507*H507,2)</f>
        <v>0</v>
      </c>
      <c r="K507" s="210" t="s">
        <v>125</v>
      </c>
      <c r="L507" s="44"/>
      <c r="M507" s="215" t="s">
        <v>19</v>
      </c>
      <c r="N507" s="216" t="s">
        <v>47</v>
      </c>
      <c r="O507" s="84"/>
      <c r="P507" s="217">
        <f>O507*H507</f>
        <v>0</v>
      </c>
      <c r="Q507" s="217">
        <v>0.15539952000000001</v>
      </c>
      <c r="R507" s="217">
        <f>Q507*H507</f>
        <v>69.541285200000004</v>
      </c>
      <c r="S507" s="217">
        <v>0</v>
      </c>
      <c r="T507" s="218">
        <f>S507*H507</f>
        <v>0</v>
      </c>
      <c r="AR507" s="219" t="s">
        <v>126</v>
      </c>
      <c r="AT507" s="219" t="s">
        <v>121</v>
      </c>
      <c r="AU507" s="219" t="s">
        <v>86</v>
      </c>
      <c r="AY507" s="18" t="s">
        <v>119</v>
      </c>
      <c r="BE507" s="220">
        <f>IF(N507="základní",J507,0)</f>
        <v>0</v>
      </c>
      <c r="BF507" s="220">
        <f>IF(N507="snížená",J507,0)</f>
        <v>0</v>
      </c>
      <c r="BG507" s="220">
        <f>IF(N507="zákl. přenesená",J507,0)</f>
        <v>0</v>
      </c>
      <c r="BH507" s="220">
        <f>IF(N507="sníž. přenesená",J507,0)</f>
        <v>0</v>
      </c>
      <c r="BI507" s="220">
        <f>IF(N507="nulová",J507,0)</f>
        <v>0</v>
      </c>
      <c r="BJ507" s="18" t="s">
        <v>84</v>
      </c>
      <c r="BK507" s="220">
        <f>ROUND(I507*H507,2)</f>
        <v>0</v>
      </c>
      <c r="BL507" s="18" t="s">
        <v>126</v>
      </c>
      <c r="BM507" s="219" t="s">
        <v>644</v>
      </c>
    </row>
    <row r="508" s="1" customFormat="1">
      <c r="B508" s="39"/>
      <c r="C508" s="40"/>
      <c r="D508" s="221" t="s">
        <v>128</v>
      </c>
      <c r="E508" s="40"/>
      <c r="F508" s="222" t="s">
        <v>645</v>
      </c>
      <c r="G508" s="40"/>
      <c r="H508" s="40"/>
      <c r="I508" s="132"/>
      <c r="J508" s="40"/>
      <c r="K508" s="40"/>
      <c r="L508" s="44"/>
      <c r="M508" s="223"/>
      <c r="N508" s="84"/>
      <c r="O508" s="84"/>
      <c r="P508" s="84"/>
      <c r="Q508" s="84"/>
      <c r="R508" s="84"/>
      <c r="S508" s="84"/>
      <c r="T508" s="85"/>
      <c r="AT508" s="18" t="s">
        <v>128</v>
      </c>
      <c r="AU508" s="18" t="s">
        <v>86</v>
      </c>
    </row>
    <row r="509" s="12" customFormat="1">
      <c r="B509" s="224"/>
      <c r="C509" s="225"/>
      <c r="D509" s="221" t="s">
        <v>130</v>
      </c>
      <c r="E509" s="226" t="s">
        <v>19</v>
      </c>
      <c r="F509" s="227" t="s">
        <v>131</v>
      </c>
      <c r="G509" s="225"/>
      <c r="H509" s="226" t="s">
        <v>19</v>
      </c>
      <c r="I509" s="228"/>
      <c r="J509" s="225"/>
      <c r="K509" s="225"/>
      <c r="L509" s="229"/>
      <c r="M509" s="230"/>
      <c r="N509" s="231"/>
      <c r="O509" s="231"/>
      <c r="P509" s="231"/>
      <c r="Q509" s="231"/>
      <c r="R509" s="231"/>
      <c r="S509" s="231"/>
      <c r="T509" s="232"/>
      <c r="AT509" s="233" t="s">
        <v>130</v>
      </c>
      <c r="AU509" s="233" t="s">
        <v>86</v>
      </c>
      <c r="AV509" s="12" t="s">
        <v>84</v>
      </c>
      <c r="AW509" s="12" t="s">
        <v>37</v>
      </c>
      <c r="AX509" s="12" t="s">
        <v>76</v>
      </c>
      <c r="AY509" s="233" t="s">
        <v>119</v>
      </c>
    </row>
    <row r="510" s="13" customFormat="1">
      <c r="B510" s="234"/>
      <c r="C510" s="235"/>
      <c r="D510" s="221" t="s">
        <v>130</v>
      </c>
      <c r="E510" s="236" t="s">
        <v>19</v>
      </c>
      <c r="F510" s="237" t="s">
        <v>646</v>
      </c>
      <c r="G510" s="235"/>
      <c r="H510" s="238">
        <v>136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AT510" s="244" t="s">
        <v>130</v>
      </c>
      <c r="AU510" s="244" t="s">
        <v>86</v>
      </c>
      <c r="AV510" s="13" t="s">
        <v>86</v>
      </c>
      <c r="AW510" s="13" t="s">
        <v>37</v>
      </c>
      <c r="AX510" s="13" t="s">
        <v>76</v>
      </c>
      <c r="AY510" s="244" t="s">
        <v>119</v>
      </c>
    </row>
    <row r="511" s="13" customFormat="1">
      <c r="B511" s="234"/>
      <c r="C511" s="235"/>
      <c r="D511" s="221" t="s">
        <v>130</v>
      </c>
      <c r="E511" s="236" t="s">
        <v>19</v>
      </c>
      <c r="F511" s="237" t="s">
        <v>647</v>
      </c>
      <c r="G511" s="235"/>
      <c r="H511" s="238">
        <v>12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AT511" s="244" t="s">
        <v>130</v>
      </c>
      <c r="AU511" s="244" t="s">
        <v>86</v>
      </c>
      <c r="AV511" s="13" t="s">
        <v>86</v>
      </c>
      <c r="AW511" s="13" t="s">
        <v>37</v>
      </c>
      <c r="AX511" s="13" t="s">
        <v>76</v>
      </c>
      <c r="AY511" s="244" t="s">
        <v>119</v>
      </c>
    </row>
    <row r="512" s="13" customFormat="1">
      <c r="B512" s="234"/>
      <c r="C512" s="235"/>
      <c r="D512" s="221" t="s">
        <v>130</v>
      </c>
      <c r="E512" s="236" t="s">
        <v>19</v>
      </c>
      <c r="F512" s="237" t="s">
        <v>648</v>
      </c>
      <c r="G512" s="235"/>
      <c r="H512" s="238">
        <v>232.5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AT512" s="244" t="s">
        <v>130</v>
      </c>
      <c r="AU512" s="244" t="s">
        <v>86</v>
      </c>
      <c r="AV512" s="13" t="s">
        <v>86</v>
      </c>
      <c r="AW512" s="13" t="s">
        <v>37</v>
      </c>
      <c r="AX512" s="13" t="s">
        <v>76</v>
      </c>
      <c r="AY512" s="244" t="s">
        <v>119</v>
      </c>
    </row>
    <row r="513" s="13" customFormat="1">
      <c r="B513" s="234"/>
      <c r="C513" s="235"/>
      <c r="D513" s="221" t="s">
        <v>130</v>
      </c>
      <c r="E513" s="236" t="s">
        <v>19</v>
      </c>
      <c r="F513" s="237" t="s">
        <v>649</v>
      </c>
      <c r="G513" s="235"/>
      <c r="H513" s="238">
        <v>67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AT513" s="244" t="s">
        <v>130</v>
      </c>
      <c r="AU513" s="244" t="s">
        <v>86</v>
      </c>
      <c r="AV513" s="13" t="s">
        <v>86</v>
      </c>
      <c r="AW513" s="13" t="s">
        <v>37</v>
      </c>
      <c r="AX513" s="13" t="s">
        <v>76</v>
      </c>
      <c r="AY513" s="244" t="s">
        <v>119</v>
      </c>
    </row>
    <row r="514" s="14" customFormat="1">
      <c r="B514" s="245"/>
      <c r="C514" s="246"/>
      <c r="D514" s="221" t="s">
        <v>130</v>
      </c>
      <c r="E514" s="247" t="s">
        <v>19</v>
      </c>
      <c r="F514" s="248" t="s">
        <v>142</v>
      </c>
      <c r="G514" s="246"/>
      <c r="H514" s="249">
        <v>447.5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4"/>
      <c r="AT514" s="255" t="s">
        <v>130</v>
      </c>
      <c r="AU514" s="255" t="s">
        <v>86</v>
      </c>
      <c r="AV514" s="14" t="s">
        <v>126</v>
      </c>
      <c r="AW514" s="14" t="s">
        <v>37</v>
      </c>
      <c r="AX514" s="14" t="s">
        <v>84</v>
      </c>
      <c r="AY514" s="255" t="s">
        <v>119</v>
      </c>
    </row>
    <row r="515" s="1" customFormat="1" ht="16.5" customHeight="1">
      <c r="B515" s="39"/>
      <c r="C515" s="267" t="s">
        <v>650</v>
      </c>
      <c r="D515" s="267" t="s">
        <v>338</v>
      </c>
      <c r="E515" s="268" t="s">
        <v>651</v>
      </c>
      <c r="F515" s="269" t="s">
        <v>652</v>
      </c>
      <c r="G515" s="270" t="s">
        <v>136</v>
      </c>
      <c r="H515" s="271">
        <v>142.80000000000001</v>
      </c>
      <c r="I515" s="272"/>
      <c r="J515" s="273">
        <f>ROUND(I515*H515,2)</f>
        <v>0</v>
      </c>
      <c r="K515" s="269" t="s">
        <v>363</v>
      </c>
      <c r="L515" s="274"/>
      <c r="M515" s="275" t="s">
        <v>19</v>
      </c>
      <c r="N515" s="276" t="s">
        <v>47</v>
      </c>
      <c r="O515" s="84"/>
      <c r="P515" s="217">
        <f>O515*H515</f>
        <v>0</v>
      </c>
      <c r="Q515" s="217">
        <v>0.082100000000000006</v>
      </c>
      <c r="R515" s="217">
        <f>Q515*H515</f>
        <v>11.723880000000001</v>
      </c>
      <c r="S515" s="217">
        <v>0</v>
      </c>
      <c r="T515" s="218">
        <f>S515*H515</f>
        <v>0</v>
      </c>
      <c r="AR515" s="219" t="s">
        <v>212</v>
      </c>
      <c r="AT515" s="219" t="s">
        <v>338</v>
      </c>
      <c r="AU515" s="219" t="s">
        <v>86</v>
      </c>
      <c r="AY515" s="18" t="s">
        <v>119</v>
      </c>
      <c r="BE515" s="220">
        <f>IF(N515="základní",J515,0)</f>
        <v>0</v>
      </c>
      <c r="BF515" s="220">
        <f>IF(N515="snížená",J515,0)</f>
        <v>0</v>
      </c>
      <c r="BG515" s="220">
        <f>IF(N515="zákl. přenesená",J515,0)</f>
        <v>0</v>
      </c>
      <c r="BH515" s="220">
        <f>IF(N515="sníž. přenesená",J515,0)</f>
        <v>0</v>
      </c>
      <c r="BI515" s="220">
        <f>IF(N515="nulová",J515,0)</f>
        <v>0</v>
      </c>
      <c r="BJ515" s="18" t="s">
        <v>84</v>
      </c>
      <c r="BK515" s="220">
        <f>ROUND(I515*H515,2)</f>
        <v>0</v>
      </c>
      <c r="BL515" s="18" t="s">
        <v>126</v>
      </c>
      <c r="BM515" s="219" t="s">
        <v>653</v>
      </c>
    </row>
    <row r="516" s="12" customFormat="1">
      <c r="B516" s="224"/>
      <c r="C516" s="225"/>
      <c r="D516" s="221" t="s">
        <v>130</v>
      </c>
      <c r="E516" s="226" t="s">
        <v>19</v>
      </c>
      <c r="F516" s="227" t="s">
        <v>131</v>
      </c>
      <c r="G516" s="225"/>
      <c r="H516" s="226" t="s">
        <v>19</v>
      </c>
      <c r="I516" s="228"/>
      <c r="J516" s="225"/>
      <c r="K516" s="225"/>
      <c r="L516" s="229"/>
      <c r="M516" s="230"/>
      <c r="N516" s="231"/>
      <c r="O516" s="231"/>
      <c r="P516" s="231"/>
      <c r="Q516" s="231"/>
      <c r="R516" s="231"/>
      <c r="S516" s="231"/>
      <c r="T516" s="232"/>
      <c r="AT516" s="233" t="s">
        <v>130</v>
      </c>
      <c r="AU516" s="233" t="s">
        <v>86</v>
      </c>
      <c r="AV516" s="12" t="s">
        <v>84</v>
      </c>
      <c r="AW516" s="12" t="s">
        <v>37</v>
      </c>
      <c r="AX516" s="12" t="s">
        <v>76</v>
      </c>
      <c r="AY516" s="233" t="s">
        <v>119</v>
      </c>
    </row>
    <row r="517" s="13" customFormat="1">
      <c r="B517" s="234"/>
      <c r="C517" s="235"/>
      <c r="D517" s="221" t="s">
        <v>130</v>
      </c>
      <c r="E517" s="236" t="s">
        <v>19</v>
      </c>
      <c r="F517" s="237" t="s">
        <v>646</v>
      </c>
      <c r="G517" s="235"/>
      <c r="H517" s="238">
        <v>136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AT517" s="244" t="s">
        <v>130</v>
      </c>
      <c r="AU517" s="244" t="s">
        <v>86</v>
      </c>
      <c r="AV517" s="13" t="s">
        <v>86</v>
      </c>
      <c r="AW517" s="13" t="s">
        <v>37</v>
      </c>
      <c r="AX517" s="13" t="s">
        <v>76</v>
      </c>
      <c r="AY517" s="244" t="s">
        <v>119</v>
      </c>
    </row>
    <row r="518" s="15" customFormat="1">
      <c r="B518" s="256"/>
      <c r="C518" s="257"/>
      <c r="D518" s="221" t="s">
        <v>130</v>
      </c>
      <c r="E518" s="258" t="s">
        <v>19</v>
      </c>
      <c r="F518" s="259" t="s">
        <v>236</v>
      </c>
      <c r="G518" s="257"/>
      <c r="H518" s="260">
        <v>136</v>
      </c>
      <c r="I518" s="261"/>
      <c r="J518" s="257"/>
      <c r="K518" s="257"/>
      <c r="L518" s="262"/>
      <c r="M518" s="263"/>
      <c r="N518" s="264"/>
      <c r="O518" s="264"/>
      <c r="P518" s="264"/>
      <c r="Q518" s="264"/>
      <c r="R518" s="264"/>
      <c r="S518" s="264"/>
      <c r="T518" s="265"/>
      <c r="AT518" s="266" t="s">
        <v>130</v>
      </c>
      <c r="AU518" s="266" t="s">
        <v>86</v>
      </c>
      <c r="AV518" s="15" t="s">
        <v>237</v>
      </c>
      <c r="AW518" s="15" t="s">
        <v>37</v>
      </c>
      <c r="AX518" s="15" t="s">
        <v>76</v>
      </c>
      <c r="AY518" s="266" t="s">
        <v>119</v>
      </c>
    </row>
    <row r="519" s="13" customFormat="1">
      <c r="B519" s="234"/>
      <c r="C519" s="235"/>
      <c r="D519" s="221" t="s">
        <v>130</v>
      </c>
      <c r="E519" s="236" t="s">
        <v>19</v>
      </c>
      <c r="F519" s="237" t="s">
        <v>654</v>
      </c>
      <c r="G519" s="235"/>
      <c r="H519" s="238">
        <v>142.80000000000001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AT519" s="244" t="s">
        <v>130</v>
      </c>
      <c r="AU519" s="244" t="s">
        <v>86</v>
      </c>
      <c r="AV519" s="13" t="s">
        <v>86</v>
      </c>
      <c r="AW519" s="13" t="s">
        <v>37</v>
      </c>
      <c r="AX519" s="13" t="s">
        <v>84</v>
      </c>
      <c r="AY519" s="244" t="s">
        <v>119</v>
      </c>
    </row>
    <row r="520" s="1" customFormat="1" ht="16.5" customHeight="1">
      <c r="B520" s="39"/>
      <c r="C520" s="267" t="s">
        <v>655</v>
      </c>
      <c r="D520" s="267" t="s">
        <v>338</v>
      </c>
      <c r="E520" s="268" t="s">
        <v>656</v>
      </c>
      <c r="F520" s="269" t="s">
        <v>657</v>
      </c>
      <c r="G520" s="270" t="s">
        <v>197</v>
      </c>
      <c r="H520" s="271">
        <v>70.349999999999994</v>
      </c>
      <c r="I520" s="272"/>
      <c r="J520" s="273">
        <f>ROUND(I520*H520,2)</f>
        <v>0</v>
      </c>
      <c r="K520" s="269" t="s">
        <v>125</v>
      </c>
      <c r="L520" s="274"/>
      <c r="M520" s="275" t="s">
        <v>19</v>
      </c>
      <c r="N520" s="276" t="s">
        <v>47</v>
      </c>
      <c r="O520" s="84"/>
      <c r="P520" s="217">
        <f>O520*H520</f>
        <v>0</v>
      </c>
      <c r="Q520" s="217">
        <v>0.058000000000000003</v>
      </c>
      <c r="R520" s="217">
        <f>Q520*H520</f>
        <v>4.0803000000000003</v>
      </c>
      <c r="S520" s="217">
        <v>0</v>
      </c>
      <c r="T520" s="218">
        <f>S520*H520</f>
        <v>0</v>
      </c>
      <c r="AR520" s="219" t="s">
        <v>212</v>
      </c>
      <c r="AT520" s="219" t="s">
        <v>338</v>
      </c>
      <c r="AU520" s="219" t="s">
        <v>86</v>
      </c>
      <c r="AY520" s="18" t="s">
        <v>119</v>
      </c>
      <c r="BE520" s="220">
        <f>IF(N520="základní",J520,0)</f>
        <v>0</v>
      </c>
      <c r="BF520" s="220">
        <f>IF(N520="snížená",J520,0)</f>
        <v>0</v>
      </c>
      <c r="BG520" s="220">
        <f>IF(N520="zákl. přenesená",J520,0)</f>
        <v>0</v>
      </c>
      <c r="BH520" s="220">
        <f>IF(N520="sníž. přenesená",J520,0)</f>
        <v>0</v>
      </c>
      <c r="BI520" s="220">
        <f>IF(N520="nulová",J520,0)</f>
        <v>0</v>
      </c>
      <c r="BJ520" s="18" t="s">
        <v>84</v>
      </c>
      <c r="BK520" s="220">
        <f>ROUND(I520*H520,2)</f>
        <v>0</v>
      </c>
      <c r="BL520" s="18" t="s">
        <v>126</v>
      </c>
      <c r="BM520" s="219" t="s">
        <v>658</v>
      </c>
    </row>
    <row r="521" s="12" customFormat="1">
      <c r="B521" s="224"/>
      <c r="C521" s="225"/>
      <c r="D521" s="221" t="s">
        <v>130</v>
      </c>
      <c r="E521" s="226" t="s">
        <v>19</v>
      </c>
      <c r="F521" s="227" t="s">
        <v>131</v>
      </c>
      <c r="G521" s="225"/>
      <c r="H521" s="226" t="s">
        <v>19</v>
      </c>
      <c r="I521" s="228"/>
      <c r="J521" s="225"/>
      <c r="K521" s="225"/>
      <c r="L521" s="229"/>
      <c r="M521" s="230"/>
      <c r="N521" s="231"/>
      <c r="O521" s="231"/>
      <c r="P521" s="231"/>
      <c r="Q521" s="231"/>
      <c r="R521" s="231"/>
      <c r="S521" s="231"/>
      <c r="T521" s="232"/>
      <c r="AT521" s="233" t="s">
        <v>130</v>
      </c>
      <c r="AU521" s="233" t="s">
        <v>86</v>
      </c>
      <c r="AV521" s="12" t="s">
        <v>84</v>
      </c>
      <c r="AW521" s="12" t="s">
        <v>37</v>
      </c>
      <c r="AX521" s="12" t="s">
        <v>76</v>
      </c>
      <c r="AY521" s="233" t="s">
        <v>119</v>
      </c>
    </row>
    <row r="522" s="13" customFormat="1">
      <c r="B522" s="234"/>
      <c r="C522" s="235"/>
      <c r="D522" s="221" t="s">
        <v>130</v>
      </c>
      <c r="E522" s="236" t="s">
        <v>19</v>
      </c>
      <c r="F522" s="237" t="s">
        <v>649</v>
      </c>
      <c r="G522" s="235"/>
      <c r="H522" s="238">
        <v>67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AT522" s="244" t="s">
        <v>130</v>
      </c>
      <c r="AU522" s="244" t="s">
        <v>86</v>
      </c>
      <c r="AV522" s="13" t="s">
        <v>86</v>
      </c>
      <c r="AW522" s="13" t="s">
        <v>37</v>
      </c>
      <c r="AX522" s="13" t="s">
        <v>76</v>
      </c>
      <c r="AY522" s="244" t="s">
        <v>119</v>
      </c>
    </row>
    <row r="523" s="15" customFormat="1">
      <c r="B523" s="256"/>
      <c r="C523" s="257"/>
      <c r="D523" s="221" t="s">
        <v>130</v>
      </c>
      <c r="E523" s="258" t="s">
        <v>19</v>
      </c>
      <c r="F523" s="259" t="s">
        <v>236</v>
      </c>
      <c r="G523" s="257"/>
      <c r="H523" s="260">
        <v>67</v>
      </c>
      <c r="I523" s="261"/>
      <c r="J523" s="257"/>
      <c r="K523" s="257"/>
      <c r="L523" s="262"/>
      <c r="M523" s="263"/>
      <c r="N523" s="264"/>
      <c r="O523" s="264"/>
      <c r="P523" s="264"/>
      <c r="Q523" s="264"/>
      <c r="R523" s="264"/>
      <c r="S523" s="264"/>
      <c r="T523" s="265"/>
      <c r="AT523" s="266" t="s">
        <v>130</v>
      </c>
      <c r="AU523" s="266" t="s">
        <v>86</v>
      </c>
      <c r="AV523" s="15" t="s">
        <v>237</v>
      </c>
      <c r="AW523" s="15" t="s">
        <v>37</v>
      </c>
      <c r="AX523" s="15" t="s">
        <v>76</v>
      </c>
      <c r="AY523" s="266" t="s">
        <v>119</v>
      </c>
    </row>
    <row r="524" s="13" customFormat="1">
      <c r="B524" s="234"/>
      <c r="C524" s="235"/>
      <c r="D524" s="221" t="s">
        <v>130</v>
      </c>
      <c r="E524" s="236" t="s">
        <v>19</v>
      </c>
      <c r="F524" s="237" t="s">
        <v>659</v>
      </c>
      <c r="G524" s="235"/>
      <c r="H524" s="238">
        <v>70.349999999999994</v>
      </c>
      <c r="I524" s="239"/>
      <c r="J524" s="235"/>
      <c r="K524" s="235"/>
      <c r="L524" s="240"/>
      <c r="M524" s="241"/>
      <c r="N524" s="242"/>
      <c r="O524" s="242"/>
      <c r="P524" s="242"/>
      <c r="Q524" s="242"/>
      <c r="R524" s="242"/>
      <c r="S524" s="242"/>
      <c r="T524" s="243"/>
      <c r="AT524" s="244" t="s">
        <v>130</v>
      </c>
      <c r="AU524" s="244" t="s">
        <v>86</v>
      </c>
      <c r="AV524" s="13" t="s">
        <v>86</v>
      </c>
      <c r="AW524" s="13" t="s">
        <v>37</v>
      </c>
      <c r="AX524" s="13" t="s">
        <v>84</v>
      </c>
      <c r="AY524" s="244" t="s">
        <v>119</v>
      </c>
    </row>
    <row r="525" s="1" customFormat="1" ht="16.5" customHeight="1">
      <c r="B525" s="39"/>
      <c r="C525" s="267" t="s">
        <v>660</v>
      </c>
      <c r="D525" s="267" t="s">
        <v>338</v>
      </c>
      <c r="E525" s="268" t="s">
        <v>661</v>
      </c>
      <c r="F525" s="269" t="s">
        <v>662</v>
      </c>
      <c r="G525" s="270" t="s">
        <v>136</v>
      </c>
      <c r="H525" s="271">
        <v>12</v>
      </c>
      <c r="I525" s="272"/>
      <c r="J525" s="273">
        <f>ROUND(I525*H525,2)</f>
        <v>0</v>
      </c>
      <c r="K525" s="269" t="s">
        <v>363</v>
      </c>
      <c r="L525" s="274"/>
      <c r="M525" s="275" t="s">
        <v>19</v>
      </c>
      <c r="N525" s="276" t="s">
        <v>47</v>
      </c>
      <c r="O525" s="84"/>
      <c r="P525" s="217">
        <f>O525*H525</f>
        <v>0</v>
      </c>
      <c r="Q525" s="217">
        <v>0.064000000000000001</v>
      </c>
      <c r="R525" s="217">
        <f>Q525*H525</f>
        <v>0.76800000000000002</v>
      </c>
      <c r="S525" s="217">
        <v>0</v>
      </c>
      <c r="T525" s="218">
        <f>S525*H525</f>
        <v>0</v>
      </c>
      <c r="AR525" s="219" t="s">
        <v>212</v>
      </c>
      <c r="AT525" s="219" t="s">
        <v>338</v>
      </c>
      <c r="AU525" s="219" t="s">
        <v>86</v>
      </c>
      <c r="AY525" s="18" t="s">
        <v>119</v>
      </c>
      <c r="BE525" s="220">
        <f>IF(N525="základní",J525,0)</f>
        <v>0</v>
      </c>
      <c r="BF525" s="220">
        <f>IF(N525="snížená",J525,0)</f>
        <v>0</v>
      </c>
      <c r="BG525" s="220">
        <f>IF(N525="zákl. přenesená",J525,0)</f>
        <v>0</v>
      </c>
      <c r="BH525" s="220">
        <f>IF(N525="sníž. přenesená",J525,0)</f>
        <v>0</v>
      </c>
      <c r="BI525" s="220">
        <f>IF(N525="nulová",J525,0)</f>
        <v>0</v>
      </c>
      <c r="BJ525" s="18" t="s">
        <v>84</v>
      </c>
      <c r="BK525" s="220">
        <f>ROUND(I525*H525,2)</f>
        <v>0</v>
      </c>
      <c r="BL525" s="18" t="s">
        <v>126</v>
      </c>
      <c r="BM525" s="219" t="s">
        <v>663</v>
      </c>
    </row>
    <row r="526" s="12" customFormat="1">
      <c r="B526" s="224"/>
      <c r="C526" s="225"/>
      <c r="D526" s="221" t="s">
        <v>130</v>
      </c>
      <c r="E526" s="226" t="s">
        <v>19</v>
      </c>
      <c r="F526" s="227" t="s">
        <v>131</v>
      </c>
      <c r="G526" s="225"/>
      <c r="H526" s="226" t="s">
        <v>19</v>
      </c>
      <c r="I526" s="228"/>
      <c r="J526" s="225"/>
      <c r="K526" s="225"/>
      <c r="L526" s="229"/>
      <c r="M526" s="230"/>
      <c r="N526" s="231"/>
      <c r="O526" s="231"/>
      <c r="P526" s="231"/>
      <c r="Q526" s="231"/>
      <c r="R526" s="231"/>
      <c r="S526" s="231"/>
      <c r="T526" s="232"/>
      <c r="AT526" s="233" t="s">
        <v>130</v>
      </c>
      <c r="AU526" s="233" t="s">
        <v>86</v>
      </c>
      <c r="AV526" s="12" t="s">
        <v>84</v>
      </c>
      <c r="AW526" s="12" t="s">
        <v>37</v>
      </c>
      <c r="AX526" s="12" t="s">
        <v>76</v>
      </c>
      <c r="AY526" s="233" t="s">
        <v>119</v>
      </c>
    </row>
    <row r="527" s="13" customFormat="1">
      <c r="B527" s="234"/>
      <c r="C527" s="235"/>
      <c r="D527" s="221" t="s">
        <v>130</v>
      </c>
      <c r="E527" s="236" t="s">
        <v>19</v>
      </c>
      <c r="F527" s="237" t="s">
        <v>647</v>
      </c>
      <c r="G527" s="235"/>
      <c r="H527" s="238">
        <v>12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AT527" s="244" t="s">
        <v>130</v>
      </c>
      <c r="AU527" s="244" t="s">
        <v>86</v>
      </c>
      <c r="AV527" s="13" t="s">
        <v>86</v>
      </c>
      <c r="AW527" s="13" t="s">
        <v>37</v>
      </c>
      <c r="AX527" s="13" t="s">
        <v>84</v>
      </c>
      <c r="AY527" s="244" t="s">
        <v>119</v>
      </c>
    </row>
    <row r="528" s="1" customFormat="1" ht="16.5" customHeight="1">
      <c r="B528" s="39"/>
      <c r="C528" s="267" t="s">
        <v>664</v>
      </c>
      <c r="D528" s="267" t="s">
        <v>338</v>
      </c>
      <c r="E528" s="268" t="s">
        <v>665</v>
      </c>
      <c r="F528" s="269" t="s">
        <v>666</v>
      </c>
      <c r="G528" s="270" t="s">
        <v>197</v>
      </c>
      <c r="H528" s="271">
        <v>237.15000000000001</v>
      </c>
      <c r="I528" s="272"/>
      <c r="J528" s="273">
        <f>ROUND(I528*H528,2)</f>
        <v>0</v>
      </c>
      <c r="K528" s="269" t="s">
        <v>125</v>
      </c>
      <c r="L528" s="274"/>
      <c r="M528" s="275" t="s">
        <v>19</v>
      </c>
      <c r="N528" s="276" t="s">
        <v>47</v>
      </c>
      <c r="O528" s="84"/>
      <c r="P528" s="217">
        <f>O528*H528</f>
        <v>0</v>
      </c>
      <c r="Q528" s="217">
        <v>0.048300000000000003</v>
      </c>
      <c r="R528" s="217">
        <f>Q528*H528</f>
        <v>11.454345000000002</v>
      </c>
      <c r="S528" s="217">
        <v>0</v>
      </c>
      <c r="T528" s="218">
        <f>S528*H528</f>
        <v>0</v>
      </c>
      <c r="AR528" s="219" t="s">
        <v>212</v>
      </c>
      <c r="AT528" s="219" t="s">
        <v>338</v>
      </c>
      <c r="AU528" s="219" t="s">
        <v>86</v>
      </c>
      <c r="AY528" s="18" t="s">
        <v>119</v>
      </c>
      <c r="BE528" s="220">
        <f>IF(N528="základní",J528,0)</f>
        <v>0</v>
      </c>
      <c r="BF528" s="220">
        <f>IF(N528="snížená",J528,0)</f>
        <v>0</v>
      </c>
      <c r="BG528" s="220">
        <f>IF(N528="zákl. přenesená",J528,0)</f>
        <v>0</v>
      </c>
      <c r="BH528" s="220">
        <f>IF(N528="sníž. přenesená",J528,0)</f>
        <v>0</v>
      </c>
      <c r="BI528" s="220">
        <f>IF(N528="nulová",J528,0)</f>
        <v>0</v>
      </c>
      <c r="BJ528" s="18" t="s">
        <v>84</v>
      </c>
      <c r="BK528" s="220">
        <f>ROUND(I528*H528,2)</f>
        <v>0</v>
      </c>
      <c r="BL528" s="18" t="s">
        <v>126</v>
      </c>
      <c r="BM528" s="219" t="s">
        <v>667</v>
      </c>
    </row>
    <row r="529" s="12" customFormat="1">
      <c r="B529" s="224"/>
      <c r="C529" s="225"/>
      <c r="D529" s="221" t="s">
        <v>130</v>
      </c>
      <c r="E529" s="226" t="s">
        <v>19</v>
      </c>
      <c r="F529" s="227" t="s">
        <v>131</v>
      </c>
      <c r="G529" s="225"/>
      <c r="H529" s="226" t="s">
        <v>19</v>
      </c>
      <c r="I529" s="228"/>
      <c r="J529" s="225"/>
      <c r="K529" s="225"/>
      <c r="L529" s="229"/>
      <c r="M529" s="230"/>
      <c r="N529" s="231"/>
      <c r="O529" s="231"/>
      <c r="P529" s="231"/>
      <c r="Q529" s="231"/>
      <c r="R529" s="231"/>
      <c r="S529" s="231"/>
      <c r="T529" s="232"/>
      <c r="AT529" s="233" t="s">
        <v>130</v>
      </c>
      <c r="AU529" s="233" t="s">
        <v>86</v>
      </c>
      <c r="AV529" s="12" t="s">
        <v>84</v>
      </c>
      <c r="AW529" s="12" t="s">
        <v>37</v>
      </c>
      <c r="AX529" s="12" t="s">
        <v>76</v>
      </c>
      <c r="AY529" s="233" t="s">
        <v>119</v>
      </c>
    </row>
    <row r="530" s="13" customFormat="1">
      <c r="B530" s="234"/>
      <c r="C530" s="235"/>
      <c r="D530" s="221" t="s">
        <v>130</v>
      </c>
      <c r="E530" s="236" t="s">
        <v>19</v>
      </c>
      <c r="F530" s="237" t="s">
        <v>648</v>
      </c>
      <c r="G530" s="235"/>
      <c r="H530" s="238">
        <v>232.5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AT530" s="244" t="s">
        <v>130</v>
      </c>
      <c r="AU530" s="244" t="s">
        <v>86</v>
      </c>
      <c r="AV530" s="13" t="s">
        <v>86</v>
      </c>
      <c r="AW530" s="13" t="s">
        <v>37</v>
      </c>
      <c r="AX530" s="13" t="s">
        <v>76</v>
      </c>
      <c r="AY530" s="244" t="s">
        <v>119</v>
      </c>
    </row>
    <row r="531" s="15" customFormat="1">
      <c r="B531" s="256"/>
      <c r="C531" s="257"/>
      <c r="D531" s="221" t="s">
        <v>130</v>
      </c>
      <c r="E531" s="258" t="s">
        <v>19</v>
      </c>
      <c r="F531" s="259" t="s">
        <v>236</v>
      </c>
      <c r="G531" s="257"/>
      <c r="H531" s="260">
        <v>232.5</v>
      </c>
      <c r="I531" s="261"/>
      <c r="J531" s="257"/>
      <c r="K531" s="257"/>
      <c r="L531" s="262"/>
      <c r="M531" s="263"/>
      <c r="N531" s="264"/>
      <c r="O531" s="264"/>
      <c r="P531" s="264"/>
      <c r="Q531" s="264"/>
      <c r="R531" s="264"/>
      <c r="S531" s="264"/>
      <c r="T531" s="265"/>
      <c r="AT531" s="266" t="s">
        <v>130</v>
      </c>
      <c r="AU531" s="266" t="s">
        <v>86</v>
      </c>
      <c r="AV531" s="15" t="s">
        <v>237</v>
      </c>
      <c r="AW531" s="15" t="s">
        <v>37</v>
      </c>
      <c r="AX531" s="15" t="s">
        <v>76</v>
      </c>
      <c r="AY531" s="266" t="s">
        <v>119</v>
      </c>
    </row>
    <row r="532" s="13" customFormat="1">
      <c r="B532" s="234"/>
      <c r="C532" s="235"/>
      <c r="D532" s="221" t="s">
        <v>130</v>
      </c>
      <c r="E532" s="236" t="s">
        <v>19</v>
      </c>
      <c r="F532" s="237" t="s">
        <v>668</v>
      </c>
      <c r="G532" s="235"/>
      <c r="H532" s="238">
        <v>237.15000000000001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AT532" s="244" t="s">
        <v>130</v>
      </c>
      <c r="AU532" s="244" t="s">
        <v>86</v>
      </c>
      <c r="AV532" s="13" t="s">
        <v>86</v>
      </c>
      <c r="AW532" s="13" t="s">
        <v>37</v>
      </c>
      <c r="AX532" s="13" t="s">
        <v>84</v>
      </c>
      <c r="AY532" s="244" t="s">
        <v>119</v>
      </c>
    </row>
    <row r="533" s="1" customFormat="1" ht="24" customHeight="1">
      <c r="B533" s="39"/>
      <c r="C533" s="208" t="s">
        <v>669</v>
      </c>
      <c r="D533" s="208" t="s">
        <v>121</v>
      </c>
      <c r="E533" s="209" t="s">
        <v>670</v>
      </c>
      <c r="F533" s="210" t="s">
        <v>671</v>
      </c>
      <c r="G533" s="211" t="s">
        <v>197</v>
      </c>
      <c r="H533" s="212">
        <v>124</v>
      </c>
      <c r="I533" s="213"/>
      <c r="J533" s="214">
        <f>ROUND(I533*H533,2)</f>
        <v>0</v>
      </c>
      <c r="K533" s="210" t="s">
        <v>125</v>
      </c>
      <c r="L533" s="44"/>
      <c r="M533" s="215" t="s">
        <v>19</v>
      </c>
      <c r="N533" s="216" t="s">
        <v>47</v>
      </c>
      <c r="O533" s="84"/>
      <c r="P533" s="217">
        <f>O533*H533</f>
        <v>0</v>
      </c>
      <c r="Q533" s="217">
        <v>0.12949959999999999</v>
      </c>
      <c r="R533" s="217">
        <f>Q533*H533</f>
        <v>16.057950399999999</v>
      </c>
      <c r="S533" s="217">
        <v>0</v>
      </c>
      <c r="T533" s="218">
        <f>S533*H533</f>
        <v>0</v>
      </c>
      <c r="AR533" s="219" t="s">
        <v>126</v>
      </c>
      <c r="AT533" s="219" t="s">
        <v>121</v>
      </c>
      <c r="AU533" s="219" t="s">
        <v>86</v>
      </c>
      <c r="AY533" s="18" t="s">
        <v>119</v>
      </c>
      <c r="BE533" s="220">
        <f>IF(N533="základní",J533,0)</f>
        <v>0</v>
      </c>
      <c r="BF533" s="220">
        <f>IF(N533="snížená",J533,0)</f>
        <v>0</v>
      </c>
      <c r="BG533" s="220">
        <f>IF(N533="zákl. přenesená",J533,0)</f>
        <v>0</v>
      </c>
      <c r="BH533" s="220">
        <f>IF(N533="sníž. přenesená",J533,0)</f>
        <v>0</v>
      </c>
      <c r="BI533" s="220">
        <f>IF(N533="nulová",J533,0)</f>
        <v>0</v>
      </c>
      <c r="BJ533" s="18" t="s">
        <v>84</v>
      </c>
      <c r="BK533" s="220">
        <f>ROUND(I533*H533,2)</f>
        <v>0</v>
      </c>
      <c r="BL533" s="18" t="s">
        <v>126</v>
      </c>
      <c r="BM533" s="219" t="s">
        <v>672</v>
      </c>
    </row>
    <row r="534" s="1" customFormat="1">
      <c r="B534" s="39"/>
      <c r="C534" s="40"/>
      <c r="D534" s="221" t="s">
        <v>128</v>
      </c>
      <c r="E534" s="40"/>
      <c r="F534" s="222" t="s">
        <v>673</v>
      </c>
      <c r="G534" s="40"/>
      <c r="H534" s="40"/>
      <c r="I534" s="132"/>
      <c r="J534" s="40"/>
      <c r="K534" s="40"/>
      <c r="L534" s="44"/>
      <c r="M534" s="223"/>
      <c r="N534" s="84"/>
      <c r="O534" s="84"/>
      <c r="P534" s="84"/>
      <c r="Q534" s="84"/>
      <c r="R534" s="84"/>
      <c r="S534" s="84"/>
      <c r="T534" s="85"/>
      <c r="AT534" s="18" t="s">
        <v>128</v>
      </c>
      <c r="AU534" s="18" t="s">
        <v>86</v>
      </c>
    </row>
    <row r="535" s="12" customFormat="1">
      <c r="B535" s="224"/>
      <c r="C535" s="225"/>
      <c r="D535" s="221" t="s">
        <v>130</v>
      </c>
      <c r="E535" s="226" t="s">
        <v>19</v>
      </c>
      <c r="F535" s="227" t="s">
        <v>131</v>
      </c>
      <c r="G535" s="225"/>
      <c r="H535" s="226" t="s">
        <v>19</v>
      </c>
      <c r="I535" s="228"/>
      <c r="J535" s="225"/>
      <c r="K535" s="225"/>
      <c r="L535" s="229"/>
      <c r="M535" s="230"/>
      <c r="N535" s="231"/>
      <c r="O535" s="231"/>
      <c r="P535" s="231"/>
      <c r="Q535" s="231"/>
      <c r="R535" s="231"/>
      <c r="S535" s="231"/>
      <c r="T535" s="232"/>
      <c r="AT535" s="233" t="s">
        <v>130</v>
      </c>
      <c r="AU535" s="233" t="s">
        <v>86</v>
      </c>
      <c r="AV535" s="12" t="s">
        <v>84</v>
      </c>
      <c r="AW535" s="12" t="s">
        <v>37</v>
      </c>
      <c r="AX535" s="12" t="s">
        <v>76</v>
      </c>
      <c r="AY535" s="233" t="s">
        <v>119</v>
      </c>
    </row>
    <row r="536" s="13" customFormat="1">
      <c r="B536" s="234"/>
      <c r="C536" s="235"/>
      <c r="D536" s="221" t="s">
        <v>130</v>
      </c>
      <c r="E536" s="236" t="s">
        <v>19</v>
      </c>
      <c r="F536" s="237" t="s">
        <v>674</v>
      </c>
      <c r="G536" s="235"/>
      <c r="H536" s="238">
        <v>124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AT536" s="244" t="s">
        <v>130</v>
      </c>
      <c r="AU536" s="244" t="s">
        <v>86</v>
      </c>
      <c r="AV536" s="13" t="s">
        <v>86</v>
      </c>
      <c r="AW536" s="13" t="s">
        <v>37</v>
      </c>
      <c r="AX536" s="13" t="s">
        <v>84</v>
      </c>
      <c r="AY536" s="244" t="s">
        <v>119</v>
      </c>
    </row>
    <row r="537" s="1" customFormat="1" ht="16.5" customHeight="1">
      <c r="B537" s="39"/>
      <c r="C537" s="267" t="s">
        <v>675</v>
      </c>
      <c r="D537" s="267" t="s">
        <v>338</v>
      </c>
      <c r="E537" s="268" t="s">
        <v>676</v>
      </c>
      <c r="F537" s="269" t="s">
        <v>677</v>
      </c>
      <c r="G537" s="270" t="s">
        <v>136</v>
      </c>
      <c r="H537" s="271">
        <v>252.96000000000001</v>
      </c>
      <c r="I537" s="272"/>
      <c r="J537" s="273">
        <f>ROUND(I537*H537,2)</f>
        <v>0</v>
      </c>
      <c r="K537" s="269" t="s">
        <v>363</v>
      </c>
      <c r="L537" s="274"/>
      <c r="M537" s="275" t="s">
        <v>19</v>
      </c>
      <c r="N537" s="276" t="s">
        <v>47</v>
      </c>
      <c r="O537" s="84"/>
      <c r="P537" s="217">
        <f>O537*H537</f>
        <v>0</v>
      </c>
      <c r="Q537" s="217">
        <v>0.010999999999999999</v>
      </c>
      <c r="R537" s="217">
        <f>Q537*H537</f>
        <v>2.7825600000000001</v>
      </c>
      <c r="S537" s="217">
        <v>0</v>
      </c>
      <c r="T537" s="218">
        <f>S537*H537</f>
        <v>0</v>
      </c>
      <c r="AR537" s="219" t="s">
        <v>212</v>
      </c>
      <c r="AT537" s="219" t="s">
        <v>338</v>
      </c>
      <c r="AU537" s="219" t="s">
        <v>86</v>
      </c>
      <c r="AY537" s="18" t="s">
        <v>119</v>
      </c>
      <c r="BE537" s="220">
        <f>IF(N537="základní",J537,0)</f>
        <v>0</v>
      </c>
      <c r="BF537" s="220">
        <f>IF(N537="snížená",J537,0)</f>
        <v>0</v>
      </c>
      <c r="BG537" s="220">
        <f>IF(N537="zákl. přenesená",J537,0)</f>
        <v>0</v>
      </c>
      <c r="BH537" s="220">
        <f>IF(N537="sníž. přenesená",J537,0)</f>
        <v>0</v>
      </c>
      <c r="BI537" s="220">
        <f>IF(N537="nulová",J537,0)</f>
        <v>0</v>
      </c>
      <c r="BJ537" s="18" t="s">
        <v>84</v>
      </c>
      <c r="BK537" s="220">
        <f>ROUND(I537*H537,2)</f>
        <v>0</v>
      </c>
      <c r="BL537" s="18" t="s">
        <v>126</v>
      </c>
      <c r="BM537" s="219" t="s">
        <v>678</v>
      </c>
    </row>
    <row r="538" s="12" customFormat="1">
      <c r="B538" s="224"/>
      <c r="C538" s="225"/>
      <c r="D538" s="221" t="s">
        <v>130</v>
      </c>
      <c r="E538" s="226" t="s">
        <v>19</v>
      </c>
      <c r="F538" s="227" t="s">
        <v>131</v>
      </c>
      <c r="G538" s="225"/>
      <c r="H538" s="226" t="s">
        <v>19</v>
      </c>
      <c r="I538" s="228"/>
      <c r="J538" s="225"/>
      <c r="K538" s="225"/>
      <c r="L538" s="229"/>
      <c r="M538" s="230"/>
      <c r="N538" s="231"/>
      <c r="O538" s="231"/>
      <c r="P538" s="231"/>
      <c r="Q538" s="231"/>
      <c r="R538" s="231"/>
      <c r="S538" s="231"/>
      <c r="T538" s="232"/>
      <c r="AT538" s="233" t="s">
        <v>130</v>
      </c>
      <c r="AU538" s="233" t="s">
        <v>86</v>
      </c>
      <c r="AV538" s="12" t="s">
        <v>84</v>
      </c>
      <c r="AW538" s="12" t="s">
        <v>37</v>
      </c>
      <c r="AX538" s="12" t="s">
        <v>76</v>
      </c>
      <c r="AY538" s="233" t="s">
        <v>119</v>
      </c>
    </row>
    <row r="539" s="13" customFormat="1">
      <c r="B539" s="234"/>
      <c r="C539" s="235"/>
      <c r="D539" s="221" t="s">
        <v>130</v>
      </c>
      <c r="E539" s="236" t="s">
        <v>19</v>
      </c>
      <c r="F539" s="237" t="s">
        <v>679</v>
      </c>
      <c r="G539" s="235"/>
      <c r="H539" s="238">
        <v>252.96000000000001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AT539" s="244" t="s">
        <v>130</v>
      </c>
      <c r="AU539" s="244" t="s">
        <v>86</v>
      </c>
      <c r="AV539" s="13" t="s">
        <v>86</v>
      </c>
      <c r="AW539" s="13" t="s">
        <v>37</v>
      </c>
      <c r="AX539" s="13" t="s">
        <v>84</v>
      </c>
      <c r="AY539" s="244" t="s">
        <v>119</v>
      </c>
    </row>
    <row r="540" s="1" customFormat="1" ht="16.5" customHeight="1">
      <c r="B540" s="39"/>
      <c r="C540" s="208" t="s">
        <v>680</v>
      </c>
      <c r="D540" s="208" t="s">
        <v>121</v>
      </c>
      <c r="E540" s="209" t="s">
        <v>681</v>
      </c>
      <c r="F540" s="210" t="s">
        <v>682</v>
      </c>
      <c r="G540" s="211" t="s">
        <v>197</v>
      </c>
      <c r="H540" s="212">
        <v>59</v>
      </c>
      <c r="I540" s="213"/>
      <c r="J540" s="214">
        <f>ROUND(I540*H540,2)</f>
        <v>0</v>
      </c>
      <c r="K540" s="210" t="s">
        <v>125</v>
      </c>
      <c r="L540" s="44"/>
      <c r="M540" s="215" t="s">
        <v>19</v>
      </c>
      <c r="N540" s="216" t="s">
        <v>47</v>
      </c>
      <c r="O540" s="84"/>
      <c r="P540" s="217">
        <f>O540*H540</f>
        <v>0</v>
      </c>
      <c r="Q540" s="217">
        <v>0.17488799999999999</v>
      </c>
      <c r="R540" s="217">
        <f>Q540*H540</f>
        <v>10.318391999999999</v>
      </c>
      <c r="S540" s="217">
        <v>0</v>
      </c>
      <c r="T540" s="218">
        <f>S540*H540</f>
        <v>0</v>
      </c>
      <c r="AR540" s="219" t="s">
        <v>126</v>
      </c>
      <c r="AT540" s="219" t="s">
        <v>121</v>
      </c>
      <c r="AU540" s="219" t="s">
        <v>86</v>
      </c>
      <c r="AY540" s="18" t="s">
        <v>119</v>
      </c>
      <c r="BE540" s="220">
        <f>IF(N540="základní",J540,0)</f>
        <v>0</v>
      </c>
      <c r="BF540" s="220">
        <f>IF(N540="snížená",J540,0)</f>
        <v>0</v>
      </c>
      <c r="BG540" s="220">
        <f>IF(N540="zákl. přenesená",J540,0)</f>
        <v>0</v>
      </c>
      <c r="BH540" s="220">
        <f>IF(N540="sníž. přenesená",J540,0)</f>
        <v>0</v>
      </c>
      <c r="BI540" s="220">
        <f>IF(N540="nulová",J540,0)</f>
        <v>0</v>
      </c>
      <c r="BJ540" s="18" t="s">
        <v>84</v>
      </c>
      <c r="BK540" s="220">
        <f>ROUND(I540*H540,2)</f>
        <v>0</v>
      </c>
      <c r="BL540" s="18" t="s">
        <v>126</v>
      </c>
      <c r="BM540" s="219" t="s">
        <v>683</v>
      </c>
    </row>
    <row r="541" s="1" customFormat="1">
      <c r="B541" s="39"/>
      <c r="C541" s="40"/>
      <c r="D541" s="221" t="s">
        <v>128</v>
      </c>
      <c r="E541" s="40"/>
      <c r="F541" s="222" t="s">
        <v>684</v>
      </c>
      <c r="G541" s="40"/>
      <c r="H541" s="40"/>
      <c r="I541" s="132"/>
      <c r="J541" s="40"/>
      <c r="K541" s="40"/>
      <c r="L541" s="44"/>
      <c r="M541" s="223"/>
      <c r="N541" s="84"/>
      <c r="O541" s="84"/>
      <c r="P541" s="84"/>
      <c r="Q541" s="84"/>
      <c r="R541" s="84"/>
      <c r="S541" s="84"/>
      <c r="T541" s="85"/>
      <c r="AT541" s="18" t="s">
        <v>128</v>
      </c>
      <c r="AU541" s="18" t="s">
        <v>86</v>
      </c>
    </row>
    <row r="542" s="12" customFormat="1">
      <c r="B542" s="224"/>
      <c r="C542" s="225"/>
      <c r="D542" s="221" t="s">
        <v>130</v>
      </c>
      <c r="E542" s="226" t="s">
        <v>19</v>
      </c>
      <c r="F542" s="227" t="s">
        <v>131</v>
      </c>
      <c r="G542" s="225"/>
      <c r="H542" s="226" t="s">
        <v>19</v>
      </c>
      <c r="I542" s="228"/>
      <c r="J542" s="225"/>
      <c r="K542" s="225"/>
      <c r="L542" s="229"/>
      <c r="M542" s="230"/>
      <c r="N542" s="231"/>
      <c r="O542" s="231"/>
      <c r="P542" s="231"/>
      <c r="Q542" s="231"/>
      <c r="R542" s="231"/>
      <c r="S542" s="231"/>
      <c r="T542" s="232"/>
      <c r="AT542" s="233" t="s">
        <v>130</v>
      </c>
      <c r="AU542" s="233" t="s">
        <v>86</v>
      </c>
      <c r="AV542" s="12" t="s">
        <v>84</v>
      </c>
      <c r="AW542" s="12" t="s">
        <v>37</v>
      </c>
      <c r="AX542" s="12" t="s">
        <v>76</v>
      </c>
      <c r="AY542" s="233" t="s">
        <v>119</v>
      </c>
    </row>
    <row r="543" s="13" customFormat="1">
      <c r="B543" s="234"/>
      <c r="C543" s="235"/>
      <c r="D543" s="221" t="s">
        <v>130</v>
      </c>
      <c r="E543" s="236" t="s">
        <v>19</v>
      </c>
      <c r="F543" s="237" t="s">
        <v>685</v>
      </c>
      <c r="G543" s="235"/>
      <c r="H543" s="238">
        <v>55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AT543" s="244" t="s">
        <v>130</v>
      </c>
      <c r="AU543" s="244" t="s">
        <v>86</v>
      </c>
      <c r="AV543" s="13" t="s">
        <v>86</v>
      </c>
      <c r="AW543" s="13" t="s">
        <v>37</v>
      </c>
      <c r="AX543" s="13" t="s">
        <v>76</v>
      </c>
      <c r="AY543" s="244" t="s">
        <v>119</v>
      </c>
    </row>
    <row r="544" s="13" customFormat="1">
      <c r="B544" s="234"/>
      <c r="C544" s="235"/>
      <c r="D544" s="221" t="s">
        <v>130</v>
      </c>
      <c r="E544" s="236" t="s">
        <v>19</v>
      </c>
      <c r="F544" s="237" t="s">
        <v>686</v>
      </c>
      <c r="G544" s="235"/>
      <c r="H544" s="238">
        <v>2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AT544" s="244" t="s">
        <v>130</v>
      </c>
      <c r="AU544" s="244" t="s">
        <v>86</v>
      </c>
      <c r="AV544" s="13" t="s">
        <v>86</v>
      </c>
      <c r="AW544" s="13" t="s">
        <v>37</v>
      </c>
      <c r="AX544" s="13" t="s">
        <v>76</v>
      </c>
      <c r="AY544" s="244" t="s">
        <v>119</v>
      </c>
    </row>
    <row r="545" s="13" customFormat="1">
      <c r="B545" s="234"/>
      <c r="C545" s="235"/>
      <c r="D545" s="221" t="s">
        <v>130</v>
      </c>
      <c r="E545" s="236" t="s">
        <v>19</v>
      </c>
      <c r="F545" s="237" t="s">
        <v>687</v>
      </c>
      <c r="G545" s="235"/>
      <c r="H545" s="238">
        <v>2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AT545" s="244" t="s">
        <v>130</v>
      </c>
      <c r="AU545" s="244" t="s">
        <v>86</v>
      </c>
      <c r="AV545" s="13" t="s">
        <v>86</v>
      </c>
      <c r="AW545" s="13" t="s">
        <v>37</v>
      </c>
      <c r="AX545" s="13" t="s">
        <v>76</v>
      </c>
      <c r="AY545" s="244" t="s">
        <v>119</v>
      </c>
    </row>
    <row r="546" s="14" customFormat="1">
      <c r="B546" s="245"/>
      <c r="C546" s="246"/>
      <c r="D546" s="221" t="s">
        <v>130</v>
      </c>
      <c r="E546" s="247" t="s">
        <v>19</v>
      </c>
      <c r="F546" s="248" t="s">
        <v>142</v>
      </c>
      <c r="G546" s="246"/>
      <c r="H546" s="249">
        <v>59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AT546" s="255" t="s">
        <v>130</v>
      </c>
      <c r="AU546" s="255" t="s">
        <v>86</v>
      </c>
      <c r="AV546" s="14" t="s">
        <v>126</v>
      </c>
      <c r="AW546" s="14" t="s">
        <v>37</v>
      </c>
      <c r="AX546" s="14" t="s">
        <v>84</v>
      </c>
      <c r="AY546" s="255" t="s">
        <v>119</v>
      </c>
    </row>
    <row r="547" s="1" customFormat="1" ht="16.5" customHeight="1">
      <c r="B547" s="39"/>
      <c r="C547" s="267" t="s">
        <v>688</v>
      </c>
      <c r="D547" s="267" t="s">
        <v>338</v>
      </c>
      <c r="E547" s="268" t="s">
        <v>689</v>
      </c>
      <c r="F547" s="269" t="s">
        <v>690</v>
      </c>
      <c r="G547" s="270" t="s">
        <v>136</v>
      </c>
      <c r="H547" s="271">
        <v>55</v>
      </c>
      <c r="I547" s="272"/>
      <c r="J547" s="273">
        <f>ROUND(I547*H547,2)</f>
        <v>0</v>
      </c>
      <c r="K547" s="269" t="s">
        <v>19</v>
      </c>
      <c r="L547" s="274"/>
      <c r="M547" s="275" t="s">
        <v>19</v>
      </c>
      <c r="N547" s="276" t="s">
        <v>47</v>
      </c>
      <c r="O547" s="84"/>
      <c r="P547" s="217">
        <f>O547*H547</f>
        <v>0</v>
      </c>
      <c r="Q547" s="217">
        <v>0.248</v>
      </c>
      <c r="R547" s="217">
        <f>Q547*H547</f>
        <v>13.640000000000001</v>
      </c>
      <c r="S547" s="217">
        <v>0</v>
      </c>
      <c r="T547" s="218">
        <f>S547*H547</f>
        <v>0</v>
      </c>
      <c r="AR547" s="219" t="s">
        <v>212</v>
      </c>
      <c r="AT547" s="219" t="s">
        <v>338</v>
      </c>
      <c r="AU547" s="219" t="s">
        <v>86</v>
      </c>
      <c r="AY547" s="18" t="s">
        <v>119</v>
      </c>
      <c r="BE547" s="220">
        <f>IF(N547="základní",J547,0)</f>
        <v>0</v>
      </c>
      <c r="BF547" s="220">
        <f>IF(N547="snížená",J547,0)</f>
        <v>0</v>
      </c>
      <c r="BG547" s="220">
        <f>IF(N547="zákl. přenesená",J547,0)</f>
        <v>0</v>
      </c>
      <c r="BH547" s="220">
        <f>IF(N547="sníž. přenesená",J547,0)</f>
        <v>0</v>
      </c>
      <c r="BI547" s="220">
        <f>IF(N547="nulová",J547,0)</f>
        <v>0</v>
      </c>
      <c r="BJ547" s="18" t="s">
        <v>84</v>
      </c>
      <c r="BK547" s="220">
        <f>ROUND(I547*H547,2)</f>
        <v>0</v>
      </c>
      <c r="BL547" s="18" t="s">
        <v>126</v>
      </c>
      <c r="BM547" s="219" t="s">
        <v>691</v>
      </c>
    </row>
    <row r="548" s="12" customFormat="1">
      <c r="B548" s="224"/>
      <c r="C548" s="225"/>
      <c r="D548" s="221" t="s">
        <v>130</v>
      </c>
      <c r="E548" s="226" t="s">
        <v>19</v>
      </c>
      <c r="F548" s="227" t="s">
        <v>131</v>
      </c>
      <c r="G548" s="225"/>
      <c r="H548" s="226" t="s">
        <v>19</v>
      </c>
      <c r="I548" s="228"/>
      <c r="J548" s="225"/>
      <c r="K548" s="225"/>
      <c r="L548" s="229"/>
      <c r="M548" s="230"/>
      <c r="N548" s="231"/>
      <c r="O548" s="231"/>
      <c r="P548" s="231"/>
      <c r="Q548" s="231"/>
      <c r="R548" s="231"/>
      <c r="S548" s="231"/>
      <c r="T548" s="232"/>
      <c r="AT548" s="233" t="s">
        <v>130</v>
      </c>
      <c r="AU548" s="233" t="s">
        <v>86</v>
      </c>
      <c r="AV548" s="12" t="s">
        <v>84</v>
      </c>
      <c r="AW548" s="12" t="s">
        <v>37</v>
      </c>
      <c r="AX548" s="12" t="s">
        <v>76</v>
      </c>
      <c r="AY548" s="233" t="s">
        <v>119</v>
      </c>
    </row>
    <row r="549" s="13" customFormat="1">
      <c r="B549" s="234"/>
      <c r="C549" s="235"/>
      <c r="D549" s="221" t="s">
        <v>130</v>
      </c>
      <c r="E549" s="236" t="s">
        <v>19</v>
      </c>
      <c r="F549" s="237" t="s">
        <v>685</v>
      </c>
      <c r="G549" s="235"/>
      <c r="H549" s="238">
        <v>55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AT549" s="244" t="s">
        <v>130</v>
      </c>
      <c r="AU549" s="244" t="s">
        <v>86</v>
      </c>
      <c r="AV549" s="13" t="s">
        <v>86</v>
      </c>
      <c r="AW549" s="13" t="s">
        <v>37</v>
      </c>
      <c r="AX549" s="13" t="s">
        <v>84</v>
      </c>
      <c r="AY549" s="244" t="s">
        <v>119</v>
      </c>
    </row>
    <row r="550" s="1" customFormat="1" ht="16.5" customHeight="1">
      <c r="B550" s="39"/>
      <c r="C550" s="267" t="s">
        <v>692</v>
      </c>
      <c r="D550" s="267" t="s">
        <v>338</v>
      </c>
      <c r="E550" s="268" t="s">
        <v>693</v>
      </c>
      <c r="F550" s="269" t="s">
        <v>694</v>
      </c>
      <c r="G550" s="270" t="s">
        <v>136</v>
      </c>
      <c r="H550" s="271">
        <v>1</v>
      </c>
      <c r="I550" s="272"/>
      <c r="J550" s="273">
        <f>ROUND(I550*H550,2)</f>
        <v>0</v>
      </c>
      <c r="K550" s="269" t="s">
        <v>363</v>
      </c>
      <c r="L550" s="274"/>
      <c r="M550" s="275" t="s">
        <v>19</v>
      </c>
      <c r="N550" s="276" t="s">
        <v>47</v>
      </c>
      <c r="O550" s="84"/>
      <c r="P550" s="217">
        <f>O550*H550</f>
        <v>0</v>
      </c>
      <c r="Q550" s="217">
        <v>0.244</v>
      </c>
      <c r="R550" s="217">
        <f>Q550*H550</f>
        <v>0.244</v>
      </c>
      <c r="S550" s="217">
        <v>0</v>
      </c>
      <c r="T550" s="218">
        <f>S550*H550</f>
        <v>0</v>
      </c>
      <c r="AR550" s="219" t="s">
        <v>212</v>
      </c>
      <c r="AT550" s="219" t="s">
        <v>338</v>
      </c>
      <c r="AU550" s="219" t="s">
        <v>86</v>
      </c>
      <c r="AY550" s="18" t="s">
        <v>119</v>
      </c>
      <c r="BE550" s="220">
        <f>IF(N550="základní",J550,0)</f>
        <v>0</v>
      </c>
      <c r="BF550" s="220">
        <f>IF(N550="snížená",J550,0)</f>
        <v>0</v>
      </c>
      <c r="BG550" s="220">
        <f>IF(N550="zákl. přenesená",J550,0)</f>
        <v>0</v>
      </c>
      <c r="BH550" s="220">
        <f>IF(N550="sníž. přenesená",J550,0)</f>
        <v>0</v>
      </c>
      <c r="BI550" s="220">
        <f>IF(N550="nulová",J550,0)</f>
        <v>0</v>
      </c>
      <c r="BJ550" s="18" t="s">
        <v>84</v>
      </c>
      <c r="BK550" s="220">
        <f>ROUND(I550*H550,2)</f>
        <v>0</v>
      </c>
      <c r="BL550" s="18" t="s">
        <v>126</v>
      </c>
      <c r="BM550" s="219" t="s">
        <v>695</v>
      </c>
    </row>
    <row r="551" s="1" customFormat="1" ht="16.5" customHeight="1">
      <c r="B551" s="39"/>
      <c r="C551" s="267" t="s">
        <v>696</v>
      </c>
      <c r="D551" s="267" t="s">
        <v>338</v>
      </c>
      <c r="E551" s="268" t="s">
        <v>697</v>
      </c>
      <c r="F551" s="269" t="s">
        <v>698</v>
      </c>
      <c r="G551" s="270" t="s">
        <v>136</v>
      </c>
      <c r="H551" s="271">
        <v>1</v>
      </c>
      <c r="I551" s="272"/>
      <c r="J551" s="273">
        <f>ROUND(I551*H551,2)</f>
        <v>0</v>
      </c>
      <c r="K551" s="269" t="s">
        <v>363</v>
      </c>
      <c r="L551" s="274"/>
      <c r="M551" s="275" t="s">
        <v>19</v>
      </c>
      <c r="N551" s="276" t="s">
        <v>47</v>
      </c>
      <c r="O551" s="84"/>
      <c r="P551" s="217">
        <f>O551*H551</f>
        <v>0</v>
      </c>
      <c r="Q551" s="217">
        <v>0.244</v>
      </c>
      <c r="R551" s="217">
        <f>Q551*H551</f>
        <v>0.244</v>
      </c>
      <c r="S551" s="217">
        <v>0</v>
      </c>
      <c r="T551" s="218">
        <f>S551*H551</f>
        <v>0</v>
      </c>
      <c r="AR551" s="219" t="s">
        <v>212</v>
      </c>
      <c r="AT551" s="219" t="s">
        <v>338</v>
      </c>
      <c r="AU551" s="219" t="s">
        <v>86</v>
      </c>
      <c r="AY551" s="18" t="s">
        <v>119</v>
      </c>
      <c r="BE551" s="220">
        <f>IF(N551="základní",J551,0)</f>
        <v>0</v>
      </c>
      <c r="BF551" s="220">
        <f>IF(N551="snížená",J551,0)</f>
        <v>0</v>
      </c>
      <c r="BG551" s="220">
        <f>IF(N551="zákl. přenesená",J551,0)</f>
        <v>0</v>
      </c>
      <c r="BH551" s="220">
        <f>IF(N551="sníž. přenesená",J551,0)</f>
        <v>0</v>
      </c>
      <c r="BI551" s="220">
        <f>IF(N551="nulová",J551,0)</f>
        <v>0</v>
      </c>
      <c r="BJ551" s="18" t="s">
        <v>84</v>
      </c>
      <c r="BK551" s="220">
        <f>ROUND(I551*H551,2)</f>
        <v>0</v>
      </c>
      <c r="BL551" s="18" t="s">
        <v>126</v>
      </c>
      <c r="BM551" s="219" t="s">
        <v>699</v>
      </c>
    </row>
    <row r="552" s="1" customFormat="1" ht="16.5" customHeight="1">
      <c r="B552" s="39"/>
      <c r="C552" s="267" t="s">
        <v>700</v>
      </c>
      <c r="D552" s="267" t="s">
        <v>338</v>
      </c>
      <c r="E552" s="268" t="s">
        <v>701</v>
      </c>
      <c r="F552" s="269" t="s">
        <v>702</v>
      </c>
      <c r="G552" s="270" t="s">
        <v>136</v>
      </c>
      <c r="H552" s="271">
        <v>1</v>
      </c>
      <c r="I552" s="272"/>
      <c r="J552" s="273">
        <f>ROUND(I552*H552,2)</f>
        <v>0</v>
      </c>
      <c r="K552" s="269" t="s">
        <v>363</v>
      </c>
      <c r="L552" s="274"/>
      <c r="M552" s="275" t="s">
        <v>19</v>
      </c>
      <c r="N552" s="276" t="s">
        <v>47</v>
      </c>
      <c r="O552" s="84"/>
      <c r="P552" s="217">
        <f>O552*H552</f>
        <v>0</v>
      </c>
      <c r="Q552" s="217">
        <v>0.22700000000000001</v>
      </c>
      <c r="R552" s="217">
        <f>Q552*H552</f>
        <v>0.22700000000000001</v>
      </c>
      <c r="S552" s="217">
        <v>0</v>
      </c>
      <c r="T552" s="218">
        <f>S552*H552</f>
        <v>0</v>
      </c>
      <c r="AR552" s="219" t="s">
        <v>212</v>
      </c>
      <c r="AT552" s="219" t="s">
        <v>338</v>
      </c>
      <c r="AU552" s="219" t="s">
        <v>86</v>
      </c>
      <c r="AY552" s="18" t="s">
        <v>119</v>
      </c>
      <c r="BE552" s="220">
        <f>IF(N552="základní",J552,0)</f>
        <v>0</v>
      </c>
      <c r="BF552" s="220">
        <f>IF(N552="snížená",J552,0)</f>
        <v>0</v>
      </c>
      <c r="BG552" s="220">
        <f>IF(N552="zákl. přenesená",J552,0)</f>
        <v>0</v>
      </c>
      <c r="BH552" s="220">
        <f>IF(N552="sníž. přenesená",J552,0)</f>
        <v>0</v>
      </c>
      <c r="BI552" s="220">
        <f>IF(N552="nulová",J552,0)</f>
        <v>0</v>
      </c>
      <c r="BJ552" s="18" t="s">
        <v>84</v>
      </c>
      <c r="BK552" s="220">
        <f>ROUND(I552*H552,2)</f>
        <v>0</v>
      </c>
      <c r="BL552" s="18" t="s">
        <v>126</v>
      </c>
      <c r="BM552" s="219" t="s">
        <v>703</v>
      </c>
    </row>
    <row r="553" s="1" customFormat="1" ht="16.5" customHeight="1">
      <c r="B553" s="39"/>
      <c r="C553" s="267" t="s">
        <v>704</v>
      </c>
      <c r="D553" s="267" t="s">
        <v>338</v>
      </c>
      <c r="E553" s="268" t="s">
        <v>705</v>
      </c>
      <c r="F553" s="269" t="s">
        <v>706</v>
      </c>
      <c r="G553" s="270" t="s">
        <v>136</v>
      </c>
      <c r="H553" s="271">
        <v>1</v>
      </c>
      <c r="I553" s="272"/>
      <c r="J553" s="273">
        <f>ROUND(I553*H553,2)</f>
        <v>0</v>
      </c>
      <c r="K553" s="269" t="s">
        <v>363</v>
      </c>
      <c r="L553" s="274"/>
      <c r="M553" s="275" t="s">
        <v>19</v>
      </c>
      <c r="N553" s="276" t="s">
        <v>47</v>
      </c>
      <c r="O553" s="84"/>
      <c r="P553" s="217">
        <f>O553*H553</f>
        <v>0</v>
      </c>
      <c r="Q553" s="217">
        <v>0.22700000000000001</v>
      </c>
      <c r="R553" s="217">
        <f>Q553*H553</f>
        <v>0.22700000000000001</v>
      </c>
      <c r="S553" s="217">
        <v>0</v>
      </c>
      <c r="T553" s="218">
        <f>S553*H553</f>
        <v>0</v>
      </c>
      <c r="AR553" s="219" t="s">
        <v>212</v>
      </c>
      <c r="AT553" s="219" t="s">
        <v>338</v>
      </c>
      <c r="AU553" s="219" t="s">
        <v>86</v>
      </c>
      <c r="AY553" s="18" t="s">
        <v>119</v>
      </c>
      <c r="BE553" s="220">
        <f>IF(N553="základní",J553,0)</f>
        <v>0</v>
      </c>
      <c r="BF553" s="220">
        <f>IF(N553="snížená",J553,0)</f>
        <v>0</v>
      </c>
      <c r="BG553" s="220">
        <f>IF(N553="zákl. přenesená",J553,0)</f>
        <v>0</v>
      </c>
      <c r="BH553" s="220">
        <f>IF(N553="sníž. přenesená",J553,0)</f>
        <v>0</v>
      </c>
      <c r="BI553" s="220">
        <f>IF(N553="nulová",J553,0)</f>
        <v>0</v>
      </c>
      <c r="BJ553" s="18" t="s">
        <v>84</v>
      </c>
      <c r="BK553" s="220">
        <f>ROUND(I553*H553,2)</f>
        <v>0</v>
      </c>
      <c r="BL553" s="18" t="s">
        <v>126</v>
      </c>
      <c r="BM553" s="219" t="s">
        <v>707</v>
      </c>
    </row>
    <row r="554" s="1" customFormat="1" ht="16.5" customHeight="1">
      <c r="B554" s="39"/>
      <c r="C554" s="208" t="s">
        <v>708</v>
      </c>
      <c r="D554" s="208" t="s">
        <v>121</v>
      </c>
      <c r="E554" s="209" t="s">
        <v>709</v>
      </c>
      <c r="F554" s="210" t="s">
        <v>710</v>
      </c>
      <c r="G554" s="211" t="s">
        <v>215</v>
      </c>
      <c r="H554" s="212">
        <v>17.710999999999999</v>
      </c>
      <c r="I554" s="213"/>
      <c r="J554" s="214">
        <f>ROUND(I554*H554,2)</f>
        <v>0</v>
      </c>
      <c r="K554" s="210" t="s">
        <v>125</v>
      </c>
      <c r="L554" s="44"/>
      <c r="M554" s="215" t="s">
        <v>19</v>
      </c>
      <c r="N554" s="216" t="s">
        <v>47</v>
      </c>
      <c r="O554" s="84"/>
      <c r="P554" s="217">
        <f>O554*H554</f>
        <v>0</v>
      </c>
      <c r="Q554" s="217">
        <v>2.2563399999999998</v>
      </c>
      <c r="R554" s="217">
        <f>Q554*H554</f>
        <v>39.962037739999992</v>
      </c>
      <c r="S554" s="217">
        <v>0</v>
      </c>
      <c r="T554" s="218">
        <f>S554*H554</f>
        <v>0</v>
      </c>
      <c r="AR554" s="219" t="s">
        <v>126</v>
      </c>
      <c r="AT554" s="219" t="s">
        <v>121</v>
      </c>
      <c r="AU554" s="219" t="s">
        <v>86</v>
      </c>
      <c r="AY554" s="18" t="s">
        <v>119</v>
      </c>
      <c r="BE554" s="220">
        <f>IF(N554="základní",J554,0)</f>
        <v>0</v>
      </c>
      <c r="BF554" s="220">
        <f>IF(N554="snížená",J554,0)</f>
        <v>0</v>
      </c>
      <c r="BG554" s="220">
        <f>IF(N554="zákl. přenesená",J554,0)</f>
        <v>0</v>
      </c>
      <c r="BH554" s="220">
        <f>IF(N554="sníž. přenesená",J554,0)</f>
        <v>0</v>
      </c>
      <c r="BI554" s="220">
        <f>IF(N554="nulová",J554,0)</f>
        <v>0</v>
      </c>
      <c r="BJ554" s="18" t="s">
        <v>84</v>
      </c>
      <c r="BK554" s="220">
        <f>ROUND(I554*H554,2)</f>
        <v>0</v>
      </c>
      <c r="BL554" s="18" t="s">
        <v>126</v>
      </c>
      <c r="BM554" s="219" t="s">
        <v>711</v>
      </c>
    </row>
    <row r="555" s="12" customFormat="1">
      <c r="B555" s="224"/>
      <c r="C555" s="225"/>
      <c r="D555" s="221" t="s">
        <v>130</v>
      </c>
      <c r="E555" s="226" t="s">
        <v>19</v>
      </c>
      <c r="F555" s="227" t="s">
        <v>712</v>
      </c>
      <c r="G555" s="225"/>
      <c r="H555" s="226" t="s">
        <v>19</v>
      </c>
      <c r="I555" s="228"/>
      <c r="J555" s="225"/>
      <c r="K555" s="225"/>
      <c r="L555" s="229"/>
      <c r="M555" s="230"/>
      <c r="N555" s="231"/>
      <c r="O555" s="231"/>
      <c r="P555" s="231"/>
      <c r="Q555" s="231"/>
      <c r="R555" s="231"/>
      <c r="S555" s="231"/>
      <c r="T555" s="232"/>
      <c r="AT555" s="233" t="s">
        <v>130</v>
      </c>
      <c r="AU555" s="233" t="s">
        <v>86</v>
      </c>
      <c r="AV555" s="12" t="s">
        <v>84</v>
      </c>
      <c r="AW555" s="12" t="s">
        <v>37</v>
      </c>
      <c r="AX555" s="12" t="s">
        <v>76</v>
      </c>
      <c r="AY555" s="233" t="s">
        <v>119</v>
      </c>
    </row>
    <row r="556" s="13" customFormat="1">
      <c r="B556" s="234"/>
      <c r="C556" s="235"/>
      <c r="D556" s="221" t="s">
        <v>130</v>
      </c>
      <c r="E556" s="236" t="s">
        <v>19</v>
      </c>
      <c r="F556" s="237" t="s">
        <v>713</v>
      </c>
      <c r="G556" s="235"/>
      <c r="H556" s="238">
        <v>7.8310000000000004</v>
      </c>
      <c r="I556" s="239"/>
      <c r="J556" s="235"/>
      <c r="K556" s="235"/>
      <c r="L556" s="240"/>
      <c r="M556" s="241"/>
      <c r="N556" s="242"/>
      <c r="O556" s="242"/>
      <c r="P556" s="242"/>
      <c r="Q556" s="242"/>
      <c r="R556" s="242"/>
      <c r="S556" s="242"/>
      <c r="T556" s="243"/>
      <c r="AT556" s="244" t="s">
        <v>130</v>
      </c>
      <c r="AU556" s="244" t="s">
        <v>86</v>
      </c>
      <c r="AV556" s="13" t="s">
        <v>86</v>
      </c>
      <c r="AW556" s="13" t="s">
        <v>37</v>
      </c>
      <c r="AX556" s="13" t="s">
        <v>76</v>
      </c>
      <c r="AY556" s="244" t="s">
        <v>119</v>
      </c>
    </row>
    <row r="557" s="13" customFormat="1">
      <c r="B557" s="234"/>
      <c r="C557" s="235"/>
      <c r="D557" s="221" t="s">
        <v>130</v>
      </c>
      <c r="E557" s="236" t="s">
        <v>19</v>
      </c>
      <c r="F557" s="237" t="s">
        <v>714</v>
      </c>
      <c r="G557" s="235"/>
      <c r="H557" s="238">
        <v>6.5599999999999996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AT557" s="244" t="s">
        <v>130</v>
      </c>
      <c r="AU557" s="244" t="s">
        <v>86</v>
      </c>
      <c r="AV557" s="13" t="s">
        <v>86</v>
      </c>
      <c r="AW557" s="13" t="s">
        <v>37</v>
      </c>
      <c r="AX557" s="13" t="s">
        <v>76</v>
      </c>
      <c r="AY557" s="244" t="s">
        <v>119</v>
      </c>
    </row>
    <row r="558" s="13" customFormat="1">
      <c r="B558" s="234"/>
      <c r="C558" s="235"/>
      <c r="D558" s="221" t="s">
        <v>130</v>
      </c>
      <c r="E558" s="236" t="s">
        <v>19</v>
      </c>
      <c r="F558" s="237" t="s">
        <v>715</v>
      </c>
      <c r="G558" s="235"/>
      <c r="H558" s="238">
        <v>1.55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AT558" s="244" t="s">
        <v>130</v>
      </c>
      <c r="AU558" s="244" t="s">
        <v>86</v>
      </c>
      <c r="AV558" s="13" t="s">
        <v>86</v>
      </c>
      <c r="AW558" s="13" t="s">
        <v>37</v>
      </c>
      <c r="AX558" s="13" t="s">
        <v>76</v>
      </c>
      <c r="AY558" s="244" t="s">
        <v>119</v>
      </c>
    </row>
    <row r="559" s="13" customFormat="1">
      <c r="B559" s="234"/>
      <c r="C559" s="235"/>
      <c r="D559" s="221" t="s">
        <v>130</v>
      </c>
      <c r="E559" s="236" t="s">
        <v>19</v>
      </c>
      <c r="F559" s="237" t="s">
        <v>716</v>
      </c>
      <c r="G559" s="235"/>
      <c r="H559" s="238">
        <v>1.77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AT559" s="244" t="s">
        <v>130</v>
      </c>
      <c r="AU559" s="244" t="s">
        <v>86</v>
      </c>
      <c r="AV559" s="13" t="s">
        <v>86</v>
      </c>
      <c r="AW559" s="13" t="s">
        <v>37</v>
      </c>
      <c r="AX559" s="13" t="s">
        <v>76</v>
      </c>
      <c r="AY559" s="244" t="s">
        <v>119</v>
      </c>
    </row>
    <row r="560" s="14" customFormat="1">
      <c r="B560" s="245"/>
      <c r="C560" s="246"/>
      <c r="D560" s="221" t="s">
        <v>130</v>
      </c>
      <c r="E560" s="247" t="s">
        <v>19</v>
      </c>
      <c r="F560" s="248" t="s">
        <v>142</v>
      </c>
      <c r="G560" s="246"/>
      <c r="H560" s="249">
        <v>17.711000000000002</v>
      </c>
      <c r="I560" s="250"/>
      <c r="J560" s="246"/>
      <c r="K560" s="246"/>
      <c r="L560" s="251"/>
      <c r="M560" s="252"/>
      <c r="N560" s="253"/>
      <c r="O560" s="253"/>
      <c r="P560" s="253"/>
      <c r="Q560" s="253"/>
      <c r="R560" s="253"/>
      <c r="S560" s="253"/>
      <c r="T560" s="254"/>
      <c r="AT560" s="255" t="s">
        <v>130</v>
      </c>
      <c r="AU560" s="255" t="s">
        <v>86</v>
      </c>
      <c r="AV560" s="14" t="s">
        <v>126</v>
      </c>
      <c r="AW560" s="14" t="s">
        <v>37</v>
      </c>
      <c r="AX560" s="14" t="s">
        <v>84</v>
      </c>
      <c r="AY560" s="255" t="s">
        <v>119</v>
      </c>
    </row>
    <row r="561" s="1" customFormat="1" ht="16.5" customHeight="1">
      <c r="B561" s="39"/>
      <c r="C561" s="208" t="s">
        <v>717</v>
      </c>
      <c r="D561" s="208" t="s">
        <v>121</v>
      </c>
      <c r="E561" s="209" t="s">
        <v>718</v>
      </c>
      <c r="F561" s="210" t="s">
        <v>719</v>
      </c>
      <c r="G561" s="211" t="s">
        <v>197</v>
      </c>
      <c r="H561" s="212">
        <v>887</v>
      </c>
      <c r="I561" s="213"/>
      <c r="J561" s="214">
        <f>ROUND(I561*H561,2)</f>
        <v>0</v>
      </c>
      <c r="K561" s="210" t="s">
        <v>125</v>
      </c>
      <c r="L561" s="44"/>
      <c r="M561" s="215" t="s">
        <v>19</v>
      </c>
      <c r="N561" s="216" t="s">
        <v>47</v>
      </c>
      <c r="O561" s="84"/>
      <c r="P561" s="217">
        <f>O561*H561</f>
        <v>0</v>
      </c>
      <c r="Q561" s="217">
        <v>1.863E-06</v>
      </c>
      <c r="R561" s="217">
        <f>Q561*H561</f>
        <v>0.0016524809999999999</v>
      </c>
      <c r="S561" s="217">
        <v>0</v>
      </c>
      <c r="T561" s="218">
        <f>S561*H561</f>
        <v>0</v>
      </c>
      <c r="AR561" s="219" t="s">
        <v>126</v>
      </c>
      <c r="AT561" s="219" t="s">
        <v>121</v>
      </c>
      <c r="AU561" s="219" t="s">
        <v>86</v>
      </c>
      <c r="AY561" s="18" t="s">
        <v>119</v>
      </c>
      <c r="BE561" s="220">
        <f>IF(N561="základní",J561,0)</f>
        <v>0</v>
      </c>
      <c r="BF561" s="220">
        <f>IF(N561="snížená",J561,0)</f>
        <v>0</v>
      </c>
      <c r="BG561" s="220">
        <f>IF(N561="zákl. přenesená",J561,0)</f>
        <v>0</v>
      </c>
      <c r="BH561" s="220">
        <f>IF(N561="sníž. přenesená",J561,0)</f>
        <v>0</v>
      </c>
      <c r="BI561" s="220">
        <f>IF(N561="nulová",J561,0)</f>
        <v>0</v>
      </c>
      <c r="BJ561" s="18" t="s">
        <v>84</v>
      </c>
      <c r="BK561" s="220">
        <f>ROUND(I561*H561,2)</f>
        <v>0</v>
      </c>
      <c r="BL561" s="18" t="s">
        <v>126</v>
      </c>
      <c r="BM561" s="219" t="s">
        <v>720</v>
      </c>
    </row>
    <row r="562" s="1" customFormat="1">
      <c r="B562" s="39"/>
      <c r="C562" s="40"/>
      <c r="D562" s="221" t="s">
        <v>128</v>
      </c>
      <c r="E562" s="40"/>
      <c r="F562" s="222" t="s">
        <v>721</v>
      </c>
      <c r="G562" s="40"/>
      <c r="H562" s="40"/>
      <c r="I562" s="132"/>
      <c r="J562" s="40"/>
      <c r="K562" s="40"/>
      <c r="L562" s="44"/>
      <c r="M562" s="223"/>
      <c r="N562" s="84"/>
      <c r="O562" s="84"/>
      <c r="P562" s="84"/>
      <c r="Q562" s="84"/>
      <c r="R562" s="84"/>
      <c r="S562" s="84"/>
      <c r="T562" s="85"/>
      <c r="AT562" s="18" t="s">
        <v>128</v>
      </c>
      <c r="AU562" s="18" t="s">
        <v>86</v>
      </c>
    </row>
    <row r="563" s="12" customFormat="1">
      <c r="B563" s="224"/>
      <c r="C563" s="225"/>
      <c r="D563" s="221" t="s">
        <v>130</v>
      </c>
      <c r="E563" s="226" t="s">
        <v>19</v>
      </c>
      <c r="F563" s="227" t="s">
        <v>558</v>
      </c>
      <c r="G563" s="225"/>
      <c r="H563" s="226" t="s">
        <v>19</v>
      </c>
      <c r="I563" s="228"/>
      <c r="J563" s="225"/>
      <c r="K563" s="225"/>
      <c r="L563" s="229"/>
      <c r="M563" s="230"/>
      <c r="N563" s="231"/>
      <c r="O563" s="231"/>
      <c r="P563" s="231"/>
      <c r="Q563" s="231"/>
      <c r="R563" s="231"/>
      <c r="S563" s="231"/>
      <c r="T563" s="232"/>
      <c r="AT563" s="233" t="s">
        <v>130</v>
      </c>
      <c r="AU563" s="233" t="s">
        <v>86</v>
      </c>
      <c r="AV563" s="12" t="s">
        <v>84</v>
      </c>
      <c r="AW563" s="12" t="s">
        <v>37</v>
      </c>
      <c r="AX563" s="12" t="s">
        <v>76</v>
      </c>
      <c r="AY563" s="233" t="s">
        <v>119</v>
      </c>
    </row>
    <row r="564" s="13" customFormat="1">
      <c r="B564" s="234"/>
      <c r="C564" s="235"/>
      <c r="D564" s="221" t="s">
        <v>130</v>
      </c>
      <c r="E564" s="236" t="s">
        <v>19</v>
      </c>
      <c r="F564" s="237" t="s">
        <v>722</v>
      </c>
      <c r="G564" s="235"/>
      <c r="H564" s="238">
        <v>887</v>
      </c>
      <c r="I564" s="239"/>
      <c r="J564" s="235"/>
      <c r="K564" s="235"/>
      <c r="L564" s="240"/>
      <c r="M564" s="241"/>
      <c r="N564" s="242"/>
      <c r="O564" s="242"/>
      <c r="P564" s="242"/>
      <c r="Q564" s="242"/>
      <c r="R564" s="242"/>
      <c r="S564" s="242"/>
      <c r="T564" s="243"/>
      <c r="AT564" s="244" t="s">
        <v>130</v>
      </c>
      <c r="AU564" s="244" t="s">
        <v>86</v>
      </c>
      <c r="AV564" s="13" t="s">
        <v>86</v>
      </c>
      <c r="AW564" s="13" t="s">
        <v>37</v>
      </c>
      <c r="AX564" s="13" t="s">
        <v>84</v>
      </c>
      <c r="AY564" s="244" t="s">
        <v>119</v>
      </c>
    </row>
    <row r="565" s="1" customFormat="1" ht="24" customHeight="1">
      <c r="B565" s="39"/>
      <c r="C565" s="208" t="s">
        <v>723</v>
      </c>
      <c r="D565" s="208" t="s">
        <v>121</v>
      </c>
      <c r="E565" s="209" t="s">
        <v>724</v>
      </c>
      <c r="F565" s="210" t="s">
        <v>725</v>
      </c>
      <c r="G565" s="211" t="s">
        <v>197</v>
      </c>
      <c r="H565" s="212">
        <v>887</v>
      </c>
      <c r="I565" s="213"/>
      <c r="J565" s="214">
        <f>ROUND(I565*H565,2)</f>
        <v>0</v>
      </c>
      <c r="K565" s="210" t="s">
        <v>125</v>
      </c>
      <c r="L565" s="44"/>
      <c r="M565" s="215" t="s">
        <v>19</v>
      </c>
      <c r="N565" s="216" t="s">
        <v>47</v>
      </c>
      <c r="O565" s="84"/>
      <c r="P565" s="217">
        <f>O565*H565</f>
        <v>0</v>
      </c>
      <c r="Q565" s="217">
        <v>0.0001103</v>
      </c>
      <c r="R565" s="217">
        <f>Q565*H565</f>
        <v>0.097836099999999995</v>
      </c>
      <c r="S565" s="217">
        <v>0</v>
      </c>
      <c r="T565" s="218">
        <f>S565*H565</f>
        <v>0</v>
      </c>
      <c r="AR565" s="219" t="s">
        <v>126</v>
      </c>
      <c r="AT565" s="219" t="s">
        <v>121</v>
      </c>
      <c r="AU565" s="219" t="s">
        <v>86</v>
      </c>
      <c r="AY565" s="18" t="s">
        <v>119</v>
      </c>
      <c r="BE565" s="220">
        <f>IF(N565="základní",J565,0)</f>
        <v>0</v>
      </c>
      <c r="BF565" s="220">
        <f>IF(N565="snížená",J565,0)</f>
        <v>0</v>
      </c>
      <c r="BG565" s="220">
        <f>IF(N565="zákl. přenesená",J565,0)</f>
        <v>0</v>
      </c>
      <c r="BH565" s="220">
        <f>IF(N565="sníž. přenesená",J565,0)</f>
        <v>0</v>
      </c>
      <c r="BI565" s="220">
        <f>IF(N565="nulová",J565,0)</f>
        <v>0</v>
      </c>
      <c r="BJ565" s="18" t="s">
        <v>84</v>
      </c>
      <c r="BK565" s="220">
        <f>ROUND(I565*H565,2)</f>
        <v>0</v>
      </c>
      <c r="BL565" s="18" t="s">
        <v>126</v>
      </c>
      <c r="BM565" s="219" t="s">
        <v>726</v>
      </c>
    </row>
    <row r="566" s="1" customFormat="1">
      <c r="B566" s="39"/>
      <c r="C566" s="40"/>
      <c r="D566" s="221" t="s">
        <v>128</v>
      </c>
      <c r="E566" s="40"/>
      <c r="F566" s="222" t="s">
        <v>727</v>
      </c>
      <c r="G566" s="40"/>
      <c r="H566" s="40"/>
      <c r="I566" s="132"/>
      <c r="J566" s="40"/>
      <c r="K566" s="40"/>
      <c r="L566" s="44"/>
      <c r="M566" s="223"/>
      <c r="N566" s="84"/>
      <c r="O566" s="84"/>
      <c r="P566" s="84"/>
      <c r="Q566" s="84"/>
      <c r="R566" s="84"/>
      <c r="S566" s="84"/>
      <c r="T566" s="85"/>
      <c r="AT566" s="18" t="s">
        <v>128</v>
      </c>
      <c r="AU566" s="18" t="s">
        <v>86</v>
      </c>
    </row>
    <row r="567" s="12" customFormat="1">
      <c r="B567" s="224"/>
      <c r="C567" s="225"/>
      <c r="D567" s="221" t="s">
        <v>130</v>
      </c>
      <c r="E567" s="226" t="s">
        <v>19</v>
      </c>
      <c r="F567" s="227" t="s">
        <v>558</v>
      </c>
      <c r="G567" s="225"/>
      <c r="H567" s="226" t="s">
        <v>19</v>
      </c>
      <c r="I567" s="228"/>
      <c r="J567" s="225"/>
      <c r="K567" s="225"/>
      <c r="L567" s="229"/>
      <c r="M567" s="230"/>
      <c r="N567" s="231"/>
      <c r="O567" s="231"/>
      <c r="P567" s="231"/>
      <c r="Q567" s="231"/>
      <c r="R567" s="231"/>
      <c r="S567" s="231"/>
      <c r="T567" s="232"/>
      <c r="AT567" s="233" t="s">
        <v>130</v>
      </c>
      <c r="AU567" s="233" t="s">
        <v>86</v>
      </c>
      <c r="AV567" s="12" t="s">
        <v>84</v>
      </c>
      <c r="AW567" s="12" t="s">
        <v>37</v>
      </c>
      <c r="AX567" s="12" t="s">
        <v>76</v>
      </c>
      <c r="AY567" s="233" t="s">
        <v>119</v>
      </c>
    </row>
    <row r="568" s="13" customFormat="1">
      <c r="B568" s="234"/>
      <c r="C568" s="235"/>
      <c r="D568" s="221" t="s">
        <v>130</v>
      </c>
      <c r="E568" s="236" t="s">
        <v>19</v>
      </c>
      <c r="F568" s="237" t="s">
        <v>722</v>
      </c>
      <c r="G568" s="235"/>
      <c r="H568" s="238">
        <v>887</v>
      </c>
      <c r="I568" s="239"/>
      <c r="J568" s="235"/>
      <c r="K568" s="235"/>
      <c r="L568" s="240"/>
      <c r="M568" s="241"/>
      <c r="N568" s="242"/>
      <c r="O568" s="242"/>
      <c r="P568" s="242"/>
      <c r="Q568" s="242"/>
      <c r="R568" s="242"/>
      <c r="S568" s="242"/>
      <c r="T568" s="243"/>
      <c r="AT568" s="244" t="s">
        <v>130</v>
      </c>
      <c r="AU568" s="244" t="s">
        <v>86</v>
      </c>
      <c r="AV568" s="13" t="s">
        <v>86</v>
      </c>
      <c r="AW568" s="13" t="s">
        <v>37</v>
      </c>
      <c r="AX568" s="13" t="s">
        <v>84</v>
      </c>
      <c r="AY568" s="244" t="s">
        <v>119</v>
      </c>
    </row>
    <row r="569" s="1" customFormat="1" ht="16.5" customHeight="1">
      <c r="B569" s="39"/>
      <c r="C569" s="208" t="s">
        <v>728</v>
      </c>
      <c r="D569" s="208" t="s">
        <v>121</v>
      </c>
      <c r="E569" s="209" t="s">
        <v>729</v>
      </c>
      <c r="F569" s="210" t="s">
        <v>730</v>
      </c>
      <c r="G569" s="211" t="s">
        <v>197</v>
      </c>
      <c r="H569" s="212">
        <v>887</v>
      </c>
      <c r="I569" s="213"/>
      <c r="J569" s="214">
        <f>ROUND(I569*H569,2)</f>
        <v>0</v>
      </c>
      <c r="K569" s="210" t="s">
        <v>125</v>
      </c>
      <c r="L569" s="44"/>
      <c r="M569" s="215" t="s">
        <v>19</v>
      </c>
      <c r="N569" s="216" t="s">
        <v>47</v>
      </c>
      <c r="O569" s="84"/>
      <c r="P569" s="217">
        <f>O569*H569</f>
        <v>0</v>
      </c>
      <c r="Q569" s="217">
        <v>0</v>
      </c>
      <c r="R569" s="217">
        <f>Q569*H569</f>
        <v>0</v>
      </c>
      <c r="S569" s="217">
        <v>0</v>
      </c>
      <c r="T569" s="218">
        <f>S569*H569</f>
        <v>0</v>
      </c>
      <c r="AR569" s="219" t="s">
        <v>126</v>
      </c>
      <c r="AT569" s="219" t="s">
        <v>121</v>
      </c>
      <c r="AU569" s="219" t="s">
        <v>86</v>
      </c>
      <c r="AY569" s="18" t="s">
        <v>119</v>
      </c>
      <c r="BE569" s="220">
        <f>IF(N569="základní",J569,0)</f>
        <v>0</v>
      </c>
      <c r="BF569" s="220">
        <f>IF(N569="snížená",J569,0)</f>
        <v>0</v>
      </c>
      <c r="BG569" s="220">
        <f>IF(N569="zákl. přenesená",J569,0)</f>
        <v>0</v>
      </c>
      <c r="BH569" s="220">
        <f>IF(N569="sníž. přenesená",J569,0)</f>
        <v>0</v>
      </c>
      <c r="BI569" s="220">
        <f>IF(N569="nulová",J569,0)</f>
        <v>0</v>
      </c>
      <c r="BJ569" s="18" t="s">
        <v>84</v>
      </c>
      <c r="BK569" s="220">
        <f>ROUND(I569*H569,2)</f>
        <v>0</v>
      </c>
      <c r="BL569" s="18" t="s">
        <v>126</v>
      </c>
      <c r="BM569" s="219" t="s">
        <v>731</v>
      </c>
    </row>
    <row r="570" s="1" customFormat="1">
      <c r="B570" s="39"/>
      <c r="C570" s="40"/>
      <c r="D570" s="221" t="s">
        <v>128</v>
      </c>
      <c r="E570" s="40"/>
      <c r="F570" s="222" t="s">
        <v>732</v>
      </c>
      <c r="G570" s="40"/>
      <c r="H570" s="40"/>
      <c r="I570" s="132"/>
      <c r="J570" s="40"/>
      <c r="K570" s="40"/>
      <c r="L570" s="44"/>
      <c r="M570" s="223"/>
      <c r="N570" s="84"/>
      <c r="O570" s="84"/>
      <c r="P570" s="84"/>
      <c r="Q570" s="84"/>
      <c r="R570" s="84"/>
      <c r="S570" s="84"/>
      <c r="T570" s="85"/>
      <c r="AT570" s="18" t="s">
        <v>128</v>
      </c>
      <c r="AU570" s="18" t="s">
        <v>86</v>
      </c>
    </row>
    <row r="571" s="12" customFormat="1">
      <c r="B571" s="224"/>
      <c r="C571" s="225"/>
      <c r="D571" s="221" t="s">
        <v>130</v>
      </c>
      <c r="E571" s="226" t="s">
        <v>19</v>
      </c>
      <c r="F571" s="227" t="s">
        <v>558</v>
      </c>
      <c r="G571" s="225"/>
      <c r="H571" s="226" t="s">
        <v>19</v>
      </c>
      <c r="I571" s="228"/>
      <c r="J571" s="225"/>
      <c r="K571" s="225"/>
      <c r="L571" s="229"/>
      <c r="M571" s="230"/>
      <c r="N571" s="231"/>
      <c r="O571" s="231"/>
      <c r="P571" s="231"/>
      <c r="Q571" s="231"/>
      <c r="R571" s="231"/>
      <c r="S571" s="231"/>
      <c r="T571" s="232"/>
      <c r="AT571" s="233" t="s">
        <v>130</v>
      </c>
      <c r="AU571" s="233" t="s">
        <v>86</v>
      </c>
      <c r="AV571" s="12" t="s">
        <v>84</v>
      </c>
      <c r="AW571" s="12" t="s">
        <v>37</v>
      </c>
      <c r="AX571" s="12" t="s">
        <v>76</v>
      </c>
      <c r="AY571" s="233" t="s">
        <v>119</v>
      </c>
    </row>
    <row r="572" s="13" customFormat="1">
      <c r="B572" s="234"/>
      <c r="C572" s="235"/>
      <c r="D572" s="221" t="s">
        <v>130</v>
      </c>
      <c r="E572" s="236" t="s">
        <v>19</v>
      </c>
      <c r="F572" s="237" t="s">
        <v>722</v>
      </c>
      <c r="G572" s="235"/>
      <c r="H572" s="238">
        <v>887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AT572" s="244" t="s">
        <v>130</v>
      </c>
      <c r="AU572" s="244" t="s">
        <v>86</v>
      </c>
      <c r="AV572" s="13" t="s">
        <v>86</v>
      </c>
      <c r="AW572" s="13" t="s">
        <v>37</v>
      </c>
      <c r="AX572" s="13" t="s">
        <v>84</v>
      </c>
      <c r="AY572" s="244" t="s">
        <v>119</v>
      </c>
    </row>
    <row r="573" s="1" customFormat="1" ht="16.5" customHeight="1">
      <c r="B573" s="39"/>
      <c r="C573" s="208" t="s">
        <v>733</v>
      </c>
      <c r="D573" s="208" t="s">
        <v>121</v>
      </c>
      <c r="E573" s="209" t="s">
        <v>734</v>
      </c>
      <c r="F573" s="210" t="s">
        <v>735</v>
      </c>
      <c r="G573" s="211" t="s">
        <v>136</v>
      </c>
      <c r="H573" s="212">
        <v>2</v>
      </c>
      <c r="I573" s="213"/>
      <c r="J573" s="214">
        <f>ROUND(I573*H573,2)</f>
        <v>0</v>
      </c>
      <c r="K573" s="210" t="s">
        <v>125</v>
      </c>
      <c r="L573" s="44"/>
      <c r="M573" s="215" t="s">
        <v>19</v>
      </c>
      <c r="N573" s="216" t="s">
        <v>47</v>
      </c>
      <c r="O573" s="84"/>
      <c r="P573" s="217">
        <f>O573*H573</f>
        <v>0</v>
      </c>
      <c r="Q573" s="217">
        <v>0.072870000000000004</v>
      </c>
      <c r="R573" s="217">
        <f>Q573*H573</f>
        <v>0.14574000000000001</v>
      </c>
      <c r="S573" s="217">
        <v>0</v>
      </c>
      <c r="T573" s="218">
        <f>S573*H573</f>
        <v>0</v>
      </c>
      <c r="AR573" s="219" t="s">
        <v>126</v>
      </c>
      <c r="AT573" s="219" t="s">
        <v>121</v>
      </c>
      <c r="AU573" s="219" t="s">
        <v>86</v>
      </c>
      <c r="AY573" s="18" t="s">
        <v>119</v>
      </c>
      <c r="BE573" s="220">
        <f>IF(N573="základní",J573,0)</f>
        <v>0</v>
      </c>
      <c r="BF573" s="220">
        <f>IF(N573="snížená",J573,0)</f>
        <v>0</v>
      </c>
      <c r="BG573" s="220">
        <f>IF(N573="zákl. přenesená",J573,0)</f>
        <v>0</v>
      </c>
      <c r="BH573" s="220">
        <f>IF(N573="sníž. přenesená",J573,0)</f>
        <v>0</v>
      </c>
      <c r="BI573" s="220">
        <f>IF(N573="nulová",J573,0)</f>
        <v>0</v>
      </c>
      <c r="BJ573" s="18" t="s">
        <v>84</v>
      </c>
      <c r="BK573" s="220">
        <f>ROUND(I573*H573,2)</f>
        <v>0</v>
      </c>
      <c r="BL573" s="18" t="s">
        <v>126</v>
      </c>
      <c r="BM573" s="219" t="s">
        <v>736</v>
      </c>
    </row>
    <row r="574" s="1" customFormat="1">
      <c r="B574" s="39"/>
      <c r="C574" s="40"/>
      <c r="D574" s="221" t="s">
        <v>128</v>
      </c>
      <c r="E574" s="40"/>
      <c r="F574" s="222" t="s">
        <v>737</v>
      </c>
      <c r="G574" s="40"/>
      <c r="H574" s="40"/>
      <c r="I574" s="132"/>
      <c r="J574" s="40"/>
      <c r="K574" s="40"/>
      <c r="L574" s="44"/>
      <c r="M574" s="223"/>
      <c r="N574" s="84"/>
      <c r="O574" s="84"/>
      <c r="P574" s="84"/>
      <c r="Q574" s="84"/>
      <c r="R574" s="84"/>
      <c r="S574" s="84"/>
      <c r="T574" s="85"/>
      <c r="AT574" s="18" t="s">
        <v>128</v>
      </c>
      <c r="AU574" s="18" t="s">
        <v>86</v>
      </c>
    </row>
    <row r="575" s="1" customFormat="1" ht="16.5" customHeight="1">
      <c r="B575" s="39"/>
      <c r="C575" s="267" t="s">
        <v>738</v>
      </c>
      <c r="D575" s="267" t="s">
        <v>338</v>
      </c>
      <c r="E575" s="268" t="s">
        <v>739</v>
      </c>
      <c r="F575" s="269" t="s">
        <v>740</v>
      </c>
      <c r="G575" s="270" t="s">
        <v>136</v>
      </c>
      <c r="H575" s="271">
        <v>2</v>
      </c>
      <c r="I575" s="272"/>
      <c r="J575" s="273">
        <f>ROUND(I575*H575,2)</f>
        <v>0</v>
      </c>
      <c r="K575" s="269" t="s">
        <v>125</v>
      </c>
      <c r="L575" s="274"/>
      <c r="M575" s="275" t="s">
        <v>19</v>
      </c>
      <c r="N575" s="276" t="s">
        <v>47</v>
      </c>
      <c r="O575" s="84"/>
      <c r="P575" s="217">
        <f>O575*H575</f>
        <v>0</v>
      </c>
      <c r="Q575" s="217">
        <v>0.0038999999999999998</v>
      </c>
      <c r="R575" s="217">
        <f>Q575*H575</f>
        <v>0.0077999999999999996</v>
      </c>
      <c r="S575" s="217">
        <v>0</v>
      </c>
      <c r="T575" s="218">
        <f>S575*H575</f>
        <v>0</v>
      </c>
      <c r="AR575" s="219" t="s">
        <v>212</v>
      </c>
      <c r="AT575" s="219" t="s">
        <v>338</v>
      </c>
      <c r="AU575" s="219" t="s">
        <v>86</v>
      </c>
      <c r="AY575" s="18" t="s">
        <v>119</v>
      </c>
      <c r="BE575" s="220">
        <f>IF(N575="základní",J575,0)</f>
        <v>0</v>
      </c>
      <c r="BF575" s="220">
        <f>IF(N575="snížená",J575,0)</f>
        <v>0</v>
      </c>
      <c r="BG575" s="220">
        <f>IF(N575="zákl. přenesená",J575,0)</f>
        <v>0</v>
      </c>
      <c r="BH575" s="220">
        <f>IF(N575="sníž. přenesená",J575,0)</f>
        <v>0</v>
      </c>
      <c r="BI575" s="220">
        <f>IF(N575="nulová",J575,0)</f>
        <v>0</v>
      </c>
      <c r="BJ575" s="18" t="s">
        <v>84</v>
      </c>
      <c r="BK575" s="220">
        <f>ROUND(I575*H575,2)</f>
        <v>0</v>
      </c>
      <c r="BL575" s="18" t="s">
        <v>126</v>
      </c>
      <c r="BM575" s="219" t="s">
        <v>741</v>
      </c>
    </row>
    <row r="576" s="1" customFormat="1" ht="16.5" customHeight="1">
      <c r="B576" s="39"/>
      <c r="C576" s="208" t="s">
        <v>742</v>
      </c>
      <c r="D576" s="208" t="s">
        <v>121</v>
      </c>
      <c r="E576" s="209" t="s">
        <v>743</v>
      </c>
      <c r="F576" s="210" t="s">
        <v>744</v>
      </c>
      <c r="G576" s="211" t="s">
        <v>136</v>
      </c>
      <c r="H576" s="212">
        <v>23</v>
      </c>
      <c r="I576" s="213"/>
      <c r="J576" s="214">
        <f>ROUND(I576*H576,2)</f>
        <v>0</v>
      </c>
      <c r="K576" s="210" t="s">
        <v>125</v>
      </c>
      <c r="L576" s="44"/>
      <c r="M576" s="215" t="s">
        <v>19</v>
      </c>
      <c r="N576" s="216" t="s">
        <v>47</v>
      </c>
      <c r="O576" s="84"/>
      <c r="P576" s="217">
        <f>O576*H576</f>
        <v>0</v>
      </c>
      <c r="Q576" s="217">
        <v>0</v>
      </c>
      <c r="R576" s="217">
        <f>Q576*H576</f>
        <v>0</v>
      </c>
      <c r="S576" s="217">
        <v>0.065699999999999995</v>
      </c>
      <c r="T576" s="218">
        <f>S576*H576</f>
        <v>1.5110999999999999</v>
      </c>
      <c r="AR576" s="219" t="s">
        <v>126</v>
      </c>
      <c r="AT576" s="219" t="s">
        <v>121</v>
      </c>
      <c r="AU576" s="219" t="s">
        <v>86</v>
      </c>
      <c r="AY576" s="18" t="s">
        <v>119</v>
      </c>
      <c r="BE576" s="220">
        <f>IF(N576="základní",J576,0)</f>
        <v>0</v>
      </c>
      <c r="BF576" s="220">
        <f>IF(N576="snížená",J576,0)</f>
        <v>0</v>
      </c>
      <c r="BG576" s="220">
        <f>IF(N576="zákl. přenesená",J576,0)</f>
        <v>0</v>
      </c>
      <c r="BH576" s="220">
        <f>IF(N576="sníž. přenesená",J576,0)</f>
        <v>0</v>
      </c>
      <c r="BI576" s="220">
        <f>IF(N576="nulová",J576,0)</f>
        <v>0</v>
      </c>
      <c r="BJ576" s="18" t="s">
        <v>84</v>
      </c>
      <c r="BK576" s="220">
        <f>ROUND(I576*H576,2)</f>
        <v>0</v>
      </c>
      <c r="BL576" s="18" t="s">
        <v>126</v>
      </c>
      <c r="BM576" s="219" t="s">
        <v>745</v>
      </c>
    </row>
    <row r="577" s="13" customFormat="1">
      <c r="B577" s="234"/>
      <c r="C577" s="235"/>
      <c r="D577" s="221" t="s">
        <v>130</v>
      </c>
      <c r="E577" s="236" t="s">
        <v>19</v>
      </c>
      <c r="F577" s="237" t="s">
        <v>746</v>
      </c>
      <c r="G577" s="235"/>
      <c r="H577" s="238">
        <v>23</v>
      </c>
      <c r="I577" s="239"/>
      <c r="J577" s="235"/>
      <c r="K577" s="235"/>
      <c r="L577" s="240"/>
      <c r="M577" s="241"/>
      <c r="N577" s="242"/>
      <c r="O577" s="242"/>
      <c r="P577" s="242"/>
      <c r="Q577" s="242"/>
      <c r="R577" s="242"/>
      <c r="S577" s="242"/>
      <c r="T577" s="243"/>
      <c r="AT577" s="244" t="s">
        <v>130</v>
      </c>
      <c r="AU577" s="244" t="s">
        <v>86</v>
      </c>
      <c r="AV577" s="13" t="s">
        <v>86</v>
      </c>
      <c r="AW577" s="13" t="s">
        <v>37</v>
      </c>
      <c r="AX577" s="13" t="s">
        <v>84</v>
      </c>
      <c r="AY577" s="244" t="s">
        <v>119</v>
      </c>
    </row>
    <row r="578" s="1" customFormat="1" ht="16.5" customHeight="1">
      <c r="B578" s="39"/>
      <c r="C578" s="208" t="s">
        <v>747</v>
      </c>
      <c r="D578" s="208" t="s">
        <v>121</v>
      </c>
      <c r="E578" s="209" t="s">
        <v>748</v>
      </c>
      <c r="F578" s="210" t="s">
        <v>749</v>
      </c>
      <c r="G578" s="211" t="s">
        <v>197</v>
      </c>
      <c r="H578" s="212">
        <v>46</v>
      </c>
      <c r="I578" s="213"/>
      <c r="J578" s="214">
        <f>ROUND(I578*H578,2)</f>
        <v>0</v>
      </c>
      <c r="K578" s="210" t="s">
        <v>125</v>
      </c>
      <c r="L578" s="44"/>
      <c r="M578" s="215" t="s">
        <v>19</v>
      </c>
      <c r="N578" s="216" t="s">
        <v>47</v>
      </c>
      <c r="O578" s="84"/>
      <c r="P578" s="217">
        <f>O578*H578</f>
        <v>0</v>
      </c>
      <c r="Q578" s="217">
        <v>0</v>
      </c>
      <c r="R578" s="217">
        <f>Q578*H578</f>
        <v>0</v>
      </c>
      <c r="S578" s="217">
        <v>0.00198</v>
      </c>
      <c r="T578" s="218">
        <f>S578*H578</f>
        <v>0.091079999999999994</v>
      </c>
      <c r="AR578" s="219" t="s">
        <v>126</v>
      </c>
      <c r="AT578" s="219" t="s">
        <v>121</v>
      </c>
      <c r="AU578" s="219" t="s">
        <v>86</v>
      </c>
      <c r="AY578" s="18" t="s">
        <v>119</v>
      </c>
      <c r="BE578" s="220">
        <f>IF(N578="základní",J578,0)</f>
        <v>0</v>
      </c>
      <c r="BF578" s="220">
        <f>IF(N578="snížená",J578,0)</f>
        <v>0</v>
      </c>
      <c r="BG578" s="220">
        <f>IF(N578="zákl. přenesená",J578,0)</f>
        <v>0</v>
      </c>
      <c r="BH578" s="220">
        <f>IF(N578="sníž. přenesená",J578,0)</f>
        <v>0</v>
      </c>
      <c r="BI578" s="220">
        <f>IF(N578="nulová",J578,0)</f>
        <v>0</v>
      </c>
      <c r="BJ578" s="18" t="s">
        <v>84</v>
      </c>
      <c r="BK578" s="220">
        <f>ROUND(I578*H578,2)</f>
        <v>0</v>
      </c>
      <c r="BL578" s="18" t="s">
        <v>126</v>
      </c>
      <c r="BM578" s="219" t="s">
        <v>750</v>
      </c>
    </row>
    <row r="579" s="1" customFormat="1">
      <c r="B579" s="39"/>
      <c r="C579" s="40"/>
      <c r="D579" s="221" t="s">
        <v>128</v>
      </c>
      <c r="E579" s="40"/>
      <c r="F579" s="222" t="s">
        <v>751</v>
      </c>
      <c r="G579" s="40"/>
      <c r="H579" s="40"/>
      <c r="I579" s="132"/>
      <c r="J579" s="40"/>
      <c r="K579" s="40"/>
      <c r="L579" s="44"/>
      <c r="M579" s="223"/>
      <c r="N579" s="84"/>
      <c r="O579" s="84"/>
      <c r="P579" s="84"/>
      <c r="Q579" s="84"/>
      <c r="R579" s="84"/>
      <c r="S579" s="84"/>
      <c r="T579" s="85"/>
      <c r="AT579" s="18" t="s">
        <v>128</v>
      </c>
      <c r="AU579" s="18" t="s">
        <v>86</v>
      </c>
    </row>
    <row r="580" s="13" customFormat="1">
      <c r="B580" s="234"/>
      <c r="C580" s="235"/>
      <c r="D580" s="221" t="s">
        <v>130</v>
      </c>
      <c r="E580" s="236" t="s">
        <v>19</v>
      </c>
      <c r="F580" s="237" t="s">
        <v>752</v>
      </c>
      <c r="G580" s="235"/>
      <c r="H580" s="238">
        <v>46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AT580" s="244" t="s">
        <v>130</v>
      </c>
      <c r="AU580" s="244" t="s">
        <v>86</v>
      </c>
      <c r="AV580" s="13" t="s">
        <v>86</v>
      </c>
      <c r="AW580" s="13" t="s">
        <v>37</v>
      </c>
      <c r="AX580" s="13" t="s">
        <v>84</v>
      </c>
      <c r="AY580" s="244" t="s">
        <v>119</v>
      </c>
    </row>
    <row r="581" s="1" customFormat="1" ht="16.5" customHeight="1">
      <c r="B581" s="39"/>
      <c r="C581" s="208" t="s">
        <v>753</v>
      </c>
      <c r="D581" s="208" t="s">
        <v>121</v>
      </c>
      <c r="E581" s="209" t="s">
        <v>754</v>
      </c>
      <c r="F581" s="210" t="s">
        <v>755</v>
      </c>
      <c r="G581" s="211" t="s">
        <v>756</v>
      </c>
      <c r="H581" s="212">
        <v>1</v>
      </c>
      <c r="I581" s="213"/>
      <c r="J581" s="214">
        <f>ROUND(I581*H581,2)</f>
        <v>0</v>
      </c>
      <c r="K581" s="210" t="s">
        <v>19</v>
      </c>
      <c r="L581" s="44"/>
      <c r="M581" s="215" t="s">
        <v>19</v>
      </c>
      <c r="N581" s="216" t="s">
        <v>47</v>
      </c>
      <c r="O581" s="84"/>
      <c r="P581" s="217">
        <f>O581*H581</f>
        <v>0</v>
      </c>
      <c r="Q581" s="217">
        <v>0</v>
      </c>
      <c r="R581" s="217">
        <f>Q581*H581</f>
        <v>0</v>
      </c>
      <c r="S581" s="217">
        <v>0</v>
      </c>
      <c r="T581" s="218">
        <f>S581*H581</f>
        <v>0</v>
      </c>
      <c r="AR581" s="219" t="s">
        <v>126</v>
      </c>
      <c r="AT581" s="219" t="s">
        <v>121</v>
      </c>
      <c r="AU581" s="219" t="s">
        <v>86</v>
      </c>
      <c r="AY581" s="18" t="s">
        <v>119</v>
      </c>
      <c r="BE581" s="220">
        <f>IF(N581="základní",J581,0)</f>
        <v>0</v>
      </c>
      <c r="BF581" s="220">
        <f>IF(N581="snížená",J581,0)</f>
        <v>0</v>
      </c>
      <c r="BG581" s="220">
        <f>IF(N581="zákl. přenesená",J581,0)</f>
        <v>0</v>
      </c>
      <c r="BH581" s="220">
        <f>IF(N581="sníž. přenesená",J581,0)</f>
        <v>0</v>
      </c>
      <c r="BI581" s="220">
        <f>IF(N581="nulová",J581,0)</f>
        <v>0</v>
      </c>
      <c r="BJ581" s="18" t="s">
        <v>84</v>
      </c>
      <c r="BK581" s="220">
        <f>ROUND(I581*H581,2)</f>
        <v>0</v>
      </c>
      <c r="BL581" s="18" t="s">
        <v>126</v>
      </c>
      <c r="BM581" s="219" t="s">
        <v>757</v>
      </c>
    </row>
    <row r="582" s="1" customFormat="1" ht="16.5" customHeight="1">
      <c r="B582" s="39"/>
      <c r="C582" s="208" t="s">
        <v>758</v>
      </c>
      <c r="D582" s="208" t="s">
        <v>121</v>
      </c>
      <c r="E582" s="209" t="s">
        <v>759</v>
      </c>
      <c r="F582" s="210" t="s">
        <v>760</v>
      </c>
      <c r="G582" s="211" t="s">
        <v>756</v>
      </c>
      <c r="H582" s="212">
        <v>1</v>
      </c>
      <c r="I582" s="213"/>
      <c r="J582" s="214">
        <f>ROUND(I582*H582,2)</f>
        <v>0</v>
      </c>
      <c r="K582" s="210" t="s">
        <v>19</v>
      </c>
      <c r="L582" s="44"/>
      <c r="M582" s="215" t="s">
        <v>19</v>
      </c>
      <c r="N582" s="216" t="s">
        <v>47</v>
      </c>
      <c r="O582" s="84"/>
      <c r="P582" s="217">
        <f>O582*H582</f>
        <v>0</v>
      </c>
      <c r="Q582" s="217">
        <v>0</v>
      </c>
      <c r="R582" s="217">
        <f>Q582*H582</f>
        <v>0</v>
      </c>
      <c r="S582" s="217">
        <v>0</v>
      </c>
      <c r="T582" s="218">
        <f>S582*H582</f>
        <v>0</v>
      </c>
      <c r="AR582" s="219" t="s">
        <v>126</v>
      </c>
      <c r="AT582" s="219" t="s">
        <v>121</v>
      </c>
      <c r="AU582" s="219" t="s">
        <v>86</v>
      </c>
      <c r="AY582" s="18" t="s">
        <v>119</v>
      </c>
      <c r="BE582" s="220">
        <f>IF(N582="základní",J582,0)</f>
        <v>0</v>
      </c>
      <c r="BF582" s="220">
        <f>IF(N582="snížená",J582,0)</f>
        <v>0</v>
      </c>
      <c r="BG582" s="220">
        <f>IF(N582="zákl. přenesená",J582,0)</f>
        <v>0</v>
      </c>
      <c r="BH582" s="220">
        <f>IF(N582="sníž. přenesená",J582,0)</f>
        <v>0</v>
      </c>
      <c r="BI582" s="220">
        <f>IF(N582="nulová",J582,0)</f>
        <v>0</v>
      </c>
      <c r="BJ582" s="18" t="s">
        <v>84</v>
      </c>
      <c r="BK582" s="220">
        <f>ROUND(I582*H582,2)</f>
        <v>0</v>
      </c>
      <c r="BL582" s="18" t="s">
        <v>126</v>
      </c>
      <c r="BM582" s="219" t="s">
        <v>761</v>
      </c>
    </row>
    <row r="583" s="11" customFormat="1" ht="22.8" customHeight="1">
      <c r="B583" s="192"/>
      <c r="C583" s="193"/>
      <c r="D583" s="194" t="s">
        <v>75</v>
      </c>
      <c r="E583" s="206" t="s">
        <v>762</v>
      </c>
      <c r="F583" s="206" t="s">
        <v>763</v>
      </c>
      <c r="G583" s="193"/>
      <c r="H583" s="193"/>
      <c r="I583" s="196"/>
      <c r="J583" s="207">
        <f>BK583</f>
        <v>0</v>
      </c>
      <c r="K583" s="193"/>
      <c r="L583" s="198"/>
      <c r="M583" s="199"/>
      <c r="N583" s="200"/>
      <c r="O583" s="200"/>
      <c r="P583" s="201">
        <f>SUM(P584:P630)</f>
        <v>0</v>
      </c>
      <c r="Q583" s="200"/>
      <c r="R583" s="201">
        <f>SUM(R584:R630)</f>
        <v>0</v>
      </c>
      <c r="S583" s="200"/>
      <c r="T583" s="202">
        <f>SUM(T584:T630)</f>
        <v>0</v>
      </c>
      <c r="AR583" s="203" t="s">
        <v>84</v>
      </c>
      <c r="AT583" s="204" t="s">
        <v>75</v>
      </c>
      <c r="AU583" s="204" t="s">
        <v>84</v>
      </c>
      <c r="AY583" s="203" t="s">
        <v>119</v>
      </c>
      <c r="BK583" s="205">
        <f>SUM(BK584:BK630)</f>
        <v>0</v>
      </c>
    </row>
    <row r="584" s="1" customFormat="1" ht="24" customHeight="1">
      <c r="B584" s="39"/>
      <c r="C584" s="208" t="s">
        <v>764</v>
      </c>
      <c r="D584" s="208" t="s">
        <v>121</v>
      </c>
      <c r="E584" s="209" t="s">
        <v>765</v>
      </c>
      <c r="F584" s="210" t="s">
        <v>766</v>
      </c>
      <c r="G584" s="211" t="s">
        <v>317</v>
      </c>
      <c r="H584" s="212">
        <v>251.262</v>
      </c>
      <c r="I584" s="213"/>
      <c r="J584" s="214">
        <f>ROUND(I584*H584,2)</f>
        <v>0</v>
      </c>
      <c r="K584" s="210" t="s">
        <v>125</v>
      </c>
      <c r="L584" s="44"/>
      <c r="M584" s="215" t="s">
        <v>19</v>
      </c>
      <c r="N584" s="216" t="s">
        <v>47</v>
      </c>
      <c r="O584" s="84"/>
      <c r="P584" s="217">
        <f>O584*H584</f>
        <v>0</v>
      </c>
      <c r="Q584" s="217">
        <v>0</v>
      </c>
      <c r="R584" s="217">
        <f>Q584*H584</f>
        <v>0</v>
      </c>
      <c r="S584" s="217">
        <v>0</v>
      </c>
      <c r="T584" s="218">
        <f>S584*H584</f>
        <v>0</v>
      </c>
      <c r="AR584" s="219" t="s">
        <v>126</v>
      </c>
      <c r="AT584" s="219" t="s">
        <v>121</v>
      </c>
      <c r="AU584" s="219" t="s">
        <v>86</v>
      </c>
      <c r="AY584" s="18" t="s">
        <v>119</v>
      </c>
      <c r="BE584" s="220">
        <f>IF(N584="základní",J584,0)</f>
        <v>0</v>
      </c>
      <c r="BF584" s="220">
        <f>IF(N584="snížená",J584,0)</f>
        <v>0</v>
      </c>
      <c r="BG584" s="220">
        <f>IF(N584="zákl. přenesená",J584,0)</f>
        <v>0</v>
      </c>
      <c r="BH584" s="220">
        <f>IF(N584="sníž. přenesená",J584,0)</f>
        <v>0</v>
      </c>
      <c r="BI584" s="220">
        <f>IF(N584="nulová",J584,0)</f>
        <v>0</v>
      </c>
      <c r="BJ584" s="18" t="s">
        <v>84</v>
      </c>
      <c r="BK584" s="220">
        <f>ROUND(I584*H584,2)</f>
        <v>0</v>
      </c>
      <c r="BL584" s="18" t="s">
        <v>126</v>
      </c>
      <c r="BM584" s="219" t="s">
        <v>767</v>
      </c>
    </row>
    <row r="585" s="1" customFormat="1">
      <c r="B585" s="39"/>
      <c r="C585" s="40"/>
      <c r="D585" s="221" t="s">
        <v>128</v>
      </c>
      <c r="E585" s="40"/>
      <c r="F585" s="222" t="s">
        <v>768</v>
      </c>
      <c r="G585" s="40"/>
      <c r="H585" s="40"/>
      <c r="I585" s="132"/>
      <c r="J585" s="40"/>
      <c r="K585" s="40"/>
      <c r="L585" s="44"/>
      <c r="M585" s="223"/>
      <c r="N585" s="84"/>
      <c r="O585" s="84"/>
      <c r="P585" s="84"/>
      <c r="Q585" s="84"/>
      <c r="R585" s="84"/>
      <c r="S585" s="84"/>
      <c r="T585" s="85"/>
      <c r="AT585" s="18" t="s">
        <v>128</v>
      </c>
      <c r="AU585" s="18" t="s">
        <v>86</v>
      </c>
    </row>
    <row r="586" s="13" customFormat="1">
      <c r="B586" s="234"/>
      <c r="C586" s="235"/>
      <c r="D586" s="221" t="s">
        <v>130</v>
      </c>
      <c r="E586" s="236" t="s">
        <v>19</v>
      </c>
      <c r="F586" s="237" t="s">
        <v>769</v>
      </c>
      <c r="G586" s="235"/>
      <c r="H586" s="238">
        <v>143.60499999999999</v>
      </c>
      <c r="I586" s="239"/>
      <c r="J586" s="235"/>
      <c r="K586" s="235"/>
      <c r="L586" s="240"/>
      <c r="M586" s="241"/>
      <c r="N586" s="242"/>
      <c r="O586" s="242"/>
      <c r="P586" s="242"/>
      <c r="Q586" s="242"/>
      <c r="R586" s="242"/>
      <c r="S586" s="242"/>
      <c r="T586" s="243"/>
      <c r="AT586" s="244" t="s">
        <v>130</v>
      </c>
      <c r="AU586" s="244" t="s">
        <v>86</v>
      </c>
      <c r="AV586" s="13" t="s">
        <v>86</v>
      </c>
      <c r="AW586" s="13" t="s">
        <v>37</v>
      </c>
      <c r="AX586" s="13" t="s">
        <v>76</v>
      </c>
      <c r="AY586" s="244" t="s">
        <v>119</v>
      </c>
    </row>
    <row r="587" s="13" customFormat="1">
      <c r="B587" s="234"/>
      <c r="C587" s="235"/>
      <c r="D587" s="221" t="s">
        <v>130</v>
      </c>
      <c r="E587" s="236" t="s">
        <v>19</v>
      </c>
      <c r="F587" s="237" t="s">
        <v>770</v>
      </c>
      <c r="G587" s="235"/>
      <c r="H587" s="238">
        <v>20</v>
      </c>
      <c r="I587" s="239"/>
      <c r="J587" s="235"/>
      <c r="K587" s="235"/>
      <c r="L587" s="240"/>
      <c r="M587" s="241"/>
      <c r="N587" s="242"/>
      <c r="O587" s="242"/>
      <c r="P587" s="242"/>
      <c r="Q587" s="242"/>
      <c r="R587" s="242"/>
      <c r="S587" s="242"/>
      <c r="T587" s="243"/>
      <c r="AT587" s="244" t="s">
        <v>130</v>
      </c>
      <c r="AU587" s="244" t="s">
        <v>86</v>
      </c>
      <c r="AV587" s="13" t="s">
        <v>86</v>
      </c>
      <c r="AW587" s="13" t="s">
        <v>37</v>
      </c>
      <c r="AX587" s="13" t="s">
        <v>76</v>
      </c>
      <c r="AY587" s="244" t="s">
        <v>119</v>
      </c>
    </row>
    <row r="588" s="13" customFormat="1">
      <c r="B588" s="234"/>
      <c r="C588" s="235"/>
      <c r="D588" s="221" t="s">
        <v>130</v>
      </c>
      <c r="E588" s="236" t="s">
        <v>19</v>
      </c>
      <c r="F588" s="237" t="s">
        <v>771</v>
      </c>
      <c r="G588" s="235"/>
      <c r="H588" s="238">
        <v>2.0249999999999999</v>
      </c>
      <c r="I588" s="239"/>
      <c r="J588" s="235"/>
      <c r="K588" s="235"/>
      <c r="L588" s="240"/>
      <c r="M588" s="241"/>
      <c r="N588" s="242"/>
      <c r="O588" s="242"/>
      <c r="P588" s="242"/>
      <c r="Q588" s="242"/>
      <c r="R588" s="242"/>
      <c r="S588" s="242"/>
      <c r="T588" s="243"/>
      <c r="AT588" s="244" t="s">
        <v>130</v>
      </c>
      <c r="AU588" s="244" t="s">
        <v>86</v>
      </c>
      <c r="AV588" s="13" t="s">
        <v>86</v>
      </c>
      <c r="AW588" s="13" t="s">
        <v>37</v>
      </c>
      <c r="AX588" s="13" t="s">
        <v>76</v>
      </c>
      <c r="AY588" s="244" t="s">
        <v>119</v>
      </c>
    </row>
    <row r="589" s="13" customFormat="1">
      <c r="B589" s="234"/>
      <c r="C589" s="235"/>
      <c r="D589" s="221" t="s">
        <v>130</v>
      </c>
      <c r="E589" s="236" t="s">
        <v>19</v>
      </c>
      <c r="F589" s="237" t="s">
        <v>772</v>
      </c>
      <c r="G589" s="235"/>
      <c r="H589" s="238">
        <v>85.632000000000005</v>
      </c>
      <c r="I589" s="239"/>
      <c r="J589" s="235"/>
      <c r="K589" s="235"/>
      <c r="L589" s="240"/>
      <c r="M589" s="241"/>
      <c r="N589" s="242"/>
      <c r="O589" s="242"/>
      <c r="P589" s="242"/>
      <c r="Q589" s="242"/>
      <c r="R589" s="242"/>
      <c r="S589" s="242"/>
      <c r="T589" s="243"/>
      <c r="AT589" s="244" t="s">
        <v>130</v>
      </c>
      <c r="AU589" s="244" t="s">
        <v>86</v>
      </c>
      <c r="AV589" s="13" t="s">
        <v>86</v>
      </c>
      <c r="AW589" s="13" t="s">
        <v>37</v>
      </c>
      <c r="AX589" s="13" t="s">
        <v>76</v>
      </c>
      <c r="AY589" s="244" t="s">
        <v>119</v>
      </c>
    </row>
    <row r="590" s="14" customFormat="1">
      <c r="B590" s="245"/>
      <c r="C590" s="246"/>
      <c r="D590" s="221" t="s">
        <v>130</v>
      </c>
      <c r="E590" s="247" t="s">
        <v>19</v>
      </c>
      <c r="F590" s="248" t="s">
        <v>142</v>
      </c>
      <c r="G590" s="246"/>
      <c r="H590" s="249">
        <v>251.262</v>
      </c>
      <c r="I590" s="250"/>
      <c r="J590" s="246"/>
      <c r="K590" s="246"/>
      <c r="L590" s="251"/>
      <c r="M590" s="252"/>
      <c r="N590" s="253"/>
      <c r="O590" s="253"/>
      <c r="P590" s="253"/>
      <c r="Q590" s="253"/>
      <c r="R590" s="253"/>
      <c r="S590" s="253"/>
      <c r="T590" s="254"/>
      <c r="AT590" s="255" t="s">
        <v>130</v>
      </c>
      <c r="AU590" s="255" t="s">
        <v>86</v>
      </c>
      <c r="AV590" s="14" t="s">
        <v>126</v>
      </c>
      <c r="AW590" s="14" t="s">
        <v>37</v>
      </c>
      <c r="AX590" s="14" t="s">
        <v>84</v>
      </c>
      <c r="AY590" s="255" t="s">
        <v>119</v>
      </c>
    </row>
    <row r="591" s="1" customFormat="1" ht="24" customHeight="1">
      <c r="B591" s="39"/>
      <c r="C591" s="208" t="s">
        <v>773</v>
      </c>
      <c r="D591" s="208" t="s">
        <v>121</v>
      </c>
      <c r="E591" s="209" t="s">
        <v>774</v>
      </c>
      <c r="F591" s="210" t="s">
        <v>775</v>
      </c>
      <c r="G591" s="211" t="s">
        <v>317</v>
      </c>
      <c r="H591" s="212">
        <v>3768.9299999999998</v>
      </c>
      <c r="I591" s="213"/>
      <c r="J591" s="214">
        <f>ROUND(I591*H591,2)</f>
        <v>0</v>
      </c>
      <c r="K591" s="210" t="s">
        <v>125</v>
      </c>
      <c r="L591" s="44"/>
      <c r="M591" s="215" t="s">
        <v>19</v>
      </c>
      <c r="N591" s="216" t="s">
        <v>47</v>
      </c>
      <c r="O591" s="84"/>
      <c r="P591" s="217">
        <f>O591*H591</f>
        <v>0</v>
      </c>
      <c r="Q591" s="217">
        <v>0</v>
      </c>
      <c r="R591" s="217">
        <f>Q591*H591</f>
        <v>0</v>
      </c>
      <c r="S591" s="217">
        <v>0</v>
      </c>
      <c r="T591" s="218">
        <f>S591*H591</f>
        <v>0</v>
      </c>
      <c r="AR591" s="219" t="s">
        <v>126</v>
      </c>
      <c r="AT591" s="219" t="s">
        <v>121</v>
      </c>
      <c r="AU591" s="219" t="s">
        <v>86</v>
      </c>
      <c r="AY591" s="18" t="s">
        <v>119</v>
      </c>
      <c r="BE591" s="220">
        <f>IF(N591="základní",J591,0)</f>
        <v>0</v>
      </c>
      <c r="BF591" s="220">
        <f>IF(N591="snížená",J591,0)</f>
        <v>0</v>
      </c>
      <c r="BG591" s="220">
        <f>IF(N591="zákl. přenesená",J591,0)</f>
        <v>0</v>
      </c>
      <c r="BH591" s="220">
        <f>IF(N591="sníž. přenesená",J591,0)</f>
        <v>0</v>
      </c>
      <c r="BI591" s="220">
        <f>IF(N591="nulová",J591,0)</f>
        <v>0</v>
      </c>
      <c r="BJ591" s="18" t="s">
        <v>84</v>
      </c>
      <c r="BK591" s="220">
        <f>ROUND(I591*H591,2)</f>
        <v>0</v>
      </c>
      <c r="BL591" s="18" t="s">
        <v>126</v>
      </c>
      <c r="BM591" s="219" t="s">
        <v>776</v>
      </c>
    </row>
    <row r="592" s="1" customFormat="1">
      <c r="B592" s="39"/>
      <c r="C592" s="40"/>
      <c r="D592" s="221" t="s">
        <v>128</v>
      </c>
      <c r="E592" s="40"/>
      <c r="F592" s="222" t="s">
        <v>768</v>
      </c>
      <c r="G592" s="40"/>
      <c r="H592" s="40"/>
      <c r="I592" s="132"/>
      <c r="J592" s="40"/>
      <c r="K592" s="40"/>
      <c r="L592" s="44"/>
      <c r="M592" s="223"/>
      <c r="N592" s="84"/>
      <c r="O592" s="84"/>
      <c r="P592" s="84"/>
      <c r="Q592" s="84"/>
      <c r="R592" s="84"/>
      <c r="S592" s="84"/>
      <c r="T592" s="85"/>
      <c r="AT592" s="18" t="s">
        <v>128</v>
      </c>
      <c r="AU592" s="18" t="s">
        <v>86</v>
      </c>
    </row>
    <row r="593" s="13" customFormat="1">
      <c r="B593" s="234"/>
      <c r="C593" s="235"/>
      <c r="D593" s="221" t="s">
        <v>130</v>
      </c>
      <c r="E593" s="236" t="s">
        <v>19</v>
      </c>
      <c r="F593" s="237" t="s">
        <v>777</v>
      </c>
      <c r="G593" s="235"/>
      <c r="H593" s="238">
        <v>3768.9299999999998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AT593" s="244" t="s">
        <v>130</v>
      </c>
      <c r="AU593" s="244" t="s">
        <v>86</v>
      </c>
      <c r="AV593" s="13" t="s">
        <v>86</v>
      </c>
      <c r="AW593" s="13" t="s">
        <v>37</v>
      </c>
      <c r="AX593" s="13" t="s">
        <v>84</v>
      </c>
      <c r="AY593" s="244" t="s">
        <v>119</v>
      </c>
    </row>
    <row r="594" s="1" customFormat="1" ht="24" customHeight="1">
      <c r="B594" s="39"/>
      <c r="C594" s="208" t="s">
        <v>778</v>
      </c>
      <c r="D594" s="208" t="s">
        <v>121</v>
      </c>
      <c r="E594" s="209" t="s">
        <v>779</v>
      </c>
      <c r="F594" s="210" t="s">
        <v>780</v>
      </c>
      <c r="G594" s="211" t="s">
        <v>317</v>
      </c>
      <c r="H594" s="212">
        <v>15.063000000000001</v>
      </c>
      <c r="I594" s="213"/>
      <c r="J594" s="214">
        <f>ROUND(I594*H594,2)</f>
        <v>0</v>
      </c>
      <c r="K594" s="210" t="s">
        <v>137</v>
      </c>
      <c r="L594" s="44"/>
      <c r="M594" s="215" t="s">
        <v>19</v>
      </c>
      <c r="N594" s="216" t="s">
        <v>47</v>
      </c>
      <c r="O594" s="84"/>
      <c r="P594" s="217">
        <f>O594*H594</f>
        <v>0</v>
      </c>
      <c r="Q594" s="217">
        <v>0</v>
      </c>
      <c r="R594" s="217">
        <f>Q594*H594</f>
        <v>0</v>
      </c>
      <c r="S594" s="217">
        <v>0</v>
      </c>
      <c r="T594" s="218">
        <f>S594*H594</f>
        <v>0</v>
      </c>
      <c r="AR594" s="219" t="s">
        <v>126</v>
      </c>
      <c r="AT594" s="219" t="s">
        <v>121</v>
      </c>
      <c r="AU594" s="219" t="s">
        <v>86</v>
      </c>
      <c r="AY594" s="18" t="s">
        <v>119</v>
      </c>
      <c r="BE594" s="220">
        <f>IF(N594="základní",J594,0)</f>
        <v>0</v>
      </c>
      <c r="BF594" s="220">
        <f>IF(N594="snížená",J594,0)</f>
        <v>0</v>
      </c>
      <c r="BG594" s="220">
        <f>IF(N594="zákl. přenesená",J594,0)</f>
        <v>0</v>
      </c>
      <c r="BH594" s="220">
        <f>IF(N594="sníž. přenesená",J594,0)</f>
        <v>0</v>
      </c>
      <c r="BI594" s="220">
        <f>IF(N594="nulová",J594,0)</f>
        <v>0</v>
      </c>
      <c r="BJ594" s="18" t="s">
        <v>84</v>
      </c>
      <c r="BK594" s="220">
        <f>ROUND(I594*H594,2)</f>
        <v>0</v>
      </c>
      <c r="BL594" s="18" t="s">
        <v>126</v>
      </c>
      <c r="BM594" s="219" t="s">
        <v>781</v>
      </c>
    </row>
    <row r="595" s="1" customFormat="1">
      <c r="B595" s="39"/>
      <c r="C595" s="40"/>
      <c r="D595" s="221" t="s">
        <v>128</v>
      </c>
      <c r="E595" s="40"/>
      <c r="F595" s="222" t="s">
        <v>782</v>
      </c>
      <c r="G595" s="40"/>
      <c r="H595" s="40"/>
      <c r="I595" s="132"/>
      <c r="J595" s="40"/>
      <c r="K595" s="40"/>
      <c r="L595" s="44"/>
      <c r="M595" s="223"/>
      <c r="N595" s="84"/>
      <c r="O595" s="84"/>
      <c r="P595" s="84"/>
      <c r="Q595" s="84"/>
      <c r="R595" s="84"/>
      <c r="S595" s="84"/>
      <c r="T595" s="85"/>
      <c r="AT595" s="18" t="s">
        <v>128</v>
      </c>
      <c r="AU595" s="18" t="s">
        <v>86</v>
      </c>
    </row>
    <row r="596" s="13" customFormat="1">
      <c r="B596" s="234"/>
      <c r="C596" s="235"/>
      <c r="D596" s="221" t="s">
        <v>130</v>
      </c>
      <c r="E596" s="236" t="s">
        <v>19</v>
      </c>
      <c r="F596" s="237" t="s">
        <v>783</v>
      </c>
      <c r="G596" s="235"/>
      <c r="H596" s="238">
        <v>0.41399999999999998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AT596" s="244" t="s">
        <v>130</v>
      </c>
      <c r="AU596" s="244" t="s">
        <v>86</v>
      </c>
      <c r="AV596" s="13" t="s">
        <v>86</v>
      </c>
      <c r="AW596" s="13" t="s">
        <v>37</v>
      </c>
      <c r="AX596" s="13" t="s">
        <v>76</v>
      </c>
      <c r="AY596" s="244" t="s">
        <v>119</v>
      </c>
    </row>
    <row r="597" s="13" customFormat="1">
      <c r="B597" s="234"/>
      <c r="C597" s="235"/>
      <c r="D597" s="221" t="s">
        <v>130</v>
      </c>
      <c r="E597" s="236" t="s">
        <v>19</v>
      </c>
      <c r="F597" s="237" t="s">
        <v>784</v>
      </c>
      <c r="G597" s="235"/>
      <c r="H597" s="238">
        <v>0.13700000000000001</v>
      </c>
      <c r="I597" s="239"/>
      <c r="J597" s="235"/>
      <c r="K597" s="235"/>
      <c r="L597" s="240"/>
      <c r="M597" s="241"/>
      <c r="N597" s="242"/>
      <c r="O597" s="242"/>
      <c r="P597" s="242"/>
      <c r="Q597" s="242"/>
      <c r="R597" s="242"/>
      <c r="S597" s="242"/>
      <c r="T597" s="243"/>
      <c r="AT597" s="244" t="s">
        <v>130</v>
      </c>
      <c r="AU597" s="244" t="s">
        <v>86</v>
      </c>
      <c r="AV597" s="13" t="s">
        <v>86</v>
      </c>
      <c r="AW597" s="13" t="s">
        <v>37</v>
      </c>
      <c r="AX597" s="13" t="s">
        <v>76</v>
      </c>
      <c r="AY597" s="244" t="s">
        <v>119</v>
      </c>
    </row>
    <row r="598" s="13" customFormat="1">
      <c r="B598" s="234"/>
      <c r="C598" s="235"/>
      <c r="D598" s="221" t="s">
        <v>130</v>
      </c>
      <c r="E598" s="236" t="s">
        <v>19</v>
      </c>
      <c r="F598" s="237" t="s">
        <v>785</v>
      </c>
      <c r="G598" s="235"/>
      <c r="H598" s="238">
        <v>0.216</v>
      </c>
      <c r="I598" s="239"/>
      <c r="J598" s="235"/>
      <c r="K598" s="235"/>
      <c r="L598" s="240"/>
      <c r="M598" s="241"/>
      <c r="N598" s="242"/>
      <c r="O598" s="242"/>
      <c r="P598" s="242"/>
      <c r="Q598" s="242"/>
      <c r="R598" s="242"/>
      <c r="S598" s="242"/>
      <c r="T598" s="243"/>
      <c r="AT598" s="244" t="s">
        <v>130</v>
      </c>
      <c r="AU598" s="244" t="s">
        <v>86</v>
      </c>
      <c r="AV598" s="13" t="s">
        <v>86</v>
      </c>
      <c r="AW598" s="13" t="s">
        <v>37</v>
      </c>
      <c r="AX598" s="13" t="s">
        <v>76</v>
      </c>
      <c r="AY598" s="244" t="s">
        <v>119</v>
      </c>
    </row>
    <row r="599" s="13" customFormat="1">
      <c r="B599" s="234"/>
      <c r="C599" s="235"/>
      <c r="D599" s="221" t="s">
        <v>130</v>
      </c>
      <c r="E599" s="236" t="s">
        <v>19</v>
      </c>
      <c r="F599" s="237" t="s">
        <v>786</v>
      </c>
      <c r="G599" s="235"/>
      <c r="H599" s="238">
        <v>0.23300000000000001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AT599" s="244" t="s">
        <v>130</v>
      </c>
      <c r="AU599" s="244" t="s">
        <v>86</v>
      </c>
      <c r="AV599" s="13" t="s">
        <v>86</v>
      </c>
      <c r="AW599" s="13" t="s">
        <v>37</v>
      </c>
      <c r="AX599" s="13" t="s">
        <v>76</v>
      </c>
      <c r="AY599" s="244" t="s">
        <v>119</v>
      </c>
    </row>
    <row r="600" s="13" customFormat="1">
      <c r="B600" s="234"/>
      <c r="C600" s="235"/>
      <c r="D600" s="221" t="s">
        <v>130</v>
      </c>
      <c r="E600" s="236" t="s">
        <v>19</v>
      </c>
      <c r="F600" s="237" t="s">
        <v>787</v>
      </c>
      <c r="G600" s="235"/>
      <c r="H600" s="238">
        <v>0.33800000000000002</v>
      </c>
      <c r="I600" s="239"/>
      <c r="J600" s="235"/>
      <c r="K600" s="235"/>
      <c r="L600" s="240"/>
      <c r="M600" s="241"/>
      <c r="N600" s="242"/>
      <c r="O600" s="242"/>
      <c r="P600" s="242"/>
      <c r="Q600" s="242"/>
      <c r="R600" s="242"/>
      <c r="S600" s="242"/>
      <c r="T600" s="243"/>
      <c r="AT600" s="244" t="s">
        <v>130</v>
      </c>
      <c r="AU600" s="244" t="s">
        <v>86</v>
      </c>
      <c r="AV600" s="13" t="s">
        <v>86</v>
      </c>
      <c r="AW600" s="13" t="s">
        <v>37</v>
      </c>
      <c r="AX600" s="13" t="s">
        <v>76</v>
      </c>
      <c r="AY600" s="244" t="s">
        <v>119</v>
      </c>
    </row>
    <row r="601" s="13" customFormat="1">
      <c r="B601" s="234"/>
      <c r="C601" s="235"/>
      <c r="D601" s="221" t="s">
        <v>130</v>
      </c>
      <c r="E601" s="236" t="s">
        <v>19</v>
      </c>
      <c r="F601" s="237" t="s">
        <v>788</v>
      </c>
      <c r="G601" s="235"/>
      <c r="H601" s="238">
        <v>0.38900000000000001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AT601" s="244" t="s">
        <v>130</v>
      </c>
      <c r="AU601" s="244" t="s">
        <v>86</v>
      </c>
      <c r="AV601" s="13" t="s">
        <v>86</v>
      </c>
      <c r="AW601" s="13" t="s">
        <v>37</v>
      </c>
      <c r="AX601" s="13" t="s">
        <v>76</v>
      </c>
      <c r="AY601" s="244" t="s">
        <v>119</v>
      </c>
    </row>
    <row r="602" s="13" customFormat="1">
      <c r="B602" s="234"/>
      <c r="C602" s="235"/>
      <c r="D602" s="221" t="s">
        <v>130</v>
      </c>
      <c r="E602" s="236" t="s">
        <v>19</v>
      </c>
      <c r="F602" s="237" t="s">
        <v>789</v>
      </c>
      <c r="G602" s="235"/>
      <c r="H602" s="238">
        <v>2.0720000000000001</v>
      </c>
      <c r="I602" s="239"/>
      <c r="J602" s="235"/>
      <c r="K602" s="235"/>
      <c r="L602" s="240"/>
      <c r="M602" s="241"/>
      <c r="N602" s="242"/>
      <c r="O602" s="242"/>
      <c r="P602" s="242"/>
      <c r="Q602" s="242"/>
      <c r="R602" s="242"/>
      <c r="S602" s="242"/>
      <c r="T602" s="243"/>
      <c r="AT602" s="244" t="s">
        <v>130</v>
      </c>
      <c r="AU602" s="244" t="s">
        <v>86</v>
      </c>
      <c r="AV602" s="13" t="s">
        <v>86</v>
      </c>
      <c r="AW602" s="13" t="s">
        <v>37</v>
      </c>
      <c r="AX602" s="13" t="s">
        <v>76</v>
      </c>
      <c r="AY602" s="244" t="s">
        <v>119</v>
      </c>
    </row>
    <row r="603" s="13" customFormat="1">
      <c r="B603" s="234"/>
      <c r="C603" s="235"/>
      <c r="D603" s="221" t="s">
        <v>130</v>
      </c>
      <c r="E603" s="236" t="s">
        <v>19</v>
      </c>
      <c r="F603" s="237" t="s">
        <v>790</v>
      </c>
      <c r="G603" s="235"/>
      <c r="H603" s="238">
        <v>3.4860000000000002</v>
      </c>
      <c r="I603" s="239"/>
      <c r="J603" s="235"/>
      <c r="K603" s="235"/>
      <c r="L603" s="240"/>
      <c r="M603" s="241"/>
      <c r="N603" s="242"/>
      <c r="O603" s="242"/>
      <c r="P603" s="242"/>
      <c r="Q603" s="242"/>
      <c r="R603" s="242"/>
      <c r="S603" s="242"/>
      <c r="T603" s="243"/>
      <c r="AT603" s="244" t="s">
        <v>130</v>
      </c>
      <c r="AU603" s="244" t="s">
        <v>86</v>
      </c>
      <c r="AV603" s="13" t="s">
        <v>86</v>
      </c>
      <c r="AW603" s="13" t="s">
        <v>37</v>
      </c>
      <c r="AX603" s="13" t="s">
        <v>76</v>
      </c>
      <c r="AY603" s="244" t="s">
        <v>119</v>
      </c>
    </row>
    <row r="604" s="13" customFormat="1">
      <c r="B604" s="234"/>
      <c r="C604" s="235"/>
      <c r="D604" s="221" t="s">
        <v>130</v>
      </c>
      <c r="E604" s="236" t="s">
        <v>19</v>
      </c>
      <c r="F604" s="237" t="s">
        <v>791</v>
      </c>
      <c r="G604" s="235"/>
      <c r="H604" s="238">
        <v>3.73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AT604" s="244" t="s">
        <v>130</v>
      </c>
      <c r="AU604" s="244" t="s">
        <v>86</v>
      </c>
      <c r="AV604" s="13" t="s">
        <v>86</v>
      </c>
      <c r="AW604" s="13" t="s">
        <v>37</v>
      </c>
      <c r="AX604" s="13" t="s">
        <v>76</v>
      </c>
      <c r="AY604" s="244" t="s">
        <v>119</v>
      </c>
    </row>
    <row r="605" s="13" customFormat="1">
      <c r="B605" s="234"/>
      <c r="C605" s="235"/>
      <c r="D605" s="221" t="s">
        <v>130</v>
      </c>
      <c r="E605" s="236" t="s">
        <v>19</v>
      </c>
      <c r="F605" s="237" t="s">
        <v>792</v>
      </c>
      <c r="G605" s="235"/>
      <c r="H605" s="238">
        <v>1.992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AT605" s="244" t="s">
        <v>130</v>
      </c>
      <c r="AU605" s="244" t="s">
        <v>86</v>
      </c>
      <c r="AV605" s="13" t="s">
        <v>86</v>
      </c>
      <c r="AW605" s="13" t="s">
        <v>37</v>
      </c>
      <c r="AX605" s="13" t="s">
        <v>76</v>
      </c>
      <c r="AY605" s="244" t="s">
        <v>119</v>
      </c>
    </row>
    <row r="606" s="13" customFormat="1">
      <c r="B606" s="234"/>
      <c r="C606" s="235"/>
      <c r="D606" s="221" t="s">
        <v>130</v>
      </c>
      <c r="E606" s="236" t="s">
        <v>19</v>
      </c>
      <c r="F606" s="237" t="s">
        <v>793</v>
      </c>
      <c r="G606" s="235"/>
      <c r="H606" s="238">
        <v>2.056</v>
      </c>
      <c r="I606" s="239"/>
      <c r="J606" s="235"/>
      <c r="K606" s="235"/>
      <c r="L606" s="240"/>
      <c r="M606" s="241"/>
      <c r="N606" s="242"/>
      <c r="O606" s="242"/>
      <c r="P606" s="242"/>
      <c r="Q606" s="242"/>
      <c r="R606" s="242"/>
      <c r="S606" s="242"/>
      <c r="T606" s="243"/>
      <c r="AT606" s="244" t="s">
        <v>130</v>
      </c>
      <c r="AU606" s="244" t="s">
        <v>86</v>
      </c>
      <c r="AV606" s="13" t="s">
        <v>86</v>
      </c>
      <c r="AW606" s="13" t="s">
        <v>37</v>
      </c>
      <c r="AX606" s="13" t="s">
        <v>76</v>
      </c>
      <c r="AY606" s="244" t="s">
        <v>119</v>
      </c>
    </row>
    <row r="607" s="14" customFormat="1">
      <c r="B607" s="245"/>
      <c r="C607" s="246"/>
      <c r="D607" s="221" t="s">
        <v>130</v>
      </c>
      <c r="E607" s="247" t="s">
        <v>19</v>
      </c>
      <c r="F607" s="248" t="s">
        <v>142</v>
      </c>
      <c r="G607" s="246"/>
      <c r="H607" s="249">
        <v>15.063000000000002</v>
      </c>
      <c r="I607" s="250"/>
      <c r="J607" s="246"/>
      <c r="K607" s="246"/>
      <c r="L607" s="251"/>
      <c r="M607" s="252"/>
      <c r="N607" s="253"/>
      <c r="O607" s="253"/>
      <c r="P607" s="253"/>
      <c r="Q607" s="253"/>
      <c r="R607" s="253"/>
      <c r="S607" s="253"/>
      <c r="T607" s="254"/>
      <c r="AT607" s="255" t="s">
        <v>130</v>
      </c>
      <c r="AU607" s="255" t="s">
        <v>86</v>
      </c>
      <c r="AV607" s="14" t="s">
        <v>126</v>
      </c>
      <c r="AW607" s="14" t="s">
        <v>37</v>
      </c>
      <c r="AX607" s="14" t="s">
        <v>84</v>
      </c>
      <c r="AY607" s="255" t="s">
        <v>119</v>
      </c>
    </row>
    <row r="608" s="1" customFormat="1" ht="24" customHeight="1">
      <c r="B608" s="39"/>
      <c r="C608" s="208" t="s">
        <v>794</v>
      </c>
      <c r="D608" s="208" t="s">
        <v>121</v>
      </c>
      <c r="E608" s="209" t="s">
        <v>795</v>
      </c>
      <c r="F608" s="210" t="s">
        <v>796</v>
      </c>
      <c r="G608" s="211" t="s">
        <v>317</v>
      </c>
      <c r="H608" s="212">
        <v>225.94499999999999</v>
      </c>
      <c r="I608" s="213"/>
      <c r="J608" s="214">
        <f>ROUND(I608*H608,2)</f>
        <v>0</v>
      </c>
      <c r="K608" s="210" t="s">
        <v>137</v>
      </c>
      <c r="L608" s="44"/>
      <c r="M608" s="215" t="s">
        <v>19</v>
      </c>
      <c r="N608" s="216" t="s">
        <v>47</v>
      </c>
      <c r="O608" s="84"/>
      <c r="P608" s="217">
        <f>O608*H608</f>
        <v>0</v>
      </c>
      <c r="Q608" s="217">
        <v>0</v>
      </c>
      <c r="R608" s="217">
        <f>Q608*H608</f>
        <v>0</v>
      </c>
      <c r="S608" s="217">
        <v>0</v>
      </c>
      <c r="T608" s="218">
        <f>S608*H608</f>
        <v>0</v>
      </c>
      <c r="AR608" s="219" t="s">
        <v>126</v>
      </c>
      <c r="AT608" s="219" t="s">
        <v>121</v>
      </c>
      <c r="AU608" s="219" t="s">
        <v>86</v>
      </c>
      <c r="AY608" s="18" t="s">
        <v>119</v>
      </c>
      <c r="BE608" s="220">
        <f>IF(N608="základní",J608,0)</f>
        <v>0</v>
      </c>
      <c r="BF608" s="220">
        <f>IF(N608="snížená",J608,0)</f>
        <v>0</v>
      </c>
      <c r="BG608" s="220">
        <f>IF(N608="zákl. přenesená",J608,0)</f>
        <v>0</v>
      </c>
      <c r="BH608" s="220">
        <f>IF(N608="sníž. přenesená",J608,0)</f>
        <v>0</v>
      </c>
      <c r="BI608" s="220">
        <f>IF(N608="nulová",J608,0)</f>
        <v>0</v>
      </c>
      <c r="BJ608" s="18" t="s">
        <v>84</v>
      </c>
      <c r="BK608" s="220">
        <f>ROUND(I608*H608,2)</f>
        <v>0</v>
      </c>
      <c r="BL608" s="18" t="s">
        <v>126</v>
      </c>
      <c r="BM608" s="219" t="s">
        <v>797</v>
      </c>
    </row>
    <row r="609" s="1" customFormat="1">
      <c r="B609" s="39"/>
      <c r="C609" s="40"/>
      <c r="D609" s="221" t="s">
        <v>128</v>
      </c>
      <c r="E609" s="40"/>
      <c r="F609" s="222" t="s">
        <v>782</v>
      </c>
      <c r="G609" s="40"/>
      <c r="H609" s="40"/>
      <c r="I609" s="132"/>
      <c r="J609" s="40"/>
      <c r="K609" s="40"/>
      <c r="L609" s="44"/>
      <c r="M609" s="223"/>
      <c r="N609" s="84"/>
      <c r="O609" s="84"/>
      <c r="P609" s="84"/>
      <c r="Q609" s="84"/>
      <c r="R609" s="84"/>
      <c r="S609" s="84"/>
      <c r="T609" s="85"/>
      <c r="AT609" s="18" t="s">
        <v>128</v>
      </c>
      <c r="AU609" s="18" t="s">
        <v>86</v>
      </c>
    </row>
    <row r="610" s="13" customFormat="1">
      <c r="B610" s="234"/>
      <c r="C610" s="235"/>
      <c r="D610" s="221" t="s">
        <v>130</v>
      </c>
      <c r="E610" s="236" t="s">
        <v>19</v>
      </c>
      <c r="F610" s="237" t="s">
        <v>798</v>
      </c>
      <c r="G610" s="235"/>
      <c r="H610" s="238">
        <v>225.94499999999999</v>
      </c>
      <c r="I610" s="239"/>
      <c r="J610" s="235"/>
      <c r="K610" s="235"/>
      <c r="L610" s="240"/>
      <c r="M610" s="241"/>
      <c r="N610" s="242"/>
      <c r="O610" s="242"/>
      <c r="P610" s="242"/>
      <c r="Q610" s="242"/>
      <c r="R610" s="242"/>
      <c r="S610" s="242"/>
      <c r="T610" s="243"/>
      <c r="AT610" s="244" t="s">
        <v>130</v>
      </c>
      <c r="AU610" s="244" t="s">
        <v>86</v>
      </c>
      <c r="AV610" s="13" t="s">
        <v>86</v>
      </c>
      <c r="AW610" s="13" t="s">
        <v>37</v>
      </c>
      <c r="AX610" s="13" t="s">
        <v>84</v>
      </c>
      <c r="AY610" s="244" t="s">
        <v>119</v>
      </c>
    </row>
    <row r="611" s="1" customFormat="1" ht="16.5" customHeight="1">
      <c r="B611" s="39"/>
      <c r="C611" s="208" t="s">
        <v>799</v>
      </c>
      <c r="D611" s="208" t="s">
        <v>121</v>
      </c>
      <c r="E611" s="209" t="s">
        <v>800</v>
      </c>
      <c r="F611" s="210" t="s">
        <v>801</v>
      </c>
      <c r="G611" s="211" t="s">
        <v>317</v>
      </c>
      <c r="H611" s="212">
        <v>249.237</v>
      </c>
      <c r="I611" s="213"/>
      <c r="J611" s="214">
        <f>ROUND(I611*H611,2)</f>
        <v>0</v>
      </c>
      <c r="K611" s="210" t="s">
        <v>125</v>
      </c>
      <c r="L611" s="44"/>
      <c r="M611" s="215" t="s">
        <v>19</v>
      </c>
      <c r="N611" s="216" t="s">
        <v>47</v>
      </c>
      <c r="O611" s="84"/>
      <c r="P611" s="217">
        <f>O611*H611</f>
        <v>0</v>
      </c>
      <c r="Q611" s="217">
        <v>0</v>
      </c>
      <c r="R611" s="217">
        <f>Q611*H611</f>
        <v>0</v>
      </c>
      <c r="S611" s="217">
        <v>0</v>
      </c>
      <c r="T611" s="218">
        <f>S611*H611</f>
        <v>0</v>
      </c>
      <c r="AR611" s="219" t="s">
        <v>126</v>
      </c>
      <c r="AT611" s="219" t="s">
        <v>121</v>
      </c>
      <c r="AU611" s="219" t="s">
        <v>86</v>
      </c>
      <c r="AY611" s="18" t="s">
        <v>119</v>
      </c>
      <c r="BE611" s="220">
        <f>IF(N611="základní",J611,0)</f>
        <v>0</v>
      </c>
      <c r="BF611" s="220">
        <f>IF(N611="snížená",J611,0)</f>
        <v>0</v>
      </c>
      <c r="BG611" s="220">
        <f>IF(N611="zákl. přenesená",J611,0)</f>
        <v>0</v>
      </c>
      <c r="BH611" s="220">
        <f>IF(N611="sníž. přenesená",J611,0)</f>
        <v>0</v>
      </c>
      <c r="BI611" s="220">
        <f>IF(N611="nulová",J611,0)</f>
        <v>0</v>
      </c>
      <c r="BJ611" s="18" t="s">
        <v>84</v>
      </c>
      <c r="BK611" s="220">
        <f>ROUND(I611*H611,2)</f>
        <v>0</v>
      </c>
      <c r="BL611" s="18" t="s">
        <v>126</v>
      </c>
      <c r="BM611" s="219" t="s">
        <v>802</v>
      </c>
    </row>
    <row r="612" s="1" customFormat="1">
      <c r="B612" s="39"/>
      <c r="C612" s="40"/>
      <c r="D612" s="221" t="s">
        <v>128</v>
      </c>
      <c r="E612" s="40"/>
      <c r="F612" s="222" t="s">
        <v>803</v>
      </c>
      <c r="G612" s="40"/>
      <c r="H612" s="40"/>
      <c r="I612" s="132"/>
      <c r="J612" s="40"/>
      <c r="K612" s="40"/>
      <c r="L612" s="44"/>
      <c r="M612" s="223"/>
      <c r="N612" s="84"/>
      <c r="O612" s="84"/>
      <c r="P612" s="84"/>
      <c r="Q612" s="84"/>
      <c r="R612" s="84"/>
      <c r="S612" s="84"/>
      <c r="T612" s="85"/>
      <c r="AT612" s="18" t="s">
        <v>128</v>
      </c>
      <c r="AU612" s="18" t="s">
        <v>86</v>
      </c>
    </row>
    <row r="613" s="13" customFormat="1">
      <c r="B613" s="234"/>
      <c r="C613" s="235"/>
      <c r="D613" s="221" t="s">
        <v>130</v>
      </c>
      <c r="E613" s="236" t="s">
        <v>19</v>
      </c>
      <c r="F613" s="237" t="s">
        <v>769</v>
      </c>
      <c r="G613" s="235"/>
      <c r="H613" s="238">
        <v>143.60499999999999</v>
      </c>
      <c r="I613" s="239"/>
      <c r="J613" s="235"/>
      <c r="K613" s="235"/>
      <c r="L613" s="240"/>
      <c r="M613" s="241"/>
      <c r="N613" s="242"/>
      <c r="O613" s="242"/>
      <c r="P613" s="242"/>
      <c r="Q613" s="242"/>
      <c r="R613" s="242"/>
      <c r="S613" s="242"/>
      <c r="T613" s="243"/>
      <c r="AT613" s="244" t="s">
        <v>130</v>
      </c>
      <c r="AU613" s="244" t="s">
        <v>86</v>
      </c>
      <c r="AV613" s="13" t="s">
        <v>86</v>
      </c>
      <c r="AW613" s="13" t="s">
        <v>37</v>
      </c>
      <c r="AX613" s="13" t="s">
        <v>76</v>
      </c>
      <c r="AY613" s="244" t="s">
        <v>119</v>
      </c>
    </row>
    <row r="614" s="13" customFormat="1">
      <c r="B614" s="234"/>
      <c r="C614" s="235"/>
      <c r="D614" s="221" t="s">
        <v>130</v>
      </c>
      <c r="E614" s="236" t="s">
        <v>19</v>
      </c>
      <c r="F614" s="237" t="s">
        <v>770</v>
      </c>
      <c r="G614" s="235"/>
      <c r="H614" s="238">
        <v>20</v>
      </c>
      <c r="I614" s="239"/>
      <c r="J614" s="235"/>
      <c r="K614" s="235"/>
      <c r="L614" s="240"/>
      <c r="M614" s="241"/>
      <c r="N614" s="242"/>
      <c r="O614" s="242"/>
      <c r="P614" s="242"/>
      <c r="Q614" s="242"/>
      <c r="R614" s="242"/>
      <c r="S614" s="242"/>
      <c r="T614" s="243"/>
      <c r="AT614" s="244" t="s">
        <v>130</v>
      </c>
      <c r="AU614" s="244" t="s">
        <v>86</v>
      </c>
      <c r="AV614" s="13" t="s">
        <v>86</v>
      </c>
      <c r="AW614" s="13" t="s">
        <v>37</v>
      </c>
      <c r="AX614" s="13" t="s">
        <v>76</v>
      </c>
      <c r="AY614" s="244" t="s">
        <v>119</v>
      </c>
    </row>
    <row r="615" s="13" customFormat="1">
      <c r="B615" s="234"/>
      <c r="C615" s="235"/>
      <c r="D615" s="221" t="s">
        <v>130</v>
      </c>
      <c r="E615" s="236" t="s">
        <v>19</v>
      </c>
      <c r="F615" s="237" t="s">
        <v>772</v>
      </c>
      <c r="G615" s="235"/>
      <c r="H615" s="238">
        <v>85.632000000000005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AT615" s="244" t="s">
        <v>130</v>
      </c>
      <c r="AU615" s="244" t="s">
        <v>86</v>
      </c>
      <c r="AV615" s="13" t="s">
        <v>86</v>
      </c>
      <c r="AW615" s="13" t="s">
        <v>37</v>
      </c>
      <c r="AX615" s="13" t="s">
        <v>76</v>
      </c>
      <c r="AY615" s="244" t="s">
        <v>119</v>
      </c>
    </row>
    <row r="616" s="14" customFormat="1">
      <c r="B616" s="245"/>
      <c r="C616" s="246"/>
      <c r="D616" s="221" t="s">
        <v>130</v>
      </c>
      <c r="E616" s="247" t="s">
        <v>19</v>
      </c>
      <c r="F616" s="248" t="s">
        <v>142</v>
      </c>
      <c r="G616" s="246"/>
      <c r="H616" s="249">
        <v>249.237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AT616" s="255" t="s">
        <v>130</v>
      </c>
      <c r="AU616" s="255" t="s">
        <v>86</v>
      </c>
      <c r="AV616" s="14" t="s">
        <v>126</v>
      </c>
      <c r="AW616" s="14" t="s">
        <v>37</v>
      </c>
      <c r="AX616" s="14" t="s">
        <v>84</v>
      </c>
      <c r="AY616" s="255" t="s">
        <v>119</v>
      </c>
    </row>
    <row r="617" s="1" customFormat="1" ht="24" customHeight="1">
      <c r="B617" s="39"/>
      <c r="C617" s="208" t="s">
        <v>804</v>
      </c>
      <c r="D617" s="208" t="s">
        <v>121</v>
      </c>
      <c r="E617" s="209" t="s">
        <v>805</v>
      </c>
      <c r="F617" s="210" t="s">
        <v>806</v>
      </c>
      <c r="G617" s="211" t="s">
        <v>317</v>
      </c>
      <c r="H617" s="212">
        <v>165.63</v>
      </c>
      <c r="I617" s="213"/>
      <c r="J617" s="214">
        <f>ROUND(I617*H617,2)</f>
        <v>0</v>
      </c>
      <c r="K617" s="210" t="s">
        <v>125</v>
      </c>
      <c r="L617" s="44"/>
      <c r="M617" s="215" t="s">
        <v>19</v>
      </c>
      <c r="N617" s="216" t="s">
        <v>47</v>
      </c>
      <c r="O617" s="84"/>
      <c r="P617" s="217">
        <f>O617*H617</f>
        <v>0</v>
      </c>
      <c r="Q617" s="217">
        <v>0</v>
      </c>
      <c r="R617" s="217">
        <f>Q617*H617</f>
        <v>0</v>
      </c>
      <c r="S617" s="217">
        <v>0</v>
      </c>
      <c r="T617" s="218">
        <f>S617*H617</f>
        <v>0</v>
      </c>
      <c r="AR617" s="219" t="s">
        <v>126</v>
      </c>
      <c r="AT617" s="219" t="s">
        <v>121</v>
      </c>
      <c r="AU617" s="219" t="s">
        <v>86</v>
      </c>
      <c r="AY617" s="18" t="s">
        <v>119</v>
      </c>
      <c r="BE617" s="220">
        <f>IF(N617="základní",J617,0)</f>
        <v>0</v>
      </c>
      <c r="BF617" s="220">
        <f>IF(N617="snížená",J617,0)</f>
        <v>0</v>
      </c>
      <c r="BG617" s="220">
        <f>IF(N617="zákl. přenesená",J617,0)</f>
        <v>0</v>
      </c>
      <c r="BH617" s="220">
        <f>IF(N617="sníž. přenesená",J617,0)</f>
        <v>0</v>
      </c>
      <c r="BI617" s="220">
        <f>IF(N617="nulová",J617,0)</f>
        <v>0</v>
      </c>
      <c r="BJ617" s="18" t="s">
        <v>84</v>
      </c>
      <c r="BK617" s="220">
        <f>ROUND(I617*H617,2)</f>
        <v>0</v>
      </c>
      <c r="BL617" s="18" t="s">
        <v>126</v>
      </c>
      <c r="BM617" s="219" t="s">
        <v>807</v>
      </c>
    </row>
    <row r="618" s="1" customFormat="1">
      <c r="B618" s="39"/>
      <c r="C618" s="40"/>
      <c r="D618" s="221" t="s">
        <v>128</v>
      </c>
      <c r="E618" s="40"/>
      <c r="F618" s="222" t="s">
        <v>808</v>
      </c>
      <c r="G618" s="40"/>
      <c r="H618" s="40"/>
      <c r="I618" s="132"/>
      <c r="J618" s="40"/>
      <c r="K618" s="40"/>
      <c r="L618" s="44"/>
      <c r="M618" s="223"/>
      <c r="N618" s="84"/>
      <c r="O618" s="84"/>
      <c r="P618" s="84"/>
      <c r="Q618" s="84"/>
      <c r="R618" s="84"/>
      <c r="S618" s="84"/>
      <c r="T618" s="85"/>
      <c r="AT618" s="18" t="s">
        <v>128</v>
      </c>
      <c r="AU618" s="18" t="s">
        <v>86</v>
      </c>
    </row>
    <row r="619" s="13" customFormat="1">
      <c r="B619" s="234"/>
      <c r="C619" s="235"/>
      <c r="D619" s="221" t="s">
        <v>130</v>
      </c>
      <c r="E619" s="236" t="s">
        <v>19</v>
      </c>
      <c r="F619" s="237" t="s">
        <v>769</v>
      </c>
      <c r="G619" s="235"/>
      <c r="H619" s="238">
        <v>143.60499999999999</v>
      </c>
      <c r="I619" s="239"/>
      <c r="J619" s="235"/>
      <c r="K619" s="235"/>
      <c r="L619" s="240"/>
      <c r="M619" s="241"/>
      <c r="N619" s="242"/>
      <c r="O619" s="242"/>
      <c r="P619" s="242"/>
      <c r="Q619" s="242"/>
      <c r="R619" s="242"/>
      <c r="S619" s="242"/>
      <c r="T619" s="243"/>
      <c r="AT619" s="244" t="s">
        <v>130</v>
      </c>
      <c r="AU619" s="244" t="s">
        <v>86</v>
      </c>
      <c r="AV619" s="13" t="s">
        <v>86</v>
      </c>
      <c r="AW619" s="13" t="s">
        <v>37</v>
      </c>
      <c r="AX619" s="13" t="s">
        <v>76</v>
      </c>
      <c r="AY619" s="244" t="s">
        <v>119</v>
      </c>
    </row>
    <row r="620" s="13" customFormat="1">
      <c r="B620" s="234"/>
      <c r="C620" s="235"/>
      <c r="D620" s="221" t="s">
        <v>130</v>
      </c>
      <c r="E620" s="236" t="s">
        <v>19</v>
      </c>
      <c r="F620" s="237" t="s">
        <v>770</v>
      </c>
      <c r="G620" s="235"/>
      <c r="H620" s="238">
        <v>20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AT620" s="244" t="s">
        <v>130</v>
      </c>
      <c r="AU620" s="244" t="s">
        <v>86</v>
      </c>
      <c r="AV620" s="13" t="s">
        <v>86</v>
      </c>
      <c r="AW620" s="13" t="s">
        <v>37</v>
      </c>
      <c r="AX620" s="13" t="s">
        <v>76</v>
      </c>
      <c r="AY620" s="244" t="s">
        <v>119</v>
      </c>
    </row>
    <row r="621" s="13" customFormat="1">
      <c r="B621" s="234"/>
      <c r="C621" s="235"/>
      <c r="D621" s="221" t="s">
        <v>130</v>
      </c>
      <c r="E621" s="236" t="s">
        <v>19</v>
      </c>
      <c r="F621" s="237" t="s">
        <v>771</v>
      </c>
      <c r="G621" s="235"/>
      <c r="H621" s="238">
        <v>2.0249999999999999</v>
      </c>
      <c r="I621" s="239"/>
      <c r="J621" s="235"/>
      <c r="K621" s="235"/>
      <c r="L621" s="240"/>
      <c r="M621" s="241"/>
      <c r="N621" s="242"/>
      <c r="O621" s="242"/>
      <c r="P621" s="242"/>
      <c r="Q621" s="242"/>
      <c r="R621" s="242"/>
      <c r="S621" s="242"/>
      <c r="T621" s="243"/>
      <c r="AT621" s="244" t="s">
        <v>130</v>
      </c>
      <c r="AU621" s="244" t="s">
        <v>86</v>
      </c>
      <c r="AV621" s="13" t="s">
        <v>86</v>
      </c>
      <c r="AW621" s="13" t="s">
        <v>37</v>
      </c>
      <c r="AX621" s="13" t="s">
        <v>76</v>
      </c>
      <c r="AY621" s="244" t="s">
        <v>119</v>
      </c>
    </row>
    <row r="622" s="14" customFormat="1">
      <c r="B622" s="245"/>
      <c r="C622" s="246"/>
      <c r="D622" s="221" t="s">
        <v>130</v>
      </c>
      <c r="E622" s="247" t="s">
        <v>19</v>
      </c>
      <c r="F622" s="248" t="s">
        <v>142</v>
      </c>
      <c r="G622" s="246"/>
      <c r="H622" s="249">
        <v>165.63</v>
      </c>
      <c r="I622" s="250"/>
      <c r="J622" s="246"/>
      <c r="K622" s="246"/>
      <c r="L622" s="251"/>
      <c r="M622" s="252"/>
      <c r="N622" s="253"/>
      <c r="O622" s="253"/>
      <c r="P622" s="253"/>
      <c r="Q622" s="253"/>
      <c r="R622" s="253"/>
      <c r="S622" s="253"/>
      <c r="T622" s="254"/>
      <c r="AT622" s="255" t="s">
        <v>130</v>
      </c>
      <c r="AU622" s="255" t="s">
        <v>86</v>
      </c>
      <c r="AV622" s="14" t="s">
        <v>126</v>
      </c>
      <c r="AW622" s="14" t="s">
        <v>37</v>
      </c>
      <c r="AX622" s="14" t="s">
        <v>84</v>
      </c>
      <c r="AY622" s="255" t="s">
        <v>119</v>
      </c>
    </row>
    <row r="623" s="1" customFormat="1" ht="24" customHeight="1">
      <c r="B623" s="39"/>
      <c r="C623" s="208" t="s">
        <v>809</v>
      </c>
      <c r="D623" s="208" t="s">
        <v>121</v>
      </c>
      <c r="E623" s="209" t="s">
        <v>810</v>
      </c>
      <c r="F623" s="210" t="s">
        <v>811</v>
      </c>
      <c r="G623" s="211" t="s">
        <v>317</v>
      </c>
      <c r="H623" s="212">
        <v>85.632000000000005</v>
      </c>
      <c r="I623" s="213"/>
      <c r="J623" s="214">
        <f>ROUND(I623*H623,2)</f>
        <v>0</v>
      </c>
      <c r="K623" s="210" t="s">
        <v>125</v>
      </c>
      <c r="L623" s="44"/>
      <c r="M623" s="215" t="s">
        <v>19</v>
      </c>
      <c r="N623" s="216" t="s">
        <v>47</v>
      </c>
      <c r="O623" s="84"/>
      <c r="P623" s="217">
        <f>O623*H623</f>
        <v>0</v>
      </c>
      <c r="Q623" s="217">
        <v>0</v>
      </c>
      <c r="R623" s="217">
        <f>Q623*H623</f>
        <v>0</v>
      </c>
      <c r="S623" s="217">
        <v>0</v>
      </c>
      <c r="T623" s="218">
        <f>S623*H623</f>
        <v>0</v>
      </c>
      <c r="AR623" s="219" t="s">
        <v>126</v>
      </c>
      <c r="AT623" s="219" t="s">
        <v>121</v>
      </c>
      <c r="AU623" s="219" t="s">
        <v>86</v>
      </c>
      <c r="AY623" s="18" t="s">
        <v>119</v>
      </c>
      <c r="BE623" s="220">
        <f>IF(N623="základní",J623,0)</f>
        <v>0</v>
      </c>
      <c r="BF623" s="220">
        <f>IF(N623="snížená",J623,0)</f>
        <v>0</v>
      </c>
      <c r="BG623" s="220">
        <f>IF(N623="zákl. přenesená",J623,0)</f>
        <v>0</v>
      </c>
      <c r="BH623" s="220">
        <f>IF(N623="sníž. přenesená",J623,0)</f>
        <v>0</v>
      </c>
      <c r="BI623" s="220">
        <f>IF(N623="nulová",J623,0)</f>
        <v>0</v>
      </c>
      <c r="BJ623" s="18" t="s">
        <v>84</v>
      </c>
      <c r="BK623" s="220">
        <f>ROUND(I623*H623,2)</f>
        <v>0</v>
      </c>
      <c r="BL623" s="18" t="s">
        <v>126</v>
      </c>
      <c r="BM623" s="219" t="s">
        <v>812</v>
      </c>
    </row>
    <row r="624" s="1" customFormat="1">
      <c r="B624" s="39"/>
      <c r="C624" s="40"/>
      <c r="D624" s="221" t="s">
        <v>128</v>
      </c>
      <c r="E624" s="40"/>
      <c r="F624" s="222" t="s">
        <v>808</v>
      </c>
      <c r="G624" s="40"/>
      <c r="H624" s="40"/>
      <c r="I624" s="132"/>
      <c r="J624" s="40"/>
      <c r="K624" s="40"/>
      <c r="L624" s="44"/>
      <c r="M624" s="223"/>
      <c r="N624" s="84"/>
      <c r="O624" s="84"/>
      <c r="P624" s="84"/>
      <c r="Q624" s="84"/>
      <c r="R624" s="84"/>
      <c r="S624" s="84"/>
      <c r="T624" s="85"/>
      <c r="AT624" s="18" t="s">
        <v>128</v>
      </c>
      <c r="AU624" s="18" t="s">
        <v>86</v>
      </c>
    </row>
    <row r="625" s="13" customFormat="1">
      <c r="B625" s="234"/>
      <c r="C625" s="235"/>
      <c r="D625" s="221" t="s">
        <v>130</v>
      </c>
      <c r="E625" s="236" t="s">
        <v>19</v>
      </c>
      <c r="F625" s="237" t="s">
        <v>772</v>
      </c>
      <c r="G625" s="235"/>
      <c r="H625" s="238">
        <v>85.632000000000005</v>
      </c>
      <c r="I625" s="239"/>
      <c r="J625" s="235"/>
      <c r="K625" s="235"/>
      <c r="L625" s="240"/>
      <c r="M625" s="241"/>
      <c r="N625" s="242"/>
      <c r="O625" s="242"/>
      <c r="P625" s="242"/>
      <c r="Q625" s="242"/>
      <c r="R625" s="242"/>
      <c r="S625" s="242"/>
      <c r="T625" s="243"/>
      <c r="AT625" s="244" t="s">
        <v>130</v>
      </c>
      <c r="AU625" s="244" t="s">
        <v>86</v>
      </c>
      <c r="AV625" s="13" t="s">
        <v>86</v>
      </c>
      <c r="AW625" s="13" t="s">
        <v>37</v>
      </c>
      <c r="AX625" s="13" t="s">
        <v>84</v>
      </c>
      <c r="AY625" s="244" t="s">
        <v>119</v>
      </c>
    </row>
    <row r="626" s="1" customFormat="1" ht="16.5" customHeight="1">
      <c r="B626" s="39"/>
      <c r="C626" s="208" t="s">
        <v>813</v>
      </c>
      <c r="D626" s="208" t="s">
        <v>121</v>
      </c>
      <c r="E626" s="209" t="s">
        <v>814</v>
      </c>
      <c r="F626" s="210" t="s">
        <v>815</v>
      </c>
      <c r="G626" s="211" t="s">
        <v>317</v>
      </c>
      <c r="H626" s="212">
        <v>15.063000000000001</v>
      </c>
      <c r="I626" s="213"/>
      <c r="J626" s="214">
        <f>ROUND(I626*H626,2)</f>
        <v>0</v>
      </c>
      <c r="K626" s="210" t="s">
        <v>19</v>
      </c>
      <c r="L626" s="44"/>
      <c r="M626" s="215" t="s">
        <v>19</v>
      </c>
      <c r="N626" s="216" t="s">
        <v>47</v>
      </c>
      <c r="O626" s="84"/>
      <c r="P626" s="217">
        <f>O626*H626</f>
        <v>0</v>
      </c>
      <c r="Q626" s="217">
        <v>0</v>
      </c>
      <c r="R626" s="217">
        <f>Q626*H626</f>
        <v>0</v>
      </c>
      <c r="S626" s="217">
        <v>0</v>
      </c>
      <c r="T626" s="218">
        <f>S626*H626</f>
        <v>0</v>
      </c>
      <c r="AR626" s="219" t="s">
        <v>126</v>
      </c>
      <c r="AT626" s="219" t="s">
        <v>121</v>
      </c>
      <c r="AU626" s="219" t="s">
        <v>86</v>
      </c>
      <c r="AY626" s="18" t="s">
        <v>119</v>
      </c>
      <c r="BE626" s="220">
        <f>IF(N626="základní",J626,0)</f>
        <v>0</v>
      </c>
      <c r="BF626" s="220">
        <f>IF(N626="snížená",J626,0)</f>
        <v>0</v>
      </c>
      <c r="BG626" s="220">
        <f>IF(N626="zákl. přenesená",J626,0)</f>
        <v>0</v>
      </c>
      <c r="BH626" s="220">
        <f>IF(N626="sníž. přenesená",J626,0)</f>
        <v>0</v>
      </c>
      <c r="BI626" s="220">
        <f>IF(N626="nulová",J626,0)</f>
        <v>0</v>
      </c>
      <c r="BJ626" s="18" t="s">
        <v>84</v>
      </c>
      <c r="BK626" s="220">
        <f>ROUND(I626*H626,2)</f>
        <v>0</v>
      </c>
      <c r="BL626" s="18" t="s">
        <v>126</v>
      </c>
      <c r="BM626" s="219" t="s">
        <v>816</v>
      </c>
    </row>
    <row r="627" s="1" customFormat="1" ht="16.5" customHeight="1">
      <c r="B627" s="39"/>
      <c r="C627" s="208" t="s">
        <v>817</v>
      </c>
      <c r="D627" s="208" t="s">
        <v>121</v>
      </c>
      <c r="E627" s="209" t="s">
        <v>818</v>
      </c>
      <c r="F627" s="210" t="s">
        <v>819</v>
      </c>
      <c r="G627" s="211" t="s">
        <v>317</v>
      </c>
      <c r="H627" s="212">
        <v>0.65000000000000002</v>
      </c>
      <c r="I627" s="213"/>
      <c r="J627" s="214">
        <f>ROUND(I627*H627,2)</f>
        <v>0</v>
      </c>
      <c r="K627" s="210" t="s">
        <v>19</v>
      </c>
      <c r="L627" s="44"/>
      <c r="M627" s="215" t="s">
        <v>19</v>
      </c>
      <c r="N627" s="216" t="s">
        <v>47</v>
      </c>
      <c r="O627" s="84"/>
      <c r="P627" s="217">
        <f>O627*H627</f>
        <v>0</v>
      </c>
      <c r="Q627" s="217">
        <v>0</v>
      </c>
      <c r="R627" s="217">
        <f>Q627*H627</f>
        <v>0</v>
      </c>
      <c r="S627" s="217">
        <v>0</v>
      </c>
      <c r="T627" s="218">
        <f>S627*H627</f>
        <v>0</v>
      </c>
      <c r="AR627" s="219" t="s">
        <v>126</v>
      </c>
      <c r="AT627" s="219" t="s">
        <v>121</v>
      </c>
      <c r="AU627" s="219" t="s">
        <v>86</v>
      </c>
      <c r="AY627" s="18" t="s">
        <v>119</v>
      </c>
      <c r="BE627" s="220">
        <f>IF(N627="základní",J627,0)</f>
        <v>0</v>
      </c>
      <c r="BF627" s="220">
        <f>IF(N627="snížená",J627,0)</f>
        <v>0</v>
      </c>
      <c r="BG627" s="220">
        <f>IF(N627="zákl. přenesená",J627,0)</f>
        <v>0</v>
      </c>
      <c r="BH627" s="220">
        <f>IF(N627="sníž. přenesená",J627,0)</f>
        <v>0</v>
      </c>
      <c r="BI627" s="220">
        <f>IF(N627="nulová",J627,0)</f>
        <v>0</v>
      </c>
      <c r="BJ627" s="18" t="s">
        <v>84</v>
      </c>
      <c r="BK627" s="220">
        <f>ROUND(I627*H627,2)</f>
        <v>0</v>
      </c>
      <c r="BL627" s="18" t="s">
        <v>126</v>
      </c>
      <c r="BM627" s="219" t="s">
        <v>820</v>
      </c>
    </row>
    <row r="628" s="13" customFormat="1">
      <c r="B628" s="234"/>
      <c r="C628" s="235"/>
      <c r="D628" s="221" t="s">
        <v>130</v>
      </c>
      <c r="E628" s="236" t="s">
        <v>19</v>
      </c>
      <c r="F628" s="237" t="s">
        <v>821</v>
      </c>
      <c r="G628" s="235"/>
      <c r="H628" s="238">
        <v>0.59999999999999998</v>
      </c>
      <c r="I628" s="239"/>
      <c r="J628" s="235"/>
      <c r="K628" s="235"/>
      <c r="L628" s="240"/>
      <c r="M628" s="241"/>
      <c r="N628" s="242"/>
      <c r="O628" s="242"/>
      <c r="P628" s="242"/>
      <c r="Q628" s="242"/>
      <c r="R628" s="242"/>
      <c r="S628" s="242"/>
      <c r="T628" s="243"/>
      <c r="AT628" s="244" t="s">
        <v>130</v>
      </c>
      <c r="AU628" s="244" t="s">
        <v>86</v>
      </c>
      <c r="AV628" s="13" t="s">
        <v>86</v>
      </c>
      <c r="AW628" s="13" t="s">
        <v>37</v>
      </c>
      <c r="AX628" s="13" t="s">
        <v>76</v>
      </c>
      <c r="AY628" s="244" t="s">
        <v>119</v>
      </c>
    </row>
    <row r="629" s="13" customFormat="1">
      <c r="B629" s="234"/>
      <c r="C629" s="235"/>
      <c r="D629" s="221" t="s">
        <v>130</v>
      </c>
      <c r="E629" s="236" t="s">
        <v>19</v>
      </c>
      <c r="F629" s="237" t="s">
        <v>822</v>
      </c>
      <c r="G629" s="235"/>
      <c r="H629" s="238">
        <v>0.050000000000000003</v>
      </c>
      <c r="I629" s="239"/>
      <c r="J629" s="235"/>
      <c r="K629" s="235"/>
      <c r="L629" s="240"/>
      <c r="M629" s="241"/>
      <c r="N629" s="242"/>
      <c r="O629" s="242"/>
      <c r="P629" s="242"/>
      <c r="Q629" s="242"/>
      <c r="R629" s="242"/>
      <c r="S629" s="242"/>
      <c r="T629" s="243"/>
      <c r="AT629" s="244" t="s">
        <v>130</v>
      </c>
      <c r="AU629" s="244" t="s">
        <v>86</v>
      </c>
      <c r="AV629" s="13" t="s">
        <v>86</v>
      </c>
      <c r="AW629" s="13" t="s">
        <v>37</v>
      </c>
      <c r="AX629" s="13" t="s">
        <v>76</v>
      </c>
      <c r="AY629" s="244" t="s">
        <v>119</v>
      </c>
    </row>
    <row r="630" s="14" customFormat="1">
      <c r="B630" s="245"/>
      <c r="C630" s="246"/>
      <c r="D630" s="221" t="s">
        <v>130</v>
      </c>
      <c r="E630" s="247" t="s">
        <v>19</v>
      </c>
      <c r="F630" s="248" t="s">
        <v>142</v>
      </c>
      <c r="G630" s="246"/>
      <c r="H630" s="249">
        <v>0.65000000000000002</v>
      </c>
      <c r="I630" s="250"/>
      <c r="J630" s="246"/>
      <c r="K630" s="246"/>
      <c r="L630" s="251"/>
      <c r="M630" s="252"/>
      <c r="N630" s="253"/>
      <c r="O630" s="253"/>
      <c r="P630" s="253"/>
      <c r="Q630" s="253"/>
      <c r="R630" s="253"/>
      <c r="S630" s="253"/>
      <c r="T630" s="254"/>
      <c r="AT630" s="255" t="s">
        <v>130</v>
      </c>
      <c r="AU630" s="255" t="s">
        <v>86</v>
      </c>
      <c r="AV630" s="14" t="s">
        <v>126</v>
      </c>
      <c r="AW630" s="14" t="s">
        <v>37</v>
      </c>
      <c r="AX630" s="14" t="s">
        <v>84</v>
      </c>
      <c r="AY630" s="255" t="s">
        <v>119</v>
      </c>
    </row>
    <row r="631" s="11" customFormat="1" ht="22.8" customHeight="1">
      <c r="B631" s="192"/>
      <c r="C631" s="193"/>
      <c r="D631" s="194" t="s">
        <v>75</v>
      </c>
      <c r="E631" s="206" t="s">
        <v>823</v>
      </c>
      <c r="F631" s="206" t="s">
        <v>824</v>
      </c>
      <c r="G631" s="193"/>
      <c r="H631" s="193"/>
      <c r="I631" s="196"/>
      <c r="J631" s="207">
        <f>BK631</f>
        <v>0</v>
      </c>
      <c r="K631" s="193"/>
      <c r="L631" s="198"/>
      <c r="M631" s="199"/>
      <c r="N631" s="200"/>
      <c r="O631" s="200"/>
      <c r="P631" s="201">
        <f>P632</f>
        <v>0</v>
      </c>
      <c r="Q631" s="200"/>
      <c r="R631" s="201">
        <f>R632</f>
        <v>0</v>
      </c>
      <c r="S631" s="200"/>
      <c r="T631" s="202">
        <f>T632</f>
        <v>0</v>
      </c>
      <c r="AR631" s="203" t="s">
        <v>84</v>
      </c>
      <c r="AT631" s="204" t="s">
        <v>75</v>
      </c>
      <c r="AU631" s="204" t="s">
        <v>84</v>
      </c>
      <c r="AY631" s="203" t="s">
        <v>119</v>
      </c>
      <c r="BK631" s="205">
        <f>BK632</f>
        <v>0</v>
      </c>
    </row>
    <row r="632" s="1" customFormat="1" ht="24" customHeight="1">
      <c r="B632" s="39"/>
      <c r="C632" s="208" t="s">
        <v>825</v>
      </c>
      <c r="D632" s="208" t="s">
        <v>121</v>
      </c>
      <c r="E632" s="209" t="s">
        <v>826</v>
      </c>
      <c r="F632" s="210" t="s">
        <v>827</v>
      </c>
      <c r="G632" s="211" t="s">
        <v>317</v>
      </c>
      <c r="H632" s="212">
        <v>520.52800000000002</v>
      </c>
      <c r="I632" s="213"/>
      <c r="J632" s="214">
        <f>ROUND(I632*H632,2)</f>
        <v>0</v>
      </c>
      <c r="K632" s="210" t="s">
        <v>125</v>
      </c>
      <c r="L632" s="44"/>
      <c r="M632" s="215" t="s">
        <v>19</v>
      </c>
      <c r="N632" s="216" t="s">
        <v>47</v>
      </c>
      <c r="O632" s="84"/>
      <c r="P632" s="217">
        <f>O632*H632</f>
        <v>0</v>
      </c>
      <c r="Q632" s="217">
        <v>0</v>
      </c>
      <c r="R632" s="217">
        <f>Q632*H632</f>
        <v>0</v>
      </c>
      <c r="S632" s="217">
        <v>0</v>
      </c>
      <c r="T632" s="218">
        <f>S632*H632</f>
        <v>0</v>
      </c>
      <c r="AR632" s="219" t="s">
        <v>126</v>
      </c>
      <c r="AT632" s="219" t="s">
        <v>121</v>
      </c>
      <c r="AU632" s="219" t="s">
        <v>86</v>
      </c>
      <c r="AY632" s="18" t="s">
        <v>119</v>
      </c>
      <c r="BE632" s="220">
        <f>IF(N632="základní",J632,0)</f>
        <v>0</v>
      </c>
      <c r="BF632" s="220">
        <f>IF(N632="snížená",J632,0)</f>
        <v>0</v>
      </c>
      <c r="BG632" s="220">
        <f>IF(N632="zákl. přenesená",J632,0)</f>
        <v>0</v>
      </c>
      <c r="BH632" s="220">
        <f>IF(N632="sníž. přenesená",J632,0)</f>
        <v>0</v>
      </c>
      <c r="BI632" s="220">
        <f>IF(N632="nulová",J632,0)</f>
        <v>0</v>
      </c>
      <c r="BJ632" s="18" t="s">
        <v>84</v>
      </c>
      <c r="BK632" s="220">
        <f>ROUND(I632*H632,2)</f>
        <v>0</v>
      </c>
      <c r="BL632" s="18" t="s">
        <v>126</v>
      </c>
      <c r="BM632" s="219" t="s">
        <v>828</v>
      </c>
    </row>
    <row r="633" s="11" customFormat="1" ht="25.92" customHeight="1">
      <c r="B633" s="192"/>
      <c r="C633" s="193"/>
      <c r="D633" s="194" t="s">
        <v>75</v>
      </c>
      <c r="E633" s="195" t="s">
        <v>829</v>
      </c>
      <c r="F633" s="195" t="s">
        <v>830</v>
      </c>
      <c r="G633" s="193"/>
      <c r="H633" s="193"/>
      <c r="I633" s="196"/>
      <c r="J633" s="197">
        <f>BK633</f>
        <v>0</v>
      </c>
      <c r="K633" s="193"/>
      <c r="L633" s="198"/>
      <c r="M633" s="199"/>
      <c r="N633" s="200"/>
      <c r="O633" s="200"/>
      <c r="P633" s="201">
        <f>SUM(P634:P640)</f>
        <v>0</v>
      </c>
      <c r="Q633" s="200"/>
      <c r="R633" s="201">
        <f>SUM(R634:R640)</f>
        <v>0</v>
      </c>
      <c r="S633" s="200"/>
      <c r="T633" s="202">
        <f>SUM(T634:T640)</f>
        <v>0</v>
      </c>
      <c r="AR633" s="203" t="s">
        <v>194</v>
      </c>
      <c r="AT633" s="204" t="s">
        <v>75</v>
      </c>
      <c r="AU633" s="204" t="s">
        <v>76</v>
      </c>
      <c r="AY633" s="203" t="s">
        <v>119</v>
      </c>
      <c r="BK633" s="205">
        <f>SUM(BK634:BK640)</f>
        <v>0</v>
      </c>
    </row>
    <row r="634" s="1" customFormat="1" ht="16.5" customHeight="1">
      <c r="B634" s="39"/>
      <c r="C634" s="208" t="s">
        <v>831</v>
      </c>
      <c r="D634" s="208" t="s">
        <v>121</v>
      </c>
      <c r="E634" s="209" t="s">
        <v>832</v>
      </c>
      <c r="F634" s="210" t="s">
        <v>833</v>
      </c>
      <c r="G634" s="211" t="s">
        <v>756</v>
      </c>
      <c r="H634" s="212">
        <v>1</v>
      </c>
      <c r="I634" s="213"/>
      <c r="J634" s="214">
        <f>ROUND(I634*H634,2)</f>
        <v>0</v>
      </c>
      <c r="K634" s="210" t="s">
        <v>19</v>
      </c>
      <c r="L634" s="44"/>
      <c r="M634" s="215" t="s">
        <v>19</v>
      </c>
      <c r="N634" s="216" t="s">
        <v>47</v>
      </c>
      <c r="O634" s="84"/>
      <c r="P634" s="217">
        <f>O634*H634</f>
        <v>0</v>
      </c>
      <c r="Q634" s="217">
        <v>0</v>
      </c>
      <c r="R634" s="217">
        <f>Q634*H634</f>
        <v>0</v>
      </c>
      <c r="S634" s="217">
        <v>0</v>
      </c>
      <c r="T634" s="218">
        <f>S634*H634</f>
        <v>0</v>
      </c>
      <c r="AR634" s="219" t="s">
        <v>126</v>
      </c>
      <c r="AT634" s="219" t="s">
        <v>121</v>
      </c>
      <c r="AU634" s="219" t="s">
        <v>84</v>
      </c>
      <c r="AY634" s="18" t="s">
        <v>119</v>
      </c>
      <c r="BE634" s="220">
        <f>IF(N634="základní",J634,0)</f>
        <v>0</v>
      </c>
      <c r="BF634" s="220">
        <f>IF(N634="snížená",J634,0)</f>
        <v>0</v>
      </c>
      <c r="BG634" s="220">
        <f>IF(N634="zákl. přenesená",J634,0)</f>
        <v>0</v>
      </c>
      <c r="BH634" s="220">
        <f>IF(N634="sníž. přenesená",J634,0)</f>
        <v>0</v>
      </c>
      <c r="BI634" s="220">
        <f>IF(N634="nulová",J634,0)</f>
        <v>0</v>
      </c>
      <c r="BJ634" s="18" t="s">
        <v>84</v>
      </c>
      <c r="BK634" s="220">
        <f>ROUND(I634*H634,2)</f>
        <v>0</v>
      </c>
      <c r="BL634" s="18" t="s">
        <v>126</v>
      </c>
      <c r="BM634" s="219" t="s">
        <v>834</v>
      </c>
    </row>
    <row r="635" s="1" customFormat="1" ht="16.5" customHeight="1">
      <c r="B635" s="39"/>
      <c r="C635" s="208" t="s">
        <v>835</v>
      </c>
      <c r="D635" s="208" t="s">
        <v>121</v>
      </c>
      <c r="E635" s="209" t="s">
        <v>836</v>
      </c>
      <c r="F635" s="210" t="s">
        <v>837</v>
      </c>
      <c r="G635" s="211" t="s">
        <v>756</v>
      </c>
      <c r="H635" s="212">
        <v>1</v>
      </c>
      <c r="I635" s="213"/>
      <c r="J635" s="214">
        <f>ROUND(I635*H635,2)</f>
        <v>0</v>
      </c>
      <c r="K635" s="210" t="s">
        <v>19</v>
      </c>
      <c r="L635" s="44"/>
      <c r="M635" s="215" t="s">
        <v>19</v>
      </c>
      <c r="N635" s="216" t="s">
        <v>47</v>
      </c>
      <c r="O635" s="84"/>
      <c r="P635" s="217">
        <f>O635*H635</f>
        <v>0</v>
      </c>
      <c r="Q635" s="217">
        <v>0</v>
      </c>
      <c r="R635" s="217">
        <f>Q635*H635</f>
        <v>0</v>
      </c>
      <c r="S635" s="217">
        <v>0</v>
      </c>
      <c r="T635" s="218">
        <f>S635*H635</f>
        <v>0</v>
      </c>
      <c r="AR635" s="219" t="s">
        <v>126</v>
      </c>
      <c r="AT635" s="219" t="s">
        <v>121</v>
      </c>
      <c r="AU635" s="219" t="s">
        <v>84</v>
      </c>
      <c r="AY635" s="18" t="s">
        <v>119</v>
      </c>
      <c r="BE635" s="220">
        <f>IF(N635="základní",J635,0)</f>
        <v>0</v>
      </c>
      <c r="BF635" s="220">
        <f>IF(N635="snížená",J635,0)</f>
        <v>0</v>
      </c>
      <c r="BG635" s="220">
        <f>IF(N635="zákl. přenesená",J635,0)</f>
        <v>0</v>
      </c>
      <c r="BH635" s="220">
        <f>IF(N635="sníž. přenesená",J635,0)</f>
        <v>0</v>
      </c>
      <c r="BI635" s="220">
        <f>IF(N635="nulová",J635,0)</f>
        <v>0</v>
      </c>
      <c r="BJ635" s="18" t="s">
        <v>84</v>
      </c>
      <c r="BK635" s="220">
        <f>ROUND(I635*H635,2)</f>
        <v>0</v>
      </c>
      <c r="BL635" s="18" t="s">
        <v>126</v>
      </c>
      <c r="BM635" s="219" t="s">
        <v>838</v>
      </c>
    </row>
    <row r="636" s="1" customFormat="1" ht="60" customHeight="1">
      <c r="B636" s="39"/>
      <c r="C636" s="208" t="s">
        <v>839</v>
      </c>
      <c r="D636" s="208" t="s">
        <v>121</v>
      </c>
      <c r="E636" s="209" t="s">
        <v>840</v>
      </c>
      <c r="F636" s="210" t="s">
        <v>841</v>
      </c>
      <c r="G636" s="211" t="s">
        <v>756</v>
      </c>
      <c r="H636" s="212">
        <v>1</v>
      </c>
      <c r="I636" s="213"/>
      <c r="J636" s="214">
        <f>ROUND(I636*H636,2)</f>
        <v>0</v>
      </c>
      <c r="K636" s="210" t="s">
        <v>19</v>
      </c>
      <c r="L636" s="44"/>
      <c r="M636" s="215" t="s">
        <v>19</v>
      </c>
      <c r="N636" s="216" t="s">
        <v>47</v>
      </c>
      <c r="O636" s="84"/>
      <c r="P636" s="217">
        <f>O636*H636</f>
        <v>0</v>
      </c>
      <c r="Q636" s="217">
        <v>0</v>
      </c>
      <c r="R636" s="217">
        <f>Q636*H636</f>
        <v>0</v>
      </c>
      <c r="S636" s="217">
        <v>0</v>
      </c>
      <c r="T636" s="218">
        <f>S636*H636</f>
        <v>0</v>
      </c>
      <c r="AR636" s="219" t="s">
        <v>126</v>
      </c>
      <c r="AT636" s="219" t="s">
        <v>121</v>
      </c>
      <c r="AU636" s="219" t="s">
        <v>84</v>
      </c>
      <c r="AY636" s="18" t="s">
        <v>119</v>
      </c>
      <c r="BE636" s="220">
        <f>IF(N636="základní",J636,0)</f>
        <v>0</v>
      </c>
      <c r="BF636" s="220">
        <f>IF(N636="snížená",J636,0)</f>
        <v>0</v>
      </c>
      <c r="BG636" s="220">
        <f>IF(N636="zákl. přenesená",J636,0)</f>
        <v>0</v>
      </c>
      <c r="BH636" s="220">
        <f>IF(N636="sníž. přenesená",J636,0)</f>
        <v>0</v>
      </c>
      <c r="BI636" s="220">
        <f>IF(N636="nulová",J636,0)</f>
        <v>0</v>
      </c>
      <c r="BJ636" s="18" t="s">
        <v>84</v>
      </c>
      <c r="BK636" s="220">
        <f>ROUND(I636*H636,2)</f>
        <v>0</v>
      </c>
      <c r="BL636" s="18" t="s">
        <v>126</v>
      </c>
      <c r="BM636" s="219" t="s">
        <v>842</v>
      </c>
    </row>
    <row r="637" s="1" customFormat="1" ht="16.5" customHeight="1">
      <c r="B637" s="39"/>
      <c r="C637" s="208" t="s">
        <v>843</v>
      </c>
      <c r="D637" s="208" t="s">
        <v>121</v>
      </c>
      <c r="E637" s="209" t="s">
        <v>844</v>
      </c>
      <c r="F637" s="210" t="s">
        <v>845</v>
      </c>
      <c r="G637" s="211" t="s">
        <v>756</v>
      </c>
      <c r="H637" s="212">
        <v>1</v>
      </c>
      <c r="I637" s="213"/>
      <c r="J637" s="214">
        <f>ROUND(I637*H637,2)</f>
        <v>0</v>
      </c>
      <c r="K637" s="210" t="s">
        <v>19</v>
      </c>
      <c r="L637" s="44"/>
      <c r="M637" s="215" t="s">
        <v>19</v>
      </c>
      <c r="N637" s="216" t="s">
        <v>47</v>
      </c>
      <c r="O637" s="84"/>
      <c r="P637" s="217">
        <f>O637*H637</f>
        <v>0</v>
      </c>
      <c r="Q637" s="217">
        <v>0</v>
      </c>
      <c r="R637" s="217">
        <f>Q637*H637</f>
        <v>0</v>
      </c>
      <c r="S637" s="217">
        <v>0</v>
      </c>
      <c r="T637" s="218">
        <f>S637*H637</f>
        <v>0</v>
      </c>
      <c r="AR637" s="219" t="s">
        <v>126</v>
      </c>
      <c r="AT637" s="219" t="s">
        <v>121</v>
      </c>
      <c r="AU637" s="219" t="s">
        <v>84</v>
      </c>
      <c r="AY637" s="18" t="s">
        <v>119</v>
      </c>
      <c r="BE637" s="220">
        <f>IF(N637="základní",J637,0)</f>
        <v>0</v>
      </c>
      <c r="BF637" s="220">
        <f>IF(N637="snížená",J637,0)</f>
        <v>0</v>
      </c>
      <c r="BG637" s="220">
        <f>IF(N637="zákl. přenesená",J637,0)</f>
        <v>0</v>
      </c>
      <c r="BH637" s="220">
        <f>IF(N637="sníž. přenesená",J637,0)</f>
        <v>0</v>
      </c>
      <c r="BI637" s="220">
        <f>IF(N637="nulová",J637,0)</f>
        <v>0</v>
      </c>
      <c r="BJ637" s="18" t="s">
        <v>84</v>
      </c>
      <c r="BK637" s="220">
        <f>ROUND(I637*H637,2)</f>
        <v>0</v>
      </c>
      <c r="BL637" s="18" t="s">
        <v>126</v>
      </c>
      <c r="BM637" s="219" t="s">
        <v>846</v>
      </c>
    </row>
    <row r="638" s="1" customFormat="1" ht="16.5" customHeight="1">
      <c r="B638" s="39"/>
      <c r="C638" s="208" t="s">
        <v>847</v>
      </c>
      <c r="D638" s="208" t="s">
        <v>121</v>
      </c>
      <c r="E638" s="209" t="s">
        <v>848</v>
      </c>
      <c r="F638" s="210" t="s">
        <v>849</v>
      </c>
      <c r="G638" s="211" t="s">
        <v>136</v>
      </c>
      <c r="H638" s="212">
        <v>16</v>
      </c>
      <c r="I638" s="213"/>
      <c r="J638" s="214">
        <f>ROUND(I638*H638,2)</f>
        <v>0</v>
      </c>
      <c r="K638" s="210" t="s">
        <v>19</v>
      </c>
      <c r="L638" s="44"/>
      <c r="M638" s="215" t="s">
        <v>19</v>
      </c>
      <c r="N638" s="216" t="s">
        <v>47</v>
      </c>
      <c r="O638" s="84"/>
      <c r="P638" s="217">
        <f>O638*H638</f>
        <v>0</v>
      </c>
      <c r="Q638" s="217">
        <v>0</v>
      </c>
      <c r="R638" s="217">
        <f>Q638*H638</f>
        <v>0</v>
      </c>
      <c r="S638" s="217">
        <v>0</v>
      </c>
      <c r="T638" s="218">
        <f>S638*H638</f>
        <v>0</v>
      </c>
      <c r="AR638" s="219" t="s">
        <v>126</v>
      </c>
      <c r="AT638" s="219" t="s">
        <v>121</v>
      </c>
      <c r="AU638" s="219" t="s">
        <v>84</v>
      </c>
      <c r="AY638" s="18" t="s">
        <v>119</v>
      </c>
      <c r="BE638" s="220">
        <f>IF(N638="základní",J638,0)</f>
        <v>0</v>
      </c>
      <c r="BF638" s="220">
        <f>IF(N638="snížená",J638,0)</f>
        <v>0</v>
      </c>
      <c r="BG638" s="220">
        <f>IF(N638="zákl. přenesená",J638,0)</f>
        <v>0</v>
      </c>
      <c r="BH638" s="220">
        <f>IF(N638="sníž. přenesená",J638,0)</f>
        <v>0</v>
      </c>
      <c r="BI638" s="220">
        <f>IF(N638="nulová",J638,0)</f>
        <v>0</v>
      </c>
      <c r="BJ638" s="18" t="s">
        <v>84</v>
      </c>
      <c r="BK638" s="220">
        <f>ROUND(I638*H638,2)</f>
        <v>0</v>
      </c>
      <c r="BL638" s="18" t="s">
        <v>126</v>
      </c>
      <c r="BM638" s="219" t="s">
        <v>850</v>
      </c>
    </row>
    <row r="639" s="1" customFormat="1" ht="36" customHeight="1">
      <c r="B639" s="39"/>
      <c r="C639" s="208" t="s">
        <v>851</v>
      </c>
      <c r="D639" s="208" t="s">
        <v>121</v>
      </c>
      <c r="E639" s="209" t="s">
        <v>852</v>
      </c>
      <c r="F639" s="210" t="s">
        <v>853</v>
      </c>
      <c r="G639" s="211" t="s">
        <v>756</v>
      </c>
      <c r="H639" s="212">
        <v>1</v>
      </c>
      <c r="I639" s="213"/>
      <c r="J639" s="214">
        <f>ROUND(I639*H639,2)</f>
        <v>0</v>
      </c>
      <c r="K639" s="210" t="s">
        <v>19</v>
      </c>
      <c r="L639" s="44"/>
      <c r="M639" s="215" t="s">
        <v>19</v>
      </c>
      <c r="N639" s="216" t="s">
        <v>47</v>
      </c>
      <c r="O639" s="84"/>
      <c r="P639" s="217">
        <f>O639*H639</f>
        <v>0</v>
      </c>
      <c r="Q639" s="217">
        <v>0</v>
      </c>
      <c r="R639" s="217">
        <f>Q639*H639</f>
        <v>0</v>
      </c>
      <c r="S639" s="217">
        <v>0</v>
      </c>
      <c r="T639" s="218">
        <f>S639*H639</f>
        <v>0</v>
      </c>
      <c r="AR639" s="219" t="s">
        <v>126</v>
      </c>
      <c r="AT639" s="219" t="s">
        <v>121</v>
      </c>
      <c r="AU639" s="219" t="s">
        <v>84</v>
      </c>
      <c r="AY639" s="18" t="s">
        <v>119</v>
      </c>
      <c r="BE639" s="220">
        <f>IF(N639="základní",J639,0)</f>
        <v>0</v>
      </c>
      <c r="BF639" s="220">
        <f>IF(N639="snížená",J639,0)</f>
        <v>0</v>
      </c>
      <c r="BG639" s="220">
        <f>IF(N639="zákl. přenesená",J639,0)</f>
        <v>0</v>
      </c>
      <c r="BH639" s="220">
        <f>IF(N639="sníž. přenesená",J639,0)</f>
        <v>0</v>
      </c>
      <c r="BI639" s="220">
        <f>IF(N639="nulová",J639,0)</f>
        <v>0</v>
      </c>
      <c r="BJ639" s="18" t="s">
        <v>84</v>
      </c>
      <c r="BK639" s="220">
        <f>ROUND(I639*H639,2)</f>
        <v>0</v>
      </c>
      <c r="BL639" s="18" t="s">
        <v>126</v>
      </c>
      <c r="BM639" s="219" t="s">
        <v>854</v>
      </c>
    </row>
    <row r="640" s="1" customFormat="1" ht="16.5" customHeight="1">
      <c r="B640" s="39"/>
      <c r="C640" s="208" t="s">
        <v>855</v>
      </c>
      <c r="D640" s="208" t="s">
        <v>121</v>
      </c>
      <c r="E640" s="209" t="s">
        <v>856</v>
      </c>
      <c r="F640" s="210" t="s">
        <v>857</v>
      </c>
      <c r="G640" s="211" t="s">
        <v>756</v>
      </c>
      <c r="H640" s="212">
        <v>1</v>
      </c>
      <c r="I640" s="213"/>
      <c r="J640" s="214">
        <f>ROUND(I640*H640,2)</f>
        <v>0</v>
      </c>
      <c r="K640" s="210" t="s">
        <v>19</v>
      </c>
      <c r="L640" s="44"/>
      <c r="M640" s="277" t="s">
        <v>19</v>
      </c>
      <c r="N640" s="278" t="s">
        <v>47</v>
      </c>
      <c r="O640" s="279"/>
      <c r="P640" s="280">
        <f>O640*H640</f>
        <v>0</v>
      </c>
      <c r="Q640" s="280">
        <v>0</v>
      </c>
      <c r="R640" s="280">
        <f>Q640*H640</f>
        <v>0</v>
      </c>
      <c r="S640" s="280">
        <v>0</v>
      </c>
      <c r="T640" s="281">
        <f>S640*H640</f>
        <v>0</v>
      </c>
      <c r="AR640" s="219" t="s">
        <v>126</v>
      </c>
      <c r="AT640" s="219" t="s">
        <v>121</v>
      </c>
      <c r="AU640" s="219" t="s">
        <v>84</v>
      </c>
      <c r="AY640" s="18" t="s">
        <v>119</v>
      </c>
      <c r="BE640" s="220">
        <f>IF(N640="základní",J640,0)</f>
        <v>0</v>
      </c>
      <c r="BF640" s="220">
        <f>IF(N640="snížená",J640,0)</f>
        <v>0</v>
      </c>
      <c r="BG640" s="220">
        <f>IF(N640="zákl. přenesená",J640,0)</f>
        <v>0</v>
      </c>
      <c r="BH640" s="220">
        <f>IF(N640="sníž. přenesená",J640,0)</f>
        <v>0</v>
      </c>
      <c r="BI640" s="220">
        <f>IF(N640="nulová",J640,0)</f>
        <v>0</v>
      </c>
      <c r="BJ640" s="18" t="s">
        <v>84</v>
      </c>
      <c r="BK640" s="220">
        <f>ROUND(I640*H640,2)</f>
        <v>0</v>
      </c>
      <c r="BL640" s="18" t="s">
        <v>126</v>
      </c>
      <c r="BM640" s="219" t="s">
        <v>858</v>
      </c>
    </row>
    <row r="641" s="1" customFormat="1" ht="6.96" customHeight="1">
      <c r="B641" s="59"/>
      <c r="C641" s="60"/>
      <c r="D641" s="60"/>
      <c r="E641" s="60"/>
      <c r="F641" s="60"/>
      <c r="G641" s="60"/>
      <c r="H641" s="60"/>
      <c r="I641" s="158"/>
      <c r="J641" s="60"/>
      <c r="K641" s="60"/>
      <c r="L641" s="44"/>
    </row>
  </sheetData>
  <sheetProtection sheet="1" autoFilter="0" formatColumns="0" formatRows="0" objects="1" scenarios="1" spinCount="100000" saltValue="PiShPZ0bfjmBoKc/fLzGDNfp7VJwEbNZD5HT8abLCOnw9kqMp0LCq6/ZfRAEzDZmfER6kRJ/q+cFikS4Jug5kg==" hashValue="4EJTyX4nezsSU5ze325/vd/l3t0QJ8y6xh7bhjSGWh0cGX2lkdQBVLNNKjFUHSp7rbAMTtV+Jt6V+AYleJR4WA==" algorithmName="SHA-512" password="CC35"/>
  <autoFilter ref="C87:K64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82" customWidth="1"/>
    <col min="2" max="2" width="1.664063" style="282" customWidth="1"/>
    <col min="3" max="4" width="5" style="282" customWidth="1"/>
    <col min="5" max="5" width="11.67" style="282" customWidth="1"/>
    <col min="6" max="6" width="9.17" style="282" customWidth="1"/>
    <col min="7" max="7" width="5" style="282" customWidth="1"/>
    <col min="8" max="8" width="77.83" style="282" customWidth="1"/>
    <col min="9" max="10" width="20" style="282" customWidth="1"/>
    <col min="11" max="11" width="1.664063" style="282" customWidth="1"/>
  </cols>
  <sheetData>
    <row r="1" ht="37.5" customHeight="1"/>
    <row r="2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859</v>
      </c>
      <c r="D3" s="287"/>
      <c r="E3" s="287"/>
      <c r="F3" s="287"/>
      <c r="G3" s="287"/>
      <c r="H3" s="287"/>
      <c r="I3" s="287"/>
      <c r="J3" s="287"/>
      <c r="K3" s="288"/>
    </row>
    <row r="4" ht="25.5" customHeight="1">
      <c r="B4" s="289"/>
      <c r="C4" s="290" t="s">
        <v>860</v>
      </c>
      <c r="D4" s="290"/>
      <c r="E4" s="290"/>
      <c r="F4" s="290"/>
      <c r="G4" s="290"/>
      <c r="H4" s="290"/>
      <c r="I4" s="290"/>
      <c r="J4" s="290"/>
      <c r="K4" s="291"/>
    </row>
    <row r="5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ht="15" customHeight="1">
      <c r="B6" s="289"/>
      <c r="C6" s="293" t="s">
        <v>861</v>
      </c>
      <c r="D6" s="293"/>
      <c r="E6" s="293"/>
      <c r="F6" s="293"/>
      <c r="G6" s="293"/>
      <c r="H6" s="293"/>
      <c r="I6" s="293"/>
      <c r="J6" s="293"/>
      <c r="K6" s="291"/>
    </row>
    <row r="7" ht="15" customHeight="1">
      <c r="B7" s="294"/>
      <c r="C7" s="293" t="s">
        <v>862</v>
      </c>
      <c r="D7" s="293"/>
      <c r="E7" s="293"/>
      <c r="F7" s="293"/>
      <c r="G7" s="293"/>
      <c r="H7" s="293"/>
      <c r="I7" s="293"/>
      <c r="J7" s="293"/>
      <c r="K7" s="291"/>
    </row>
    <row r="8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ht="15" customHeight="1">
      <c r="B9" s="294"/>
      <c r="C9" s="293" t="s">
        <v>863</v>
      </c>
      <c r="D9" s="293"/>
      <c r="E9" s="293"/>
      <c r="F9" s="293"/>
      <c r="G9" s="293"/>
      <c r="H9" s="293"/>
      <c r="I9" s="293"/>
      <c r="J9" s="293"/>
      <c r="K9" s="291"/>
    </row>
    <row r="10" ht="15" customHeight="1">
      <c r="B10" s="294"/>
      <c r="C10" s="293"/>
      <c r="D10" s="293" t="s">
        <v>864</v>
      </c>
      <c r="E10" s="293"/>
      <c r="F10" s="293"/>
      <c r="G10" s="293"/>
      <c r="H10" s="293"/>
      <c r="I10" s="293"/>
      <c r="J10" s="293"/>
      <c r="K10" s="291"/>
    </row>
    <row r="11" ht="15" customHeight="1">
      <c r="B11" s="294"/>
      <c r="C11" s="295"/>
      <c r="D11" s="293" t="s">
        <v>865</v>
      </c>
      <c r="E11" s="293"/>
      <c r="F11" s="293"/>
      <c r="G11" s="293"/>
      <c r="H11" s="293"/>
      <c r="I11" s="293"/>
      <c r="J11" s="293"/>
      <c r="K11" s="291"/>
    </row>
    <row r="12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ht="15" customHeight="1">
      <c r="B13" s="294"/>
      <c r="C13" s="295"/>
      <c r="D13" s="296" t="s">
        <v>866</v>
      </c>
      <c r="E13" s="293"/>
      <c r="F13" s="293"/>
      <c r="G13" s="293"/>
      <c r="H13" s="293"/>
      <c r="I13" s="293"/>
      <c r="J13" s="293"/>
      <c r="K13" s="291"/>
    </row>
    <row r="14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ht="15" customHeight="1">
      <c r="B15" s="294"/>
      <c r="C15" s="295"/>
      <c r="D15" s="293" t="s">
        <v>867</v>
      </c>
      <c r="E15" s="293"/>
      <c r="F15" s="293"/>
      <c r="G15" s="293"/>
      <c r="H15" s="293"/>
      <c r="I15" s="293"/>
      <c r="J15" s="293"/>
      <c r="K15" s="291"/>
    </row>
    <row r="16" ht="15" customHeight="1">
      <c r="B16" s="294"/>
      <c r="C16" s="295"/>
      <c r="D16" s="293" t="s">
        <v>868</v>
      </c>
      <c r="E16" s="293"/>
      <c r="F16" s="293"/>
      <c r="G16" s="293"/>
      <c r="H16" s="293"/>
      <c r="I16" s="293"/>
      <c r="J16" s="293"/>
      <c r="K16" s="291"/>
    </row>
    <row r="17" ht="15" customHeight="1">
      <c r="B17" s="294"/>
      <c r="C17" s="295"/>
      <c r="D17" s="293" t="s">
        <v>869</v>
      </c>
      <c r="E17" s="293"/>
      <c r="F17" s="293"/>
      <c r="G17" s="293"/>
      <c r="H17" s="293"/>
      <c r="I17" s="293"/>
      <c r="J17" s="293"/>
      <c r="K17" s="291"/>
    </row>
    <row r="18" ht="15" customHeight="1">
      <c r="B18" s="294"/>
      <c r="C18" s="295"/>
      <c r="D18" s="295"/>
      <c r="E18" s="297" t="s">
        <v>83</v>
      </c>
      <c r="F18" s="293" t="s">
        <v>870</v>
      </c>
      <c r="G18" s="293"/>
      <c r="H18" s="293"/>
      <c r="I18" s="293"/>
      <c r="J18" s="293"/>
      <c r="K18" s="291"/>
    </row>
    <row r="19" ht="15" customHeight="1">
      <c r="B19" s="294"/>
      <c r="C19" s="295"/>
      <c r="D19" s="295"/>
      <c r="E19" s="297" t="s">
        <v>871</v>
      </c>
      <c r="F19" s="293" t="s">
        <v>872</v>
      </c>
      <c r="G19" s="293"/>
      <c r="H19" s="293"/>
      <c r="I19" s="293"/>
      <c r="J19" s="293"/>
      <c r="K19" s="291"/>
    </row>
    <row r="20" ht="15" customHeight="1">
      <c r="B20" s="294"/>
      <c r="C20" s="295"/>
      <c r="D20" s="295"/>
      <c r="E20" s="297" t="s">
        <v>873</v>
      </c>
      <c r="F20" s="293" t="s">
        <v>874</v>
      </c>
      <c r="G20" s="293"/>
      <c r="H20" s="293"/>
      <c r="I20" s="293"/>
      <c r="J20" s="293"/>
      <c r="K20" s="291"/>
    </row>
    <row r="21" ht="15" customHeight="1">
      <c r="B21" s="294"/>
      <c r="C21" s="295"/>
      <c r="D21" s="295"/>
      <c r="E21" s="297" t="s">
        <v>875</v>
      </c>
      <c r="F21" s="293" t="s">
        <v>876</v>
      </c>
      <c r="G21" s="293"/>
      <c r="H21" s="293"/>
      <c r="I21" s="293"/>
      <c r="J21" s="293"/>
      <c r="K21" s="291"/>
    </row>
    <row r="22" ht="15" customHeight="1">
      <c r="B22" s="294"/>
      <c r="C22" s="295"/>
      <c r="D22" s="295"/>
      <c r="E22" s="297" t="s">
        <v>877</v>
      </c>
      <c r="F22" s="293" t="s">
        <v>878</v>
      </c>
      <c r="G22" s="293"/>
      <c r="H22" s="293"/>
      <c r="I22" s="293"/>
      <c r="J22" s="293"/>
      <c r="K22" s="291"/>
    </row>
    <row r="23" ht="15" customHeight="1">
      <c r="B23" s="294"/>
      <c r="C23" s="295"/>
      <c r="D23" s="295"/>
      <c r="E23" s="297" t="s">
        <v>879</v>
      </c>
      <c r="F23" s="293" t="s">
        <v>880</v>
      </c>
      <c r="G23" s="293"/>
      <c r="H23" s="293"/>
      <c r="I23" s="293"/>
      <c r="J23" s="293"/>
      <c r="K23" s="291"/>
    </row>
    <row r="24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ht="15" customHeight="1">
      <c r="B25" s="294"/>
      <c r="C25" s="293" t="s">
        <v>881</v>
      </c>
      <c r="D25" s="293"/>
      <c r="E25" s="293"/>
      <c r="F25" s="293"/>
      <c r="G25" s="293"/>
      <c r="H25" s="293"/>
      <c r="I25" s="293"/>
      <c r="J25" s="293"/>
      <c r="K25" s="291"/>
    </row>
    <row r="26" ht="15" customHeight="1">
      <c r="B26" s="294"/>
      <c r="C26" s="293" t="s">
        <v>882</v>
      </c>
      <c r="D26" s="293"/>
      <c r="E26" s="293"/>
      <c r="F26" s="293"/>
      <c r="G26" s="293"/>
      <c r="H26" s="293"/>
      <c r="I26" s="293"/>
      <c r="J26" s="293"/>
      <c r="K26" s="291"/>
    </row>
    <row r="27" ht="15" customHeight="1">
      <c r="B27" s="294"/>
      <c r="C27" s="293"/>
      <c r="D27" s="293" t="s">
        <v>883</v>
      </c>
      <c r="E27" s="293"/>
      <c r="F27" s="293"/>
      <c r="G27" s="293"/>
      <c r="H27" s="293"/>
      <c r="I27" s="293"/>
      <c r="J27" s="293"/>
      <c r="K27" s="291"/>
    </row>
    <row r="28" ht="15" customHeight="1">
      <c r="B28" s="294"/>
      <c r="C28" s="295"/>
      <c r="D28" s="293" t="s">
        <v>884</v>
      </c>
      <c r="E28" s="293"/>
      <c r="F28" s="293"/>
      <c r="G28" s="293"/>
      <c r="H28" s="293"/>
      <c r="I28" s="293"/>
      <c r="J28" s="293"/>
      <c r="K28" s="291"/>
    </row>
    <row r="29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ht="15" customHeight="1">
      <c r="B30" s="294"/>
      <c r="C30" s="295"/>
      <c r="D30" s="293" t="s">
        <v>885</v>
      </c>
      <c r="E30" s="293"/>
      <c r="F30" s="293"/>
      <c r="G30" s="293"/>
      <c r="H30" s="293"/>
      <c r="I30" s="293"/>
      <c r="J30" s="293"/>
      <c r="K30" s="291"/>
    </row>
    <row r="31" ht="15" customHeight="1">
      <c r="B31" s="294"/>
      <c r="C31" s="295"/>
      <c r="D31" s="293" t="s">
        <v>886</v>
      </c>
      <c r="E31" s="293"/>
      <c r="F31" s="293"/>
      <c r="G31" s="293"/>
      <c r="H31" s="293"/>
      <c r="I31" s="293"/>
      <c r="J31" s="293"/>
      <c r="K31" s="291"/>
    </row>
    <row r="32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ht="15" customHeight="1">
      <c r="B33" s="294"/>
      <c r="C33" s="295"/>
      <c r="D33" s="293" t="s">
        <v>887</v>
      </c>
      <c r="E33" s="293"/>
      <c r="F33" s="293"/>
      <c r="G33" s="293"/>
      <c r="H33" s="293"/>
      <c r="I33" s="293"/>
      <c r="J33" s="293"/>
      <c r="K33" s="291"/>
    </row>
    <row r="34" ht="15" customHeight="1">
      <c r="B34" s="294"/>
      <c r="C34" s="295"/>
      <c r="D34" s="293" t="s">
        <v>888</v>
      </c>
      <c r="E34" s="293"/>
      <c r="F34" s="293"/>
      <c r="G34" s="293"/>
      <c r="H34" s="293"/>
      <c r="I34" s="293"/>
      <c r="J34" s="293"/>
      <c r="K34" s="291"/>
    </row>
    <row r="35" ht="15" customHeight="1">
      <c r="B35" s="294"/>
      <c r="C35" s="295"/>
      <c r="D35" s="293" t="s">
        <v>889</v>
      </c>
      <c r="E35" s="293"/>
      <c r="F35" s="293"/>
      <c r="G35" s="293"/>
      <c r="H35" s="293"/>
      <c r="I35" s="293"/>
      <c r="J35" s="293"/>
      <c r="K35" s="291"/>
    </row>
    <row r="36" ht="15" customHeight="1">
      <c r="B36" s="294"/>
      <c r="C36" s="295"/>
      <c r="D36" s="293"/>
      <c r="E36" s="296" t="s">
        <v>105</v>
      </c>
      <c r="F36" s="293"/>
      <c r="G36" s="293" t="s">
        <v>890</v>
      </c>
      <c r="H36" s="293"/>
      <c r="I36" s="293"/>
      <c r="J36" s="293"/>
      <c r="K36" s="291"/>
    </row>
    <row r="37" ht="30.75" customHeight="1">
      <c r="B37" s="294"/>
      <c r="C37" s="295"/>
      <c r="D37" s="293"/>
      <c r="E37" s="296" t="s">
        <v>891</v>
      </c>
      <c r="F37" s="293"/>
      <c r="G37" s="293" t="s">
        <v>892</v>
      </c>
      <c r="H37" s="293"/>
      <c r="I37" s="293"/>
      <c r="J37" s="293"/>
      <c r="K37" s="291"/>
    </row>
    <row r="38" ht="15" customHeight="1">
      <c r="B38" s="294"/>
      <c r="C38" s="295"/>
      <c r="D38" s="293"/>
      <c r="E38" s="296" t="s">
        <v>57</v>
      </c>
      <c r="F38" s="293"/>
      <c r="G38" s="293" t="s">
        <v>893</v>
      </c>
      <c r="H38" s="293"/>
      <c r="I38" s="293"/>
      <c r="J38" s="293"/>
      <c r="K38" s="291"/>
    </row>
    <row r="39" ht="15" customHeight="1">
      <c r="B39" s="294"/>
      <c r="C39" s="295"/>
      <c r="D39" s="293"/>
      <c r="E39" s="296" t="s">
        <v>58</v>
      </c>
      <c r="F39" s="293"/>
      <c r="G39" s="293" t="s">
        <v>894</v>
      </c>
      <c r="H39" s="293"/>
      <c r="I39" s="293"/>
      <c r="J39" s="293"/>
      <c r="K39" s="291"/>
    </row>
    <row r="40" ht="15" customHeight="1">
      <c r="B40" s="294"/>
      <c r="C40" s="295"/>
      <c r="D40" s="293"/>
      <c r="E40" s="296" t="s">
        <v>106</v>
      </c>
      <c r="F40" s="293"/>
      <c r="G40" s="293" t="s">
        <v>895</v>
      </c>
      <c r="H40" s="293"/>
      <c r="I40" s="293"/>
      <c r="J40" s="293"/>
      <c r="K40" s="291"/>
    </row>
    <row r="41" ht="15" customHeight="1">
      <c r="B41" s="294"/>
      <c r="C41" s="295"/>
      <c r="D41" s="293"/>
      <c r="E41" s="296" t="s">
        <v>107</v>
      </c>
      <c r="F41" s="293"/>
      <c r="G41" s="293" t="s">
        <v>896</v>
      </c>
      <c r="H41" s="293"/>
      <c r="I41" s="293"/>
      <c r="J41" s="293"/>
      <c r="K41" s="291"/>
    </row>
    <row r="42" ht="15" customHeight="1">
      <c r="B42" s="294"/>
      <c r="C42" s="295"/>
      <c r="D42" s="293"/>
      <c r="E42" s="296" t="s">
        <v>897</v>
      </c>
      <c r="F42" s="293"/>
      <c r="G42" s="293" t="s">
        <v>898</v>
      </c>
      <c r="H42" s="293"/>
      <c r="I42" s="293"/>
      <c r="J42" s="293"/>
      <c r="K42" s="291"/>
    </row>
    <row r="43" ht="15" customHeight="1">
      <c r="B43" s="294"/>
      <c r="C43" s="295"/>
      <c r="D43" s="293"/>
      <c r="E43" s="296"/>
      <c r="F43" s="293"/>
      <c r="G43" s="293" t="s">
        <v>899</v>
      </c>
      <c r="H43" s="293"/>
      <c r="I43" s="293"/>
      <c r="J43" s="293"/>
      <c r="K43" s="291"/>
    </row>
    <row r="44" ht="15" customHeight="1">
      <c r="B44" s="294"/>
      <c r="C44" s="295"/>
      <c r="D44" s="293"/>
      <c r="E44" s="296" t="s">
        <v>900</v>
      </c>
      <c r="F44" s="293"/>
      <c r="G44" s="293" t="s">
        <v>901</v>
      </c>
      <c r="H44" s="293"/>
      <c r="I44" s="293"/>
      <c r="J44" s="293"/>
      <c r="K44" s="291"/>
    </row>
    <row r="45" ht="15" customHeight="1">
      <c r="B45" s="294"/>
      <c r="C45" s="295"/>
      <c r="D45" s="293"/>
      <c r="E45" s="296" t="s">
        <v>109</v>
      </c>
      <c r="F45" s="293"/>
      <c r="G45" s="293" t="s">
        <v>902</v>
      </c>
      <c r="H45" s="293"/>
      <c r="I45" s="293"/>
      <c r="J45" s="293"/>
      <c r="K45" s="291"/>
    </row>
    <row r="46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ht="15" customHeight="1">
      <c r="B47" s="294"/>
      <c r="C47" s="295"/>
      <c r="D47" s="293" t="s">
        <v>903</v>
      </c>
      <c r="E47" s="293"/>
      <c r="F47" s="293"/>
      <c r="G47" s="293"/>
      <c r="H47" s="293"/>
      <c r="I47" s="293"/>
      <c r="J47" s="293"/>
      <c r="K47" s="291"/>
    </row>
    <row r="48" ht="15" customHeight="1">
      <c r="B48" s="294"/>
      <c r="C48" s="295"/>
      <c r="D48" s="295"/>
      <c r="E48" s="293" t="s">
        <v>904</v>
      </c>
      <c r="F48" s="293"/>
      <c r="G48" s="293"/>
      <c r="H48" s="293"/>
      <c r="I48" s="293"/>
      <c r="J48" s="293"/>
      <c r="K48" s="291"/>
    </row>
    <row r="49" ht="15" customHeight="1">
      <c r="B49" s="294"/>
      <c r="C49" s="295"/>
      <c r="D49" s="295"/>
      <c r="E49" s="293" t="s">
        <v>905</v>
      </c>
      <c r="F49" s="293"/>
      <c r="G49" s="293"/>
      <c r="H49" s="293"/>
      <c r="I49" s="293"/>
      <c r="J49" s="293"/>
      <c r="K49" s="291"/>
    </row>
    <row r="50" ht="15" customHeight="1">
      <c r="B50" s="294"/>
      <c r="C50" s="295"/>
      <c r="D50" s="295"/>
      <c r="E50" s="293" t="s">
        <v>906</v>
      </c>
      <c r="F50" s="293"/>
      <c r="G50" s="293"/>
      <c r="H50" s="293"/>
      <c r="I50" s="293"/>
      <c r="J50" s="293"/>
      <c r="K50" s="291"/>
    </row>
    <row r="51" ht="15" customHeight="1">
      <c r="B51" s="294"/>
      <c r="C51" s="295"/>
      <c r="D51" s="293" t="s">
        <v>907</v>
      </c>
      <c r="E51" s="293"/>
      <c r="F51" s="293"/>
      <c r="G51" s="293"/>
      <c r="H51" s="293"/>
      <c r="I51" s="293"/>
      <c r="J51" s="293"/>
      <c r="K51" s="291"/>
    </row>
    <row r="52" ht="25.5" customHeight="1">
      <c r="B52" s="289"/>
      <c r="C52" s="290" t="s">
        <v>908</v>
      </c>
      <c r="D52" s="290"/>
      <c r="E52" s="290"/>
      <c r="F52" s="290"/>
      <c r="G52" s="290"/>
      <c r="H52" s="290"/>
      <c r="I52" s="290"/>
      <c r="J52" s="290"/>
      <c r="K52" s="291"/>
    </row>
    <row r="53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ht="15" customHeight="1">
      <c r="B54" s="289"/>
      <c r="C54" s="293" t="s">
        <v>909</v>
      </c>
      <c r="D54" s="293"/>
      <c r="E54" s="293"/>
      <c r="F54" s="293"/>
      <c r="G54" s="293"/>
      <c r="H54" s="293"/>
      <c r="I54" s="293"/>
      <c r="J54" s="293"/>
      <c r="K54" s="291"/>
    </row>
    <row r="55" ht="15" customHeight="1">
      <c r="B55" s="289"/>
      <c r="C55" s="293" t="s">
        <v>910</v>
      </c>
      <c r="D55" s="293"/>
      <c r="E55" s="293"/>
      <c r="F55" s="293"/>
      <c r="G55" s="293"/>
      <c r="H55" s="293"/>
      <c r="I55" s="293"/>
      <c r="J55" s="293"/>
      <c r="K55" s="291"/>
    </row>
    <row r="56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ht="15" customHeight="1">
      <c r="B57" s="289"/>
      <c r="C57" s="293" t="s">
        <v>911</v>
      </c>
      <c r="D57" s="293"/>
      <c r="E57" s="293"/>
      <c r="F57" s="293"/>
      <c r="G57" s="293"/>
      <c r="H57" s="293"/>
      <c r="I57" s="293"/>
      <c r="J57" s="293"/>
      <c r="K57" s="291"/>
    </row>
    <row r="58" ht="15" customHeight="1">
      <c r="B58" s="289"/>
      <c r="C58" s="295"/>
      <c r="D58" s="293" t="s">
        <v>912</v>
      </c>
      <c r="E58" s="293"/>
      <c r="F58" s="293"/>
      <c r="G58" s="293"/>
      <c r="H58" s="293"/>
      <c r="I58" s="293"/>
      <c r="J58" s="293"/>
      <c r="K58" s="291"/>
    </row>
    <row r="59" ht="15" customHeight="1">
      <c r="B59" s="289"/>
      <c r="C59" s="295"/>
      <c r="D59" s="293" t="s">
        <v>913</v>
      </c>
      <c r="E59" s="293"/>
      <c r="F59" s="293"/>
      <c r="G59" s="293"/>
      <c r="H59" s="293"/>
      <c r="I59" s="293"/>
      <c r="J59" s="293"/>
      <c r="K59" s="291"/>
    </row>
    <row r="60" ht="15" customHeight="1">
      <c r="B60" s="289"/>
      <c r="C60" s="295"/>
      <c r="D60" s="293" t="s">
        <v>914</v>
      </c>
      <c r="E60" s="293"/>
      <c r="F60" s="293"/>
      <c r="G60" s="293"/>
      <c r="H60" s="293"/>
      <c r="I60" s="293"/>
      <c r="J60" s="293"/>
      <c r="K60" s="291"/>
    </row>
    <row r="61" ht="15" customHeight="1">
      <c r="B61" s="289"/>
      <c r="C61" s="295"/>
      <c r="D61" s="293" t="s">
        <v>915</v>
      </c>
      <c r="E61" s="293"/>
      <c r="F61" s="293"/>
      <c r="G61" s="293"/>
      <c r="H61" s="293"/>
      <c r="I61" s="293"/>
      <c r="J61" s="293"/>
      <c r="K61" s="291"/>
    </row>
    <row r="62" ht="15" customHeight="1">
      <c r="B62" s="289"/>
      <c r="C62" s="295"/>
      <c r="D62" s="298" t="s">
        <v>916</v>
      </c>
      <c r="E62" s="298"/>
      <c r="F62" s="298"/>
      <c r="G62" s="298"/>
      <c r="H62" s="298"/>
      <c r="I62" s="298"/>
      <c r="J62" s="298"/>
      <c r="K62" s="291"/>
    </row>
    <row r="63" ht="15" customHeight="1">
      <c r="B63" s="289"/>
      <c r="C63" s="295"/>
      <c r="D63" s="293" t="s">
        <v>917</v>
      </c>
      <c r="E63" s="293"/>
      <c r="F63" s="293"/>
      <c r="G63" s="293"/>
      <c r="H63" s="293"/>
      <c r="I63" s="293"/>
      <c r="J63" s="293"/>
      <c r="K63" s="291"/>
    </row>
    <row r="64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ht="15" customHeight="1">
      <c r="B65" s="289"/>
      <c r="C65" s="295"/>
      <c r="D65" s="293" t="s">
        <v>918</v>
      </c>
      <c r="E65" s="293"/>
      <c r="F65" s="293"/>
      <c r="G65" s="293"/>
      <c r="H65" s="293"/>
      <c r="I65" s="293"/>
      <c r="J65" s="293"/>
      <c r="K65" s="291"/>
    </row>
    <row r="66" ht="15" customHeight="1">
      <c r="B66" s="289"/>
      <c r="C66" s="295"/>
      <c r="D66" s="298" t="s">
        <v>919</v>
      </c>
      <c r="E66" s="298"/>
      <c r="F66" s="298"/>
      <c r="G66" s="298"/>
      <c r="H66" s="298"/>
      <c r="I66" s="298"/>
      <c r="J66" s="298"/>
      <c r="K66" s="291"/>
    </row>
    <row r="67" ht="15" customHeight="1">
      <c r="B67" s="289"/>
      <c r="C67" s="295"/>
      <c r="D67" s="293" t="s">
        <v>920</v>
      </c>
      <c r="E67" s="293"/>
      <c r="F67" s="293"/>
      <c r="G67" s="293"/>
      <c r="H67" s="293"/>
      <c r="I67" s="293"/>
      <c r="J67" s="293"/>
      <c r="K67" s="291"/>
    </row>
    <row r="68" ht="15" customHeight="1">
      <c r="B68" s="289"/>
      <c r="C68" s="295"/>
      <c r="D68" s="293" t="s">
        <v>921</v>
      </c>
      <c r="E68" s="293"/>
      <c r="F68" s="293"/>
      <c r="G68" s="293"/>
      <c r="H68" s="293"/>
      <c r="I68" s="293"/>
      <c r="J68" s="293"/>
      <c r="K68" s="291"/>
    </row>
    <row r="69" ht="15" customHeight="1">
      <c r="B69" s="289"/>
      <c r="C69" s="295"/>
      <c r="D69" s="293" t="s">
        <v>922</v>
      </c>
      <c r="E69" s="293"/>
      <c r="F69" s="293"/>
      <c r="G69" s="293"/>
      <c r="H69" s="293"/>
      <c r="I69" s="293"/>
      <c r="J69" s="293"/>
      <c r="K69" s="291"/>
    </row>
    <row r="70" ht="15" customHeight="1">
      <c r="B70" s="289"/>
      <c r="C70" s="295"/>
      <c r="D70" s="293" t="s">
        <v>923</v>
      </c>
      <c r="E70" s="293"/>
      <c r="F70" s="293"/>
      <c r="G70" s="293"/>
      <c r="H70" s="293"/>
      <c r="I70" s="293"/>
      <c r="J70" s="293"/>
      <c r="K70" s="291"/>
    </row>
    <row r="7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ht="45" customHeight="1">
      <c r="B75" s="308"/>
      <c r="C75" s="309" t="s">
        <v>924</v>
      </c>
      <c r="D75" s="309"/>
      <c r="E75" s="309"/>
      <c r="F75" s="309"/>
      <c r="G75" s="309"/>
      <c r="H75" s="309"/>
      <c r="I75" s="309"/>
      <c r="J75" s="309"/>
      <c r="K75" s="310"/>
    </row>
    <row r="76" ht="17.25" customHeight="1">
      <c r="B76" s="308"/>
      <c r="C76" s="311" t="s">
        <v>925</v>
      </c>
      <c r="D76" s="311"/>
      <c r="E76" s="311"/>
      <c r="F76" s="311" t="s">
        <v>926</v>
      </c>
      <c r="G76" s="312"/>
      <c r="H76" s="311" t="s">
        <v>58</v>
      </c>
      <c r="I76" s="311" t="s">
        <v>61</v>
      </c>
      <c r="J76" s="311" t="s">
        <v>927</v>
      </c>
      <c r="K76" s="310"/>
    </row>
    <row r="77" ht="17.25" customHeight="1">
      <c r="B77" s="308"/>
      <c r="C77" s="313" t="s">
        <v>928</v>
      </c>
      <c r="D77" s="313"/>
      <c r="E77" s="313"/>
      <c r="F77" s="314" t="s">
        <v>929</v>
      </c>
      <c r="G77" s="315"/>
      <c r="H77" s="313"/>
      <c r="I77" s="313"/>
      <c r="J77" s="313" t="s">
        <v>930</v>
      </c>
      <c r="K77" s="310"/>
    </row>
    <row r="78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ht="15" customHeight="1">
      <c r="B79" s="308"/>
      <c r="C79" s="296" t="s">
        <v>57</v>
      </c>
      <c r="D79" s="316"/>
      <c r="E79" s="316"/>
      <c r="F79" s="318" t="s">
        <v>931</v>
      </c>
      <c r="G79" s="317"/>
      <c r="H79" s="296" t="s">
        <v>932</v>
      </c>
      <c r="I79" s="296" t="s">
        <v>933</v>
      </c>
      <c r="J79" s="296">
        <v>20</v>
      </c>
      <c r="K79" s="310"/>
    </row>
    <row r="80" ht="15" customHeight="1">
      <c r="B80" s="308"/>
      <c r="C80" s="296" t="s">
        <v>934</v>
      </c>
      <c r="D80" s="296"/>
      <c r="E80" s="296"/>
      <c r="F80" s="318" t="s">
        <v>931</v>
      </c>
      <c r="G80" s="317"/>
      <c r="H80" s="296" t="s">
        <v>935</v>
      </c>
      <c r="I80" s="296" t="s">
        <v>933</v>
      </c>
      <c r="J80" s="296">
        <v>120</v>
      </c>
      <c r="K80" s="310"/>
    </row>
    <row r="81" ht="15" customHeight="1">
      <c r="B81" s="319"/>
      <c r="C81" s="296" t="s">
        <v>936</v>
      </c>
      <c r="D81" s="296"/>
      <c r="E81" s="296"/>
      <c r="F81" s="318" t="s">
        <v>937</v>
      </c>
      <c r="G81" s="317"/>
      <c r="H81" s="296" t="s">
        <v>938</v>
      </c>
      <c r="I81" s="296" t="s">
        <v>933</v>
      </c>
      <c r="J81" s="296">
        <v>50</v>
      </c>
      <c r="K81" s="310"/>
    </row>
    <row r="82" ht="15" customHeight="1">
      <c r="B82" s="319"/>
      <c r="C82" s="296" t="s">
        <v>939</v>
      </c>
      <c r="D82" s="296"/>
      <c r="E82" s="296"/>
      <c r="F82" s="318" t="s">
        <v>931</v>
      </c>
      <c r="G82" s="317"/>
      <c r="H82" s="296" t="s">
        <v>940</v>
      </c>
      <c r="I82" s="296" t="s">
        <v>941</v>
      </c>
      <c r="J82" s="296"/>
      <c r="K82" s="310"/>
    </row>
    <row r="83" ht="15" customHeight="1">
      <c r="B83" s="319"/>
      <c r="C83" s="320" t="s">
        <v>942</v>
      </c>
      <c r="D83" s="320"/>
      <c r="E83" s="320"/>
      <c r="F83" s="321" t="s">
        <v>937</v>
      </c>
      <c r="G83" s="320"/>
      <c r="H83" s="320" t="s">
        <v>943</v>
      </c>
      <c r="I83" s="320" t="s">
        <v>933</v>
      </c>
      <c r="J83" s="320">
        <v>15</v>
      </c>
      <c r="K83" s="310"/>
    </row>
    <row r="84" ht="15" customHeight="1">
      <c r="B84" s="319"/>
      <c r="C84" s="320" t="s">
        <v>944</v>
      </c>
      <c r="D84" s="320"/>
      <c r="E84" s="320"/>
      <c r="F84" s="321" t="s">
        <v>937</v>
      </c>
      <c r="G84" s="320"/>
      <c r="H84" s="320" t="s">
        <v>945</v>
      </c>
      <c r="I84" s="320" t="s">
        <v>933</v>
      </c>
      <c r="J84" s="320">
        <v>15</v>
      </c>
      <c r="K84" s="310"/>
    </row>
    <row r="85" ht="15" customHeight="1">
      <c r="B85" s="319"/>
      <c r="C85" s="320" t="s">
        <v>946</v>
      </c>
      <c r="D85" s="320"/>
      <c r="E85" s="320"/>
      <c r="F85" s="321" t="s">
        <v>937</v>
      </c>
      <c r="G85" s="320"/>
      <c r="H85" s="320" t="s">
        <v>947</v>
      </c>
      <c r="I85" s="320" t="s">
        <v>933</v>
      </c>
      <c r="J85" s="320">
        <v>20</v>
      </c>
      <c r="K85" s="310"/>
    </row>
    <row r="86" ht="15" customHeight="1">
      <c r="B86" s="319"/>
      <c r="C86" s="320" t="s">
        <v>948</v>
      </c>
      <c r="D86" s="320"/>
      <c r="E86" s="320"/>
      <c r="F86" s="321" t="s">
        <v>937</v>
      </c>
      <c r="G86" s="320"/>
      <c r="H86" s="320" t="s">
        <v>949</v>
      </c>
      <c r="I86" s="320" t="s">
        <v>933</v>
      </c>
      <c r="J86" s="320">
        <v>20</v>
      </c>
      <c r="K86" s="310"/>
    </row>
    <row r="87" ht="15" customHeight="1">
      <c r="B87" s="319"/>
      <c r="C87" s="296" t="s">
        <v>950</v>
      </c>
      <c r="D87" s="296"/>
      <c r="E87" s="296"/>
      <c r="F87" s="318" t="s">
        <v>937</v>
      </c>
      <c r="G87" s="317"/>
      <c r="H87" s="296" t="s">
        <v>951</v>
      </c>
      <c r="I87" s="296" t="s">
        <v>933</v>
      </c>
      <c r="J87" s="296">
        <v>50</v>
      </c>
      <c r="K87" s="310"/>
    </row>
    <row r="88" ht="15" customHeight="1">
      <c r="B88" s="319"/>
      <c r="C88" s="296" t="s">
        <v>952</v>
      </c>
      <c r="D88" s="296"/>
      <c r="E88" s="296"/>
      <c r="F88" s="318" t="s">
        <v>937</v>
      </c>
      <c r="G88" s="317"/>
      <c r="H88" s="296" t="s">
        <v>953</v>
      </c>
      <c r="I88" s="296" t="s">
        <v>933</v>
      </c>
      <c r="J88" s="296">
        <v>20</v>
      </c>
      <c r="K88" s="310"/>
    </row>
    <row r="89" ht="15" customHeight="1">
      <c r="B89" s="319"/>
      <c r="C89" s="296" t="s">
        <v>954</v>
      </c>
      <c r="D89" s="296"/>
      <c r="E89" s="296"/>
      <c r="F89" s="318" t="s">
        <v>937</v>
      </c>
      <c r="G89" s="317"/>
      <c r="H89" s="296" t="s">
        <v>955</v>
      </c>
      <c r="I89" s="296" t="s">
        <v>933</v>
      </c>
      <c r="J89" s="296">
        <v>20</v>
      </c>
      <c r="K89" s="310"/>
    </row>
    <row r="90" ht="15" customHeight="1">
      <c r="B90" s="319"/>
      <c r="C90" s="296" t="s">
        <v>956</v>
      </c>
      <c r="D90" s="296"/>
      <c r="E90" s="296"/>
      <c r="F90" s="318" t="s">
        <v>937</v>
      </c>
      <c r="G90" s="317"/>
      <c r="H90" s="296" t="s">
        <v>957</v>
      </c>
      <c r="I90" s="296" t="s">
        <v>933</v>
      </c>
      <c r="J90" s="296">
        <v>50</v>
      </c>
      <c r="K90" s="310"/>
    </row>
    <row r="91" ht="15" customHeight="1">
      <c r="B91" s="319"/>
      <c r="C91" s="296" t="s">
        <v>958</v>
      </c>
      <c r="D91" s="296"/>
      <c r="E91" s="296"/>
      <c r="F91" s="318" t="s">
        <v>937</v>
      </c>
      <c r="G91" s="317"/>
      <c r="H91" s="296" t="s">
        <v>958</v>
      </c>
      <c r="I91" s="296" t="s">
        <v>933</v>
      </c>
      <c r="J91" s="296">
        <v>50</v>
      </c>
      <c r="K91" s="310"/>
    </row>
    <row r="92" ht="15" customHeight="1">
      <c r="B92" s="319"/>
      <c r="C92" s="296" t="s">
        <v>959</v>
      </c>
      <c r="D92" s="296"/>
      <c r="E92" s="296"/>
      <c r="F92" s="318" t="s">
        <v>937</v>
      </c>
      <c r="G92" s="317"/>
      <c r="H92" s="296" t="s">
        <v>960</v>
      </c>
      <c r="I92" s="296" t="s">
        <v>933</v>
      </c>
      <c r="J92" s="296">
        <v>255</v>
      </c>
      <c r="K92" s="310"/>
    </row>
    <row r="93" ht="15" customHeight="1">
      <c r="B93" s="319"/>
      <c r="C93" s="296" t="s">
        <v>961</v>
      </c>
      <c r="D93" s="296"/>
      <c r="E93" s="296"/>
      <c r="F93" s="318" t="s">
        <v>931</v>
      </c>
      <c r="G93" s="317"/>
      <c r="H93" s="296" t="s">
        <v>962</v>
      </c>
      <c r="I93" s="296" t="s">
        <v>963</v>
      </c>
      <c r="J93" s="296"/>
      <c r="K93" s="310"/>
    </row>
    <row r="94" ht="15" customHeight="1">
      <c r="B94" s="319"/>
      <c r="C94" s="296" t="s">
        <v>964</v>
      </c>
      <c r="D94" s="296"/>
      <c r="E94" s="296"/>
      <c r="F94" s="318" t="s">
        <v>931</v>
      </c>
      <c r="G94" s="317"/>
      <c r="H94" s="296" t="s">
        <v>965</v>
      </c>
      <c r="I94" s="296" t="s">
        <v>966</v>
      </c>
      <c r="J94" s="296"/>
      <c r="K94" s="310"/>
    </row>
    <row r="95" ht="15" customHeight="1">
      <c r="B95" s="319"/>
      <c r="C95" s="296" t="s">
        <v>967</v>
      </c>
      <c r="D95" s="296"/>
      <c r="E95" s="296"/>
      <c r="F95" s="318" t="s">
        <v>931</v>
      </c>
      <c r="G95" s="317"/>
      <c r="H95" s="296" t="s">
        <v>967</v>
      </c>
      <c r="I95" s="296" t="s">
        <v>966</v>
      </c>
      <c r="J95" s="296"/>
      <c r="K95" s="310"/>
    </row>
    <row r="96" ht="15" customHeight="1">
      <c r="B96" s="319"/>
      <c r="C96" s="296" t="s">
        <v>42</v>
      </c>
      <c r="D96" s="296"/>
      <c r="E96" s="296"/>
      <c r="F96" s="318" t="s">
        <v>931</v>
      </c>
      <c r="G96" s="317"/>
      <c r="H96" s="296" t="s">
        <v>968</v>
      </c>
      <c r="I96" s="296" t="s">
        <v>966</v>
      </c>
      <c r="J96" s="296"/>
      <c r="K96" s="310"/>
    </row>
    <row r="97" ht="15" customHeight="1">
      <c r="B97" s="319"/>
      <c r="C97" s="296" t="s">
        <v>52</v>
      </c>
      <c r="D97" s="296"/>
      <c r="E97" s="296"/>
      <c r="F97" s="318" t="s">
        <v>931</v>
      </c>
      <c r="G97" s="317"/>
      <c r="H97" s="296" t="s">
        <v>969</v>
      </c>
      <c r="I97" s="296" t="s">
        <v>966</v>
      </c>
      <c r="J97" s="296"/>
      <c r="K97" s="310"/>
    </row>
    <row r="98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ht="45" customHeight="1">
      <c r="B102" s="308"/>
      <c r="C102" s="309" t="s">
        <v>970</v>
      </c>
      <c r="D102" s="309"/>
      <c r="E102" s="309"/>
      <c r="F102" s="309"/>
      <c r="G102" s="309"/>
      <c r="H102" s="309"/>
      <c r="I102" s="309"/>
      <c r="J102" s="309"/>
      <c r="K102" s="310"/>
    </row>
    <row r="103" ht="17.25" customHeight="1">
      <c r="B103" s="308"/>
      <c r="C103" s="311" t="s">
        <v>925</v>
      </c>
      <c r="D103" s="311"/>
      <c r="E103" s="311"/>
      <c r="F103" s="311" t="s">
        <v>926</v>
      </c>
      <c r="G103" s="312"/>
      <c r="H103" s="311" t="s">
        <v>58</v>
      </c>
      <c r="I103" s="311" t="s">
        <v>61</v>
      </c>
      <c r="J103" s="311" t="s">
        <v>927</v>
      </c>
      <c r="K103" s="310"/>
    </row>
    <row r="104" ht="17.25" customHeight="1">
      <c r="B104" s="308"/>
      <c r="C104" s="313" t="s">
        <v>928</v>
      </c>
      <c r="D104" s="313"/>
      <c r="E104" s="313"/>
      <c r="F104" s="314" t="s">
        <v>929</v>
      </c>
      <c r="G104" s="315"/>
      <c r="H104" s="313"/>
      <c r="I104" s="313"/>
      <c r="J104" s="313" t="s">
        <v>930</v>
      </c>
      <c r="K104" s="310"/>
    </row>
    <row r="105" ht="5.25" customHeight="1">
      <c r="B105" s="308"/>
      <c r="C105" s="311"/>
      <c r="D105" s="311"/>
      <c r="E105" s="311"/>
      <c r="F105" s="311"/>
      <c r="G105" s="327"/>
      <c r="H105" s="311"/>
      <c r="I105" s="311"/>
      <c r="J105" s="311"/>
      <c r="K105" s="310"/>
    </row>
    <row r="106" ht="15" customHeight="1">
      <c r="B106" s="308"/>
      <c r="C106" s="296" t="s">
        <v>57</v>
      </c>
      <c r="D106" s="316"/>
      <c r="E106" s="316"/>
      <c r="F106" s="318" t="s">
        <v>931</v>
      </c>
      <c r="G106" s="327"/>
      <c r="H106" s="296" t="s">
        <v>971</v>
      </c>
      <c r="I106" s="296" t="s">
        <v>933</v>
      </c>
      <c r="J106" s="296">
        <v>20</v>
      </c>
      <c r="K106" s="310"/>
    </row>
    <row r="107" ht="15" customHeight="1">
      <c r="B107" s="308"/>
      <c r="C107" s="296" t="s">
        <v>934</v>
      </c>
      <c r="D107" s="296"/>
      <c r="E107" s="296"/>
      <c r="F107" s="318" t="s">
        <v>931</v>
      </c>
      <c r="G107" s="296"/>
      <c r="H107" s="296" t="s">
        <v>971</v>
      </c>
      <c r="I107" s="296" t="s">
        <v>933</v>
      </c>
      <c r="J107" s="296">
        <v>120</v>
      </c>
      <c r="K107" s="310"/>
    </row>
    <row r="108" ht="15" customHeight="1">
      <c r="B108" s="319"/>
      <c r="C108" s="296" t="s">
        <v>936</v>
      </c>
      <c r="D108" s="296"/>
      <c r="E108" s="296"/>
      <c r="F108" s="318" t="s">
        <v>937</v>
      </c>
      <c r="G108" s="296"/>
      <c r="H108" s="296" t="s">
        <v>971</v>
      </c>
      <c r="I108" s="296" t="s">
        <v>933</v>
      </c>
      <c r="J108" s="296">
        <v>50</v>
      </c>
      <c r="K108" s="310"/>
    </row>
    <row r="109" ht="15" customHeight="1">
      <c r="B109" s="319"/>
      <c r="C109" s="296" t="s">
        <v>939</v>
      </c>
      <c r="D109" s="296"/>
      <c r="E109" s="296"/>
      <c r="F109" s="318" t="s">
        <v>931</v>
      </c>
      <c r="G109" s="296"/>
      <c r="H109" s="296" t="s">
        <v>971</v>
      </c>
      <c r="I109" s="296" t="s">
        <v>941</v>
      </c>
      <c r="J109" s="296"/>
      <c r="K109" s="310"/>
    </row>
    <row r="110" ht="15" customHeight="1">
      <c r="B110" s="319"/>
      <c r="C110" s="296" t="s">
        <v>950</v>
      </c>
      <c r="D110" s="296"/>
      <c r="E110" s="296"/>
      <c r="F110" s="318" t="s">
        <v>937</v>
      </c>
      <c r="G110" s="296"/>
      <c r="H110" s="296" t="s">
        <v>971</v>
      </c>
      <c r="I110" s="296" t="s">
        <v>933</v>
      </c>
      <c r="J110" s="296">
        <v>50</v>
      </c>
      <c r="K110" s="310"/>
    </row>
    <row r="111" ht="15" customHeight="1">
      <c r="B111" s="319"/>
      <c r="C111" s="296" t="s">
        <v>958</v>
      </c>
      <c r="D111" s="296"/>
      <c r="E111" s="296"/>
      <c r="F111" s="318" t="s">
        <v>937</v>
      </c>
      <c r="G111" s="296"/>
      <c r="H111" s="296" t="s">
        <v>971</v>
      </c>
      <c r="I111" s="296" t="s">
        <v>933</v>
      </c>
      <c r="J111" s="296">
        <v>50</v>
      </c>
      <c r="K111" s="310"/>
    </row>
    <row r="112" ht="15" customHeight="1">
      <c r="B112" s="319"/>
      <c r="C112" s="296" t="s">
        <v>956</v>
      </c>
      <c r="D112" s="296"/>
      <c r="E112" s="296"/>
      <c r="F112" s="318" t="s">
        <v>937</v>
      </c>
      <c r="G112" s="296"/>
      <c r="H112" s="296" t="s">
        <v>971</v>
      </c>
      <c r="I112" s="296" t="s">
        <v>933</v>
      </c>
      <c r="J112" s="296">
        <v>50</v>
      </c>
      <c r="K112" s="310"/>
    </row>
    <row r="113" ht="15" customHeight="1">
      <c r="B113" s="319"/>
      <c r="C113" s="296" t="s">
        <v>57</v>
      </c>
      <c r="D113" s="296"/>
      <c r="E113" s="296"/>
      <c r="F113" s="318" t="s">
        <v>931</v>
      </c>
      <c r="G113" s="296"/>
      <c r="H113" s="296" t="s">
        <v>972</v>
      </c>
      <c r="I113" s="296" t="s">
        <v>933</v>
      </c>
      <c r="J113" s="296">
        <v>20</v>
      </c>
      <c r="K113" s="310"/>
    </row>
    <row r="114" ht="15" customHeight="1">
      <c r="B114" s="319"/>
      <c r="C114" s="296" t="s">
        <v>973</v>
      </c>
      <c r="D114" s="296"/>
      <c r="E114" s="296"/>
      <c r="F114" s="318" t="s">
        <v>931</v>
      </c>
      <c r="G114" s="296"/>
      <c r="H114" s="296" t="s">
        <v>974</v>
      </c>
      <c r="I114" s="296" t="s">
        <v>933</v>
      </c>
      <c r="J114" s="296">
        <v>120</v>
      </c>
      <c r="K114" s="310"/>
    </row>
    <row r="115" ht="15" customHeight="1">
      <c r="B115" s="319"/>
      <c r="C115" s="296" t="s">
        <v>42</v>
      </c>
      <c r="D115" s="296"/>
      <c r="E115" s="296"/>
      <c r="F115" s="318" t="s">
        <v>931</v>
      </c>
      <c r="G115" s="296"/>
      <c r="H115" s="296" t="s">
        <v>975</v>
      </c>
      <c r="I115" s="296" t="s">
        <v>966</v>
      </c>
      <c r="J115" s="296"/>
      <c r="K115" s="310"/>
    </row>
    <row r="116" ht="15" customHeight="1">
      <c r="B116" s="319"/>
      <c r="C116" s="296" t="s">
        <v>52</v>
      </c>
      <c r="D116" s="296"/>
      <c r="E116" s="296"/>
      <c r="F116" s="318" t="s">
        <v>931</v>
      </c>
      <c r="G116" s="296"/>
      <c r="H116" s="296" t="s">
        <v>976</v>
      </c>
      <c r="I116" s="296" t="s">
        <v>966</v>
      </c>
      <c r="J116" s="296"/>
      <c r="K116" s="310"/>
    </row>
    <row r="117" ht="15" customHeight="1">
      <c r="B117" s="319"/>
      <c r="C117" s="296" t="s">
        <v>61</v>
      </c>
      <c r="D117" s="296"/>
      <c r="E117" s="296"/>
      <c r="F117" s="318" t="s">
        <v>931</v>
      </c>
      <c r="G117" s="296"/>
      <c r="H117" s="296" t="s">
        <v>977</v>
      </c>
      <c r="I117" s="296" t="s">
        <v>978</v>
      </c>
      <c r="J117" s="296"/>
      <c r="K117" s="310"/>
    </row>
    <row r="118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ht="18.75" customHeight="1">
      <c r="B119" s="329"/>
      <c r="C119" s="293"/>
      <c r="D119" s="293"/>
      <c r="E119" s="293"/>
      <c r="F119" s="330"/>
      <c r="G119" s="293"/>
      <c r="H119" s="293"/>
      <c r="I119" s="293"/>
      <c r="J119" s="293"/>
      <c r="K119" s="329"/>
    </row>
    <row r="120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ht="45" customHeight="1">
      <c r="B122" s="334"/>
      <c r="C122" s="287" t="s">
        <v>979</v>
      </c>
      <c r="D122" s="287"/>
      <c r="E122" s="287"/>
      <c r="F122" s="287"/>
      <c r="G122" s="287"/>
      <c r="H122" s="287"/>
      <c r="I122" s="287"/>
      <c r="J122" s="287"/>
      <c r="K122" s="335"/>
    </row>
    <row r="123" ht="17.25" customHeight="1">
      <c r="B123" s="336"/>
      <c r="C123" s="311" t="s">
        <v>925</v>
      </c>
      <c r="D123" s="311"/>
      <c r="E123" s="311"/>
      <c r="F123" s="311" t="s">
        <v>926</v>
      </c>
      <c r="G123" s="312"/>
      <c r="H123" s="311" t="s">
        <v>58</v>
      </c>
      <c r="I123" s="311" t="s">
        <v>61</v>
      </c>
      <c r="J123" s="311" t="s">
        <v>927</v>
      </c>
      <c r="K123" s="337"/>
    </row>
    <row r="124" ht="17.25" customHeight="1">
      <c r="B124" s="336"/>
      <c r="C124" s="313" t="s">
        <v>928</v>
      </c>
      <c r="D124" s="313"/>
      <c r="E124" s="313"/>
      <c r="F124" s="314" t="s">
        <v>929</v>
      </c>
      <c r="G124" s="315"/>
      <c r="H124" s="313"/>
      <c r="I124" s="313"/>
      <c r="J124" s="313" t="s">
        <v>930</v>
      </c>
      <c r="K124" s="337"/>
    </row>
    <row r="125" ht="5.25" customHeight="1">
      <c r="B125" s="338"/>
      <c r="C125" s="316"/>
      <c r="D125" s="316"/>
      <c r="E125" s="316"/>
      <c r="F125" s="316"/>
      <c r="G125" s="296"/>
      <c r="H125" s="316"/>
      <c r="I125" s="316"/>
      <c r="J125" s="316"/>
      <c r="K125" s="339"/>
    </row>
    <row r="126" ht="15" customHeight="1">
      <c r="B126" s="338"/>
      <c r="C126" s="296" t="s">
        <v>934</v>
      </c>
      <c r="D126" s="316"/>
      <c r="E126" s="316"/>
      <c r="F126" s="318" t="s">
        <v>931</v>
      </c>
      <c r="G126" s="296"/>
      <c r="H126" s="296" t="s">
        <v>971</v>
      </c>
      <c r="I126" s="296" t="s">
        <v>933</v>
      </c>
      <c r="J126" s="296">
        <v>120</v>
      </c>
      <c r="K126" s="340"/>
    </row>
    <row r="127" ht="15" customHeight="1">
      <c r="B127" s="338"/>
      <c r="C127" s="296" t="s">
        <v>980</v>
      </c>
      <c r="D127" s="296"/>
      <c r="E127" s="296"/>
      <c r="F127" s="318" t="s">
        <v>931</v>
      </c>
      <c r="G127" s="296"/>
      <c r="H127" s="296" t="s">
        <v>981</v>
      </c>
      <c r="I127" s="296" t="s">
        <v>933</v>
      </c>
      <c r="J127" s="296" t="s">
        <v>982</v>
      </c>
      <c r="K127" s="340"/>
    </row>
    <row r="128" ht="15" customHeight="1">
      <c r="B128" s="338"/>
      <c r="C128" s="296" t="s">
        <v>879</v>
      </c>
      <c r="D128" s="296"/>
      <c r="E128" s="296"/>
      <c r="F128" s="318" t="s">
        <v>931</v>
      </c>
      <c r="G128" s="296"/>
      <c r="H128" s="296" t="s">
        <v>983</v>
      </c>
      <c r="I128" s="296" t="s">
        <v>933</v>
      </c>
      <c r="J128" s="296" t="s">
        <v>982</v>
      </c>
      <c r="K128" s="340"/>
    </row>
    <row r="129" ht="15" customHeight="1">
      <c r="B129" s="338"/>
      <c r="C129" s="296" t="s">
        <v>942</v>
      </c>
      <c r="D129" s="296"/>
      <c r="E129" s="296"/>
      <c r="F129" s="318" t="s">
        <v>937</v>
      </c>
      <c r="G129" s="296"/>
      <c r="H129" s="296" t="s">
        <v>943</v>
      </c>
      <c r="I129" s="296" t="s">
        <v>933</v>
      </c>
      <c r="J129" s="296">
        <v>15</v>
      </c>
      <c r="K129" s="340"/>
    </row>
    <row r="130" ht="15" customHeight="1">
      <c r="B130" s="338"/>
      <c r="C130" s="320" t="s">
        <v>944</v>
      </c>
      <c r="D130" s="320"/>
      <c r="E130" s="320"/>
      <c r="F130" s="321" t="s">
        <v>937</v>
      </c>
      <c r="G130" s="320"/>
      <c r="H130" s="320" t="s">
        <v>945</v>
      </c>
      <c r="I130" s="320" t="s">
        <v>933</v>
      </c>
      <c r="J130" s="320">
        <v>15</v>
      </c>
      <c r="K130" s="340"/>
    </row>
    <row r="131" ht="15" customHeight="1">
      <c r="B131" s="338"/>
      <c r="C131" s="320" t="s">
        <v>946</v>
      </c>
      <c r="D131" s="320"/>
      <c r="E131" s="320"/>
      <c r="F131" s="321" t="s">
        <v>937</v>
      </c>
      <c r="G131" s="320"/>
      <c r="H131" s="320" t="s">
        <v>947</v>
      </c>
      <c r="I131" s="320" t="s">
        <v>933</v>
      </c>
      <c r="J131" s="320">
        <v>20</v>
      </c>
      <c r="K131" s="340"/>
    </row>
    <row r="132" ht="15" customHeight="1">
      <c r="B132" s="338"/>
      <c r="C132" s="320" t="s">
        <v>948</v>
      </c>
      <c r="D132" s="320"/>
      <c r="E132" s="320"/>
      <c r="F132" s="321" t="s">
        <v>937</v>
      </c>
      <c r="G132" s="320"/>
      <c r="H132" s="320" t="s">
        <v>949</v>
      </c>
      <c r="I132" s="320" t="s">
        <v>933</v>
      </c>
      <c r="J132" s="320">
        <v>20</v>
      </c>
      <c r="K132" s="340"/>
    </row>
    <row r="133" ht="15" customHeight="1">
      <c r="B133" s="338"/>
      <c r="C133" s="296" t="s">
        <v>936</v>
      </c>
      <c r="D133" s="296"/>
      <c r="E133" s="296"/>
      <c r="F133" s="318" t="s">
        <v>937</v>
      </c>
      <c r="G133" s="296"/>
      <c r="H133" s="296" t="s">
        <v>971</v>
      </c>
      <c r="I133" s="296" t="s">
        <v>933</v>
      </c>
      <c r="J133" s="296">
        <v>50</v>
      </c>
      <c r="K133" s="340"/>
    </row>
    <row r="134" ht="15" customHeight="1">
      <c r="B134" s="338"/>
      <c r="C134" s="296" t="s">
        <v>950</v>
      </c>
      <c r="D134" s="296"/>
      <c r="E134" s="296"/>
      <c r="F134" s="318" t="s">
        <v>937</v>
      </c>
      <c r="G134" s="296"/>
      <c r="H134" s="296" t="s">
        <v>971</v>
      </c>
      <c r="I134" s="296" t="s">
        <v>933</v>
      </c>
      <c r="J134" s="296">
        <v>50</v>
      </c>
      <c r="K134" s="340"/>
    </row>
    <row r="135" ht="15" customHeight="1">
      <c r="B135" s="338"/>
      <c r="C135" s="296" t="s">
        <v>956</v>
      </c>
      <c r="D135" s="296"/>
      <c r="E135" s="296"/>
      <c r="F135" s="318" t="s">
        <v>937</v>
      </c>
      <c r="G135" s="296"/>
      <c r="H135" s="296" t="s">
        <v>971</v>
      </c>
      <c r="I135" s="296" t="s">
        <v>933</v>
      </c>
      <c r="J135" s="296">
        <v>50</v>
      </c>
      <c r="K135" s="340"/>
    </row>
    <row r="136" ht="15" customHeight="1">
      <c r="B136" s="338"/>
      <c r="C136" s="296" t="s">
        <v>958</v>
      </c>
      <c r="D136" s="296"/>
      <c r="E136" s="296"/>
      <c r="F136" s="318" t="s">
        <v>937</v>
      </c>
      <c r="G136" s="296"/>
      <c r="H136" s="296" t="s">
        <v>971</v>
      </c>
      <c r="I136" s="296" t="s">
        <v>933</v>
      </c>
      <c r="J136" s="296">
        <v>50</v>
      </c>
      <c r="K136" s="340"/>
    </row>
    <row r="137" ht="15" customHeight="1">
      <c r="B137" s="338"/>
      <c r="C137" s="296" t="s">
        <v>959</v>
      </c>
      <c r="D137" s="296"/>
      <c r="E137" s="296"/>
      <c r="F137" s="318" t="s">
        <v>937</v>
      </c>
      <c r="G137" s="296"/>
      <c r="H137" s="296" t="s">
        <v>984</v>
      </c>
      <c r="I137" s="296" t="s">
        <v>933</v>
      </c>
      <c r="J137" s="296">
        <v>255</v>
      </c>
      <c r="K137" s="340"/>
    </row>
    <row r="138" ht="15" customHeight="1">
      <c r="B138" s="338"/>
      <c r="C138" s="296" t="s">
        <v>961</v>
      </c>
      <c r="D138" s="296"/>
      <c r="E138" s="296"/>
      <c r="F138" s="318" t="s">
        <v>931</v>
      </c>
      <c r="G138" s="296"/>
      <c r="H138" s="296" t="s">
        <v>985</v>
      </c>
      <c r="I138" s="296" t="s">
        <v>963</v>
      </c>
      <c r="J138" s="296"/>
      <c r="K138" s="340"/>
    </row>
    <row r="139" ht="15" customHeight="1">
      <c r="B139" s="338"/>
      <c r="C139" s="296" t="s">
        <v>964</v>
      </c>
      <c r="D139" s="296"/>
      <c r="E139" s="296"/>
      <c r="F139" s="318" t="s">
        <v>931</v>
      </c>
      <c r="G139" s="296"/>
      <c r="H139" s="296" t="s">
        <v>986</v>
      </c>
      <c r="I139" s="296" t="s">
        <v>966</v>
      </c>
      <c r="J139" s="296"/>
      <c r="K139" s="340"/>
    </row>
    <row r="140" ht="15" customHeight="1">
      <c r="B140" s="338"/>
      <c r="C140" s="296" t="s">
        <v>967</v>
      </c>
      <c r="D140" s="296"/>
      <c r="E140" s="296"/>
      <c r="F140" s="318" t="s">
        <v>931</v>
      </c>
      <c r="G140" s="296"/>
      <c r="H140" s="296" t="s">
        <v>967</v>
      </c>
      <c r="I140" s="296" t="s">
        <v>966</v>
      </c>
      <c r="J140" s="296"/>
      <c r="K140" s="340"/>
    </row>
    <row r="141" ht="15" customHeight="1">
      <c r="B141" s="338"/>
      <c r="C141" s="296" t="s">
        <v>42</v>
      </c>
      <c r="D141" s="296"/>
      <c r="E141" s="296"/>
      <c r="F141" s="318" t="s">
        <v>931</v>
      </c>
      <c r="G141" s="296"/>
      <c r="H141" s="296" t="s">
        <v>987</v>
      </c>
      <c r="I141" s="296" t="s">
        <v>966</v>
      </c>
      <c r="J141" s="296"/>
      <c r="K141" s="340"/>
    </row>
    <row r="142" ht="15" customHeight="1">
      <c r="B142" s="338"/>
      <c r="C142" s="296" t="s">
        <v>988</v>
      </c>
      <c r="D142" s="296"/>
      <c r="E142" s="296"/>
      <c r="F142" s="318" t="s">
        <v>931</v>
      </c>
      <c r="G142" s="296"/>
      <c r="H142" s="296" t="s">
        <v>989</v>
      </c>
      <c r="I142" s="296" t="s">
        <v>966</v>
      </c>
      <c r="J142" s="296"/>
      <c r="K142" s="340"/>
    </row>
    <row r="143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ht="18.75" customHeight="1">
      <c r="B144" s="293"/>
      <c r="C144" s="293"/>
      <c r="D144" s="293"/>
      <c r="E144" s="293"/>
      <c r="F144" s="330"/>
      <c r="G144" s="293"/>
      <c r="H144" s="293"/>
      <c r="I144" s="293"/>
      <c r="J144" s="293"/>
      <c r="K144" s="293"/>
    </row>
    <row r="145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ht="45" customHeight="1">
      <c r="B147" s="308"/>
      <c r="C147" s="309" t="s">
        <v>990</v>
      </c>
      <c r="D147" s="309"/>
      <c r="E147" s="309"/>
      <c r="F147" s="309"/>
      <c r="G147" s="309"/>
      <c r="H147" s="309"/>
      <c r="I147" s="309"/>
      <c r="J147" s="309"/>
      <c r="K147" s="310"/>
    </row>
    <row r="148" ht="17.25" customHeight="1">
      <c r="B148" s="308"/>
      <c r="C148" s="311" t="s">
        <v>925</v>
      </c>
      <c r="D148" s="311"/>
      <c r="E148" s="311"/>
      <c r="F148" s="311" t="s">
        <v>926</v>
      </c>
      <c r="G148" s="312"/>
      <c r="H148" s="311" t="s">
        <v>58</v>
      </c>
      <c r="I148" s="311" t="s">
        <v>61</v>
      </c>
      <c r="J148" s="311" t="s">
        <v>927</v>
      </c>
      <c r="K148" s="310"/>
    </row>
    <row r="149" ht="17.25" customHeight="1">
      <c r="B149" s="308"/>
      <c r="C149" s="313" t="s">
        <v>928</v>
      </c>
      <c r="D149" s="313"/>
      <c r="E149" s="313"/>
      <c r="F149" s="314" t="s">
        <v>929</v>
      </c>
      <c r="G149" s="315"/>
      <c r="H149" s="313"/>
      <c r="I149" s="313"/>
      <c r="J149" s="313" t="s">
        <v>930</v>
      </c>
      <c r="K149" s="310"/>
    </row>
    <row r="150" ht="5.25" customHeight="1">
      <c r="B150" s="319"/>
      <c r="C150" s="316"/>
      <c r="D150" s="316"/>
      <c r="E150" s="316"/>
      <c r="F150" s="316"/>
      <c r="G150" s="317"/>
      <c r="H150" s="316"/>
      <c r="I150" s="316"/>
      <c r="J150" s="316"/>
      <c r="K150" s="340"/>
    </row>
    <row r="151" ht="15" customHeight="1">
      <c r="B151" s="319"/>
      <c r="C151" s="344" t="s">
        <v>934</v>
      </c>
      <c r="D151" s="296"/>
      <c r="E151" s="296"/>
      <c r="F151" s="345" t="s">
        <v>931</v>
      </c>
      <c r="G151" s="296"/>
      <c r="H151" s="344" t="s">
        <v>971</v>
      </c>
      <c r="I151" s="344" t="s">
        <v>933</v>
      </c>
      <c r="J151" s="344">
        <v>120</v>
      </c>
      <c r="K151" s="340"/>
    </row>
    <row r="152" ht="15" customHeight="1">
      <c r="B152" s="319"/>
      <c r="C152" s="344" t="s">
        <v>980</v>
      </c>
      <c r="D152" s="296"/>
      <c r="E152" s="296"/>
      <c r="F152" s="345" t="s">
        <v>931</v>
      </c>
      <c r="G152" s="296"/>
      <c r="H152" s="344" t="s">
        <v>991</v>
      </c>
      <c r="I152" s="344" t="s">
        <v>933</v>
      </c>
      <c r="J152" s="344" t="s">
        <v>982</v>
      </c>
      <c r="K152" s="340"/>
    </row>
    <row r="153" ht="15" customHeight="1">
      <c r="B153" s="319"/>
      <c r="C153" s="344" t="s">
        <v>879</v>
      </c>
      <c r="D153" s="296"/>
      <c r="E153" s="296"/>
      <c r="F153" s="345" t="s">
        <v>931</v>
      </c>
      <c r="G153" s="296"/>
      <c r="H153" s="344" t="s">
        <v>992</v>
      </c>
      <c r="I153" s="344" t="s">
        <v>933</v>
      </c>
      <c r="J153" s="344" t="s">
        <v>982</v>
      </c>
      <c r="K153" s="340"/>
    </row>
    <row r="154" ht="15" customHeight="1">
      <c r="B154" s="319"/>
      <c r="C154" s="344" t="s">
        <v>936</v>
      </c>
      <c r="D154" s="296"/>
      <c r="E154" s="296"/>
      <c r="F154" s="345" t="s">
        <v>937</v>
      </c>
      <c r="G154" s="296"/>
      <c r="H154" s="344" t="s">
        <v>971</v>
      </c>
      <c r="I154" s="344" t="s">
        <v>933</v>
      </c>
      <c r="J154" s="344">
        <v>50</v>
      </c>
      <c r="K154" s="340"/>
    </row>
    <row r="155" ht="15" customHeight="1">
      <c r="B155" s="319"/>
      <c r="C155" s="344" t="s">
        <v>939</v>
      </c>
      <c r="D155" s="296"/>
      <c r="E155" s="296"/>
      <c r="F155" s="345" t="s">
        <v>931</v>
      </c>
      <c r="G155" s="296"/>
      <c r="H155" s="344" t="s">
        <v>971</v>
      </c>
      <c r="I155" s="344" t="s">
        <v>941</v>
      </c>
      <c r="J155" s="344"/>
      <c r="K155" s="340"/>
    </row>
    <row r="156" ht="15" customHeight="1">
      <c r="B156" s="319"/>
      <c r="C156" s="344" t="s">
        <v>950</v>
      </c>
      <c r="D156" s="296"/>
      <c r="E156" s="296"/>
      <c r="F156" s="345" t="s">
        <v>937</v>
      </c>
      <c r="G156" s="296"/>
      <c r="H156" s="344" t="s">
        <v>971</v>
      </c>
      <c r="I156" s="344" t="s">
        <v>933</v>
      </c>
      <c r="J156" s="344">
        <v>50</v>
      </c>
      <c r="K156" s="340"/>
    </row>
    <row r="157" ht="15" customHeight="1">
      <c r="B157" s="319"/>
      <c r="C157" s="344" t="s">
        <v>958</v>
      </c>
      <c r="D157" s="296"/>
      <c r="E157" s="296"/>
      <c r="F157" s="345" t="s">
        <v>937</v>
      </c>
      <c r="G157" s="296"/>
      <c r="H157" s="344" t="s">
        <v>971</v>
      </c>
      <c r="I157" s="344" t="s">
        <v>933</v>
      </c>
      <c r="J157" s="344">
        <v>50</v>
      </c>
      <c r="K157" s="340"/>
    </row>
    <row r="158" ht="15" customHeight="1">
      <c r="B158" s="319"/>
      <c r="C158" s="344" t="s">
        <v>956</v>
      </c>
      <c r="D158" s="296"/>
      <c r="E158" s="296"/>
      <c r="F158" s="345" t="s">
        <v>937</v>
      </c>
      <c r="G158" s="296"/>
      <c r="H158" s="344" t="s">
        <v>971</v>
      </c>
      <c r="I158" s="344" t="s">
        <v>933</v>
      </c>
      <c r="J158" s="344">
        <v>50</v>
      </c>
      <c r="K158" s="340"/>
    </row>
    <row r="159" ht="15" customHeight="1">
      <c r="B159" s="319"/>
      <c r="C159" s="344" t="s">
        <v>92</v>
      </c>
      <c r="D159" s="296"/>
      <c r="E159" s="296"/>
      <c r="F159" s="345" t="s">
        <v>931</v>
      </c>
      <c r="G159" s="296"/>
      <c r="H159" s="344" t="s">
        <v>993</v>
      </c>
      <c r="I159" s="344" t="s">
        <v>933</v>
      </c>
      <c r="J159" s="344" t="s">
        <v>994</v>
      </c>
      <c r="K159" s="340"/>
    </row>
    <row r="160" ht="15" customHeight="1">
      <c r="B160" s="319"/>
      <c r="C160" s="344" t="s">
        <v>995</v>
      </c>
      <c r="D160" s="296"/>
      <c r="E160" s="296"/>
      <c r="F160" s="345" t="s">
        <v>931</v>
      </c>
      <c r="G160" s="296"/>
      <c r="H160" s="344" t="s">
        <v>996</v>
      </c>
      <c r="I160" s="344" t="s">
        <v>966</v>
      </c>
      <c r="J160" s="344"/>
      <c r="K160" s="340"/>
    </row>
    <row r="161" ht="15" customHeight="1">
      <c r="B161" s="346"/>
      <c r="C161" s="328"/>
      <c r="D161" s="328"/>
      <c r="E161" s="328"/>
      <c r="F161" s="328"/>
      <c r="G161" s="328"/>
      <c r="H161" s="328"/>
      <c r="I161" s="328"/>
      <c r="J161" s="328"/>
      <c r="K161" s="347"/>
    </row>
    <row r="162" ht="18.75" customHeight="1">
      <c r="B162" s="293"/>
      <c r="C162" s="296"/>
      <c r="D162" s="296"/>
      <c r="E162" s="296"/>
      <c r="F162" s="318"/>
      <c r="G162" s="296"/>
      <c r="H162" s="296"/>
      <c r="I162" s="296"/>
      <c r="J162" s="296"/>
      <c r="K162" s="293"/>
    </row>
    <row r="163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ht="45" customHeight="1">
      <c r="B165" s="286"/>
      <c r="C165" s="287" t="s">
        <v>997</v>
      </c>
      <c r="D165" s="287"/>
      <c r="E165" s="287"/>
      <c r="F165" s="287"/>
      <c r="G165" s="287"/>
      <c r="H165" s="287"/>
      <c r="I165" s="287"/>
      <c r="J165" s="287"/>
      <c r="K165" s="288"/>
    </row>
    <row r="166" ht="17.25" customHeight="1">
      <c r="B166" s="286"/>
      <c r="C166" s="311" t="s">
        <v>925</v>
      </c>
      <c r="D166" s="311"/>
      <c r="E166" s="311"/>
      <c r="F166" s="311" t="s">
        <v>926</v>
      </c>
      <c r="G166" s="348"/>
      <c r="H166" s="349" t="s">
        <v>58</v>
      </c>
      <c r="I166" s="349" t="s">
        <v>61</v>
      </c>
      <c r="J166" s="311" t="s">
        <v>927</v>
      </c>
      <c r="K166" s="288"/>
    </row>
    <row r="167" ht="17.25" customHeight="1">
      <c r="B167" s="289"/>
      <c r="C167" s="313" t="s">
        <v>928</v>
      </c>
      <c r="D167" s="313"/>
      <c r="E167" s="313"/>
      <c r="F167" s="314" t="s">
        <v>929</v>
      </c>
      <c r="G167" s="350"/>
      <c r="H167" s="351"/>
      <c r="I167" s="351"/>
      <c r="J167" s="313" t="s">
        <v>930</v>
      </c>
      <c r="K167" s="291"/>
    </row>
    <row r="168" ht="5.25" customHeight="1">
      <c r="B168" s="319"/>
      <c r="C168" s="316"/>
      <c r="D168" s="316"/>
      <c r="E168" s="316"/>
      <c r="F168" s="316"/>
      <c r="G168" s="317"/>
      <c r="H168" s="316"/>
      <c r="I168" s="316"/>
      <c r="J168" s="316"/>
      <c r="K168" s="340"/>
    </row>
    <row r="169" ht="15" customHeight="1">
      <c r="B169" s="319"/>
      <c r="C169" s="296" t="s">
        <v>934</v>
      </c>
      <c r="D169" s="296"/>
      <c r="E169" s="296"/>
      <c r="F169" s="318" t="s">
        <v>931</v>
      </c>
      <c r="G169" s="296"/>
      <c r="H169" s="296" t="s">
        <v>971</v>
      </c>
      <c r="I169" s="296" t="s">
        <v>933</v>
      </c>
      <c r="J169" s="296">
        <v>120</v>
      </c>
      <c r="K169" s="340"/>
    </row>
    <row r="170" ht="15" customHeight="1">
      <c r="B170" s="319"/>
      <c r="C170" s="296" t="s">
        <v>980</v>
      </c>
      <c r="D170" s="296"/>
      <c r="E170" s="296"/>
      <c r="F170" s="318" t="s">
        <v>931</v>
      </c>
      <c r="G170" s="296"/>
      <c r="H170" s="296" t="s">
        <v>981</v>
      </c>
      <c r="I170" s="296" t="s">
        <v>933</v>
      </c>
      <c r="J170" s="296" t="s">
        <v>982</v>
      </c>
      <c r="K170" s="340"/>
    </row>
    <row r="171" ht="15" customHeight="1">
      <c r="B171" s="319"/>
      <c r="C171" s="296" t="s">
        <v>879</v>
      </c>
      <c r="D171" s="296"/>
      <c r="E171" s="296"/>
      <c r="F171" s="318" t="s">
        <v>931</v>
      </c>
      <c r="G171" s="296"/>
      <c r="H171" s="296" t="s">
        <v>998</v>
      </c>
      <c r="I171" s="296" t="s">
        <v>933</v>
      </c>
      <c r="J171" s="296" t="s">
        <v>982</v>
      </c>
      <c r="K171" s="340"/>
    </row>
    <row r="172" ht="15" customHeight="1">
      <c r="B172" s="319"/>
      <c r="C172" s="296" t="s">
        <v>936</v>
      </c>
      <c r="D172" s="296"/>
      <c r="E172" s="296"/>
      <c r="F172" s="318" t="s">
        <v>937</v>
      </c>
      <c r="G172" s="296"/>
      <c r="H172" s="296" t="s">
        <v>998</v>
      </c>
      <c r="I172" s="296" t="s">
        <v>933</v>
      </c>
      <c r="J172" s="296">
        <v>50</v>
      </c>
      <c r="K172" s="340"/>
    </row>
    <row r="173" ht="15" customHeight="1">
      <c r="B173" s="319"/>
      <c r="C173" s="296" t="s">
        <v>939</v>
      </c>
      <c r="D173" s="296"/>
      <c r="E173" s="296"/>
      <c r="F173" s="318" t="s">
        <v>931</v>
      </c>
      <c r="G173" s="296"/>
      <c r="H173" s="296" t="s">
        <v>998</v>
      </c>
      <c r="I173" s="296" t="s">
        <v>941</v>
      </c>
      <c r="J173" s="296"/>
      <c r="K173" s="340"/>
    </row>
    <row r="174" ht="15" customHeight="1">
      <c r="B174" s="319"/>
      <c r="C174" s="296" t="s">
        <v>950</v>
      </c>
      <c r="D174" s="296"/>
      <c r="E174" s="296"/>
      <c r="F174" s="318" t="s">
        <v>937</v>
      </c>
      <c r="G174" s="296"/>
      <c r="H174" s="296" t="s">
        <v>998</v>
      </c>
      <c r="I174" s="296" t="s">
        <v>933</v>
      </c>
      <c r="J174" s="296">
        <v>50</v>
      </c>
      <c r="K174" s="340"/>
    </row>
    <row r="175" ht="15" customHeight="1">
      <c r="B175" s="319"/>
      <c r="C175" s="296" t="s">
        <v>958</v>
      </c>
      <c r="D175" s="296"/>
      <c r="E175" s="296"/>
      <c r="F175" s="318" t="s">
        <v>937</v>
      </c>
      <c r="G175" s="296"/>
      <c r="H175" s="296" t="s">
        <v>998</v>
      </c>
      <c r="I175" s="296" t="s">
        <v>933</v>
      </c>
      <c r="J175" s="296">
        <v>50</v>
      </c>
      <c r="K175" s="340"/>
    </row>
    <row r="176" ht="15" customHeight="1">
      <c r="B176" s="319"/>
      <c r="C176" s="296" t="s">
        <v>956</v>
      </c>
      <c r="D176" s="296"/>
      <c r="E176" s="296"/>
      <c r="F176" s="318" t="s">
        <v>937</v>
      </c>
      <c r="G176" s="296"/>
      <c r="H176" s="296" t="s">
        <v>998</v>
      </c>
      <c r="I176" s="296" t="s">
        <v>933</v>
      </c>
      <c r="J176" s="296">
        <v>50</v>
      </c>
      <c r="K176" s="340"/>
    </row>
    <row r="177" ht="15" customHeight="1">
      <c r="B177" s="319"/>
      <c r="C177" s="296" t="s">
        <v>105</v>
      </c>
      <c r="D177" s="296"/>
      <c r="E177" s="296"/>
      <c r="F177" s="318" t="s">
        <v>931</v>
      </c>
      <c r="G177" s="296"/>
      <c r="H177" s="296" t="s">
        <v>999</v>
      </c>
      <c r="I177" s="296" t="s">
        <v>1000</v>
      </c>
      <c r="J177" s="296"/>
      <c r="K177" s="340"/>
    </row>
    <row r="178" ht="15" customHeight="1">
      <c r="B178" s="319"/>
      <c r="C178" s="296" t="s">
        <v>61</v>
      </c>
      <c r="D178" s="296"/>
      <c r="E178" s="296"/>
      <c r="F178" s="318" t="s">
        <v>931</v>
      </c>
      <c r="G178" s="296"/>
      <c r="H178" s="296" t="s">
        <v>1001</v>
      </c>
      <c r="I178" s="296" t="s">
        <v>1002</v>
      </c>
      <c r="J178" s="296">
        <v>1</v>
      </c>
      <c r="K178" s="340"/>
    </row>
    <row r="179" ht="15" customHeight="1">
      <c r="B179" s="319"/>
      <c r="C179" s="296" t="s">
        <v>57</v>
      </c>
      <c r="D179" s="296"/>
      <c r="E179" s="296"/>
      <c r="F179" s="318" t="s">
        <v>931</v>
      </c>
      <c r="G179" s="296"/>
      <c r="H179" s="296" t="s">
        <v>1003</v>
      </c>
      <c r="I179" s="296" t="s">
        <v>933</v>
      </c>
      <c r="J179" s="296">
        <v>20</v>
      </c>
      <c r="K179" s="340"/>
    </row>
    <row r="180" ht="15" customHeight="1">
      <c r="B180" s="319"/>
      <c r="C180" s="296" t="s">
        <v>58</v>
      </c>
      <c r="D180" s="296"/>
      <c r="E180" s="296"/>
      <c r="F180" s="318" t="s">
        <v>931</v>
      </c>
      <c r="G180" s="296"/>
      <c r="H180" s="296" t="s">
        <v>1004</v>
      </c>
      <c r="I180" s="296" t="s">
        <v>933</v>
      </c>
      <c r="J180" s="296">
        <v>255</v>
      </c>
      <c r="K180" s="340"/>
    </row>
    <row r="181" ht="15" customHeight="1">
      <c r="B181" s="319"/>
      <c r="C181" s="296" t="s">
        <v>106</v>
      </c>
      <c r="D181" s="296"/>
      <c r="E181" s="296"/>
      <c r="F181" s="318" t="s">
        <v>931</v>
      </c>
      <c r="G181" s="296"/>
      <c r="H181" s="296" t="s">
        <v>895</v>
      </c>
      <c r="I181" s="296" t="s">
        <v>933</v>
      </c>
      <c r="J181" s="296">
        <v>10</v>
      </c>
      <c r="K181" s="340"/>
    </row>
    <row r="182" ht="15" customHeight="1">
      <c r="B182" s="319"/>
      <c r="C182" s="296" t="s">
        <v>107</v>
      </c>
      <c r="D182" s="296"/>
      <c r="E182" s="296"/>
      <c r="F182" s="318" t="s">
        <v>931</v>
      </c>
      <c r="G182" s="296"/>
      <c r="H182" s="296" t="s">
        <v>1005</v>
      </c>
      <c r="I182" s="296" t="s">
        <v>966</v>
      </c>
      <c r="J182" s="296"/>
      <c r="K182" s="340"/>
    </row>
    <row r="183" ht="15" customHeight="1">
      <c r="B183" s="319"/>
      <c r="C183" s="296" t="s">
        <v>1006</v>
      </c>
      <c r="D183" s="296"/>
      <c r="E183" s="296"/>
      <c r="F183" s="318" t="s">
        <v>931</v>
      </c>
      <c r="G183" s="296"/>
      <c r="H183" s="296" t="s">
        <v>1007</v>
      </c>
      <c r="I183" s="296" t="s">
        <v>966</v>
      </c>
      <c r="J183" s="296"/>
      <c r="K183" s="340"/>
    </row>
    <row r="184" ht="15" customHeight="1">
      <c r="B184" s="319"/>
      <c r="C184" s="296" t="s">
        <v>995</v>
      </c>
      <c r="D184" s="296"/>
      <c r="E184" s="296"/>
      <c r="F184" s="318" t="s">
        <v>931</v>
      </c>
      <c r="G184" s="296"/>
      <c r="H184" s="296" t="s">
        <v>1008</v>
      </c>
      <c r="I184" s="296" t="s">
        <v>966</v>
      </c>
      <c r="J184" s="296"/>
      <c r="K184" s="340"/>
    </row>
    <row r="185" ht="15" customHeight="1">
      <c r="B185" s="319"/>
      <c r="C185" s="296" t="s">
        <v>109</v>
      </c>
      <c r="D185" s="296"/>
      <c r="E185" s="296"/>
      <c r="F185" s="318" t="s">
        <v>937</v>
      </c>
      <c r="G185" s="296"/>
      <c r="H185" s="296" t="s">
        <v>1009</v>
      </c>
      <c r="I185" s="296" t="s">
        <v>933</v>
      </c>
      <c r="J185" s="296">
        <v>50</v>
      </c>
      <c r="K185" s="340"/>
    </row>
    <row r="186" ht="15" customHeight="1">
      <c r="B186" s="319"/>
      <c r="C186" s="296" t="s">
        <v>1010</v>
      </c>
      <c r="D186" s="296"/>
      <c r="E186" s="296"/>
      <c r="F186" s="318" t="s">
        <v>937</v>
      </c>
      <c r="G186" s="296"/>
      <c r="H186" s="296" t="s">
        <v>1011</v>
      </c>
      <c r="I186" s="296" t="s">
        <v>1012</v>
      </c>
      <c r="J186" s="296"/>
      <c r="K186" s="340"/>
    </row>
    <row r="187" ht="15" customHeight="1">
      <c r="B187" s="319"/>
      <c r="C187" s="296" t="s">
        <v>1013</v>
      </c>
      <c r="D187" s="296"/>
      <c r="E187" s="296"/>
      <c r="F187" s="318" t="s">
        <v>937</v>
      </c>
      <c r="G187" s="296"/>
      <c r="H187" s="296" t="s">
        <v>1014</v>
      </c>
      <c r="I187" s="296" t="s">
        <v>1012</v>
      </c>
      <c r="J187" s="296"/>
      <c r="K187" s="340"/>
    </row>
    <row r="188" ht="15" customHeight="1">
      <c r="B188" s="319"/>
      <c r="C188" s="296" t="s">
        <v>1015</v>
      </c>
      <c r="D188" s="296"/>
      <c r="E188" s="296"/>
      <c r="F188" s="318" t="s">
        <v>937</v>
      </c>
      <c r="G188" s="296"/>
      <c r="H188" s="296" t="s">
        <v>1016</v>
      </c>
      <c r="I188" s="296" t="s">
        <v>1012</v>
      </c>
      <c r="J188" s="296"/>
      <c r="K188" s="340"/>
    </row>
    <row r="189" ht="15" customHeight="1">
      <c r="B189" s="319"/>
      <c r="C189" s="352" t="s">
        <v>1017</v>
      </c>
      <c r="D189" s="296"/>
      <c r="E189" s="296"/>
      <c r="F189" s="318" t="s">
        <v>937</v>
      </c>
      <c r="G189" s="296"/>
      <c r="H189" s="296" t="s">
        <v>1018</v>
      </c>
      <c r="I189" s="296" t="s">
        <v>1019</v>
      </c>
      <c r="J189" s="353" t="s">
        <v>1020</v>
      </c>
      <c r="K189" s="340"/>
    </row>
    <row r="190" ht="15" customHeight="1">
      <c r="B190" s="319"/>
      <c r="C190" s="303" t="s">
        <v>46</v>
      </c>
      <c r="D190" s="296"/>
      <c r="E190" s="296"/>
      <c r="F190" s="318" t="s">
        <v>931</v>
      </c>
      <c r="G190" s="296"/>
      <c r="H190" s="293" t="s">
        <v>1021</v>
      </c>
      <c r="I190" s="296" t="s">
        <v>1022</v>
      </c>
      <c r="J190" s="296"/>
      <c r="K190" s="340"/>
    </row>
    <row r="191" ht="15" customHeight="1">
      <c r="B191" s="319"/>
      <c r="C191" s="303" t="s">
        <v>1023</v>
      </c>
      <c r="D191" s="296"/>
      <c r="E191" s="296"/>
      <c r="F191" s="318" t="s">
        <v>931</v>
      </c>
      <c r="G191" s="296"/>
      <c r="H191" s="296" t="s">
        <v>1024</v>
      </c>
      <c r="I191" s="296" t="s">
        <v>966</v>
      </c>
      <c r="J191" s="296"/>
      <c r="K191" s="340"/>
    </row>
    <row r="192" ht="15" customHeight="1">
      <c r="B192" s="319"/>
      <c r="C192" s="303" t="s">
        <v>1025</v>
      </c>
      <c r="D192" s="296"/>
      <c r="E192" s="296"/>
      <c r="F192" s="318" t="s">
        <v>931</v>
      </c>
      <c r="G192" s="296"/>
      <c r="H192" s="296" t="s">
        <v>1026</v>
      </c>
      <c r="I192" s="296" t="s">
        <v>966</v>
      </c>
      <c r="J192" s="296"/>
      <c r="K192" s="340"/>
    </row>
    <row r="193" ht="15" customHeight="1">
      <c r="B193" s="319"/>
      <c r="C193" s="303" t="s">
        <v>1027</v>
      </c>
      <c r="D193" s="296"/>
      <c r="E193" s="296"/>
      <c r="F193" s="318" t="s">
        <v>937</v>
      </c>
      <c r="G193" s="296"/>
      <c r="H193" s="296" t="s">
        <v>1028</v>
      </c>
      <c r="I193" s="296" t="s">
        <v>966</v>
      </c>
      <c r="J193" s="296"/>
      <c r="K193" s="340"/>
    </row>
    <row r="194" ht="15" customHeight="1">
      <c r="B194" s="346"/>
      <c r="C194" s="354"/>
      <c r="D194" s="328"/>
      <c r="E194" s="328"/>
      <c r="F194" s="328"/>
      <c r="G194" s="328"/>
      <c r="H194" s="328"/>
      <c r="I194" s="328"/>
      <c r="J194" s="328"/>
      <c r="K194" s="347"/>
    </row>
    <row r="195" ht="18.75" customHeight="1">
      <c r="B195" s="293"/>
      <c r="C195" s="296"/>
      <c r="D195" s="296"/>
      <c r="E195" s="296"/>
      <c r="F195" s="318"/>
      <c r="G195" s="296"/>
      <c r="H195" s="296"/>
      <c r="I195" s="296"/>
      <c r="J195" s="296"/>
      <c r="K195" s="293"/>
    </row>
    <row r="196" ht="18.75" customHeight="1">
      <c r="B196" s="293"/>
      <c r="C196" s="296"/>
      <c r="D196" s="296"/>
      <c r="E196" s="296"/>
      <c r="F196" s="318"/>
      <c r="G196" s="296"/>
      <c r="H196" s="296"/>
      <c r="I196" s="296"/>
      <c r="J196" s="296"/>
      <c r="K196" s="293"/>
    </row>
    <row r="197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ht="21">
      <c r="B199" s="286"/>
      <c r="C199" s="287" t="s">
        <v>1029</v>
      </c>
      <c r="D199" s="287"/>
      <c r="E199" s="287"/>
      <c r="F199" s="287"/>
      <c r="G199" s="287"/>
      <c r="H199" s="287"/>
      <c r="I199" s="287"/>
      <c r="J199" s="287"/>
      <c r="K199" s="288"/>
    </row>
    <row r="200" ht="25.5" customHeight="1">
      <c r="B200" s="286"/>
      <c r="C200" s="355" t="s">
        <v>1030</v>
      </c>
      <c r="D200" s="355"/>
      <c r="E200" s="355"/>
      <c r="F200" s="355" t="s">
        <v>1031</v>
      </c>
      <c r="G200" s="356"/>
      <c r="H200" s="355" t="s">
        <v>1032</v>
      </c>
      <c r="I200" s="355"/>
      <c r="J200" s="355"/>
      <c r="K200" s="288"/>
    </row>
    <row r="201" ht="5.25" customHeight="1">
      <c r="B201" s="319"/>
      <c r="C201" s="316"/>
      <c r="D201" s="316"/>
      <c r="E201" s="316"/>
      <c r="F201" s="316"/>
      <c r="G201" s="296"/>
      <c r="H201" s="316"/>
      <c r="I201" s="316"/>
      <c r="J201" s="316"/>
      <c r="K201" s="340"/>
    </row>
    <row r="202" ht="15" customHeight="1">
      <c r="B202" s="319"/>
      <c r="C202" s="296" t="s">
        <v>1022</v>
      </c>
      <c r="D202" s="296"/>
      <c r="E202" s="296"/>
      <c r="F202" s="318" t="s">
        <v>47</v>
      </c>
      <c r="G202" s="296"/>
      <c r="H202" s="296" t="s">
        <v>1033</v>
      </c>
      <c r="I202" s="296"/>
      <c r="J202" s="296"/>
      <c r="K202" s="340"/>
    </row>
    <row r="203" ht="15" customHeight="1">
      <c r="B203" s="319"/>
      <c r="C203" s="325"/>
      <c r="D203" s="296"/>
      <c r="E203" s="296"/>
      <c r="F203" s="318" t="s">
        <v>48</v>
      </c>
      <c r="G203" s="296"/>
      <c r="H203" s="296" t="s">
        <v>1034</v>
      </c>
      <c r="I203" s="296"/>
      <c r="J203" s="296"/>
      <c r="K203" s="340"/>
    </row>
    <row r="204" ht="15" customHeight="1">
      <c r="B204" s="319"/>
      <c r="C204" s="325"/>
      <c r="D204" s="296"/>
      <c r="E204" s="296"/>
      <c r="F204" s="318" t="s">
        <v>51</v>
      </c>
      <c r="G204" s="296"/>
      <c r="H204" s="296" t="s">
        <v>1035</v>
      </c>
      <c r="I204" s="296"/>
      <c r="J204" s="296"/>
      <c r="K204" s="340"/>
    </row>
    <row r="205" ht="15" customHeight="1">
      <c r="B205" s="319"/>
      <c r="C205" s="296"/>
      <c r="D205" s="296"/>
      <c r="E205" s="296"/>
      <c r="F205" s="318" t="s">
        <v>49</v>
      </c>
      <c r="G205" s="296"/>
      <c r="H205" s="296" t="s">
        <v>1036</v>
      </c>
      <c r="I205" s="296"/>
      <c r="J205" s="296"/>
      <c r="K205" s="340"/>
    </row>
    <row r="206" ht="15" customHeight="1">
      <c r="B206" s="319"/>
      <c r="C206" s="296"/>
      <c r="D206" s="296"/>
      <c r="E206" s="296"/>
      <c r="F206" s="318" t="s">
        <v>50</v>
      </c>
      <c r="G206" s="296"/>
      <c r="H206" s="296" t="s">
        <v>1037</v>
      </c>
      <c r="I206" s="296"/>
      <c r="J206" s="296"/>
      <c r="K206" s="340"/>
    </row>
    <row r="207" ht="15" customHeight="1">
      <c r="B207" s="319"/>
      <c r="C207" s="296"/>
      <c r="D207" s="296"/>
      <c r="E207" s="296"/>
      <c r="F207" s="318"/>
      <c r="G207" s="296"/>
      <c r="H207" s="296"/>
      <c r="I207" s="296"/>
      <c r="J207" s="296"/>
      <c r="K207" s="340"/>
    </row>
    <row r="208" ht="15" customHeight="1">
      <c r="B208" s="319"/>
      <c r="C208" s="296" t="s">
        <v>978</v>
      </c>
      <c r="D208" s="296"/>
      <c r="E208" s="296"/>
      <c r="F208" s="318" t="s">
        <v>83</v>
      </c>
      <c r="G208" s="296"/>
      <c r="H208" s="296" t="s">
        <v>1038</v>
      </c>
      <c r="I208" s="296"/>
      <c r="J208" s="296"/>
      <c r="K208" s="340"/>
    </row>
    <row r="209" ht="15" customHeight="1">
      <c r="B209" s="319"/>
      <c r="C209" s="325"/>
      <c r="D209" s="296"/>
      <c r="E209" s="296"/>
      <c r="F209" s="318" t="s">
        <v>873</v>
      </c>
      <c r="G209" s="296"/>
      <c r="H209" s="296" t="s">
        <v>874</v>
      </c>
      <c r="I209" s="296"/>
      <c r="J209" s="296"/>
      <c r="K209" s="340"/>
    </row>
    <row r="210" ht="15" customHeight="1">
      <c r="B210" s="319"/>
      <c r="C210" s="296"/>
      <c r="D210" s="296"/>
      <c r="E210" s="296"/>
      <c r="F210" s="318" t="s">
        <v>871</v>
      </c>
      <c r="G210" s="296"/>
      <c r="H210" s="296" t="s">
        <v>1039</v>
      </c>
      <c r="I210" s="296"/>
      <c r="J210" s="296"/>
      <c r="K210" s="340"/>
    </row>
    <row r="211" ht="15" customHeight="1">
      <c r="B211" s="357"/>
      <c r="C211" s="325"/>
      <c r="D211" s="325"/>
      <c r="E211" s="325"/>
      <c r="F211" s="318" t="s">
        <v>875</v>
      </c>
      <c r="G211" s="303"/>
      <c r="H211" s="344" t="s">
        <v>876</v>
      </c>
      <c r="I211" s="344"/>
      <c r="J211" s="344"/>
      <c r="K211" s="358"/>
    </row>
    <row r="212" ht="15" customHeight="1">
      <c r="B212" s="357"/>
      <c r="C212" s="325"/>
      <c r="D212" s="325"/>
      <c r="E212" s="325"/>
      <c r="F212" s="318" t="s">
        <v>877</v>
      </c>
      <c r="G212" s="303"/>
      <c r="H212" s="344" t="s">
        <v>1040</v>
      </c>
      <c r="I212" s="344"/>
      <c r="J212" s="344"/>
      <c r="K212" s="358"/>
    </row>
    <row r="213" ht="15" customHeight="1">
      <c r="B213" s="357"/>
      <c r="C213" s="325"/>
      <c r="D213" s="325"/>
      <c r="E213" s="325"/>
      <c r="F213" s="359"/>
      <c r="G213" s="303"/>
      <c r="H213" s="360"/>
      <c r="I213" s="360"/>
      <c r="J213" s="360"/>
      <c r="K213" s="358"/>
    </row>
    <row r="214" ht="15" customHeight="1">
      <c r="B214" s="357"/>
      <c r="C214" s="296" t="s">
        <v>1002</v>
      </c>
      <c r="D214" s="325"/>
      <c r="E214" s="325"/>
      <c r="F214" s="318">
        <v>1</v>
      </c>
      <c r="G214" s="303"/>
      <c r="H214" s="344" t="s">
        <v>1041</v>
      </c>
      <c r="I214" s="344"/>
      <c r="J214" s="344"/>
      <c r="K214" s="358"/>
    </row>
    <row r="215" ht="15" customHeight="1">
      <c r="B215" s="357"/>
      <c r="C215" s="325"/>
      <c r="D215" s="325"/>
      <c r="E215" s="325"/>
      <c r="F215" s="318">
        <v>2</v>
      </c>
      <c r="G215" s="303"/>
      <c r="H215" s="344" t="s">
        <v>1042</v>
      </c>
      <c r="I215" s="344"/>
      <c r="J215" s="344"/>
      <c r="K215" s="358"/>
    </row>
    <row r="216" ht="15" customHeight="1">
      <c r="B216" s="357"/>
      <c r="C216" s="325"/>
      <c r="D216" s="325"/>
      <c r="E216" s="325"/>
      <c r="F216" s="318">
        <v>3</v>
      </c>
      <c r="G216" s="303"/>
      <c r="H216" s="344" t="s">
        <v>1043</v>
      </c>
      <c r="I216" s="344"/>
      <c r="J216" s="344"/>
      <c r="K216" s="358"/>
    </row>
    <row r="217" ht="15" customHeight="1">
      <c r="B217" s="357"/>
      <c r="C217" s="325"/>
      <c r="D217" s="325"/>
      <c r="E217" s="325"/>
      <c r="F217" s="318">
        <v>4</v>
      </c>
      <c r="G217" s="303"/>
      <c r="H217" s="344" t="s">
        <v>1044</v>
      </c>
      <c r="I217" s="344"/>
      <c r="J217" s="344"/>
      <c r="K217" s="358"/>
    </row>
    <row r="218" ht="12.75" customHeight="1">
      <c r="B218" s="361"/>
      <c r="C218" s="362"/>
      <c r="D218" s="362"/>
      <c r="E218" s="362"/>
      <c r="F218" s="362"/>
      <c r="G218" s="362"/>
      <c r="H218" s="362"/>
      <c r="I218" s="362"/>
      <c r="J218" s="362"/>
      <c r="K218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2019-07-18T15:32:59Z</dcterms:created>
  <dcterms:modified xsi:type="dcterms:W3CDTF">2019-07-18T15:33:02Z</dcterms:modified>
</cp:coreProperties>
</file>