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Pol'!$A$1:$U$122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2" i="12" l="1"/>
  <c r="F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I20" i="1"/>
  <c r="G20" i="1"/>
  <c r="E20" i="1"/>
  <c r="I19" i="1"/>
  <c r="I18" i="1"/>
  <c r="I17" i="1"/>
  <c r="G17" i="1"/>
  <c r="E17" i="1"/>
  <c r="I16" i="1"/>
  <c r="I51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K103" i="12"/>
  <c r="H49" i="1" s="1"/>
  <c r="G19" i="1" s="1"/>
  <c r="AD112" i="12"/>
  <c r="G39" i="1" s="1"/>
  <c r="G40" i="1" s="1"/>
  <c r="G25" i="1" s="1"/>
  <c r="G26" i="1" s="1"/>
  <c r="F40" i="1"/>
  <c r="G23" i="1" s="1"/>
  <c r="G24" i="1" s="1"/>
  <c r="U83" i="12"/>
  <c r="O83" i="12"/>
  <c r="K50" i="12"/>
  <c r="H48" i="1" s="1"/>
  <c r="M12" i="12"/>
  <c r="I8" i="12"/>
  <c r="G47" i="1" s="1"/>
  <c r="I103" i="12"/>
  <c r="G49" i="1" s="1"/>
  <c r="E19" i="1" s="1"/>
  <c r="I50" i="12"/>
  <c r="G48" i="1" s="1"/>
  <c r="I83" i="12"/>
  <c r="G50" i="1" s="1"/>
  <c r="E16" i="1" s="1"/>
  <c r="U8" i="12"/>
  <c r="U50" i="12"/>
  <c r="Q8" i="12"/>
  <c r="K83" i="12"/>
  <c r="H50" i="1" s="1"/>
  <c r="G16" i="1" s="1"/>
  <c r="U103" i="12"/>
  <c r="M103" i="12"/>
  <c r="Q103" i="12"/>
  <c r="O50" i="12"/>
  <c r="G103" i="12"/>
  <c r="O103" i="12"/>
  <c r="Q83" i="12"/>
  <c r="Q50" i="12"/>
  <c r="O8" i="12"/>
  <c r="K8" i="12"/>
  <c r="H47" i="1" s="1"/>
  <c r="M83" i="12"/>
  <c r="M50" i="12"/>
  <c r="G50" i="12"/>
  <c r="G83" i="12"/>
  <c r="M20" i="12"/>
  <c r="I21" i="1"/>
  <c r="G112" i="12" l="1"/>
  <c r="G29" i="1"/>
  <c r="H39" i="1"/>
  <c r="H40" i="1" s="1"/>
  <c r="M8" i="12"/>
  <c r="G51" i="1"/>
  <c r="E18" i="1"/>
  <c r="E21" i="1" s="1"/>
  <c r="G18" i="1"/>
  <c r="G21" i="1" s="1"/>
  <c r="H51" i="1"/>
  <c r="G28" i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<sst xmlns="http://schemas.openxmlformats.org/spreadsheetml/2006/main" count="515" uniqueCount="287">
  <si>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</si>
  <si>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</si>
  <si>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</si>
  <si>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</si>
  <si>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</si>
  <si>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</si>
  <si>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</si>
  <si>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</si>
  <si>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</si>
  <si>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</si>
  <si>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</si>
  <si>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</si>
  <si>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</si>
  <si>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</si>
  <si>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</si>
  <si>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</si>
  <si>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</si>
  <si>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</si>
  <si>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</si>
  <si>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</si>
  <si>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</si>
  <si>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</si>
  <si>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</si>
  <si>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</si>
  <si>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</si>
  <si>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</si>
  <si>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</si>
  <si>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</si>
  <si>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</si>
  <si>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</si>
  <si>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</si>
  <si>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</si>
  <si>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</si>
  <si>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</si>
  <si>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</si>
  <si>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</si>
  <si>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</si>
  <si>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</si>
  <si>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</si>
  <si>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</si>
  <si>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</si>
  <si>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</si>
  <si>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</si>
  <si>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</si>
  <si>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</si>
  <si>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Ing.Tomáš Srba</t>
  </si>
  <si>
    <t>18-13 Rekonstrukce a doplnění veřejného osvětlení části ulice Jaselská v Přelouč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</si>
  <si>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</si>
  <si>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</si>
  <si>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</si>
  <si>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</si>
  <si>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</si>
  <si>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</si>
  <si>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</si>
  <si>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</si>
  <si>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</si>
  <si>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</si>
  <si>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</si>
  <si>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</si>
  <si>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</si>
  <si>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</si>
  <si>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</si>
  <si>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</si>
  <si>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</si>
  <si>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</si>
  <si>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</si>
  <si>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</si>
  <si>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</si>
  <si>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</si>
  <si>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</si>
  <si>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</si>
  <si>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</si>
  <si>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</si>
  <si>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</si>
  <si>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</si>
  <si>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</si>
  <si>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</si>
  <si>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</si>
  <si>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</si>
  <si>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</si>
  <si>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</si>
  <si>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</si>
  <si>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</si>
  <si>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</si>
  <si>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</si>
  <si>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</si>
  <si>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210202011R00</t>
  </si>
  <si>
    <t>Svítidlo venkovní LED, umístění na stožár</t>
  </si>
  <si>
    <t>kus</t>
  </si>
  <si>
    <t>POL1_0</t>
  </si>
  <si>
    <t>0000000.01</t>
  </si>
  <si>
    <t>Svítidlo LED, DN11, 7500/58-62W, 230V, IP66, 3000K, GPRS, SIM, fotobuňka</t>
  </si>
  <si>
    <t>ks</t>
  </si>
  <si>
    <t>POL3_0</t>
  </si>
  <si>
    <t>VV</t>
  </si>
  <si>
    <t xml:space="preserve">Dle pol. 210 20-2011.R00: : </t>
  </si>
  <si>
    <t/>
  </si>
  <si>
    <t>0000000.02</t>
  </si>
  <si>
    <t>Svítidlo LED, DW52, 12000/77-82W, 230V, IP66, 4000K, GPRS, SIM, fotobuňka</t>
  </si>
  <si>
    <t>210204011RS2</t>
  </si>
  <si>
    <t>Stožár osvětlovací ocelový délky do 12 m, včetně nákladů na autojeřáb</t>
  </si>
  <si>
    <t>0000000.03</t>
  </si>
  <si>
    <t>Stožár žárově zinkovaný vel. 159/108/89, závěsná výška H=8m, vetknutí E=1,5m</t>
  </si>
  <si>
    <t xml:space="preserve">Dle pol. 210 20-4011.RS2: : </t>
  </si>
  <si>
    <t>0000000.04</t>
  </si>
  <si>
    <t>Stožár žárově zinkovaný vel. 159/108/89, závěsná výška H=6,2m, vetknutí E=1,5m</t>
  </si>
  <si>
    <t>0000000.05</t>
  </si>
  <si>
    <t>Stožárová redukce SR89-60</t>
  </si>
  <si>
    <t>220261111R00</t>
  </si>
  <si>
    <t>Výložník jednoduchý</t>
  </si>
  <si>
    <t>0000000.06</t>
  </si>
  <si>
    <t>Výložník obloukový, vyložení 1,5m, na prům. 89, d=60mm, úhel stoupání do 5°, výška 1,8m</t>
  </si>
  <si>
    <t xml:space="preserve">Dle pol. 220 26-1111.R00: : </t>
  </si>
  <si>
    <t>210204202R00</t>
  </si>
  <si>
    <t xml:space="preserve">Elektrovýzbroj stožáru </t>
  </si>
  <si>
    <t>0000000.07</t>
  </si>
  <si>
    <t>Stožárová svorkovnice na DIN, + 2x poj. 6A - průchozí, univ.</t>
  </si>
  <si>
    <t xml:space="preserve">Dle pol. 210 20-4202.R00: : </t>
  </si>
  <si>
    <t>0000000.08</t>
  </si>
  <si>
    <t>Stožárová svorkovnice na DIN, + 2x poj. 6A - odbočná, univ.</t>
  </si>
  <si>
    <t>210810005RT1</t>
  </si>
  <si>
    <t>Kabel CYKY-J  3 x 1,5 mm2 , včetně dodávky kabelu</t>
  </si>
  <si>
    <t>m</t>
  </si>
  <si>
    <t xml:space="preserve">elektroinstalace svorkovnice - svítidlo: : </t>
  </si>
  <si>
    <t>210810014RT1</t>
  </si>
  <si>
    <t>Kabel CYKY-J 4 x 16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</si>
  <si>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</si>
  <si>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</si>
  <si>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</si>
  <si>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</si>
  <si>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</si>
  <si>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</si>
  <si>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</si>
  <si>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</si>
  <si>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0000000.10</t>
  </si>
  <si>
    <t>Zinkový sprej</t>
  </si>
  <si>
    <t>0000000.11</t>
  </si>
  <si>
    <t>Ochranná manžeta stožáru pr. 159</t>
  </si>
  <si>
    <t>0000000.12</t>
  </si>
  <si>
    <t>Stožárové pouzdro plast 250/1100, včetně dodávky pouzdra</t>
  </si>
  <si>
    <t>56288051.A</t>
  </si>
  <si>
    <t>Štítek označovací na stožár, vč. osazení</t>
  </si>
  <si>
    <t>212100108R00</t>
  </si>
  <si>
    <t xml:space="preserve">Opatření vodiče smršťovací bužírkou 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</si>
  <si>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</si>
  <si>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</si>
  <si>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</si>
  <si>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</si>
  <si>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</si>
  <si>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</si>
  <si>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</si>
  <si>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</si>
  <si>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210010134R00</t>
  </si>
  <si>
    <t>Trubka ochranná z PE, uložená pevně, DN do 47 mm, včetně dodávky trubky vel. 50</t>
  </si>
  <si>
    <t>0000000.13</t>
  </si>
  <si>
    <t>Demontáž stávajících stožárů VO výšky do 12m, stožáry paticové s výložníky do 2m</t>
  </si>
  <si>
    <t xml:space="preserve">Demont. prvky budou uloženy v areálu správce VO.: : </t>
  </si>
  <si>
    <t>0000000.14</t>
  </si>
  <si>
    <t>Demontáž stávajícího stožáru výšky do 10m</t>
  </si>
  <si>
    <t>0000000.15</t>
  </si>
  <si>
    <t>Demontáž a opětovná montáž dopravních značek</t>
  </si>
  <si>
    <t>0000000.16</t>
  </si>
  <si>
    <t>Demontáž a opětovná montáž nadzemního kabelu , kabel vedený na stáv. stožárech VO</t>
  </si>
  <si>
    <t>460200133R00</t>
  </si>
  <si>
    <t>Výkop kabelové rýhy 35/50 cm  hor.3</t>
  </si>
  <si>
    <t>460570133R00</t>
  </si>
  <si>
    <t>Zához rýhy 35/50 cm, hornina třídy 3, se zhutněním</t>
  </si>
  <si>
    <t>460200143R00</t>
  </si>
  <si>
    <t>Výkop kabelové rýhy 35/60 cm  hor.3</t>
  </si>
  <si>
    <t>460570143R00</t>
  </si>
  <si>
    <t>Zához rýhy 35/60 cm, hornina třídy 3, se zhutněním</t>
  </si>
  <si>
    <t>460200173R00</t>
  </si>
  <si>
    <t>Výkop kabelové rýhy 35/90 cm  hor.3</t>
  </si>
  <si>
    <t>460560173RT1</t>
  </si>
  <si>
    <t>Zához rýhy 35/90 cm, hornina třídy 3, r</t>
  </si>
  <si>
    <t>460200303RT1</t>
  </si>
  <si>
    <t>Výkop kabelové rýhy 50/120 cm hor.3</t>
  </si>
  <si>
    <t>460560303R00</t>
  </si>
  <si>
    <t>Zához rýhy 50/120 cm, hornina třídy 3, se zhutněním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</si>
  <si>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</si>
  <si>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</si>
  <si>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</si>
  <si>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</si>
  <si>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</si>
  <si>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</si>
  <si>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</si>
  <si>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m3</t>
  </si>
  <si>
    <t>460120002RT1</t>
  </si>
  <si>
    <t>Zához jámy, hornina třídy 3 - 4, upěchování a úprava povrchu</t>
  </si>
  <si>
    <t>460490012R00</t>
  </si>
  <si>
    <t>Fólie výstražná z PVC, šířka 33 cm</t>
  </si>
  <si>
    <t>58511110</t>
  </si>
  <si>
    <t>Beton B13,5</t>
  </si>
  <si>
    <t>119000002RA0</t>
  </si>
  <si>
    <t>Dočasné zajištění kabelů ve výkopu</t>
  </si>
  <si>
    <t>POL2_0</t>
  </si>
  <si>
    <t>460030011RT1</t>
  </si>
  <si>
    <t>Sejmutí drnu, z ploch silně zatravněných</t>
  </si>
  <si>
    <t>m2</t>
  </si>
  <si>
    <t>460620001R00</t>
  </si>
  <si>
    <t>Položení drnu</t>
  </si>
  <si>
    <t>230191017R00</t>
  </si>
  <si>
    <t xml:space="preserve">Uložení chráničky ve výkopu </t>
  </si>
  <si>
    <t>34571147.35</t>
  </si>
  <si>
    <t>Chránička korugovaná ohebná, vel. 110</t>
  </si>
  <si>
    <t>Chránička korugovaná ohebná, vel. 70</t>
  </si>
  <si>
    <t>460600001RT8</t>
  </si>
  <si>
    <t>Naložení a odvoz zeminy, odvoz na vzdálenost 10000 m</t>
  </si>
  <si>
    <t>460010024RT3</t>
  </si>
  <si>
    <t>Vytýčení kabelové trasy v zastavěném prostoru, délka trasy do 1000 m</t>
  </si>
  <si>
    <t>km</t>
  </si>
  <si>
    <t>460650015R00</t>
  </si>
  <si>
    <t>Podkladová vrstva ze štěrkopísku</t>
  </si>
  <si>
    <t>460300201R00</t>
  </si>
  <si>
    <t>Protlačení otvoru strojně  do D150 mm</t>
  </si>
  <si>
    <t>28611890R</t>
  </si>
  <si>
    <t>Trubka PE vel. 110</t>
  </si>
  <si>
    <t>460050612R00</t>
  </si>
  <si>
    <t>Jáma pro protlačení, hornina třídy 3 - 4</t>
  </si>
  <si>
    <t>0000000.17</t>
  </si>
  <si>
    <t>Odstranění křovin/dřevin</t>
  </si>
  <si>
    <t>460080101R00</t>
  </si>
  <si>
    <t>Rozbourání betonového základu</t>
  </si>
  <si>
    <t>599000010RAA</t>
  </si>
  <si>
    <t>Rozebrání a oprava asfaltové komunikace, řezání, výměna podkladu tl. 30 cm, asfaltobet.7 cm</t>
  </si>
  <si>
    <t>460030091R00</t>
  </si>
  <si>
    <t>Vytrhání obrubníků, lože písek, ležatých</t>
  </si>
  <si>
    <t>460030031R00</t>
  </si>
  <si>
    <t>Vytrhání kostek velkých,lože písek, nezalité spáry</t>
  </si>
  <si>
    <t>460030061RZ1</t>
  </si>
  <si>
    <t>Kladení kostek do lože z písku, ze stávajících kostek</t>
  </si>
  <si>
    <t>101R00</t>
  </si>
  <si>
    <t>Nákladní auto 5t</t>
  </si>
  <si>
    <t>hod</t>
  </si>
  <si>
    <t>102R00</t>
  </si>
  <si>
    <t>Pomocné práce</t>
  </si>
  <si>
    <t>103R00</t>
  </si>
  <si>
    <t>Rozměření světelných bodů</t>
  </si>
  <si>
    <t>104R00</t>
  </si>
  <si>
    <t>Vypnutí a opětovné zapnutí vedení</t>
  </si>
  <si>
    <t>105R00</t>
  </si>
  <si>
    <t>Úprava stávajícího rozvodu veřejného osvětlení</t>
  </si>
  <si>
    <t>106R00</t>
  </si>
  <si>
    <t>Dozory provozovatele veřejného osvětlení</t>
  </si>
  <si>
    <t>107R00</t>
  </si>
  <si>
    <t>Úklid stavby</t>
  </si>
  <si>
    <t>108R00</t>
  </si>
  <si>
    <t>Součinnost s provozovatelem veřejného osvětlení</t>
  </si>
  <si>
    <t>109R00</t>
  </si>
  <si>
    <t>Ekologická likvidace odpadu</t>
  </si>
  <si>
    <t>110R00</t>
  </si>
  <si>
    <t>Zjištění stávajícího stavu</t>
  </si>
  <si>
    <t>111R00</t>
  </si>
  <si>
    <t>Dopravně bezpečnostní řešení</t>
  </si>
  <si>
    <t>soubor</t>
  </si>
  <si>
    <t xml:space="preserve">Zajištění dopor. značení a povolení dopravních omezení: : </t>
  </si>
  <si>
    <t xml:space="preserve">včetně vyjádření: : </t>
  </si>
  <si>
    <t>112R00</t>
  </si>
  <si>
    <t>Inženýrská činnost</t>
  </si>
  <si>
    <t xml:space="preserve">Zajištění povolení (překopů/protlaků, záborů a pod.): : </t>
  </si>
  <si>
    <t>113R00</t>
  </si>
  <si>
    <t>Montážní pološina MP10do 10m výšky, vč přesunu</t>
  </si>
  <si>
    <t>114R00</t>
  </si>
  <si>
    <t>Koordinace s provozovateli dotčených sítí</t>
  </si>
  <si>
    <t>115R00</t>
  </si>
  <si>
    <t>Geodetické zaměření skutečné trasy</t>
  </si>
  <si>
    <t>116R00</t>
  </si>
  <si>
    <t>Dokumentace skutečného provedení stavby, 4x tištěná a 1x na CD</t>
  </si>
  <si>
    <t>VRN1</t>
  </si>
  <si>
    <t xml:space="preserve"> </t>
  </si>
  <si>
    <t>POL99_0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</si>
  <si>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</si>
  <si>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</si>
  <si>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</si>
  <si>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</si>
  <si>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</si>
  <si>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</si>
  <si>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</si>
  <si>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</si>
  <si>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</si>
  <si>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 xml:space="preserve">Přirážka za prořez kabelů </t>
  </si>
  <si>
    <t>VRN7</t>
  </si>
  <si>
    <t>Revize</t>
  </si>
  <si>
    <t>SUM</t>
  </si>
  <si>
    <t>POPUZIV</t>
  </si>
  <si>
    <t>END</t>
  </si>
  <si>
    <t>Položka vypuštěna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</si>
</sst>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Fill="1" applyBorder="1"/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vertical="center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0" fontId="16" fillId="0" borderId="33" xfId="0" applyFont="1" applyFill="1" applyBorder="1" applyAlignment="1">
      <alignment vertical="top" shrinkToFit="1"/>
    </xf>
    <xf numFmtId="0" fontId="16" fillId="0" borderId="26" xfId="0" applyFont="1" applyFill="1" applyBorder="1" applyAlignment="1">
      <alignment vertical="top" shrinkToFit="1"/>
    </xf>
    <xf numFmtId="0" fontId="16" fillId="0" borderId="0" xfId="0" applyFont="1" applyFill="1"/>
    <xf numFmtId="4" fontId="16" fillId="0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38</v>
      </c>
    </row>
    <row r="2" spans="1:7" ht="57.75" customHeight="1" x14ac:dyDescent="0.2">
      <c r="A2" s="214" t="s">
        <v>39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36" zoomScaleNormal="100" zoomScaleSheetLayoutView="75" workbookViewId="0">
      <selection activeCell="C11" sqref="C11:I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36</v>
      </c>
      <c r="B1" s="241" t="s">
        <v>42</v>
      </c>
      <c r="C1" s="242"/>
      <c r="D1" s="242"/>
      <c r="E1" s="242"/>
      <c r="F1" s="242"/>
      <c r="G1" s="242"/>
      <c r="H1" s="242"/>
      <c r="I1" s="242"/>
      <c r="J1" s="243"/>
    </row>
    <row r="2" spans="1:15" ht="23.25" customHeight="1" x14ac:dyDescent="0.2">
      <c r="A2" s="4"/>
      <c r="B2" s="80" t="s">
        <v>40</v>
      </c>
      <c r="C2" s="81"/>
      <c r="D2" s="82"/>
      <c r="E2" s="82" t="s">
        <v>46</v>
      </c>
      <c r="F2" s="83"/>
      <c r="G2" s="84"/>
      <c r="H2" s="83"/>
      <c r="I2" s="84"/>
      <c r="J2" s="85"/>
      <c r="O2" s="2"/>
    </row>
    <row r="3" spans="1:15" ht="23.25" hidden="1" customHeight="1" x14ac:dyDescent="0.2">
      <c r="A3" s="4"/>
      <c r="B3" s="86" t="s">
        <v>43</v>
      </c>
      <c r="C3" s="81"/>
      <c r="D3" s="87"/>
      <c r="E3" s="87"/>
      <c r="F3" s="88"/>
      <c r="G3" s="88"/>
      <c r="H3" s="81"/>
      <c r="I3" s="89"/>
      <c r="J3" s="90"/>
    </row>
    <row r="4" spans="1:15" ht="23.25" hidden="1" customHeight="1" x14ac:dyDescent="0.2">
      <c r="A4" s="4"/>
      <c r="B4" s="91" t="s">
        <v>44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">
      <c r="A5" s="4"/>
      <c r="B5" s="46" t="s">
        <v>21</v>
      </c>
      <c r="C5" s="5"/>
      <c r="D5" s="97"/>
      <c r="E5" s="26"/>
      <c r="F5" s="26"/>
      <c r="G5" s="26"/>
      <c r="H5" s="28" t="s">
        <v>33</v>
      </c>
      <c r="I5" s="97"/>
      <c r="J5" s="11"/>
    </row>
    <row r="6" spans="1:15" ht="15.75" customHeight="1" x14ac:dyDescent="0.2">
      <c r="A6" s="4"/>
      <c r="B6" s="40"/>
      <c r="C6" s="26"/>
      <c r="D6" s="97"/>
      <c r="E6" s="26"/>
      <c r="F6" s="26"/>
      <c r="G6" s="26"/>
      <c r="H6" s="28" t="s">
        <v>34</v>
      </c>
      <c r="I6" s="97"/>
      <c r="J6" s="11"/>
    </row>
    <row r="7" spans="1:15" ht="15.75" customHeight="1" x14ac:dyDescent="0.2">
      <c r="A7" s="4"/>
      <c r="B7" s="41"/>
      <c r="C7" s="98"/>
      <c r="D7" s="79"/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19</v>
      </c>
      <c r="C8" s="5"/>
      <c r="D8" s="34"/>
      <c r="E8" s="5"/>
      <c r="F8" s="5"/>
      <c r="G8" s="44"/>
      <c r="H8" s="28" t="s">
        <v>33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34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18</v>
      </c>
      <c r="C11" s="200"/>
      <c r="D11" s="248"/>
      <c r="E11" s="248"/>
      <c r="F11" s="248"/>
      <c r="G11" s="248"/>
      <c r="H11" s="201" t="s">
        <v>33</v>
      </c>
      <c r="I11" s="202"/>
      <c r="J11" s="11"/>
    </row>
    <row r="12" spans="1:15" ht="15.75" customHeight="1" x14ac:dyDescent="0.2">
      <c r="A12" s="4"/>
      <c r="B12" s="40"/>
      <c r="C12" s="203"/>
      <c r="D12" s="251"/>
      <c r="E12" s="251"/>
      <c r="F12" s="251"/>
      <c r="G12" s="251"/>
      <c r="H12" s="201" t="s">
        <v>34</v>
      </c>
      <c r="I12" s="202"/>
      <c r="J12" s="11"/>
    </row>
    <row r="13" spans="1:15" ht="15.75" customHeight="1" x14ac:dyDescent="0.2">
      <c r="A13" s="4"/>
      <c r="B13" s="41"/>
      <c r="C13" s="204"/>
      <c r="D13" s="252"/>
      <c r="E13" s="252"/>
      <c r="F13" s="252"/>
      <c r="G13" s="252"/>
      <c r="H13" s="205"/>
      <c r="I13" s="206"/>
      <c r="J13" s="50"/>
    </row>
    <row r="14" spans="1:15" ht="24" hidden="1" customHeight="1" x14ac:dyDescent="0.2">
      <c r="A14" s="4"/>
      <c r="B14" s="65" t="s">
        <v>20</v>
      </c>
      <c r="C14" s="66"/>
      <c r="D14" s="67" t="s">
        <v>45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31</v>
      </c>
      <c r="C15" s="71"/>
      <c r="D15" s="52"/>
      <c r="E15" s="247" t="s">
        <v>29</v>
      </c>
      <c r="F15" s="247"/>
      <c r="G15" s="249" t="s">
        <v>30</v>
      </c>
      <c r="H15" s="249"/>
      <c r="I15" s="249" t="s">
        <v>28</v>
      </c>
      <c r="J15" s="250"/>
    </row>
    <row r="16" spans="1:15" ht="23.25" customHeight="1" x14ac:dyDescent="0.2">
      <c r="A16" s="145" t="s">
        <v>23</v>
      </c>
      <c r="B16" s="146" t="s">
        <v>23</v>
      </c>
      <c r="C16" s="57"/>
      <c r="D16" s="58"/>
      <c r="E16" s="231">
        <f>SUMIF(F47:F50,A16,G47:G50)+SUMIF(F47:F50,"PSU",G47:G50)</f>
        <v>0</v>
      </c>
      <c r="F16" s="232"/>
      <c r="G16" s="231">
        <f>SUMIF(F47:F50,A16,H47:H50)+SUMIF(F47:F50,"PSU",H47:H50)</f>
        <v>0</v>
      </c>
      <c r="H16" s="232"/>
      <c r="I16" s="231">
        <f>SUMIF(F47:F50,A16,I47:I50)+SUMIF(F47:F50,"PSU",I47:I50)</f>
        <v>0</v>
      </c>
      <c r="J16" s="233"/>
    </row>
    <row r="17" spans="1:10" ht="23.25" customHeight="1" x14ac:dyDescent="0.2">
      <c r="A17" s="145" t="s">
        <v>24</v>
      </c>
      <c r="B17" s="146" t="s">
        <v>24</v>
      </c>
      <c r="C17" s="57"/>
      <c r="D17" s="58"/>
      <c r="E17" s="231">
        <f>SUMIF(F47:F50,A17,G47:G50)</f>
        <v>0</v>
      </c>
      <c r="F17" s="232"/>
      <c r="G17" s="231">
        <f>SUMIF(F47:F50,A17,H47:H50)</f>
        <v>0</v>
      </c>
      <c r="H17" s="232"/>
      <c r="I17" s="231">
        <f>SUMIF(F47:F50,A17,I47:I50)</f>
        <v>0</v>
      </c>
      <c r="J17" s="233"/>
    </row>
    <row r="18" spans="1:10" ht="23.25" customHeight="1" x14ac:dyDescent="0.2">
      <c r="A18" s="145" t="s">
        <v>25</v>
      </c>
      <c r="B18" s="146" t="s">
        <v>25</v>
      </c>
      <c r="C18" s="57"/>
      <c r="D18" s="58"/>
      <c r="E18" s="231">
        <f>SUMIF(F47:F50,A18,G47:G50)</f>
        <v>0</v>
      </c>
      <c r="F18" s="232"/>
      <c r="G18" s="231">
        <f>SUMIF(F47:F50,A18,H47:H50)</f>
        <v>0</v>
      </c>
      <c r="H18" s="232"/>
      <c r="I18" s="231">
        <f>SUMIF(F47:F50,A18,I47:I50)</f>
        <v>0</v>
      </c>
      <c r="J18" s="233"/>
    </row>
    <row r="19" spans="1:10" ht="23.25" customHeight="1" x14ac:dyDescent="0.2">
      <c r="A19" s="145" t="s">
        <v>55</v>
      </c>
      <c r="B19" s="146" t="s">
        <v>26</v>
      </c>
      <c r="C19" s="57"/>
      <c r="D19" s="58"/>
      <c r="E19" s="231">
        <f>SUMIF(F47:F50,A19,G47:G50)</f>
        <v>0</v>
      </c>
      <c r="F19" s="232"/>
      <c r="G19" s="231">
        <f>SUMIF(F47:F50,A19,H47:H50)</f>
        <v>0</v>
      </c>
      <c r="H19" s="232"/>
      <c r="I19" s="231">
        <f>SUMIF(F47:F50,A19,I47:I50)</f>
        <v>0</v>
      </c>
      <c r="J19" s="233"/>
    </row>
    <row r="20" spans="1:10" ht="23.25" customHeight="1" x14ac:dyDescent="0.2">
      <c r="A20" s="145" t="s">
        <v>58</v>
      </c>
      <c r="B20" s="146" t="s">
        <v>27</v>
      </c>
      <c r="C20" s="57"/>
      <c r="D20" s="58"/>
      <c r="E20" s="231">
        <f>SUMIF(F47:F50,A20,G47:G50)</f>
        <v>0</v>
      </c>
      <c r="F20" s="232"/>
      <c r="G20" s="231">
        <f>SUMIF(F47:F50,A20,H47:H50)</f>
        <v>0</v>
      </c>
      <c r="H20" s="232"/>
      <c r="I20" s="231">
        <f>SUMIF(F47:F50,A20,I47:I50)</f>
        <v>0</v>
      </c>
      <c r="J20" s="233"/>
    </row>
    <row r="21" spans="1:10" ht="23.25" customHeight="1" x14ac:dyDescent="0.2">
      <c r="A21" s="4"/>
      <c r="B21" s="73" t="s">
        <v>28</v>
      </c>
      <c r="C21" s="74"/>
      <c r="D21" s="75"/>
      <c r="E21" s="239">
        <f>SUM(E16:F20)</f>
        <v>0</v>
      </c>
      <c r="F21" s="254"/>
      <c r="G21" s="239">
        <f>SUM(G16:H20)</f>
        <v>0</v>
      </c>
      <c r="H21" s="254"/>
      <c r="I21" s="239">
        <f>SUM(I16:J20)</f>
        <v>0</v>
      </c>
      <c r="J21" s="240"/>
    </row>
    <row r="22" spans="1:10" ht="33" customHeight="1" x14ac:dyDescent="0.2">
      <c r="A22" s="4"/>
      <c r="B22" s="64" t="s">
        <v>32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11</v>
      </c>
      <c r="C23" s="57"/>
      <c r="D23" s="58"/>
      <c r="E23" s="59">
        <v>15</v>
      </c>
      <c r="F23" s="60" t="s">
        <v>0</v>
      </c>
      <c r="G23" s="237">
        <f>ZakladDPHSniVypocet</f>
        <v>0</v>
      </c>
      <c r="H23" s="238"/>
      <c r="I23" s="238"/>
      <c r="J23" s="61" t="str">
        <f t="shared" ref="J23:J28" si="0">Mena</f>
        <v>CZK</v>
      </c>
    </row>
    <row r="24" spans="1:10" ht="23.25" customHeight="1" x14ac:dyDescent="0.2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35">
        <f>ZakladDPHSni*SazbaDPH1/100</f>
        <v>0</v>
      </c>
      <c r="H24" s="236"/>
      <c r="I24" s="236"/>
      <c r="J24" s="61" t="str">
        <f t="shared" si="0"/>
        <v>CZK</v>
      </c>
    </row>
    <row r="25" spans="1:10" ht="23.25" customHeight="1" x14ac:dyDescent="0.2">
      <c r="A25" s="4"/>
      <c r="B25" s="56" t="s">
        <v>13</v>
      </c>
      <c r="C25" s="57"/>
      <c r="D25" s="58"/>
      <c r="E25" s="59">
        <v>21</v>
      </c>
      <c r="F25" s="60" t="s">
        <v>0</v>
      </c>
      <c r="G25" s="237">
        <f>ZakladDPHZaklVypocet</f>
        <v>0</v>
      </c>
      <c r="H25" s="238"/>
      <c r="I25" s="238"/>
      <c r="J25" s="61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44">
        <f>ZakladDPHZakl*SazbaDPH2/100</f>
        <v>0</v>
      </c>
      <c r="H26" s="245"/>
      <c r="I26" s="245"/>
      <c r="J26" s="55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246">
        <f>0</f>
        <v>0</v>
      </c>
      <c r="H27" s="246"/>
      <c r="I27" s="246"/>
      <c r="J27" s="62" t="str">
        <f t="shared" si="0"/>
        <v>CZK</v>
      </c>
    </row>
    <row r="28" spans="1:10" ht="27.75" hidden="1" customHeight="1" thickBot="1" x14ac:dyDescent="0.25">
      <c r="A28" s="4"/>
      <c r="B28" s="117" t="s">
        <v>22</v>
      </c>
      <c r="C28" s="118"/>
      <c r="D28" s="118"/>
      <c r="E28" s="119"/>
      <c r="F28" s="120"/>
      <c r="G28" s="255">
        <f>ZakladDPHSniVypocet+ZakladDPHZaklVypocet</f>
        <v>0</v>
      </c>
      <c r="H28" s="255"/>
      <c r="I28" s="255"/>
      <c r="J28" s="121" t="str">
        <f t="shared" si="0"/>
        <v>CZK</v>
      </c>
    </row>
    <row r="29" spans="1:10" ht="27.75" customHeight="1" thickBot="1" x14ac:dyDescent="0.25">
      <c r="A29" s="4"/>
      <c r="B29" s="117" t="s">
        <v>35</v>
      </c>
      <c r="C29" s="122"/>
      <c r="D29" s="122"/>
      <c r="E29" s="122"/>
      <c r="F29" s="122"/>
      <c r="G29" s="253">
        <f>ZakladDPHSni+DPHSni+ZakladDPHZakl+DPHZakl+Zaokrouhleni</f>
        <v>0</v>
      </c>
      <c r="H29" s="253"/>
      <c r="I29" s="253"/>
      <c r="J29" s="123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43585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10" ht="25.5" hidden="1" customHeight="1" x14ac:dyDescent="0.2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1" t="s">
        <v>1</v>
      </c>
      <c r="J38" s="106" t="s">
        <v>0</v>
      </c>
    </row>
    <row r="39" spans="1:10" ht="25.5" hidden="1" customHeight="1" x14ac:dyDescent="0.2">
      <c r="A39" s="101">
        <v>1</v>
      </c>
      <c r="B39" s="107"/>
      <c r="C39" s="222"/>
      <c r="D39" s="223"/>
      <c r="E39" s="223"/>
      <c r="F39" s="112">
        <f>' Pol'!AC112</f>
        <v>0</v>
      </c>
      <c r="G39" s="113">
        <f>' Pol'!AD112</f>
        <v>0</v>
      </c>
      <c r="H39" s="114">
        <f>(F39*SazbaDPH1/100)+(G39*SazbaDPH2/100)</f>
        <v>0</v>
      </c>
      <c r="I39" s="114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101"/>
      <c r="B40" s="224" t="s">
        <v>47</v>
      </c>
      <c r="C40" s="225"/>
      <c r="D40" s="225"/>
      <c r="E40" s="226"/>
      <c r="F40" s="115">
        <f>SUMIF(A39:A39,"=1",F39:F39)</f>
        <v>0</v>
      </c>
      <c r="G40" s="116">
        <f>SUMIF(A39:A39,"=1",G39:G39)</f>
        <v>0</v>
      </c>
      <c r="H40" s="116">
        <f>SUMIF(A39:A39,"=1",H39:H39)</f>
        <v>0</v>
      </c>
      <c r="I40" s="116">
        <f>SUMIF(A39:A39,"=1",I39:I39)</f>
        <v>0</v>
      </c>
      <c r="J40" s="102">
        <f>SUMIF(A39:A39,"=1",J39:J39)</f>
        <v>0</v>
      </c>
    </row>
    <row r="44" spans="1:10" ht="15.75" x14ac:dyDescent="0.25">
      <c r="B44" s="124" t="s">
        <v>49</v>
      </c>
    </row>
    <row r="46" spans="1:10" ht="25.5" customHeight="1" x14ac:dyDescent="0.2">
      <c r="A46" s="125"/>
      <c r="B46" s="129" t="s">
        <v>16</v>
      </c>
      <c r="C46" s="129" t="s">
        <v>5</v>
      </c>
      <c r="D46" s="130"/>
      <c r="E46" s="130"/>
      <c r="F46" s="133" t="s">
        <v>50</v>
      </c>
      <c r="G46" s="133" t="s">
        <v>29</v>
      </c>
      <c r="H46" s="133" t="s">
        <v>30</v>
      </c>
      <c r="I46" s="227" t="s">
        <v>28</v>
      </c>
      <c r="J46" s="227"/>
    </row>
    <row r="47" spans="1:10" ht="25.5" customHeight="1" x14ac:dyDescent="0.2">
      <c r="A47" s="126"/>
      <c r="B47" s="134" t="s">
        <v>51</v>
      </c>
      <c r="C47" s="229" t="s">
        <v>52</v>
      </c>
      <c r="D47" s="230"/>
      <c r="E47" s="230"/>
      <c r="F47" s="136" t="s">
        <v>25</v>
      </c>
      <c r="G47" s="137">
        <f>' Pol'!I8</f>
        <v>0</v>
      </c>
      <c r="H47" s="137">
        <f>' Pol'!K8</f>
        <v>0</v>
      </c>
      <c r="I47" s="228"/>
      <c r="J47" s="228"/>
    </row>
    <row r="48" spans="1:10" ht="25.5" customHeight="1" x14ac:dyDescent="0.2">
      <c r="A48" s="126"/>
      <c r="B48" s="128" t="s">
        <v>53</v>
      </c>
      <c r="C48" s="216" t="s">
        <v>54</v>
      </c>
      <c r="D48" s="217"/>
      <c r="E48" s="217"/>
      <c r="F48" s="138" t="s">
        <v>25</v>
      </c>
      <c r="G48" s="139">
        <f>' Pol'!I50</f>
        <v>0</v>
      </c>
      <c r="H48" s="139">
        <f>' Pol'!K50</f>
        <v>0</v>
      </c>
      <c r="I48" s="215"/>
      <c r="J48" s="215"/>
    </row>
    <row r="49" spans="1:10" ht="25.5" customHeight="1" x14ac:dyDescent="0.2">
      <c r="A49" s="126"/>
      <c r="B49" s="128" t="s">
        <v>55</v>
      </c>
      <c r="C49" s="216" t="s">
        <v>26</v>
      </c>
      <c r="D49" s="217"/>
      <c r="E49" s="217"/>
      <c r="F49" s="138" t="s">
        <v>55</v>
      </c>
      <c r="G49" s="139">
        <f>' Pol'!I103</f>
        <v>0</v>
      </c>
      <c r="H49" s="139">
        <f>' Pol'!K103</f>
        <v>0</v>
      </c>
      <c r="I49" s="215"/>
      <c r="J49" s="215"/>
    </row>
    <row r="50" spans="1:10" ht="25.5" customHeight="1" x14ac:dyDescent="0.2">
      <c r="A50" s="126"/>
      <c r="B50" s="135" t="s">
        <v>56</v>
      </c>
      <c r="C50" s="219" t="s">
        <v>57</v>
      </c>
      <c r="D50" s="220"/>
      <c r="E50" s="220"/>
      <c r="F50" s="140" t="s">
        <v>23</v>
      </c>
      <c r="G50" s="141">
        <f>' Pol'!I83</f>
        <v>0</v>
      </c>
      <c r="H50" s="141">
        <f>' Pol'!K83</f>
        <v>0</v>
      </c>
      <c r="I50" s="218"/>
      <c r="J50" s="218"/>
    </row>
    <row r="51" spans="1:10" ht="25.5" customHeight="1" x14ac:dyDescent="0.2">
      <c r="A51" s="127"/>
      <c r="B51" s="131" t="s">
        <v>1</v>
      </c>
      <c r="C51" s="131"/>
      <c r="D51" s="132"/>
      <c r="E51" s="132"/>
      <c r="F51" s="142"/>
      <c r="G51" s="143">
        <f>SUM(G47:G50)</f>
        <v>0</v>
      </c>
      <c r="H51" s="143">
        <f>SUM(H47:H50)</f>
        <v>0</v>
      </c>
      <c r="I51" s="221">
        <f>SUM(I47:I50)</f>
        <v>0</v>
      </c>
      <c r="J51" s="221"/>
    </row>
    <row r="52" spans="1:10" x14ac:dyDescent="0.2">
      <c r="F52" s="144"/>
      <c r="G52" s="100"/>
      <c r="H52" s="144"/>
      <c r="I52" s="100"/>
      <c r="J52" s="100"/>
    </row>
    <row r="53" spans="1:10" x14ac:dyDescent="0.2">
      <c r="F53" s="144"/>
      <c r="G53" s="100"/>
      <c r="H53" s="144"/>
      <c r="I53" s="100"/>
      <c r="J53" s="100"/>
    </row>
    <row r="54" spans="1:10" x14ac:dyDescent="0.2">
      <c r="F54" s="144"/>
      <c r="G54" s="100"/>
      <c r="H54" s="144"/>
      <c r="I54" s="100"/>
      <c r="J54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78" t="s">
        <v>41</v>
      </c>
      <c r="B2" s="77"/>
      <c r="C2" s="258"/>
      <c r="D2" s="258"/>
      <c r="E2" s="258"/>
      <c r="F2" s="258"/>
      <c r="G2" s="259"/>
    </row>
    <row r="3" spans="1:7" ht="24.95" hidden="1" customHeight="1" x14ac:dyDescent="0.2">
      <c r="A3" s="78" t="s">
        <v>7</v>
      </c>
      <c r="B3" s="77"/>
      <c r="C3" s="258"/>
      <c r="D3" s="258"/>
      <c r="E3" s="258"/>
      <c r="F3" s="258"/>
      <c r="G3" s="259"/>
    </row>
    <row r="4" spans="1:7" ht="24.95" hidden="1" customHeight="1" x14ac:dyDescent="0.2">
      <c r="A4" s="78" t="s">
        <v>8</v>
      </c>
      <c r="B4" s="77"/>
      <c r="C4" s="258"/>
      <c r="D4" s="258"/>
      <c r="E4" s="258"/>
      <c r="F4" s="258"/>
      <c r="G4" s="25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2"/>
  <sheetViews>
    <sheetView tabSelected="1" topLeftCell="A81" workbookViewId="0">
      <selection activeCell="G112" sqref="G112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2" t="s">
        <v>6</v>
      </c>
      <c r="B1" s="272"/>
      <c r="C1" s="272"/>
      <c r="D1" s="272"/>
      <c r="E1" s="272"/>
      <c r="F1" s="272"/>
      <c r="G1" s="272"/>
      <c r="AE1" t="s">
        <v>60</v>
      </c>
    </row>
    <row r="2" spans="1:60" ht="24.95" customHeight="1" x14ac:dyDescent="0.2">
      <c r="A2" s="149" t="s">
        <v>59</v>
      </c>
      <c r="B2" s="147"/>
      <c r="C2" s="273" t="s">
        <v>46</v>
      </c>
      <c r="D2" s="274"/>
      <c r="E2" s="274"/>
      <c r="F2" s="274"/>
      <c r="G2" s="275"/>
      <c r="AE2" t="s">
        <v>61</v>
      </c>
    </row>
    <row r="3" spans="1:60" ht="24.95" hidden="1" customHeight="1" x14ac:dyDescent="0.2">
      <c r="A3" s="150" t="s">
        <v>7</v>
      </c>
      <c r="B3" s="148"/>
      <c r="C3" s="276"/>
      <c r="D3" s="276"/>
      <c r="E3" s="276"/>
      <c r="F3" s="276"/>
      <c r="G3" s="277"/>
      <c r="AE3" t="s">
        <v>62</v>
      </c>
    </row>
    <row r="4" spans="1:60" ht="24.95" hidden="1" customHeight="1" x14ac:dyDescent="0.2">
      <c r="A4" s="150" t="s">
        <v>8</v>
      </c>
      <c r="B4" s="148"/>
      <c r="C4" s="278"/>
      <c r="D4" s="276"/>
      <c r="E4" s="276"/>
      <c r="F4" s="276"/>
      <c r="G4" s="277"/>
      <c r="AE4" t="s">
        <v>63</v>
      </c>
    </row>
    <row r="5" spans="1:60" hidden="1" x14ac:dyDescent="0.2">
      <c r="A5" s="151" t="s">
        <v>64</v>
      </c>
      <c r="B5" s="152"/>
      <c r="C5" s="153"/>
      <c r="D5" s="154"/>
      <c r="E5" s="154"/>
      <c r="F5" s="154"/>
      <c r="G5" s="155"/>
      <c r="AE5" t="s">
        <v>65</v>
      </c>
    </row>
    <row r="7" spans="1:60" ht="38.25" x14ac:dyDescent="0.2">
      <c r="A7" s="160" t="s">
        <v>66</v>
      </c>
      <c r="B7" s="161" t="s">
        <v>67</v>
      </c>
      <c r="C7" s="161" t="s">
        <v>68</v>
      </c>
      <c r="D7" s="160" t="s">
        <v>69</v>
      </c>
      <c r="E7" s="160" t="s">
        <v>70</v>
      </c>
      <c r="F7" s="156" t="s">
        <v>71</v>
      </c>
      <c r="G7" s="176" t="s">
        <v>28</v>
      </c>
      <c r="H7" s="177" t="s">
        <v>29</v>
      </c>
      <c r="I7" s="177" t="s">
        <v>72</v>
      </c>
      <c r="J7" s="177" t="s">
        <v>30</v>
      </c>
      <c r="K7" s="177" t="s">
        <v>73</v>
      </c>
      <c r="L7" s="177" t="s">
        <v>74</v>
      </c>
      <c r="M7" s="177" t="s">
        <v>75</v>
      </c>
      <c r="N7" s="177" t="s">
        <v>76</v>
      </c>
      <c r="O7" s="177" t="s">
        <v>77</v>
      </c>
      <c r="P7" s="177" t="s">
        <v>78</v>
      </c>
      <c r="Q7" s="177" t="s">
        <v>79</v>
      </c>
      <c r="R7" s="177" t="s">
        <v>80</v>
      </c>
      <c r="S7" s="177" t="s">
        <v>81</v>
      </c>
      <c r="T7" s="177" t="s">
        <v>82</v>
      </c>
      <c r="U7" s="163" t="s">
        <v>83</v>
      </c>
    </row>
    <row r="8" spans="1:60" x14ac:dyDescent="0.2">
      <c r="A8" s="178" t="s">
        <v>84</v>
      </c>
      <c r="B8" s="179" t="s">
        <v>51</v>
      </c>
      <c r="C8" s="180" t="s">
        <v>52</v>
      </c>
      <c r="D8" s="162"/>
      <c r="E8" s="181"/>
      <c r="F8" s="182"/>
      <c r="G8" s="182">
        <f>SUMIF(AE9:AE49,"&lt;&gt;NOR",G9:G49)</f>
        <v>0</v>
      </c>
      <c r="H8" s="182"/>
      <c r="I8" s="182">
        <f>SUM(I9:I49)</f>
        <v>0</v>
      </c>
      <c r="J8" s="182"/>
      <c r="K8" s="182">
        <f>SUM(K9:K49)</f>
        <v>0</v>
      </c>
      <c r="L8" s="182"/>
      <c r="M8" s="182">
        <f>SUM(M9:M49)</f>
        <v>0</v>
      </c>
      <c r="N8" s="162"/>
      <c r="O8" s="162">
        <f>SUM(O9:O49)</f>
        <v>0.67072999999999983</v>
      </c>
      <c r="P8" s="162"/>
      <c r="Q8" s="162">
        <f>SUM(Q9:Q49)</f>
        <v>0</v>
      </c>
      <c r="R8" s="162"/>
      <c r="S8" s="162"/>
      <c r="T8" s="178"/>
      <c r="U8" s="162">
        <f>SUM(U9:U49)</f>
        <v>114.63000000000001</v>
      </c>
      <c r="AE8" t="s">
        <v>85</v>
      </c>
    </row>
    <row r="9" spans="1:60" outlineLevel="1" x14ac:dyDescent="0.2">
      <c r="A9" s="158">
        <v>1</v>
      </c>
      <c r="B9" s="164" t="s">
        <v>86</v>
      </c>
      <c r="C9" s="193" t="s">
        <v>87</v>
      </c>
      <c r="D9" s="166" t="s">
        <v>88</v>
      </c>
      <c r="E9" s="171">
        <v>7</v>
      </c>
      <c r="F9" s="207"/>
      <c r="G9" s="208">
        <f>ROUND(E9*F9,2)</f>
        <v>0</v>
      </c>
      <c r="H9" s="207"/>
      <c r="I9" s="208">
        <f>ROUND(E9*H9,2)</f>
        <v>0</v>
      </c>
      <c r="J9" s="207"/>
      <c r="K9" s="208">
        <f>ROUND(E9*J9,2)</f>
        <v>0</v>
      </c>
      <c r="L9" s="208">
        <v>21</v>
      </c>
      <c r="M9" s="208">
        <f>G9*(1+L9/100)</f>
        <v>0</v>
      </c>
      <c r="N9" s="209">
        <v>0</v>
      </c>
      <c r="O9" s="209">
        <f>ROUND(E9*N9,5)</f>
        <v>0</v>
      </c>
      <c r="P9" s="209">
        <v>0</v>
      </c>
      <c r="Q9" s="209">
        <f>ROUND(E9*P9,5)</f>
        <v>0</v>
      </c>
      <c r="R9" s="209"/>
      <c r="S9" s="209"/>
      <c r="T9" s="210">
        <v>0.74</v>
      </c>
      <c r="U9" s="209">
        <f>ROUND(E9*T9,2)</f>
        <v>5.18</v>
      </c>
      <c r="V9" s="211"/>
      <c r="W9" s="157"/>
      <c r="X9" s="157"/>
      <c r="Y9" s="157"/>
      <c r="Z9" s="157"/>
      <c r="AA9" s="157"/>
      <c r="AB9" s="157"/>
      <c r="AC9" s="157"/>
      <c r="AD9" s="157"/>
      <c r="AE9" s="157" t="s">
        <v>89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ht="22.5" outlineLevel="1" x14ac:dyDescent="0.2">
      <c r="A10" s="158">
        <v>2</v>
      </c>
      <c r="B10" s="164" t="s">
        <v>90</v>
      </c>
      <c r="C10" s="193" t="s">
        <v>91</v>
      </c>
      <c r="D10" s="166" t="s">
        <v>92</v>
      </c>
      <c r="E10" s="171">
        <v>5</v>
      </c>
      <c r="F10" s="207"/>
      <c r="G10" s="208">
        <f>ROUND(E10*F10,2)</f>
        <v>0</v>
      </c>
      <c r="H10" s="207"/>
      <c r="I10" s="208">
        <f>ROUND(E10*H10,2)</f>
        <v>0</v>
      </c>
      <c r="J10" s="207"/>
      <c r="K10" s="208">
        <f>ROUND(E10*J10,2)</f>
        <v>0</v>
      </c>
      <c r="L10" s="208">
        <v>21</v>
      </c>
      <c r="M10" s="208">
        <f>G10*(1+L10/100)</f>
        <v>0</v>
      </c>
      <c r="N10" s="209">
        <v>0</v>
      </c>
      <c r="O10" s="209">
        <f>ROUND(E10*N10,5)</f>
        <v>0</v>
      </c>
      <c r="P10" s="209">
        <v>0</v>
      </c>
      <c r="Q10" s="209">
        <f>ROUND(E10*P10,5)</f>
        <v>0</v>
      </c>
      <c r="R10" s="209"/>
      <c r="S10" s="209"/>
      <c r="T10" s="210">
        <v>0</v>
      </c>
      <c r="U10" s="209">
        <f>ROUND(E10*T10,2)</f>
        <v>0</v>
      </c>
      <c r="V10" s="211"/>
      <c r="W10" s="157"/>
      <c r="X10" s="157"/>
      <c r="Y10" s="157"/>
      <c r="Z10" s="157"/>
      <c r="AA10" s="157"/>
      <c r="AB10" s="157"/>
      <c r="AC10" s="157"/>
      <c r="AD10" s="157"/>
      <c r="AE10" s="157" t="s">
        <v>93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158"/>
      <c r="B11" s="164"/>
      <c r="C11" s="194" t="s">
        <v>95</v>
      </c>
      <c r="D11" s="168"/>
      <c r="E11" s="172"/>
      <c r="F11" s="208"/>
      <c r="G11" s="208"/>
      <c r="H11" s="208"/>
      <c r="I11" s="208"/>
      <c r="J11" s="208"/>
      <c r="K11" s="208"/>
      <c r="L11" s="208"/>
      <c r="M11" s="208"/>
      <c r="N11" s="209"/>
      <c r="O11" s="209"/>
      <c r="P11" s="209"/>
      <c r="Q11" s="209"/>
      <c r="R11" s="209"/>
      <c r="S11" s="209"/>
      <c r="T11" s="210"/>
      <c r="U11" s="209"/>
      <c r="V11" s="211"/>
      <c r="W11" s="157"/>
      <c r="X11" s="157"/>
      <c r="Y11" s="157"/>
      <c r="Z11" s="157"/>
      <c r="AA11" s="157"/>
      <c r="AB11" s="157"/>
      <c r="AC11" s="157"/>
      <c r="AD11" s="157"/>
      <c r="AE11" s="157" t="s">
        <v>94</v>
      </c>
      <c r="AF11" s="157">
        <v>0</v>
      </c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ht="22.5" outlineLevel="1" x14ac:dyDescent="0.2">
      <c r="A12" s="158">
        <v>3</v>
      </c>
      <c r="B12" s="164" t="s">
        <v>97</v>
      </c>
      <c r="C12" s="193" t="s">
        <v>98</v>
      </c>
      <c r="D12" s="166" t="s">
        <v>92</v>
      </c>
      <c r="E12" s="171">
        <v>2</v>
      </c>
      <c r="F12" s="207"/>
      <c r="G12" s="208">
        <f>ROUND(E12*F12,2)</f>
        <v>0</v>
      </c>
      <c r="H12" s="207"/>
      <c r="I12" s="208">
        <f>ROUND(E12*H12,2)</f>
        <v>0</v>
      </c>
      <c r="J12" s="207"/>
      <c r="K12" s="208">
        <f>ROUND(E12*J12,2)</f>
        <v>0</v>
      </c>
      <c r="L12" s="208">
        <v>21</v>
      </c>
      <c r="M12" s="208">
        <f>G12*(1+L12/100)</f>
        <v>0</v>
      </c>
      <c r="N12" s="209">
        <v>0</v>
      </c>
      <c r="O12" s="209">
        <f>ROUND(E12*N12,5)</f>
        <v>0</v>
      </c>
      <c r="P12" s="209">
        <v>0</v>
      </c>
      <c r="Q12" s="209">
        <f>ROUND(E12*P12,5)</f>
        <v>0</v>
      </c>
      <c r="R12" s="209"/>
      <c r="S12" s="209"/>
      <c r="T12" s="210">
        <v>0</v>
      </c>
      <c r="U12" s="209">
        <f>ROUND(E12*T12,2)</f>
        <v>0</v>
      </c>
      <c r="V12" s="211"/>
      <c r="W12" s="157"/>
      <c r="X12" s="157"/>
      <c r="Y12" s="157"/>
      <c r="Z12" s="157"/>
      <c r="AA12" s="157"/>
      <c r="AB12" s="157"/>
      <c r="AC12" s="157"/>
      <c r="AD12" s="157"/>
      <c r="AE12" s="157" t="s">
        <v>93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/>
      <c r="B13" s="164"/>
      <c r="C13" s="194" t="s">
        <v>95</v>
      </c>
      <c r="D13" s="168"/>
      <c r="E13" s="172"/>
      <c r="F13" s="208"/>
      <c r="G13" s="208"/>
      <c r="H13" s="208"/>
      <c r="I13" s="208"/>
      <c r="J13" s="208"/>
      <c r="K13" s="208"/>
      <c r="L13" s="208"/>
      <c r="M13" s="208"/>
      <c r="N13" s="209"/>
      <c r="O13" s="209"/>
      <c r="P13" s="209"/>
      <c r="Q13" s="209"/>
      <c r="R13" s="209"/>
      <c r="S13" s="209"/>
      <c r="T13" s="210"/>
      <c r="U13" s="209"/>
      <c r="V13" s="211"/>
      <c r="W13" s="157"/>
      <c r="X13" s="157"/>
      <c r="Y13" s="157"/>
      <c r="Z13" s="157"/>
      <c r="AA13" s="157"/>
      <c r="AB13" s="157"/>
      <c r="AC13" s="157"/>
      <c r="AD13" s="157"/>
      <c r="AE13" s="157" t="s">
        <v>94</v>
      </c>
      <c r="AF13" s="157">
        <v>0</v>
      </c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ht="22.5" outlineLevel="1" x14ac:dyDescent="0.2">
      <c r="A14" s="158">
        <v>4</v>
      </c>
      <c r="B14" s="164" t="s">
        <v>99</v>
      </c>
      <c r="C14" s="193" t="s">
        <v>100</v>
      </c>
      <c r="D14" s="166" t="s">
        <v>88</v>
      </c>
      <c r="E14" s="171">
        <v>6</v>
      </c>
      <c r="F14" s="207"/>
      <c r="G14" s="208">
        <f>ROUND(E14*F14,2)</f>
        <v>0</v>
      </c>
      <c r="H14" s="207"/>
      <c r="I14" s="208">
        <f>ROUND(E14*H14,2)</f>
        <v>0</v>
      </c>
      <c r="J14" s="207"/>
      <c r="K14" s="208">
        <f>ROUND(E14*J14,2)</f>
        <v>0</v>
      </c>
      <c r="L14" s="208">
        <v>21</v>
      </c>
      <c r="M14" s="208">
        <f>G14*(1+L14/100)</f>
        <v>0</v>
      </c>
      <c r="N14" s="209">
        <v>0</v>
      </c>
      <c r="O14" s="209">
        <f>ROUND(E14*N14,5)</f>
        <v>0</v>
      </c>
      <c r="P14" s="209">
        <v>0</v>
      </c>
      <c r="Q14" s="209">
        <f>ROUND(E14*P14,5)</f>
        <v>0</v>
      </c>
      <c r="R14" s="209"/>
      <c r="S14" s="209"/>
      <c r="T14" s="210">
        <v>3.4166699999999999</v>
      </c>
      <c r="U14" s="209">
        <f>ROUND(E14*T14,2)</f>
        <v>20.5</v>
      </c>
      <c r="V14" s="211"/>
      <c r="W14" s="157"/>
      <c r="X14" s="157"/>
      <c r="Y14" s="157"/>
      <c r="Z14" s="157"/>
      <c r="AA14" s="157"/>
      <c r="AB14" s="157"/>
      <c r="AC14" s="157"/>
      <c r="AD14" s="157"/>
      <c r="AE14" s="157" t="s">
        <v>89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ht="22.5" outlineLevel="1" x14ac:dyDescent="0.2">
      <c r="A15" s="158">
        <v>5</v>
      </c>
      <c r="B15" s="164" t="s">
        <v>101</v>
      </c>
      <c r="C15" s="193" t="s">
        <v>102</v>
      </c>
      <c r="D15" s="166" t="s">
        <v>92</v>
      </c>
      <c r="E15" s="171">
        <v>5</v>
      </c>
      <c r="F15" s="207"/>
      <c r="G15" s="208">
        <f>ROUND(E15*F15,2)</f>
        <v>0</v>
      </c>
      <c r="H15" s="207"/>
      <c r="I15" s="208">
        <f>ROUND(E15*H15,2)</f>
        <v>0</v>
      </c>
      <c r="J15" s="207"/>
      <c r="K15" s="208">
        <f>ROUND(E15*J15,2)</f>
        <v>0</v>
      </c>
      <c r="L15" s="208">
        <v>21</v>
      </c>
      <c r="M15" s="208">
        <f>G15*(1+L15/100)</f>
        <v>0</v>
      </c>
      <c r="N15" s="209">
        <v>0</v>
      </c>
      <c r="O15" s="209">
        <f>ROUND(E15*N15,5)</f>
        <v>0</v>
      </c>
      <c r="P15" s="209">
        <v>0</v>
      </c>
      <c r="Q15" s="209">
        <f>ROUND(E15*P15,5)</f>
        <v>0</v>
      </c>
      <c r="R15" s="209"/>
      <c r="S15" s="209"/>
      <c r="T15" s="210">
        <v>0</v>
      </c>
      <c r="U15" s="209">
        <f>ROUND(E15*T15,2)</f>
        <v>0</v>
      </c>
      <c r="V15" s="211"/>
      <c r="W15" s="157"/>
      <c r="X15" s="157"/>
      <c r="Y15" s="157"/>
      <c r="Z15" s="157"/>
      <c r="AA15" s="157"/>
      <c r="AB15" s="157"/>
      <c r="AC15" s="157"/>
      <c r="AD15" s="157"/>
      <c r="AE15" s="157" t="s">
        <v>93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">
      <c r="A16" s="158"/>
      <c r="B16" s="164"/>
      <c r="C16" s="194" t="s">
        <v>103</v>
      </c>
      <c r="D16" s="168"/>
      <c r="E16" s="172"/>
      <c r="F16" s="208"/>
      <c r="G16" s="208"/>
      <c r="H16" s="208"/>
      <c r="I16" s="208"/>
      <c r="J16" s="208"/>
      <c r="K16" s="208"/>
      <c r="L16" s="208"/>
      <c r="M16" s="208"/>
      <c r="N16" s="209"/>
      <c r="O16" s="209"/>
      <c r="P16" s="209"/>
      <c r="Q16" s="209"/>
      <c r="R16" s="209"/>
      <c r="S16" s="209"/>
      <c r="T16" s="210"/>
      <c r="U16" s="209"/>
      <c r="V16" s="211"/>
      <c r="W16" s="157"/>
      <c r="X16" s="157"/>
      <c r="Y16" s="157"/>
      <c r="Z16" s="157"/>
      <c r="AA16" s="157"/>
      <c r="AB16" s="157"/>
      <c r="AC16" s="157"/>
      <c r="AD16" s="157"/>
      <c r="AE16" s="157" t="s">
        <v>94</v>
      </c>
      <c r="AF16" s="157">
        <v>0</v>
      </c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ht="22.5" outlineLevel="1" x14ac:dyDescent="0.2">
      <c r="A17" s="158">
        <v>6</v>
      </c>
      <c r="B17" s="164" t="s">
        <v>104</v>
      </c>
      <c r="C17" s="193" t="s">
        <v>105</v>
      </c>
      <c r="D17" s="166" t="s">
        <v>92</v>
      </c>
      <c r="E17" s="171">
        <v>1</v>
      </c>
      <c r="F17" s="207"/>
      <c r="G17" s="208">
        <f>ROUND(E17*F17,2)</f>
        <v>0</v>
      </c>
      <c r="H17" s="207"/>
      <c r="I17" s="208">
        <f>ROUND(E17*H17,2)</f>
        <v>0</v>
      </c>
      <c r="J17" s="207"/>
      <c r="K17" s="208">
        <f>ROUND(E17*J17,2)</f>
        <v>0</v>
      </c>
      <c r="L17" s="208">
        <v>21</v>
      </c>
      <c r="M17" s="208">
        <f>G17*(1+L17/100)</f>
        <v>0</v>
      </c>
      <c r="N17" s="209">
        <v>0</v>
      </c>
      <c r="O17" s="209">
        <f>ROUND(E17*N17,5)</f>
        <v>0</v>
      </c>
      <c r="P17" s="209">
        <v>0</v>
      </c>
      <c r="Q17" s="209">
        <f>ROUND(E17*P17,5)</f>
        <v>0</v>
      </c>
      <c r="R17" s="209"/>
      <c r="S17" s="209"/>
      <c r="T17" s="210">
        <v>0</v>
      </c>
      <c r="U17" s="209">
        <f>ROUND(E17*T17,2)</f>
        <v>0</v>
      </c>
      <c r="V17" s="211"/>
      <c r="W17" s="157"/>
      <c r="X17" s="157"/>
      <c r="Y17" s="157"/>
      <c r="Z17" s="157"/>
      <c r="AA17" s="157"/>
      <c r="AB17" s="157"/>
      <c r="AC17" s="157"/>
      <c r="AD17" s="157"/>
      <c r="AE17" s="157" t="s">
        <v>93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58"/>
      <c r="B18" s="164"/>
      <c r="C18" s="194" t="s">
        <v>103</v>
      </c>
      <c r="D18" s="168"/>
      <c r="E18" s="172"/>
      <c r="F18" s="208"/>
      <c r="G18" s="208"/>
      <c r="H18" s="208"/>
      <c r="I18" s="208"/>
      <c r="J18" s="208"/>
      <c r="K18" s="208"/>
      <c r="L18" s="208"/>
      <c r="M18" s="208"/>
      <c r="N18" s="209"/>
      <c r="O18" s="209"/>
      <c r="P18" s="209"/>
      <c r="Q18" s="209"/>
      <c r="R18" s="209"/>
      <c r="S18" s="209"/>
      <c r="T18" s="210"/>
      <c r="U18" s="209"/>
      <c r="V18" s="211"/>
      <c r="W18" s="157"/>
      <c r="X18" s="157"/>
      <c r="Y18" s="157"/>
      <c r="Z18" s="157"/>
      <c r="AA18" s="157"/>
      <c r="AB18" s="157"/>
      <c r="AC18" s="157"/>
      <c r="AD18" s="157"/>
      <c r="AE18" s="157" t="s">
        <v>94</v>
      </c>
      <c r="AF18" s="157">
        <v>0</v>
      </c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>
        <v>7</v>
      </c>
      <c r="B19" s="164" t="s">
        <v>106</v>
      </c>
      <c r="C19" s="193" t="s">
        <v>107</v>
      </c>
      <c r="D19" s="166" t="s">
        <v>92</v>
      </c>
      <c r="E19" s="171">
        <v>5</v>
      </c>
      <c r="F19" s="207"/>
      <c r="G19" s="208">
        <f>ROUND(E19*F19,2)</f>
        <v>0</v>
      </c>
      <c r="H19" s="207"/>
      <c r="I19" s="208">
        <f>ROUND(E19*H19,2)</f>
        <v>0</v>
      </c>
      <c r="J19" s="207"/>
      <c r="K19" s="208">
        <f>ROUND(E19*J19,2)</f>
        <v>0</v>
      </c>
      <c r="L19" s="208">
        <v>21</v>
      </c>
      <c r="M19" s="208">
        <f>G19*(1+L19/100)</f>
        <v>0</v>
      </c>
      <c r="N19" s="209">
        <v>0</v>
      </c>
      <c r="O19" s="209">
        <f>ROUND(E19*N19,5)</f>
        <v>0</v>
      </c>
      <c r="P19" s="209">
        <v>0</v>
      </c>
      <c r="Q19" s="209">
        <f>ROUND(E19*P19,5)</f>
        <v>0</v>
      </c>
      <c r="R19" s="209"/>
      <c r="S19" s="209"/>
      <c r="T19" s="210">
        <v>0</v>
      </c>
      <c r="U19" s="209">
        <f>ROUND(E19*T19,2)</f>
        <v>0</v>
      </c>
      <c r="V19" s="211"/>
      <c r="W19" s="157"/>
      <c r="X19" s="157"/>
      <c r="Y19" s="157"/>
      <c r="Z19" s="157"/>
      <c r="AA19" s="157"/>
      <c r="AB19" s="157"/>
      <c r="AC19" s="157"/>
      <c r="AD19" s="157"/>
      <c r="AE19" s="157" t="s">
        <v>93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 x14ac:dyDescent="0.2">
      <c r="A20" s="158">
        <v>8</v>
      </c>
      <c r="B20" s="164" t="s">
        <v>108</v>
      </c>
      <c r="C20" s="193" t="s">
        <v>109</v>
      </c>
      <c r="D20" s="166" t="s">
        <v>88</v>
      </c>
      <c r="E20" s="171">
        <v>1</v>
      </c>
      <c r="F20" s="207"/>
      <c r="G20" s="208">
        <f>ROUND(E20*F20,2)</f>
        <v>0</v>
      </c>
      <c r="H20" s="207"/>
      <c r="I20" s="208">
        <f>ROUND(E20*H20,2)</f>
        <v>0</v>
      </c>
      <c r="J20" s="207"/>
      <c r="K20" s="208">
        <f>ROUND(E20*J20,2)</f>
        <v>0</v>
      </c>
      <c r="L20" s="208">
        <v>21</v>
      </c>
      <c r="M20" s="208">
        <f>G20*(1+L20/100)</f>
        <v>0</v>
      </c>
      <c r="N20" s="209">
        <v>1.1999999999999999E-3</v>
      </c>
      <c r="O20" s="209">
        <f>ROUND(E20*N20,5)</f>
        <v>1.1999999999999999E-3</v>
      </c>
      <c r="P20" s="209">
        <v>0</v>
      </c>
      <c r="Q20" s="209">
        <f>ROUND(E20*P20,5)</f>
        <v>0</v>
      </c>
      <c r="R20" s="209"/>
      <c r="S20" s="209"/>
      <c r="T20" s="210">
        <v>0.36199999999999999</v>
      </c>
      <c r="U20" s="209">
        <f>ROUND(E20*T20,2)</f>
        <v>0.36</v>
      </c>
      <c r="V20" s="211"/>
      <c r="W20" s="157"/>
      <c r="X20" s="157"/>
      <c r="Y20" s="157"/>
      <c r="Z20" s="157"/>
      <c r="AA20" s="157"/>
      <c r="AB20" s="157"/>
      <c r="AC20" s="157"/>
      <c r="AD20" s="157"/>
      <c r="AE20" s="157" t="s">
        <v>89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ht="22.5" outlineLevel="1" x14ac:dyDescent="0.2">
      <c r="A21" s="158">
        <v>9</v>
      </c>
      <c r="B21" s="164" t="s">
        <v>110</v>
      </c>
      <c r="C21" s="193" t="s">
        <v>111</v>
      </c>
      <c r="D21" s="166" t="s">
        <v>92</v>
      </c>
      <c r="E21" s="171">
        <v>1</v>
      </c>
      <c r="F21" s="207"/>
      <c r="G21" s="208">
        <f>ROUND(E21*F21,2)</f>
        <v>0</v>
      </c>
      <c r="H21" s="207"/>
      <c r="I21" s="208">
        <f>ROUND(E21*H21,2)</f>
        <v>0</v>
      </c>
      <c r="J21" s="207"/>
      <c r="K21" s="208">
        <f>ROUND(E21*J21,2)</f>
        <v>0</v>
      </c>
      <c r="L21" s="208">
        <v>21</v>
      </c>
      <c r="M21" s="208">
        <f>G21*(1+L21/100)</f>
        <v>0</v>
      </c>
      <c r="N21" s="209">
        <v>0</v>
      </c>
      <c r="O21" s="209">
        <f>ROUND(E21*N21,5)</f>
        <v>0</v>
      </c>
      <c r="P21" s="209">
        <v>0</v>
      </c>
      <c r="Q21" s="209">
        <f>ROUND(E21*P21,5)</f>
        <v>0</v>
      </c>
      <c r="R21" s="209"/>
      <c r="S21" s="209"/>
      <c r="T21" s="210">
        <v>0</v>
      </c>
      <c r="U21" s="209">
        <f>ROUND(E21*T21,2)</f>
        <v>0</v>
      </c>
      <c r="V21" s="211"/>
      <c r="W21" s="157"/>
      <c r="X21" s="157"/>
      <c r="Y21" s="157"/>
      <c r="Z21" s="157"/>
      <c r="AA21" s="157"/>
      <c r="AB21" s="157"/>
      <c r="AC21" s="157"/>
      <c r="AD21" s="157"/>
      <c r="AE21" s="157" t="s">
        <v>93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/>
      <c r="B22" s="164"/>
      <c r="C22" s="194" t="s">
        <v>112</v>
      </c>
      <c r="D22" s="168"/>
      <c r="E22" s="172"/>
      <c r="F22" s="208"/>
      <c r="G22" s="208"/>
      <c r="H22" s="208"/>
      <c r="I22" s="208"/>
      <c r="J22" s="208"/>
      <c r="K22" s="208"/>
      <c r="L22" s="208"/>
      <c r="M22" s="208"/>
      <c r="N22" s="209"/>
      <c r="O22" s="209"/>
      <c r="P22" s="209"/>
      <c r="Q22" s="209"/>
      <c r="R22" s="209"/>
      <c r="S22" s="209"/>
      <c r="T22" s="210"/>
      <c r="U22" s="209"/>
      <c r="V22" s="211"/>
      <c r="W22" s="157"/>
      <c r="X22" s="157"/>
      <c r="Y22" s="157"/>
      <c r="Z22" s="157"/>
      <c r="AA22" s="157"/>
      <c r="AB22" s="157"/>
      <c r="AC22" s="157"/>
      <c r="AD22" s="157"/>
      <c r="AE22" s="157" t="s">
        <v>94</v>
      </c>
      <c r="AF22" s="157">
        <v>0</v>
      </c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58">
        <v>10</v>
      </c>
      <c r="B23" s="164" t="s">
        <v>113</v>
      </c>
      <c r="C23" s="193" t="s">
        <v>114</v>
      </c>
      <c r="D23" s="166" t="s">
        <v>88</v>
      </c>
      <c r="E23" s="171">
        <v>7</v>
      </c>
      <c r="F23" s="207"/>
      <c r="G23" s="208">
        <f>ROUND(E23*F23,2)</f>
        <v>0</v>
      </c>
      <c r="H23" s="207"/>
      <c r="I23" s="208">
        <f>ROUND(E23*H23,2)</f>
        <v>0</v>
      </c>
      <c r="J23" s="207"/>
      <c r="K23" s="208">
        <f>ROUND(E23*J23,2)</f>
        <v>0</v>
      </c>
      <c r="L23" s="208">
        <v>21</v>
      </c>
      <c r="M23" s="208">
        <f>G23*(1+L23/100)</f>
        <v>0</v>
      </c>
      <c r="N23" s="209">
        <v>0</v>
      </c>
      <c r="O23" s="209">
        <f>ROUND(E23*N23,5)</f>
        <v>0</v>
      </c>
      <c r="P23" s="209">
        <v>0</v>
      </c>
      <c r="Q23" s="209">
        <f>ROUND(E23*P23,5)</f>
        <v>0</v>
      </c>
      <c r="R23" s="209"/>
      <c r="S23" s="209"/>
      <c r="T23" s="210">
        <v>1.42</v>
      </c>
      <c r="U23" s="209">
        <f>ROUND(E23*T23,2)</f>
        <v>9.94</v>
      </c>
      <c r="V23" s="211"/>
      <c r="W23" s="157"/>
      <c r="X23" s="157"/>
      <c r="Y23" s="157"/>
      <c r="Z23" s="157"/>
      <c r="AA23" s="157"/>
      <c r="AB23" s="157"/>
      <c r="AC23" s="157"/>
      <c r="AD23" s="157"/>
      <c r="AE23" s="157" t="s">
        <v>89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ht="22.5" outlineLevel="1" x14ac:dyDescent="0.2">
      <c r="A24" s="158">
        <v>11</v>
      </c>
      <c r="B24" s="164" t="s">
        <v>115</v>
      </c>
      <c r="C24" s="193" t="s">
        <v>116</v>
      </c>
      <c r="D24" s="166" t="s">
        <v>88</v>
      </c>
      <c r="E24" s="171">
        <v>6</v>
      </c>
      <c r="F24" s="207"/>
      <c r="G24" s="208">
        <f>ROUND(E24*F24,2)</f>
        <v>0</v>
      </c>
      <c r="H24" s="207"/>
      <c r="I24" s="208">
        <f>ROUND(E24*H24,2)</f>
        <v>0</v>
      </c>
      <c r="J24" s="207"/>
      <c r="K24" s="208">
        <f>ROUND(E24*J24,2)</f>
        <v>0</v>
      </c>
      <c r="L24" s="208">
        <v>21</v>
      </c>
      <c r="M24" s="208">
        <f>G24*(1+L24/100)</f>
        <v>0</v>
      </c>
      <c r="N24" s="209">
        <v>0</v>
      </c>
      <c r="O24" s="209">
        <f>ROUND(E24*N24,5)</f>
        <v>0</v>
      </c>
      <c r="P24" s="209">
        <v>0</v>
      </c>
      <c r="Q24" s="209">
        <f>ROUND(E24*P24,5)</f>
        <v>0</v>
      </c>
      <c r="R24" s="209"/>
      <c r="S24" s="209"/>
      <c r="T24" s="210">
        <v>0</v>
      </c>
      <c r="U24" s="209">
        <f>ROUND(E24*T24,2)</f>
        <v>0</v>
      </c>
      <c r="V24" s="211"/>
      <c r="W24" s="157"/>
      <c r="X24" s="157"/>
      <c r="Y24" s="157"/>
      <c r="Z24" s="157"/>
      <c r="AA24" s="157"/>
      <c r="AB24" s="157"/>
      <c r="AC24" s="157"/>
      <c r="AD24" s="157"/>
      <c r="AE24" s="157" t="s">
        <v>93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">
      <c r="A25" s="158"/>
      <c r="B25" s="164"/>
      <c r="C25" s="194" t="s">
        <v>117</v>
      </c>
      <c r="D25" s="168"/>
      <c r="E25" s="172"/>
      <c r="F25" s="208"/>
      <c r="G25" s="208"/>
      <c r="H25" s="208"/>
      <c r="I25" s="208"/>
      <c r="J25" s="208"/>
      <c r="K25" s="208"/>
      <c r="L25" s="208"/>
      <c r="M25" s="208"/>
      <c r="N25" s="209"/>
      <c r="O25" s="209"/>
      <c r="P25" s="209"/>
      <c r="Q25" s="209"/>
      <c r="R25" s="209"/>
      <c r="S25" s="209"/>
      <c r="T25" s="210"/>
      <c r="U25" s="209"/>
      <c r="V25" s="211"/>
      <c r="W25" s="157"/>
      <c r="X25" s="157"/>
      <c r="Y25" s="157"/>
      <c r="Z25" s="157"/>
      <c r="AA25" s="157"/>
      <c r="AB25" s="157"/>
      <c r="AC25" s="157"/>
      <c r="AD25" s="157"/>
      <c r="AE25" s="157" t="s">
        <v>94</v>
      </c>
      <c r="AF25" s="157">
        <v>0</v>
      </c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ht="22.5" outlineLevel="1" x14ac:dyDescent="0.2">
      <c r="A26" s="158">
        <v>12</v>
      </c>
      <c r="B26" s="164" t="s">
        <v>118</v>
      </c>
      <c r="C26" s="193" t="s">
        <v>119</v>
      </c>
      <c r="D26" s="166" t="s">
        <v>88</v>
      </c>
      <c r="E26" s="171">
        <v>1</v>
      </c>
      <c r="F26" s="207"/>
      <c r="G26" s="208">
        <f>ROUND(E26*F26,2)</f>
        <v>0</v>
      </c>
      <c r="H26" s="207"/>
      <c r="I26" s="208">
        <f>ROUND(E26*H26,2)</f>
        <v>0</v>
      </c>
      <c r="J26" s="207"/>
      <c r="K26" s="208">
        <f>ROUND(E26*J26,2)</f>
        <v>0</v>
      </c>
      <c r="L26" s="208">
        <v>21</v>
      </c>
      <c r="M26" s="208">
        <f>G26*(1+L26/100)</f>
        <v>0</v>
      </c>
      <c r="N26" s="209">
        <v>0</v>
      </c>
      <c r="O26" s="209">
        <f>ROUND(E26*N26,5)</f>
        <v>0</v>
      </c>
      <c r="P26" s="209">
        <v>0</v>
      </c>
      <c r="Q26" s="209">
        <f>ROUND(E26*P26,5)</f>
        <v>0</v>
      </c>
      <c r="R26" s="209"/>
      <c r="S26" s="209"/>
      <c r="T26" s="210">
        <v>0</v>
      </c>
      <c r="U26" s="209">
        <f>ROUND(E26*T26,2)</f>
        <v>0</v>
      </c>
      <c r="V26" s="211"/>
      <c r="W26" s="157"/>
      <c r="X26" s="157"/>
      <c r="Y26" s="157"/>
      <c r="Z26" s="157"/>
      <c r="AA26" s="157"/>
      <c r="AB26" s="157"/>
      <c r="AC26" s="157"/>
      <c r="AD26" s="157"/>
      <c r="AE26" s="157" t="s">
        <v>93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158"/>
      <c r="B27" s="164"/>
      <c r="C27" s="194" t="s">
        <v>117</v>
      </c>
      <c r="D27" s="168"/>
      <c r="E27" s="172"/>
      <c r="F27" s="208"/>
      <c r="G27" s="208"/>
      <c r="H27" s="208"/>
      <c r="I27" s="208"/>
      <c r="J27" s="208"/>
      <c r="K27" s="208"/>
      <c r="L27" s="208"/>
      <c r="M27" s="208"/>
      <c r="N27" s="209"/>
      <c r="O27" s="209"/>
      <c r="P27" s="209"/>
      <c r="Q27" s="209"/>
      <c r="R27" s="209"/>
      <c r="S27" s="209"/>
      <c r="T27" s="210"/>
      <c r="U27" s="209"/>
      <c r="V27" s="211"/>
      <c r="W27" s="157"/>
      <c r="X27" s="157"/>
      <c r="Y27" s="157"/>
      <c r="Z27" s="157"/>
      <c r="AA27" s="157"/>
      <c r="AB27" s="157"/>
      <c r="AC27" s="157"/>
      <c r="AD27" s="157"/>
      <c r="AE27" s="157" t="s">
        <v>94</v>
      </c>
      <c r="AF27" s="157">
        <v>0</v>
      </c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">
      <c r="A28" s="158">
        <v>13</v>
      </c>
      <c r="B28" s="164" t="s">
        <v>120</v>
      </c>
      <c r="C28" s="193" t="s">
        <v>121</v>
      </c>
      <c r="D28" s="166" t="s">
        <v>122</v>
      </c>
      <c r="E28" s="171">
        <v>70</v>
      </c>
      <c r="F28" s="207"/>
      <c r="G28" s="208">
        <f>ROUND(E28*F28,2)</f>
        <v>0</v>
      </c>
      <c r="H28" s="207"/>
      <c r="I28" s="208">
        <f>ROUND(E28*H28,2)</f>
        <v>0</v>
      </c>
      <c r="J28" s="207"/>
      <c r="K28" s="208">
        <f>ROUND(E28*J28,2)</f>
        <v>0</v>
      </c>
      <c r="L28" s="208">
        <v>21</v>
      </c>
      <c r="M28" s="208">
        <f>G28*(1+L28/100)</f>
        <v>0</v>
      </c>
      <c r="N28" s="209">
        <v>1.7000000000000001E-4</v>
      </c>
      <c r="O28" s="209">
        <f>ROUND(E28*N28,5)</f>
        <v>1.1900000000000001E-2</v>
      </c>
      <c r="P28" s="209">
        <v>0</v>
      </c>
      <c r="Q28" s="209">
        <f>ROUND(E28*P28,5)</f>
        <v>0</v>
      </c>
      <c r="R28" s="209"/>
      <c r="S28" s="209"/>
      <c r="T28" s="210">
        <v>0.05</v>
      </c>
      <c r="U28" s="209">
        <f>ROUND(E28*T28,2)</f>
        <v>3.5</v>
      </c>
      <c r="V28" s="211"/>
      <c r="W28" s="157"/>
      <c r="X28" s="157"/>
      <c r="Y28" s="157"/>
      <c r="Z28" s="157"/>
      <c r="AA28" s="157"/>
      <c r="AB28" s="157"/>
      <c r="AC28" s="157"/>
      <c r="AD28" s="157"/>
      <c r="AE28" s="157" t="s">
        <v>89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">
      <c r="A29" s="158"/>
      <c r="B29" s="164"/>
      <c r="C29" s="194" t="s">
        <v>123</v>
      </c>
      <c r="D29" s="168"/>
      <c r="E29" s="172"/>
      <c r="F29" s="208"/>
      <c r="G29" s="208"/>
      <c r="H29" s="208"/>
      <c r="I29" s="208"/>
      <c r="J29" s="208"/>
      <c r="K29" s="208"/>
      <c r="L29" s="208"/>
      <c r="M29" s="208"/>
      <c r="N29" s="209"/>
      <c r="O29" s="209"/>
      <c r="P29" s="209"/>
      <c r="Q29" s="209"/>
      <c r="R29" s="209"/>
      <c r="S29" s="209"/>
      <c r="T29" s="210"/>
      <c r="U29" s="209"/>
      <c r="V29" s="211"/>
      <c r="W29" s="157"/>
      <c r="X29" s="157"/>
      <c r="Y29" s="157"/>
      <c r="Z29" s="157"/>
      <c r="AA29" s="157"/>
      <c r="AB29" s="157"/>
      <c r="AC29" s="157"/>
      <c r="AD29" s="157"/>
      <c r="AE29" s="157" t="s">
        <v>94</v>
      </c>
      <c r="AF29" s="157">
        <v>0</v>
      </c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ht="22.5" outlineLevel="1" x14ac:dyDescent="0.2">
      <c r="A30" s="158">
        <v>14</v>
      </c>
      <c r="B30" s="164" t="s">
        <v>124</v>
      </c>
      <c r="C30" s="193" t="s">
        <v>125</v>
      </c>
      <c r="D30" s="166" t="s">
        <v>122</v>
      </c>
      <c r="E30" s="171">
        <v>340</v>
      </c>
      <c r="F30" s="207"/>
      <c r="G30" s="208">
        <f t="shared" ref="G30:G40" si="0">ROUND(E30*F30,2)</f>
        <v>0</v>
      </c>
      <c r="H30" s="207"/>
      <c r="I30" s="208">
        <f t="shared" ref="I30:I40" si="1">ROUND(E30*H30,2)</f>
        <v>0</v>
      </c>
      <c r="J30" s="207"/>
      <c r="K30" s="208">
        <f t="shared" ref="K30:K40" si="2">ROUND(E30*J30,2)</f>
        <v>0</v>
      </c>
      <c r="L30" s="208">
        <v>21</v>
      </c>
      <c r="M30" s="208">
        <f t="shared" ref="M30:M40" si="3">G30*(1+L30/100)</f>
        <v>0</v>
      </c>
      <c r="N30" s="209">
        <v>9.3000000000000005E-4</v>
      </c>
      <c r="O30" s="209">
        <f t="shared" ref="O30:O40" si="4">ROUND(E30*N30,5)</f>
        <v>0.31619999999999998</v>
      </c>
      <c r="P30" s="209">
        <v>0</v>
      </c>
      <c r="Q30" s="209">
        <f t="shared" ref="Q30:Q40" si="5">ROUND(E30*P30,5)</f>
        <v>0</v>
      </c>
      <c r="R30" s="209"/>
      <c r="S30" s="209"/>
      <c r="T30" s="210">
        <v>7.4060000000000001E-2</v>
      </c>
      <c r="U30" s="209">
        <f t="shared" ref="U30:U40" si="6">ROUND(E30*T30,2)</f>
        <v>25.18</v>
      </c>
      <c r="V30" s="211"/>
      <c r="W30" s="157"/>
      <c r="X30" s="157"/>
      <c r="Y30" s="157"/>
      <c r="Z30" s="157"/>
      <c r="AA30" s="157"/>
      <c r="AB30" s="157"/>
      <c r="AC30" s="157"/>
      <c r="AD30" s="157"/>
      <c r="AE30" s="157" t="s">
        <v>89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ht="22.5" outlineLevel="1" x14ac:dyDescent="0.2">
      <c r="A31" s="158">
        <v>15</v>
      </c>
      <c r="B31" s="164" t="s">
        <v>126</v>
      </c>
      <c r="C31" s="193" t="s">
        <v>127</v>
      </c>
      <c r="D31" s="166" t="s">
        <v>122</v>
      </c>
      <c r="E31" s="171">
        <v>340</v>
      </c>
      <c r="F31" s="207"/>
      <c r="G31" s="208">
        <f t="shared" si="0"/>
        <v>0</v>
      </c>
      <c r="H31" s="207"/>
      <c r="I31" s="208">
        <f t="shared" si="1"/>
        <v>0</v>
      </c>
      <c r="J31" s="207"/>
      <c r="K31" s="208">
        <f t="shared" si="2"/>
        <v>0</v>
      </c>
      <c r="L31" s="208">
        <v>21</v>
      </c>
      <c r="M31" s="208">
        <f t="shared" si="3"/>
        <v>0</v>
      </c>
      <c r="N31" s="209">
        <v>9.8999999999999999E-4</v>
      </c>
      <c r="O31" s="209">
        <f t="shared" si="4"/>
        <v>0.33660000000000001</v>
      </c>
      <c r="P31" s="209">
        <v>0</v>
      </c>
      <c r="Q31" s="209">
        <f t="shared" si="5"/>
        <v>0</v>
      </c>
      <c r="R31" s="209"/>
      <c r="S31" s="209"/>
      <c r="T31" s="210">
        <v>0.08</v>
      </c>
      <c r="U31" s="209">
        <f t="shared" si="6"/>
        <v>27.2</v>
      </c>
      <c r="V31" s="211"/>
      <c r="W31" s="157"/>
      <c r="X31" s="157"/>
      <c r="Y31" s="157"/>
      <c r="Z31" s="157"/>
      <c r="AA31" s="157"/>
      <c r="AB31" s="157"/>
      <c r="AC31" s="157"/>
      <c r="AD31" s="157"/>
      <c r="AE31" s="157" t="s">
        <v>89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ht="22.5" outlineLevel="1" x14ac:dyDescent="0.2">
      <c r="A32" s="158">
        <v>16</v>
      </c>
      <c r="B32" s="164" t="s">
        <v>128</v>
      </c>
      <c r="C32" s="193" t="s">
        <v>129</v>
      </c>
      <c r="D32" s="166" t="s">
        <v>88</v>
      </c>
      <c r="E32" s="171">
        <v>34</v>
      </c>
      <c r="F32" s="207"/>
      <c r="G32" s="208">
        <f t="shared" si="0"/>
        <v>0</v>
      </c>
      <c r="H32" s="207"/>
      <c r="I32" s="208">
        <f t="shared" si="1"/>
        <v>0</v>
      </c>
      <c r="J32" s="207"/>
      <c r="K32" s="208">
        <f t="shared" si="2"/>
        <v>0</v>
      </c>
      <c r="L32" s="208">
        <v>21</v>
      </c>
      <c r="M32" s="208">
        <f t="shared" si="3"/>
        <v>0</v>
      </c>
      <c r="N32" s="209">
        <v>1.1E-4</v>
      </c>
      <c r="O32" s="209">
        <f t="shared" si="4"/>
        <v>3.7399999999999998E-3</v>
      </c>
      <c r="P32" s="209">
        <v>0</v>
      </c>
      <c r="Q32" s="209">
        <f t="shared" si="5"/>
        <v>0</v>
      </c>
      <c r="R32" s="209"/>
      <c r="S32" s="209"/>
      <c r="T32" s="210">
        <v>0.24</v>
      </c>
      <c r="U32" s="209">
        <f t="shared" si="6"/>
        <v>8.16</v>
      </c>
      <c r="V32" s="211"/>
      <c r="W32" s="157"/>
      <c r="X32" s="157"/>
      <c r="Y32" s="157"/>
      <c r="Z32" s="157"/>
      <c r="AA32" s="157"/>
      <c r="AB32" s="157"/>
      <c r="AC32" s="157"/>
      <c r="AD32" s="157"/>
      <c r="AE32" s="157" t="s">
        <v>89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ht="22.5" outlineLevel="1" x14ac:dyDescent="0.2">
      <c r="A33" s="158">
        <v>17</v>
      </c>
      <c r="B33" s="164" t="s">
        <v>130</v>
      </c>
      <c r="C33" s="193" t="s">
        <v>131</v>
      </c>
      <c r="D33" s="166" t="s">
        <v>88</v>
      </c>
      <c r="E33" s="171">
        <v>7</v>
      </c>
      <c r="F33" s="207"/>
      <c r="G33" s="208">
        <f t="shared" si="0"/>
        <v>0</v>
      </c>
      <c r="H33" s="207"/>
      <c r="I33" s="208">
        <f t="shared" si="1"/>
        <v>0</v>
      </c>
      <c r="J33" s="207"/>
      <c r="K33" s="208">
        <f t="shared" si="2"/>
        <v>0</v>
      </c>
      <c r="L33" s="208">
        <v>21</v>
      </c>
      <c r="M33" s="208">
        <f t="shared" si="3"/>
        <v>0</v>
      </c>
      <c r="N33" s="209">
        <v>1.2999999999999999E-4</v>
      </c>
      <c r="O33" s="209">
        <f t="shared" si="4"/>
        <v>9.1E-4</v>
      </c>
      <c r="P33" s="209">
        <v>0</v>
      </c>
      <c r="Q33" s="209">
        <f t="shared" si="5"/>
        <v>0</v>
      </c>
      <c r="R33" s="209"/>
      <c r="S33" s="209"/>
      <c r="T33" s="210">
        <v>0.35</v>
      </c>
      <c r="U33" s="209">
        <f t="shared" si="6"/>
        <v>2.4500000000000002</v>
      </c>
      <c r="V33" s="211"/>
      <c r="W33" s="157"/>
      <c r="X33" s="157"/>
      <c r="Y33" s="157"/>
      <c r="Z33" s="157"/>
      <c r="AA33" s="157"/>
      <c r="AB33" s="157"/>
      <c r="AC33" s="157"/>
      <c r="AD33" s="157"/>
      <c r="AE33" s="157" t="s">
        <v>89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>
        <v>18</v>
      </c>
      <c r="B34" s="164" t="s">
        <v>132</v>
      </c>
      <c r="C34" s="193" t="s">
        <v>133</v>
      </c>
      <c r="D34" s="166" t="s">
        <v>88</v>
      </c>
      <c r="E34" s="171">
        <v>41</v>
      </c>
      <c r="F34" s="207"/>
      <c r="G34" s="208">
        <f t="shared" si="0"/>
        <v>0</v>
      </c>
      <c r="H34" s="207"/>
      <c r="I34" s="208">
        <f t="shared" si="1"/>
        <v>0</v>
      </c>
      <c r="J34" s="207"/>
      <c r="K34" s="208">
        <f t="shared" si="2"/>
        <v>0</v>
      </c>
      <c r="L34" s="208">
        <v>21</v>
      </c>
      <c r="M34" s="208">
        <f t="shared" si="3"/>
        <v>0</v>
      </c>
      <c r="N34" s="209">
        <v>0</v>
      </c>
      <c r="O34" s="209">
        <f t="shared" si="4"/>
        <v>0</v>
      </c>
      <c r="P34" s="209">
        <v>0</v>
      </c>
      <c r="Q34" s="209">
        <f t="shared" si="5"/>
        <v>0</v>
      </c>
      <c r="R34" s="209"/>
      <c r="S34" s="209"/>
      <c r="T34" s="210">
        <v>0.08</v>
      </c>
      <c r="U34" s="209">
        <f t="shared" si="6"/>
        <v>3.28</v>
      </c>
      <c r="V34" s="211"/>
      <c r="W34" s="157"/>
      <c r="X34" s="157"/>
      <c r="Y34" s="157"/>
      <c r="Z34" s="157"/>
      <c r="AA34" s="157"/>
      <c r="AB34" s="157"/>
      <c r="AC34" s="157"/>
      <c r="AD34" s="157"/>
      <c r="AE34" s="157" t="s">
        <v>89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 x14ac:dyDescent="0.2">
      <c r="A35" s="158">
        <v>19</v>
      </c>
      <c r="B35" s="164" t="s">
        <v>134</v>
      </c>
      <c r="C35" s="193" t="s">
        <v>135</v>
      </c>
      <c r="D35" s="166" t="s">
        <v>88</v>
      </c>
      <c r="E35" s="171">
        <v>1</v>
      </c>
      <c r="F35" s="207"/>
      <c r="G35" s="208">
        <f t="shared" si="0"/>
        <v>0</v>
      </c>
      <c r="H35" s="207"/>
      <c r="I35" s="208">
        <f t="shared" si="1"/>
        <v>0</v>
      </c>
      <c r="J35" s="207"/>
      <c r="K35" s="208">
        <f t="shared" si="2"/>
        <v>0</v>
      </c>
      <c r="L35" s="208">
        <v>21</v>
      </c>
      <c r="M35" s="208">
        <f t="shared" si="3"/>
        <v>0</v>
      </c>
      <c r="N35" s="209">
        <v>0</v>
      </c>
      <c r="O35" s="209">
        <f t="shared" si="4"/>
        <v>0</v>
      </c>
      <c r="P35" s="209">
        <v>0</v>
      </c>
      <c r="Q35" s="209">
        <f t="shared" si="5"/>
        <v>0</v>
      </c>
      <c r="R35" s="209"/>
      <c r="S35" s="209"/>
      <c r="T35" s="210">
        <v>0</v>
      </c>
      <c r="U35" s="209">
        <f t="shared" si="6"/>
        <v>0</v>
      </c>
      <c r="V35" s="211"/>
      <c r="W35" s="157"/>
      <c r="X35" s="157"/>
      <c r="Y35" s="157"/>
      <c r="Z35" s="157"/>
      <c r="AA35" s="157"/>
      <c r="AB35" s="157"/>
      <c r="AC35" s="157"/>
      <c r="AD35" s="157"/>
      <c r="AE35" s="157" t="s">
        <v>93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 x14ac:dyDescent="0.2">
      <c r="A36" s="158">
        <v>20</v>
      </c>
      <c r="B36" s="164" t="s">
        <v>136</v>
      </c>
      <c r="C36" s="193" t="s">
        <v>137</v>
      </c>
      <c r="D36" s="166" t="s">
        <v>88</v>
      </c>
      <c r="E36" s="171">
        <v>6</v>
      </c>
      <c r="F36" s="207"/>
      <c r="G36" s="208">
        <f t="shared" si="0"/>
        <v>0</v>
      </c>
      <c r="H36" s="207"/>
      <c r="I36" s="208">
        <f t="shared" si="1"/>
        <v>0</v>
      </c>
      <c r="J36" s="207"/>
      <c r="K36" s="208">
        <f t="shared" si="2"/>
        <v>0</v>
      </c>
      <c r="L36" s="208">
        <v>21</v>
      </c>
      <c r="M36" s="208">
        <f t="shared" si="3"/>
        <v>0</v>
      </c>
      <c r="N36" s="209">
        <v>0</v>
      </c>
      <c r="O36" s="209">
        <f t="shared" si="4"/>
        <v>0</v>
      </c>
      <c r="P36" s="209">
        <v>0</v>
      </c>
      <c r="Q36" s="209">
        <f t="shared" si="5"/>
        <v>0</v>
      </c>
      <c r="R36" s="209"/>
      <c r="S36" s="209"/>
      <c r="T36" s="210">
        <v>0</v>
      </c>
      <c r="U36" s="209">
        <f t="shared" si="6"/>
        <v>0</v>
      </c>
      <c r="V36" s="211"/>
      <c r="W36" s="157"/>
      <c r="X36" s="157"/>
      <c r="Y36" s="157"/>
      <c r="Z36" s="157"/>
      <c r="AA36" s="157"/>
      <c r="AB36" s="157"/>
      <c r="AC36" s="157"/>
      <c r="AD36" s="157"/>
      <c r="AE36" s="157" t="s">
        <v>93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ht="22.5" outlineLevel="1" x14ac:dyDescent="0.2">
      <c r="A37" s="158">
        <v>21</v>
      </c>
      <c r="B37" s="164" t="s">
        <v>138</v>
      </c>
      <c r="C37" s="193" t="s">
        <v>139</v>
      </c>
      <c r="D37" s="166" t="s">
        <v>88</v>
      </c>
      <c r="E37" s="171">
        <v>6</v>
      </c>
      <c r="F37" s="207"/>
      <c r="G37" s="208">
        <f t="shared" si="0"/>
        <v>0</v>
      </c>
      <c r="H37" s="207"/>
      <c r="I37" s="208">
        <f t="shared" si="1"/>
        <v>0</v>
      </c>
      <c r="J37" s="207"/>
      <c r="K37" s="208">
        <f t="shared" si="2"/>
        <v>0</v>
      </c>
      <c r="L37" s="208">
        <v>21</v>
      </c>
      <c r="M37" s="208">
        <f t="shared" si="3"/>
        <v>0</v>
      </c>
      <c r="N37" s="209">
        <v>0</v>
      </c>
      <c r="O37" s="209">
        <f t="shared" si="4"/>
        <v>0</v>
      </c>
      <c r="P37" s="209">
        <v>0</v>
      </c>
      <c r="Q37" s="209">
        <f t="shared" si="5"/>
        <v>0</v>
      </c>
      <c r="R37" s="209"/>
      <c r="S37" s="209"/>
      <c r="T37" s="210">
        <v>0</v>
      </c>
      <c r="U37" s="209">
        <f t="shared" si="6"/>
        <v>0</v>
      </c>
      <c r="V37" s="211"/>
      <c r="W37" s="157"/>
      <c r="X37" s="157"/>
      <c r="Y37" s="157"/>
      <c r="Z37" s="157"/>
      <c r="AA37" s="157"/>
      <c r="AB37" s="157"/>
      <c r="AC37" s="157"/>
      <c r="AD37" s="157"/>
      <c r="AE37" s="157" t="s">
        <v>93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 x14ac:dyDescent="0.2">
      <c r="A38" s="158">
        <v>22</v>
      </c>
      <c r="B38" s="164" t="s">
        <v>140</v>
      </c>
      <c r="C38" s="193" t="s">
        <v>141</v>
      </c>
      <c r="D38" s="166" t="s">
        <v>88</v>
      </c>
      <c r="E38" s="171">
        <v>6</v>
      </c>
      <c r="F38" s="207"/>
      <c r="G38" s="208">
        <f t="shared" si="0"/>
        <v>0</v>
      </c>
      <c r="H38" s="207"/>
      <c r="I38" s="208">
        <f t="shared" si="1"/>
        <v>0</v>
      </c>
      <c r="J38" s="207"/>
      <c r="K38" s="208">
        <f t="shared" si="2"/>
        <v>0</v>
      </c>
      <c r="L38" s="208">
        <v>21</v>
      </c>
      <c r="M38" s="208">
        <f t="shared" si="3"/>
        <v>0</v>
      </c>
      <c r="N38" s="209">
        <v>1.0000000000000001E-5</v>
      </c>
      <c r="O38" s="209">
        <f t="shared" si="4"/>
        <v>6.0000000000000002E-5</v>
      </c>
      <c r="P38" s="209">
        <v>0</v>
      </c>
      <c r="Q38" s="209">
        <f t="shared" si="5"/>
        <v>0</v>
      </c>
      <c r="R38" s="209"/>
      <c r="S38" s="209"/>
      <c r="T38" s="210">
        <v>0</v>
      </c>
      <c r="U38" s="209">
        <f t="shared" si="6"/>
        <v>0</v>
      </c>
      <c r="V38" s="211"/>
      <c r="W38" s="157"/>
      <c r="X38" s="157"/>
      <c r="Y38" s="157"/>
      <c r="Z38" s="157"/>
      <c r="AA38" s="157"/>
      <c r="AB38" s="157"/>
      <c r="AC38" s="157"/>
      <c r="AD38" s="157"/>
      <c r="AE38" s="157" t="s">
        <v>93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58">
        <v>23</v>
      </c>
      <c r="B39" s="164" t="s">
        <v>142</v>
      </c>
      <c r="C39" s="193" t="s">
        <v>143</v>
      </c>
      <c r="D39" s="166" t="s">
        <v>122</v>
      </c>
      <c r="E39" s="171">
        <v>6</v>
      </c>
      <c r="F39" s="207"/>
      <c r="G39" s="208">
        <f t="shared" si="0"/>
        <v>0</v>
      </c>
      <c r="H39" s="207"/>
      <c r="I39" s="208">
        <f t="shared" si="1"/>
        <v>0</v>
      </c>
      <c r="J39" s="207"/>
      <c r="K39" s="208">
        <f t="shared" si="2"/>
        <v>0</v>
      </c>
      <c r="L39" s="208">
        <v>21</v>
      </c>
      <c r="M39" s="208">
        <f t="shared" si="3"/>
        <v>0</v>
      </c>
      <c r="N39" s="209">
        <v>0</v>
      </c>
      <c r="O39" s="209">
        <f t="shared" si="4"/>
        <v>0</v>
      </c>
      <c r="P39" s="209">
        <v>0</v>
      </c>
      <c r="Q39" s="209">
        <f t="shared" si="5"/>
        <v>0</v>
      </c>
      <c r="R39" s="209"/>
      <c r="S39" s="209"/>
      <c r="T39" s="210">
        <v>0.08</v>
      </c>
      <c r="U39" s="209">
        <f t="shared" si="6"/>
        <v>0.48</v>
      </c>
      <c r="V39" s="211"/>
      <c r="W39" s="157"/>
      <c r="X39" s="157"/>
      <c r="Y39" s="157"/>
      <c r="Z39" s="157"/>
      <c r="AA39" s="157"/>
      <c r="AB39" s="157"/>
      <c r="AC39" s="157"/>
      <c r="AD39" s="157"/>
      <c r="AE39" s="157" t="s">
        <v>89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 x14ac:dyDescent="0.2">
      <c r="A40" s="158">
        <v>24</v>
      </c>
      <c r="B40" s="164" t="s">
        <v>144</v>
      </c>
      <c r="C40" s="193" t="s">
        <v>145</v>
      </c>
      <c r="D40" s="166" t="s">
        <v>88</v>
      </c>
      <c r="E40" s="171">
        <v>6</v>
      </c>
      <c r="F40" s="207"/>
      <c r="G40" s="208">
        <f t="shared" si="0"/>
        <v>0</v>
      </c>
      <c r="H40" s="207"/>
      <c r="I40" s="208">
        <f t="shared" si="1"/>
        <v>0</v>
      </c>
      <c r="J40" s="207"/>
      <c r="K40" s="208">
        <f t="shared" si="2"/>
        <v>0</v>
      </c>
      <c r="L40" s="208">
        <v>21</v>
      </c>
      <c r="M40" s="208">
        <f t="shared" si="3"/>
        <v>0</v>
      </c>
      <c r="N40" s="209">
        <v>0</v>
      </c>
      <c r="O40" s="209">
        <f t="shared" si="4"/>
        <v>0</v>
      </c>
      <c r="P40" s="209">
        <v>0</v>
      </c>
      <c r="Q40" s="209">
        <f t="shared" si="5"/>
        <v>0</v>
      </c>
      <c r="R40" s="209"/>
      <c r="S40" s="209"/>
      <c r="T40" s="210">
        <v>0</v>
      </c>
      <c r="U40" s="209">
        <f t="shared" si="6"/>
        <v>0</v>
      </c>
      <c r="V40" s="211"/>
      <c r="W40" s="157"/>
      <c r="X40" s="157"/>
      <c r="Y40" s="157"/>
      <c r="Z40" s="157"/>
      <c r="AA40" s="157"/>
      <c r="AB40" s="157"/>
      <c r="AC40" s="157"/>
      <c r="AD40" s="157"/>
      <c r="AE40" s="157" t="s">
        <v>93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">
      <c r="A41" s="158">
        <v>25</v>
      </c>
      <c r="B41" s="164" t="s">
        <v>146</v>
      </c>
      <c r="C41" s="193" t="s">
        <v>147</v>
      </c>
      <c r="D41" s="166" t="s">
        <v>88</v>
      </c>
      <c r="E41" s="171">
        <v>12</v>
      </c>
      <c r="F41" s="207"/>
      <c r="G41" s="208">
        <f>ROUND(E41*F41,2)</f>
        <v>0</v>
      </c>
      <c r="H41" s="207"/>
      <c r="I41" s="208">
        <f>ROUND(E41*H41,2)</f>
        <v>0</v>
      </c>
      <c r="J41" s="207"/>
      <c r="K41" s="208">
        <f>ROUND(E41*J41,2)</f>
        <v>0</v>
      </c>
      <c r="L41" s="208">
        <v>21</v>
      </c>
      <c r="M41" s="208">
        <f>G41*(1+L41/100)</f>
        <v>0</v>
      </c>
      <c r="N41" s="209">
        <v>1.0000000000000001E-5</v>
      </c>
      <c r="O41" s="209">
        <f>ROUND(E41*N41,5)</f>
        <v>1.2E-4</v>
      </c>
      <c r="P41" s="209">
        <v>0</v>
      </c>
      <c r="Q41" s="209">
        <f>ROUND(E41*P41,5)</f>
        <v>0</v>
      </c>
      <c r="R41" s="209"/>
      <c r="S41" s="209"/>
      <c r="T41" s="210">
        <v>0</v>
      </c>
      <c r="U41" s="209">
        <f>ROUND(E41*T41,2)</f>
        <v>0</v>
      </c>
      <c r="V41" s="211"/>
      <c r="W41" s="157"/>
      <c r="X41" s="157"/>
      <c r="Y41" s="157"/>
      <c r="Z41" s="157"/>
      <c r="AA41" s="157"/>
      <c r="AB41" s="157"/>
      <c r="AC41" s="157"/>
      <c r="AD41" s="157"/>
      <c r="AE41" s="157" t="s">
        <v>93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58">
        <v>26</v>
      </c>
      <c r="B42" s="164" t="s">
        <v>148</v>
      </c>
      <c r="C42" s="193" t="s">
        <v>149</v>
      </c>
      <c r="D42" s="166" t="s">
        <v>88</v>
      </c>
      <c r="E42" s="171">
        <v>46</v>
      </c>
      <c r="F42" s="207"/>
      <c r="G42" s="208">
        <f>ROUND(E42*F42,2)</f>
        <v>0</v>
      </c>
      <c r="H42" s="207"/>
      <c r="I42" s="208">
        <f>ROUND(E42*H42,2)</f>
        <v>0</v>
      </c>
      <c r="J42" s="207"/>
      <c r="K42" s="208">
        <f>ROUND(E42*J42,2)</f>
        <v>0</v>
      </c>
      <c r="L42" s="208">
        <v>21</v>
      </c>
      <c r="M42" s="208">
        <f>G42*(1+L42/100)</f>
        <v>0</v>
      </c>
      <c r="N42" s="209">
        <v>0</v>
      </c>
      <c r="O42" s="209">
        <f>ROUND(E42*N42,5)</f>
        <v>0</v>
      </c>
      <c r="P42" s="209">
        <v>0</v>
      </c>
      <c r="Q42" s="209">
        <f>ROUND(E42*P42,5)</f>
        <v>0</v>
      </c>
      <c r="R42" s="209"/>
      <c r="S42" s="209"/>
      <c r="T42" s="210">
        <v>0.05</v>
      </c>
      <c r="U42" s="209">
        <f>ROUND(E42*T42,2)</f>
        <v>2.2999999999999998</v>
      </c>
      <c r="V42" s="211"/>
      <c r="W42" s="157"/>
      <c r="X42" s="157"/>
      <c r="Y42" s="157"/>
      <c r="Z42" s="157"/>
      <c r="AA42" s="157"/>
      <c r="AB42" s="157"/>
      <c r="AC42" s="157"/>
      <c r="AD42" s="157"/>
      <c r="AE42" s="157" t="s">
        <v>89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58">
        <v>27</v>
      </c>
      <c r="B43" s="164" t="s">
        <v>150</v>
      </c>
      <c r="C43" s="193" t="s">
        <v>151</v>
      </c>
      <c r="D43" s="166" t="s">
        <v>88</v>
      </c>
      <c r="E43" s="171">
        <v>64</v>
      </c>
      <c r="F43" s="207"/>
      <c r="G43" s="208">
        <f>ROUND(E43*F43,2)</f>
        <v>0</v>
      </c>
      <c r="H43" s="207"/>
      <c r="I43" s="208">
        <f>ROUND(E43*H43,2)</f>
        <v>0</v>
      </c>
      <c r="J43" s="207"/>
      <c r="K43" s="208">
        <f>ROUND(E43*J43,2)</f>
        <v>0</v>
      </c>
      <c r="L43" s="208">
        <v>21</v>
      </c>
      <c r="M43" s="208">
        <f>G43*(1+L43/100)</f>
        <v>0</v>
      </c>
      <c r="N43" s="209">
        <v>0</v>
      </c>
      <c r="O43" s="209">
        <f>ROUND(E43*N43,5)</f>
        <v>0</v>
      </c>
      <c r="P43" s="209">
        <v>0</v>
      </c>
      <c r="Q43" s="209">
        <f>ROUND(E43*P43,5)</f>
        <v>0</v>
      </c>
      <c r="R43" s="209"/>
      <c r="S43" s="209"/>
      <c r="T43" s="210">
        <v>0.08</v>
      </c>
      <c r="U43" s="209">
        <f>ROUND(E43*T43,2)</f>
        <v>5.12</v>
      </c>
      <c r="V43" s="211"/>
      <c r="W43" s="157"/>
      <c r="X43" s="157"/>
      <c r="Y43" s="157"/>
      <c r="Z43" s="157"/>
      <c r="AA43" s="157"/>
      <c r="AB43" s="157"/>
      <c r="AC43" s="157"/>
      <c r="AD43" s="157"/>
      <c r="AE43" s="157" t="s">
        <v>89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ht="22.5" outlineLevel="1" x14ac:dyDescent="0.2">
      <c r="A44" s="158">
        <v>28</v>
      </c>
      <c r="B44" s="164" t="s">
        <v>152</v>
      </c>
      <c r="C44" s="193" t="s">
        <v>153</v>
      </c>
      <c r="D44" s="166" t="s">
        <v>122</v>
      </c>
      <c r="E44" s="171">
        <v>7</v>
      </c>
      <c r="F44" s="207"/>
      <c r="G44" s="208">
        <f>ROUND(E44*F44,2)</f>
        <v>0</v>
      </c>
      <c r="H44" s="207"/>
      <c r="I44" s="208">
        <f>ROUND(E44*H44,2)</f>
        <v>0</v>
      </c>
      <c r="J44" s="207"/>
      <c r="K44" s="208">
        <f>ROUND(E44*J44,2)</f>
        <v>0</v>
      </c>
      <c r="L44" s="208">
        <v>21</v>
      </c>
      <c r="M44" s="208">
        <f>G44*(1+L44/100)</f>
        <v>0</v>
      </c>
      <c r="N44" s="209">
        <v>0</v>
      </c>
      <c r="O44" s="209">
        <f>ROUND(E44*N44,5)</f>
        <v>0</v>
      </c>
      <c r="P44" s="209">
        <v>0</v>
      </c>
      <c r="Q44" s="209">
        <f>ROUND(E44*P44,5)</f>
        <v>0</v>
      </c>
      <c r="R44" s="209"/>
      <c r="S44" s="209"/>
      <c r="T44" s="210">
        <v>0.14000000000000001</v>
      </c>
      <c r="U44" s="209">
        <f>ROUND(E44*T44,2)</f>
        <v>0.98</v>
      </c>
      <c r="V44" s="211"/>
      <c r="W44" s="157"/>
      <c r="X44" s="157"/>
      <c r="Y44" s="157"/>
      <c r="Z44" s="157"/>
      <c r="AA44" s="157"/>
      <c r="AB44" s="157"/>
      <c r="AC44" s="157"/>
      <c r="AD44" s="157"/>
      <c r="AE44" s="157" t="s">
        <v>89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ht="22.5" outlineLevel="1" x14ac:dyDescent="0.2">
      <c r="A45" s="158">
        <v>29</v>
      </c>
      <c r="B45" s="164" t="s">
        <v>154</v>
      </c>
      <c r="C45" s="193" t="s">
        <v>155</v>
      </c>
      <c r="D45" s="166" t="s">
        <v>88</v>
      </c>
      <c r="E45" s="171">
        <v>3</v>
      </c>
      <c r="F45" s="207"/>
      <c r="G45" s="208">
        <f>ROUND(E45*F45,2)</f>
        <v>0</v>
      </c>
      <c r="H45" s="207"/>
      <c r="I45" s="208">
        <f>ROUND(E45*H45,2)</f>
        <v>0</v>
      </c>
      <c r="J45" s="207"/>
      <c r="K45" s="208">
        <f>ROUND(E45*J45,2)</f>
        <v>0</v>
      </c>
      <c r="L45" s="208">
        <v>21</v>
      </c>
      <c r="M45" s="208">
        <f>G45*(1+L45/100)</f>
        <v>0</v>
      </c>
      <c r="N45" s="209">
        <v>0</v>
      </c>
      <c r="O45" s="209">
        <f>ROUND(E45*N45,5)</f>
        <v>0</v>
      </c>
      <c r="P45" s="209">
        <v>0</v>
      </c>
      <c r="Q45" s="209">
        <f>ROUND(E45*P45,5)</f>
        <v>0</v>
      </c>
      <c r="R45" s="209"/>
      <c r="S45" s="209"/>
      <c r="T45" s="210">
        <v>0</v>
      </c>
      <c r="U45" s="209">
        <f>ROUND(E45*T45,2)</f>
        <v>0</v>
      </c>
      <c r="V45" s="211"/>
      <c r="W45" s="157"/>
      <c r="X45" s="157"/>
      <c r="Y45" s="157"/>
      <c r="Z45" s="157"/>
      <c r="AA45" s="157"/>
      <c r="AB45" s="157"/>
      <c r="AC45" s="157"/>
      <c r="AD45" s="157"/>
      <c r="AE45" s="157" t="s">
        <v>93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ht="13.5" customHeight="1" outlineLevel="1" x14ac:dyDescent="0.2">
      <c r="A46" s="158"/>
      <c r="B46" s="164"/>
      <c r="C46" s="194" t="s">
        <v>156</v>
      </c>
      <c r="D46" s="168"/>
      <c r="E46" s="172"/>
      <c r="F46" s="208"/>
      <c r="G46" s="208"/>
      <c r="H46" s="208"/>
      <c r="I46" s="208"/>
      <c r="J46" s="208"/>
      <c r="K46" s="208"/>
      <c r="L46" s="208"/>
      <c r="M46" s="208"/>
      <c r="N46" s="209"/>
      <c r="O46" s="209"/>
      <c r="P46" s="209"/>
      <c r="Q46" s="209"/>
      <c r="R46" s="209"/>
      <c r="S46" s="209"/>
      <c r="T46" s="210"/>
      <c r="U46" s="209"/>
      <c r="V46" s="211"/>
      <c r="W46" s="157"/>
      <c r="X46" s="157"/>
      <c r="Y46" s="157"/>
      <c r="Z46" s="157"/>
      <c r="AA46" s="157"/>
      <c r="AB46" s="157"/>
      <c r="AC46" s="157"/>
      <c r="AD46" s="157"/>
      <c r="AE46" s="157" t="s">
        <v>94</v>
      </c>
      <c r="AF46" s="157">
        <v>0</v>
      </c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 x14ac:dyDescent="0.2">
      <c r="A47" s="158">
        <v>30</v>
      </c>
      <c r="B47" s="164" t="s">
        <v>157</v>
      </c>
      <c r="C47" s="193" t="s">
        <v>158</v>
      </c>
      <c r="D47" s="166" t="s">
        <v>88</v>
      </c>
      <c r="E47" s="171">
        <v>2</v>
      </c>
      <c r="F47" s="207"/>
      <c r="G47" s="208">
        <f>ROUND(E47*F47,2)</f>
        <v>0</v>
      </c>
      <c r="H47" s="207"/>
      <c r="I47" s="208">
        <f>ROUND(E47*H47,2)</f>
        <v>0</v>
      </c>
      <c r="J47" s="207"/>
      <c r="K47" s="208">
        <f>ROUND(E47*J47,2)</f>
        <v>0</v>
      </c>
      <c r="L47" s="208">
        <v>21</v>
      </c>
      <c r="M47" s="208">
        <f>G47*(1+L47/100)</f>
        <v>0</v>
      </c>
      <c r="N47" s="209">
        <v>0</v>
      </c>
      <c r="O47" s="209">
        <f>ROUND(E47*N47,5)</f>
        <v>0</v>
      </c>
      <c r="P47" s="209">
        <v>0</v>
      </c>
      <c r="Q47" s="209">
        <f>ROUND(E47*P47,5)</f>
        <v>0</v>
      </c>
      <c r="R47" s="209"/>
      <c r="S47" s="209"/>
      <c r="T47" s="210">
        <v>0</v>
      </c>
      <c r="U47" s="209">
        <f>ROUND(E47*T47,2)</f>
        <v>0</v>
      </c>
      <c r="V47" s="211"/>
      <c r="W47" s="157"/>
      <c r="X47" s="157"/>
      <c r="Y47" s="157"/>
      <c r="Z47" s="157"/>
      <c r="AA47" s="157"/>
      <c r="AB47" s="157"/>
      <c r="AC47" s="157"/>
      <c r="AD47" s="157"/>
      <c r="AE47" s="157" t="s">
        <v>93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 x14ac:dyDescent="0.2">
      <c r="A48" s="158">
        <v>31</v>
      </c>
      <c r="B48" s="164" t="s">
        <v>159</v>
      </c>
      <c r="C48" s="193" t="s">
        <v>160</v>
      </c>
      <c r="D48" s="166" t="s">
        <v>88</v>
      </c>
      <c r="E48" s="171">
        <v>2</v>
      </c>
      <c r="F48" s="207"/>
      <c r="G48" s="208">
        <f>ROUND(E48*F48,2)</f>
        <v>0</v>
      </c>
      <c r="H48" s="207"/>
      <c r="I48" s="208">
        <f>ROUND(E48*H48,2)</f>
        <v>0</v>
      </c>
      <c r="J48" s="207"/>
      <c r="K48" s="208">
        <f>ROUND(E48*J48,2)</f>
        <v>0</v>
      </c>
      <c r="L48" s="208">
        <v>21</v>
      </c>
      <c r="M48" s="208">
        <f>G48*(1+L48/100)</f>
        <v>0</v>
      </c>
      <c r="N48" s="209">
        <v>0</v>
      </c>
      <c r="O48" s="209">
        <f>ROUND(E48*N48,5)</f>
        <v>0</v>
      </c>
      <c r="P48" s="209">
        <v>0</v>
      </c>
      <c r="Q48" s="209">
        <f>ROUND(E48*P48,5)</f>
        <v>0</v>
      </c>
      <c r="R48" s="209"/>
      <c r="S48" s="209"/>
      <c r="T48" s="210">
        <v>0</v>
      </c>
      <c r="U48" s="209">
        <f>ROUND(E48*T48,2)</f>
        <v>0</v>
      </c>
      <c r="V48" s="211"/>
      <c r="W48" s="157"/>
      <c r="X48" s="157"/>
      <c r="Y48" s="157"/>
      <c r="Z48" s="157"/>
      <c r="AA48" s="157"/>
      <c r="AB48" s="157"/>
      <c r="AC48" s="157"/>
      <c r="AD48" s="157"/>
      <c r="AE48" s="157" t="s">
        <v>93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ht="22.5" outlineLevel="1" x14ac:dyDescent="0.2">
      <c r="A49" s="158">
        <v>32</v>
      </c>
      <c r="B49" s="164" t="s">
        <v>161</v>
      </c>
      <c r="C49" s="193" t="s">
        <v>162</v>
      </c>
      <c r="D49" s="166" t="s">
        <v>122</v>
      </c>
      <c r="E49" s="171">
        <v>130</v>
      </c>
      <c r="F49" s="207"/>
      <c r="G49" s="208">
        <f>ROUND(E49*F49,2)</f>
        <v>0</v>
      </c>
      <c r="H49" s="207"/>
      <c r="I49" s="208">
        <f>ROUND(E49*H49,2)</f>
        <v>0</v>
      </c>
      <c r="J49" s="207"/>
      <c r="K49" s="208">
        <f>ROUND(E49*J49,2)</f>
        <v>0</v>
      </c>
      <c r="L49" s="208">
        <v>21</v>
      </c>
      <c r="M49" s="208">
        <f>G49*(1+L49/100)</f>
        <v>0</v>
      </c>
      <c r="N49" s="209">
        <v>0</v>
      </c>
      <c r="O49" s="209">
        <f>ROUND(E49*N49,5)</f>
        <v>0</v>
      </c>
      <c r="P49" s="209">
        <v>0</v>
      </c>
      <c r="Q49" s="209">
        <f>ROUND(E49*P49,5)</f>
        <v>0</v>
      </c>
      <c r="R49" s="209"/>
      <c r="S49" s="209"/>
      <c r="T49" s="210">
        <v>0</v>
      </c>
      <c r="U49" s="209">
        <f>ROUND(E49*T49,2)</f>
        <v>0</v>
      </c>
      <c r="V49" s="211"/>
      <c r="W49" s="157"/>
      <c r="X49" s="157"/>
      <c r="Y49" s="157"/>
      <c r="Z49" s="157"/>
      <c r="AA49" s="157"/>
      <c r="AB49" s="157"/>
      <c r="AC49" s="157"/>
      <c r="AD49" s="157"/>
      <c r="AE49" s="157" t="s">
        <v>93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x14ac:dyDescent="0.2">
      <c r="A50" s="159" t="s">
        <v>84</v>
      </c>
      <c r="B50" s="165" t="s">
        <v>53</v>
      </c>
      <c r="C50" s="195" t="s">
        <v>54</v>
      </c>
      <c r="D50" s="169"/>
      <c r="E50" s="173"/>
      <c r="F50" s="175"/>
      <c r="G50" s="175">
        <f>SUMIF(AE51:AE82,"&lt;&gt;NOR",G51:G82)</f>
        <v>0</v>
      </c>
      <c r="H50" s="175"/>
      <c r="I50" s="175">
        <f>SUM(I51:I82)</f>
        <v>0</v>
      </c>
      <c r="J50" s="175"/>
      <c r="K50" s="175">
        <f>SUM(K51:K82)</f>
        <v>0</v>
      </c>
      <c r="L50" s="175"/>
      <c r="M50" s="175">
        <f>SUM(M51:M82)</f>
        <v>0</v>
      </c>
      <c r="N50" s="169"/>
      <c r="O50" s="169">
        <f>SUM(O51:O82)</f>
        <v>120.52022000000002</v>
      </c>
      <c r="P50" s="169"/>
      <c r="Q50" s="169">
        <f>SUM(Q51:Q82)</f>
        <v>13.2</v>
      </c>
      <c r="R50" s="169"/>
      <c r="S50" s="169"/>
      <c r="T50" s="170"/>
      <c r="U50" s="169">
        <f>SUM(U51:U82)</f>
        <v>320.19</v>
      </c>
      <c r="AE50" t="s">
        <v>85</v>
      </c>
    </row>
    <row r="51" spans="1:60" outlineLevel="1" x14ac:dyDescent="0.2">
      <c r="A51" s="158">
        <v>33</v>
      </c>
      <c r="B51" s="164" t="s">
        <v>163</v>
      </c>
      <c r="C51" s="193" t="s">
        <v>164</v>
      </c>
      <c r="D51" s="166" t="s">
        <v>122</v>
      </c>
      <c r="E51" s="171">
        <v>20</v>
      </c>
      <c r="F51" s="207"/>
      <c r="G51" s="208">
        <f t="shared" ref="G51:G82" si="7">ROUND(E51*F51,2)</f>
        <v>0</v>
      </c>
      <c r="H51" s="207"/>
      <c r="I51" s="208">
        <f t="shared" ref="I51:I82" si="8">ROUND(E51*H51,2)</f>
        <v>0</v>
      </c>
      <c r="J51" s="207"/>
      <c r="K51" s="208">
        <f t="shared" ref="K51:K82" si="9">ROUND(E51*J51,2)</f>
        <v>0</v>
      </c>
      <c r="L51" s="174">
        <v>21</v>
      </c>
      <c r="M51" s="174">
        <f t="shared" ref="M51:M82" si="10">G51*(1+L51/100)</f>
        <v>0</v>
      </c>
      <c r="N51" s="166">
        <v>0</v>
      </c>
      <c r="O51" s="166">
        <f t="shared" ref="O51:O82" si="11">ROUND(E51*N51,5)</f>
        <v>0</v>
      </c>
      <c r="P51" s="166">
        <v>0</v>
      </c>
      <c r="Q51" s="166">
        <f t="shared" ref="Q51:Q82" si="12">ROUND(E51*P51,5)</f>
        <v>0</v>
      </c>
      <c r="R51" s="166"/>
      <c r="S51" s="166"/>
      <c r="T51" s="167">
        <v>5.11E-2</v>
      </c>
      <c r="U51" s="166">
        <f t="shared" ref="U51:U82" si="13">ROUND(E51*T51,2)</f>
        <v>1.02</v>
      </c>
      <c r="V51" s="157"/>
      <c r="W51" s="157"/>
      <c r="X51" s="157"/>
      <c r="Y51" s="157"/>
      <c r="Z51" s="157"/>
      <c r="AA51" s="157"/>
      <c r="AB51" s="157"/>
      <c r="AC51" s="157"/>
      <c r="AD51" s="157"/>
      <c r="AE51" s="157" t="s">
        <v>89</v>
      </c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 x14ac:dyDescent="0.2">
      <c r="A52" s="158">
        <v>34</v>
      </c>
      <c r="B52" s="164" t="s">
        <v>165</v>
      </c>
      <c r="C52" s="193" t="s">
        <v>166</v>
      </c>
      <c r="D52" s="166" t="s">
        <v>122</v>
      </c>
      <c r="E52" s="171">
        <v>20</v>
      </c>
      <c r="F52" s="207"/>
      <c r="G52" s="208">
        <f t="shared" si="7"/>
        <v>0</v>
      </c>
      <c r="H52" s="207"/>
      <c r="I52" s="208">
        <f t="shared" si="8"/>
        <v>0</v>
      </c>
      <c r="J52" s="207"/>
      <c r="K52" s="208">
        <f t="shared" si="9"/>
        <v>0</v>
      </c>
      <c r="L52" s="174">
        <v>21</v>
      </c>
      <c r="M52" s="174">
        <f t="shared" si="10"/>
        <v>0</v>
      </c>
      <c r="N52" s="166">
        <v>0</v>
      </c>
      <c r="O52" s="166">
        <f t="shared" si="11"/>
        <v>0</v>
      </c>
      <c r="P52" s="166">
        <v>0</v>
      </c>
      <c r="Q52" s="166">
        <f t="shared" si="12"/>
        <v>0</v>
      </c>
      <c r="R52" s="166"/>
      <c r="S52" s="166"/>
      <c r="T52" s="167">
        <v>0.12075</v>
      </c>
      <c r="U52" s="166">
        <f t="shared" si="13"/>
        <v>2.42</v>
      </c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89</v>
      </c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 x14ac:dyDescent="0.2">
      <c r="A53" s="158">
        <v>35</v>
      </c>
      <c r="B53" s="164" t="s">
        <v>167</v>
      </c>
      <c r="C53" s="193" t="s">
        <v>168</v>
      </c>
      <c r="D53" s="166" t="s">
        <v>122</v>
      </c>
      <c r="E53" s="171">
        <v>10</v>
      </c>
      <c r="F53" s="207"/>
      <c r="G53" s="208">
        <f t="shared" si="7"/>
        <v>0</v>
      </c>
      <c r="H53" s="207"/>
      <c r="I53" s="208">
        <f t="shared" si="8"/>
        <v>0</v>
      </c>
      <c r="J53" s="207"/>
      <c r="K53" s="208">
        <f t="shared" si="9"/>
        <v>0</v>
      </c>
      <c r="L53" s="174">
        <v>21</v>
      </c>
      <c r="M53" s="174">
        <f t="shared" si="10"/>
        <v>0</v>
      </c>
      <c r="N53" s="166">
        <v>0</v>
      </c>
      <c r="O53" s="166">
        <f t="shared" si="11"/>
        <v>0</v>
      </c>
      <c r="P53" s="166">
        <v>0</v>
      </c>
      <c r="Q53" s="166">
        <f t="shared" si="12"/>
        <v>0</v>
      </c>
      <c r="R53" s="166"/>
      <c r="S53" s="166"/>
      <c r="T53" s="167">
        <v>6.132E-2</v>
      </c>
      <c r="U53" s="166">
        <f t="shared" si="13"/>
        <v>0.61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89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 x14ac:dyDescent="0.2">
      <c r="A54" s="158">
        <v>36</v>
      </c>
      <c r="B54" s="164" t="s">
        <v>169</v>
      </c>
      <c r="C54" s="193" t="s">
        <v>170</v>
      </c>
      <c r="D54" s="166" t="s">
        <v>122</v>
      </c>
      <c r="E54" s="171">
        <v>10</v>
      </c>
      <c r="F54" s="207"/>
      <c r="G54" s="208">
        <f t="shared" si="7"/>
        <v>0</v>
      </c>
      <c r="H54" s="207"/>
      <c r="I54" s="208">
        <f t="shared" si="8"/>
        <v>0</v>
      </c>
      <c r="J54" s="207"/>
      <c r="K54" s="208">
        <f t="shared" si="9"/>
        <v>0</v>
      </c>
      <c r="L54" s="174">
        <v>21</v>
      </c>
      <c r="M54" s="174">
        <f t="shared" si="10"/>
        <v>0</v>
      </c>
      <c r="N54" s="166">
        <v>0</v>
      </c>
      <c r="O54" s="166">
        <f t="shared" si="11"/>
        <v>0</v>
      </c>
      <c r="P54" s="166">
        <v>0</v>
      </c>
      <c r="Q54" s="166">
        <f t="shared" si="12"/>
        <v>0</v>
      </c>
      <c r="R54" s="166"/>
      <c r="S54" s="166"/>
      <c r="T54" s="167">
        <v>0.15110000000000001</v>
      </c>
      <c r="U54" s="166">
        <f t="shared" si="13"/>
        <v>1.51</v>
      </c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89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 x14ac:dyDescent="0.2">
      <c r="A55" s="158">
        <v>37</v>
      </c>
      <c r="B55" s="164" t="s">
        <v>171</v>
      </c>
      <c r="C55" s="193" t="s">
        <v>172</v>
      </c>
      <c r="D55" s="166" t="s">
        <v>122</v>
      </c>
      <c r="E55" s="171">
        <v>200</v>
      </c>
      <c r="F55" s="207"/>
      <c r="G55" s="208">
        <f t="shared" si="7"/>
        <v>0</v>
      </c>
      <c r="H55" s="207"/>
      <c r="I55" s="208">
        <f t="shared" si="8"/>
        <v>0</v>
      </c>
      <c r="J55" s="207"/>
      <c r="K55" s="208">
        <f t="shared" si="9"/>
        <v>0</v>
      </c>
      <c r="L55" s="174">
        <v>21</v>
      </c>
      <c r="M55" s="174">
        <f t="shared" si="10"/>
        <v>0</v>
      </c>
      <c r="N55" s="166">
        <v>0</v>
      </c>
      <c r="O55" s="166">
        <f t="shared" si="11"/>
        <v>0</v>
      </c>
      <c r="P55" s="166">
        <v>0</v>
      </c>
      <c r="Q55" s="166">
        <f t="shared" si="12"/>
        <v>0</v>
      </c>
      <c r="R55" s="166"/>
      <c r="S55" s="166"/>
      <c r="T55" s="167">
        <v>8.5050000000000001E-2</v>
      </c>
      <c r="U55" s="166">
        <f t="shared" si="13"/>
        <v>17.010000000000002</v>
      </c>
      <c r="V55" s="157"/>
      <c r="W55" s="157"/>
      <c r="X55" s="157"/>
      <c r="Y55" s="157"/>
      <c r="Z55" s="157"/>
      <c r="AA55" s="157"/>
      <c r="AB55" s="157"/>
      <c r="AC55" s="157"/>
      <c r="AD55" s="157"/>
      <c r="AE55" s="157" t="s">
        <v>89</v>
      </c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 x14ac:dyDescent="0.2">
      <c r="A56" s="158">
        <v>38</v>
      </c>
      <c r="B56" s="164" t="s">
        <v>173</v>
      </c>
      <c r="C56" s="193" t="s">
        <v>174</v>
      </c>
      <c r="D56" s="166" t="s">
        <v>122</v>
      </c>
      <c r="E56" s="171">
        <v>200</v>
      </c>
      <c r="F56" s="207"/>
      <c r="G56" s="208">
        <f t="shared" si="7"/>
        <v>0</v>
      </c>
      <c r="H56" s="207"/>
      <c r="I56" s="208">
        <f t="shared" si="8"/>
        <v>0</v>
      </c>
      <c r="J56" s="207"/>
      <c r="K56" s="208">
        <f t="shared" si="9"/>
        <v>0</v>
      </c>
      <c r="L56" s="174">
        <v>21</v>
      </c>
      <c r="M56" s="174">
        <f t="shared" si="10"/>
        <v>0</v>
      </c>
      <c r="N56" s="166">
        <v>0</v>
      </c>
      <c r="O56" s="166">
        <f t="shared" si="11"/>
        <v>0</v>
      </c>
      <c r="P56" s="166">
        <v>0</v>
      </c>
      <c r="Q56" s="166">
        <f t="shared" si="12"/>
        <v>0</v>
      </c>
      <c r="R56" s="166"/>
      <c r="S56" s="166"/>
      <c r="T56" s="167">
        <v>0.152</v>
      </c>
      <c r="U56" s="166">
        <f t="shared" si="13"/>
        <v>30.4</v>
      </c>
      <c r="V56" s="157"/>
      <c r="W56" s="157"/>
      <c r="X56" s="157"/>
      <c r="Y56" s="157"/>
      <c r="Z56" s="157"/>
      <c r="AA56" s="157"/>
      <c r="AB56" s="157"/>
      <c r="AC56" s="157"/>
      <c r="AD56" s="157"/>
      <c r="AE56" s="157" t="s">
        <v>89</v>
      </c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 x14ac:dyDescent="0.2">
      <c r="A57" s="158">
        <v>39</v>
      </c>
      <c r="B57" s="164" t="s">
        <v>175</v>
      </c>
      <c r="C57" s="193" t="s">
        <v>176</v>
      </c>
      <c r="D57" s="166" t="s">
        <v>122</v>
      </c>
      <c r="E57" s="171">
        <v>30</v>
      </c>
      <c r="F57" s="207"/>
      <c r="G57" s="208">
        <f t="shared" si="7"/>
        <v>0</v>
      </c>
      <c r="H57" s="207"/>
      <c r="I57" s="208">
        <f t="shared" si="8"/>
        <v>0</v>
      </c>
      <c r="J57" s="207"/>
      <c r="K57" s="208">
        <f t="shared" si="9"/>
        <v>0</v>
      </c>
      <c r="L57" s="174">
        <v>21</v>
      </c>
      <c r="M57" s="174">
        <f t="shared" si="10"/>
        <v>0</v>
      </c>
      <c r="N57" s="166">
        <v>0</v>
      </c>
      <c r="O57" s="166">
        <f t="shared" si="11"/>
        <v>0</v>
      </c>
      <c r="P57" s="166">
        <v>0</v>
      </c>
      <c r="Q57" s="166">
        <f t="shared" si="12"/>
        <v>0</v>
      </c>
      <c r="R57" s="166"/>
      <c r="S57" s="166"/>
      <c r="T57" s="167">
        <v>0.17519999999999999</v>
      </c>
      <c r="U57" s="166">
        <f t="shared" si="13"/>
        <v>5.26</v>
      </c>
      <c r="V57" s="157"/>
      <c r="W57" s="157"/>
      <c r="X57" s="157"/>
      <c r="Y57" s="157"/>
      <c r="Z57" s="157"/>
      <c r="AA57" s="157"/>
      <c r="AB57" s="157"/>
      <c r="AC57" s="157"/>
      <c r="AD57" s="157"/>
      <c r="AE57" s="157" t="s">
        <v>89</v>
      </c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outlineLevel="1" x14ac:dyDescent="0.2">
      <c r="A58" s="158">
        <v>40</v>
      </c>
      <c r="B58" s="164" t="s">
        <v>177</v>
      </c>
      <c r="C58" s="193" t="s">
        <v>178</v>
      </c>
      <c r="D58" s="166" t="s">
        <v>122</v>
      </c>
      <c r="E58" s="171">
        <v>30</v>
      </c>
      <c r="F58" s="207"/>
      <c r="G58" s="208">
        <f t="shared" si="7"/>
        <v>0</v>
      </c>
      <c r="H58" s="207"/>
      <c r="I58" s="208">
        <f t="shared" si="8"/>
        <v>0</v>
      </c>
      <c r="J58" s="207"/>
      <c r="K58" s="208">
        <f t="shared" si="9"/>
        <v>0</v>
      </c>
      <c r="L58" s="174">
        <v>21</v>
      </c>
      <c r="M58" s="174">
        <f t="shared" si="10"/>
        <v>0</v>
      </c>
      <c r="N58" s="166">
        <v>0</v>
      </c>
      <c r="O58" s="166">
        <f t="shared" si="11"/>
        <v>0</v>
      </c>
      <c r="P58" s="166">
        <v>0</v>
      </c>
      <c r="Q58" s="166">
        <f t="shared" si="12"/>
        <v>0</v>
      </c>
      <c r="R58" s="166"/>
      <c r="S58" s="166"/>
      <c r="T58" s="167">
        <v>0.28100000000000003</v>
      </c>
      <c r="U58" s="166">
        <f t="shared" si="13"/>
        <v>8.43</v>
      </c>
      <c r="V58" s="157"/>
      <c r="W58" s="157"/>
      <c r="X58" s="157"/>
      <c r="Y58" s="157"/>
      <c r="Z58" s="157"/>
      <c r="AA58" s="157"/>
      <c r="AB58" s="157"/>
      <c r="AC58" s="157"/>
      <c r="AD58" s="157"/>
      <c r="AE58" s="157" t="s">
        <v>89</v>
      </c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ht="22.5" outlineLevel="1" x14ac:dyDescent="0.2">
      <c r="A59" s="158">
        <v>41</v>
      </c>
      <c r="B59" s="164" t="s">
        <v>179</v>
      </c>
      <c r="C59" s="193" t="s">
        <v>180</v>
      </c>
      <c r="D59" s="166" t="s">
        <v>122</v>
      </c>
      <c r="E59" s="171">
        <v>275</v>
      </c>
      <c r="F59" s="207"/>
      <c r="G59" s="208">
        <f t="shared" si="7"/>
        <v>0</v>
      </c>
      <c r="H59" s="207"/>
      <c r="I59" s="208">
        <f t="shared" si="8"/>
        <v>0</v>
      </c>
      <c r="J59" s="207"/>
      <c r="K59" s="208">
        <f t="shared" si="9"/>
        <v>0</v>
      </c>
      <c r="L59" s="174">
        <v>21</v>
      </c>
      <c r="M59" s="174">
        <f t="shared" si="10"/>
        <v>0</v>
      </c>
      <c r="N59" s="166">
        <v>0.26485999999999998</v>
      </c>
      <c r="O59" s="166">
        <f t="shared" si="11"/>
        <v>72.836500000000001</v>
      </c>
      <c r="P59" s="166">
        <v>0</v>
      </c>
      <c r="Q59" s="166">
        <f t="shared" si="12"/>
        <v>0</v>
      </c>
      <c r="R59" s="166"/>
      <c r="S59" s="166"/>
      <c r="T59" s="167">
        <v>0.11</v>
      </c>
      <c r="U59" s="166">
        <f t="shared" si="13"/>
        <v>30.25</v>
      </c>
      <c r="V59" s="157"/>
      <c r="W59" s="157"/>
      <c r="X59" s="157"/>
      <c r="Y59" s="157"/>
      <c r="Z59" s="157"/>
      <c r="AA59" s="157"/>
      <c r="AB59" s="157"/>
      <c r="AC59" s="157"/>
      <c r="AD59" s="157"/>
      <c r="AE59" s="157" t="s">
        <v>89</v>
      </c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outlineLevel="1" x14ac:dyDescent="0.2">
      <c r="A60" s="158">
        <v>42</v>
      </c>
      <c r="B60" s="164" t="s">
        <v>181</v>
      </c>
      <c r="C60" s="193" t="s">
        <v>182</v>
      </c>
      <c r="D60" s="166" t="s">
        <v>183</v>
      </c>
      <c r="E60" s="171">
        <v>20</v>
      </c>
      <c r="F60" s="207"/>
      <c r="G60" s="208">
        <f t="shared" si="7"/>
        <v>0</v>
      </c>
      <c r="H60" s="207"/>
      <c r="I60" s="208">
        <f t="shared" si="8"/>
        <v>0</v>
      </c>
      <c r="J60" s="207"/>
      <c r="K60" s="208">
        <f t="shared" si="9"/>
        <v>0</v>
      </c>
      <c r="L60" s="174">
        <v>21</v>
      </c>
      <c r="M60" s="174">
        <f t="shared" si="10"/>
        <v>0</v>
      </c>
      <c r="N60" s="166">
        <v>1</v>
      </c>
      <c r="O60" s="166">
        <f t="shared" si="11"/>
        <v>20</v>
      </c>
      <c r="P60" s="166">
        <v>0</v>
      </c>
      <c r="Q60" s="166">
        <f t="shared" si="12"/>
        <v>0</v>
      </c>
      <c r="R60" s="166"/>
      <c r="S60" s="166"/>
      <c r="T60" s="167">
        <v>0</v>
      </c>
      <c r="U60" s="166">
        <f t="shared" si="13"/>
        <v>0</v>
      </c>
      <c r="V60" s="157"/>
      <c r="W60" s="157"/>
      <c r="X60" s="157"/>
      <c r="Y60" s="157"/>
      <c r="Z60" s="157"/>
      <c r="AA60" s="157"/>
      <c r="AB60" s="157"/>
      <c r="AC60" s="157"/>
      <c r="AD60" s="157"/>
      <c r="AE60" s="157" t="s">
        <v>93</v>
      </c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outlineLevel="1" x14ac:dyDescent="0.2">
      <c r="A61" s="158">
        <v>43</v>
      </c>
      <c r="B61" s="164" t="s">
        <v>184</v>
      </c>
      <c r="C61" s="193" t="s">
        <v>185</v>
      </c>
      <c r="D61" s="166" t="s">
        <v>186</v>
      </c>
      <c r="E61" s="171">
        <v>6</v>
      </c>
      <c r="F61" s="207"/>
      <c r="G61" s="208">
        <f t="shared" si="7"/>
        <v>0</v>
      </c>
      <c r="H61" s="207"/>
      <c r="I61" s="208">
        <f t="shared" si="8"/>
        <v>0</v>
      </c>
      <c r="J61" s="207"/>
      <c r="K61" s="208">
        <f t="shared" si="9"/>
        <v>0</v>
      </c>
      <c r="L61" s="174">
        <v>21</v>
      </c>
      <c r="M61" s="174">
        <f t="shared" si="10"/>
        <v>0</v>
      </c>
      <c r="N61" s="166">
        <v>0</v>
      </c>
      <c r="O61" s="166">
        <f t="shared" si="11"/>
        <v>0</v>
      </c>
      <c r="P61" s="166">
        <v>0</v>
      </c>
      <c r="Q61" s="166">
        <f t="shared" si="12"/>
        <v>0</v>
      </c>
      <c r="R61" s="166"/>
      <c r="S61" s="166"/>
      <c r="T61" s="167">
        <v>3.44</v>
      </c>
      <c r="U61" s="166">
        <f t="shared" si="13"/>
        <v>20.64</v>
      </c>
      <c r="V61" s="157"/>
      <c r="W61" s="157"/>
      <c r="X61" s="157"/>
      <c r="Y61" s="157"/>
      <c r="Z61" s="157"/>
      <c r="AA61" s="157"/>
      <c r="AB61" s="157"/>
      <c r="AC61" s="157"/>
      <c r="AD61" s="157"/>
      <c r="AE61" s="157" t="s">
        <v>89</v>
      </c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ht="22.5" outlineLevel="1" x14ac:dyDescent="0.2">
      <c r="A62" s="158">
        <v>44</v>
      </c>
      <c r="B62" s="164" t="s">
        <v>187</v>
      </c>
      <c r="C62" s="193" t="s">
        <v>188</v>
      </c>
      <c r="D62" s="166" t="s">
        <v>88</v>
      </c>
      <c r="E62" s="171">
        <v>6</v>
      </c>
      <c r="F62" s="207"/>
      <c r="G62" s="208">
        <f t="shared" si="7"/>
        <v>0</v>
      </c>
      <c r="H62" s="207"/>
      <c r="I62" s="208">
        <f t="shared" si="8"/>
        <v>0</v>
      </c>
      <c r="J62" s="207"/>
      <c r="K62" s="208">
        <f t="shared" si="9"/>
        <v>0</v>
      </c>
      <c r="L62" s="174">
        <v>21</v>
      </c>
      <c r="M62" s="174">
        <f t="shared" si="10"/>
        <v>0</v>
      </c>
      <c r="N62" s="166">
        <v>0</v>
      </c>
      <c r="O62" s="166">
        <f t="shared" si="11"/>
        <v>0</v>
      </c>
      <c r="P62" s="166">
        <v>0</v>
      </c>
      <c r="Q62" s="166">
        <f t="shared" si="12"/>
        <v>0</v>
      </c>
      <c r="R62" s="166"/>
      <c r="S62" s="166"/>
      <c r="T62" s="167">
        <v>0.64</v>
      </c>
      <c r="U62" s="166">
        <f t="shared" si="13"/>
        <v>3.84</v>
      </c>
      <c r="V62" s="157"/>
      <c r="W62" s="157"/>
      <c r="X62" s="157"/>
      <c r="Y62" s="157"/>
      <c r="Z62" s="157"/>
      <c r="AA62" s="157"/>
      <c r="AB62" s="157"/>
      <c r="AC62" s="157"/>
      <c r="AD62" s="157"/>
      <c r="AE62" s="157" t="s">
        <v>89</v>
      </c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outlineLevel="1" x14ac:dyDescent="0.2">
      <c r="A63" s="158">
        <v>45</v>
      </c>
      <c r="B63" s="164" t="s">
        <v>189</v>
      </c>
      <c r="C63" s="193" t="s">
        <v>190</v>
      </c>
      <c r="D63" s="166" t="s">
        <v>122</v>
      </c>
      <c r="E63" s="171">
        <v>275</v>
      </c>
      <c r="F63" s="207"/>
      <c r="G63" s="208">
        <f t="shared" si="7"/>
        <v>0</v>
      </c>
      <c r="H63" s="207"/>
      <c r="I63" s="208">
        <f t="shared" si="8"/>
        <v>0</v>
      </c>
      <c r="J63" s="207"/>
      <c r="K63" s="208">
        <f t="shared" si="9"/>
        <v>0</v>
      </c>
      <c r="L63" s="174">
        <v>21</v>
      </c>
      <c r="M63" s="174">
        <f t="shared" si="10"/>
        <v>0</v>
      </c>
      <c r="N63" s="166">
        <v>3.1E-4</v>
      </c>
      <c r="O63" s="166">
        <f t="shared" si="11"/>
        <v>8.5250000000000006E-2</v>
      </c>
      <c r="P63" s="166">
        <v>0</v>
      </c>
      <c r="Q63" s="166">
        <f t="shared" si="12"/>
        <v>0</v>
      </c>
      <c r="R63" s="166"/>
      <c r="S63" s="166"/>
      <c r="T63" s="167">
        <v>0.03</v>
      </c>
      <c r="U63" s="166">
        <f t="shared" si="13"/>
        <v>8.25</v>
      </c>
      <c r="V63" s="157"/>
      <c r="W63" s="157"/>
      <c r="X63" s="157"/>
      <c r="Y63" s="157"/>
      <c r="Z63" s="157"/>
      <c r="AA63" s="157"/>
      <c r="AB63" s="157"/>
      <c r="AC63" s="157"/>
      <c r="AD63" s="157"/>
      <c r="AE63" s="157" t="s">
        <v>89</v>
      </c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outlineLevel="1" x14ac:dyDescent="0.2">
      <c r="A64" s="158">
        <v>46</v>
      </c>
      <c r="B64" s="164" t="s">
        <v>191</v>
      </c>
      <c r="C64" s="193" t="s">
        <v>192</v>
      </c>
      <c r="D64" s="166" t="s">
        <v>186</v>
      </c>
      <c r="E64" s="171">
        <v>10</v>
      </c>
      <c r="F64" s="207"/>
      <c r="G64" s="208">
        <f t="shared" si="7"/>
        <v>0</v>
      </c>
      <c r="H64" s="207"/>
      <c r="I64" s="208">
        <f t="shared" si="8"/>
        <v>0</v>
      </c>
      <c r="J64" s="207"/>
      <c r="K64" s="208">
        <f t="shared" si="9"/>
        <v>0</v>
      </c>
      <c r="L64" s="174">
        <v>21</v>
      </c>
      <c r="M64" s="174">
        <f t="shared" si="10"/>
        <v>0</v>
      </c>
      <c r="N64" s="166">
        <v>1</v>
      </c>
      <c r="O64" s="166">
        <f t="shared" si="11"/>
        <v>10</v>
      </c>
      <c r="P64" s="166">
        <v>0</v>
      </c>
      <c r="Q64" s="166">
        <f t="shared" si="12"/>
        <v>0</v>
      </c>
      <c r="R64" s="166"/>
      <c r="S64" s="166"/>
      <c r="T64" s="167">
        <v>0</v>
      </c>
      <c r="U64" s="166">
        <f t="shared" si="13"/>
        <v>0</v>
      </c>
      <c r="V64" s="157"/>
      <c r="W64" s="157"/>
      <c r="X64" s="157"/>
      <c r="Y64" s="157"/>
      <c r="Z64" s="157"/>
      <c r="AA64" s="157"/>
      <c r="AB64" s="157"/>
      <c r="AC64" s="157"/>
      <c r="AD64" s="157"/>
      <c r="AE64" s="157" t="s">
        <v>93</v>
      </c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 x14ac:dyDescent="0.2">
      <c r="A65" s="158">
        <v>47</v>
      </c>
      <c r="B65" s="164" t="s">
        <v>193</v>
      </c>
      <c r="C65" s="193" t="s">
        <v>194</v>
      </c>
      <c r="D65" s="166" t="s">
        <v>122</v>
      </c>
      <c r="E65" s="171">
        <v>10</v>
      </c>
      <c r="F65" s="207"/>
      <c r="G65" s="208">
        <f t="shared" si="7"/>
        <v>0</v>
      </c>
      <c r="H65" s="207"/>
      <c r="I65" s="208">
        <f t="shared" si="8"/>
        <v>0</v>
      </c>
      <c r="J65" s="207"/>
      <c r="K65" s="208">
        <f t="shared" si="9"/>
        <v>0</v>
      </c>
      <c r="L65" s="174">
        <v>21</v>
      </c>
      <c r="M65" s="174">
        <f t="shared" si="10"/>
        <v>0</v>
      </c>
      <c r="N65" s="166">
        <v>2.478E-2</v>
      </c>
      <c r="O65" s="166">
        <f t="shared" si="11"/>
        <v>0.24779999999999999</v>
      </c>
      <c r="P65" s="166">
        <v>0</v>
      </c>
      <c r="Q65" s="166">
        <f t="shared" si="12"/>
        <v>0</v>
      </c>
      <c r="R65" s="166"/>
      <c r="S65" s="166"/>
      <c r="T65" s="167">
        <v>3.64</v>
      </c>
      <c r="U65" s="166">
        <f t="shared" si="13"/>
        <v>36.4</v>
      </c>
      <c r="V65" s="157"/>
      <c r="W65" s="157"/>
      <c r="X65" s="157"/>
      <c r="Y65" s="157"/>
      <c r="Z65" s="157"/>
      <c r="AA65" s="157"/>
      <c r="AB65" s="157"/>
      <c r="AC65" s="157"/>
      <c r="AD65" s="157"/>
      <c r="AE65" s="157" t="s">
        <v>195</v>
      </c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outlineLevel="1" x14ac:dyDescent="0.2">
      <c r="A66" s="158">
        <v>48</v>
      </c>
      <c r="B66" s="164" t="s">
        <v>196</v>
      </c>
      <c r="C66" s="193" t="s">
        <v>197</v>
      </c>
      <c r="D66" s="166" t="s">
        <v>198</v>
      </c>
      <c r="E66" s="171">
        <v>70</v>
      </c>
      <c r="F66" s="207"/>
      <c r="G66" s="208">
        <f t="shared" si="7"/>
        <v>0</v>
      </c>
      <c r="H66" s="207"/>
      <c r="I66" s="208">
        <f t="shared" si="8"/>
        <v>0</v>
      </c>
      <c r="J66" s="207"/>
      <c r="K66" s="208">
        <f t="shared" si="9"/>
        <v>0</v>
      </c>
      <c r="L66" s="174">
        <v>21</v>
      </c>
      <c r="M66" s="174">
        <f t="shared" si="10"/>
        <v>0</v>
      </c>
      <c r="N66" s="166">
        <v>0</v>
      </c>
      <c r="O66" s="166">
        <f t="shared" si="11"/>
        <v>0</v>
      </c>
      <c r="P66" s="166">
        <v>0</v>
      </c>
      <c r="Q66" s="166">
        <f t="shared" si="12"/>
        <v>0</v>
      </c>
      <c r="R66" s="166"/>
      <c r="S66" s="166"/>
      <c r="T66" s="167">
        <v>0.155</v>
      </c>
      <c r="U66" s="166">
        <f t="shared" si="13"/>
        <v>10.85</v>
      </c>
      <c r="V66" s="157"/>
      <c r="W66" s="157"/>
      <c r="X66" s="157"/>
      <c r="Y66" s="157"/>
      <c r="Z66" s="157"/>
      <c r="AA66" s="157"/>
      <c r="AB66" s="157"/>
      <c r="AC66" s="157"/>
      <c r="AD66" s="157"/>
      <c r="AE66" s="157" t="s">
        <v>89</v>
      </c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outlineLevel="1" x14ac:dyDescent="0.2">
      <c r="A67" s="158">
        <v>49</v>
      </c>
      <c r="B67" s="164" t="s">
        <v>199</v>
      </c>
      <c r="C67" s="193" t="s">
        <v>200</v>
      </c>
      <c r="D67" s="166" t="s">
        <v>198</v>
      </c>
      <c r="E67" s="171">
        <v>70</v>
      </c>
      <c r="F67" s="207"/>
      <c r="G67" s="208">
        <f t="shared" si="7"/>
        <v>0</v>
      </c>
      <c r="H67" s="207"/>
      <c r="I67" s="208">
        <f t="shared" si="8"/>
        <v>0</v>
      </c>
      <c r="J67" s="207"/>
      <c r="K67" s="208">
        <f t="shared" si="9"/>
        <v>0</v>
      </c>
      <c r="L67" s="174">
        <v>21</v>
      </c>
      <c r="M67" s="174">
        <f t="shared" si="10"/>
        <v>0</v>
      </c>
      <c r="N67" s="166">
        <v>0</v>
      </c>
      <c r="O67" s="166">
        <f t="shared" si="11"/>
        <v>0</v>
      </c>
      <c r="P67" s="166">
        <v>0</v>
      </c>
      <c r="Q67" s="166">
        <f t="shared" si="12"/>
        <v>0</v>
      </c>
      <c r="R67" s="166"/>
      <c r="S67" s="166"/>
      <c r="T67" s="167">
        <v>5.5E-2</v>
      </c>
      <c r="U67" s="166">
        <f t="shared" si="13"/>
        <v>3.85</v>
      </c>
      <c r="V67" s="157"/>
      <c r="W67" s="157"/>
      <c r="X67" s="157"/>
      <c r="Y67" s="157"/>
      <c r="Z67" s="157"/>
      <c r="AA67" s="157"/>
      <c r="AB67" s="157"/>
      <c r="AC67" s="157"/>
      <c r="AD67" s="157"/>
      <c r="AE67" s="157" t="s">
        <v>89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outlineLevel="1" x14ac:dyDescent="0.2">
      <c r="A68" s="158">
        <v>50</v>
      </c>
      <c r="B68" s="164" t="s">
        <v>201</v>
      </c>
      <c r="C68" s="193" t="s">
        <v>202</v>
      </c>
      <c r="D68" s="166" t="s">
        <v>122</v>
      </c>
      <c r="E68" s="171">
        <v>240</v>
      </c>
      <c r="F68" s="207"/>
      <c r="G68" s="208">
        <f t="shared" si="7"/>
        <v>0</v>
      </c>
      <c r="H68" s="207"/>
      <c r="I68" s="208">
        <f t="shared" si="8"/>
        <v>0</v>
      </c>
      <c r="J68" s="207"/>
      <c r="K68" s="208">
        <f t="shared" si="9"/>
        <v>0</v>
      </c>
      <c r="L68" s="174">
        <v>21</v>
      </c>
      <c r="M68" s="174">
        <f t="shared" si="10"/>
        <v>0</v>
      </c>
      <c r="N68" s="166">
        <v>0</v>
      </c>
      <c r="O68" s="166">
        <f t="shared" si="11"/>
        <v>0</v>
      </c>
      <c r="P68" s="166">
        <v>0</v>
      </c>
      <c r="Q68" s="166">
        <f t="shared" si="12"/>
        <v>0</v>
      </c>
      <c r="R68" s="166"/>
      <c r="S68" s="166"/>
      <c r="T68" s="167">
        <v>0.18</v>
      </c>
      <c r="U68" s="166">
        <f t="shared" si="13"/>
        <v>43.2</v>
      </c>
      <c r="V68" s="157"/>
      <c r="W68" s="157"/>
      <c r="X68" s="157"/>
      <c r="Y68" s="157"/>
      <c r="Z68" s="157"/>
      <c r="AA68" s="157"/>
      <c r="AB68" s="157"/>
      <c r="AC68" s="157"/>
      <c r="AD68" s="157"/>
      <c r="AE68" s="157" t="s">
        <v>89</v>
      </c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outlineLevel="1" x14ac:dyDescent="0.2">
      <c r="A69" s="158">
        <v>51</v>
      </c>
      <c r="B69" s="164" t="s">
        <v>203</v>
      </c>
      <c r="C69" s="193" t="s">
        <v>204</v>
      </c>
      <c r="D69" s="166" t="s">
        <v>122</v>
      </c>
      <c r="E69" s="171">
        <v>50</v>
      </c>
      <c r="F69" s="207"/>
      <c r="G69" s="208">
        <f t="shared" si="7"/>
        <v>0</v>
      </c>
      <c r="H69" s="207"/>
      <c r="I69" s="208">
        <f t="shared" si="8"/>
        <v>0</v>
      </c>
      <c r="J69" s="207"/>
      <c r="K69" s="208">
        <f t="shared" si="9"/>
        <v>0</v>
      </c>
      <c r="L69" s="174">
        <v>21</v>
      </c>
      <c r="M69" s="174">
        <f t="shared" si="10"/>
        <v>0</v>
      </c>
      <c r="N69" s="166">
        <v>0</v>
      </c>
      <c r="O69" s="166">
        <f t="shared" si="11"/>
        <v>0</v>
      </c>
      <c r="P69" s="166">
        <v>0</v>
      </c>
      <c r="Q69" s="166">
        <f t="shared" si="12"/>
        <v>0</v>
      </c>
      <c r="R69" s="166"/>
      <c r="S69" s="166"/>
      <c r="T69" s="167">
        <v>0</v>
      </c>
      <c r="U69" s="166">
        <f t="shared" si="13"/>
        <v>0</v>
      </c>
      <c r="V69" s="157"/>
      <c r="W69" s="157"/>
      <c r="X69" s="157"/>
      <c r="Y69" s="157"/>
      <c r="Z69" s="157"/>
      <c r="AA69" s="157"/>
      <c r="AB69" s="157"/>
      <c r="AC69" s="157"/>
      <c r="AD69" s="157"/>
      <c r="AE69" s="157" t="s">
        <v>93</v>
      </c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outlineLevel="1" x14ac:dyDescent="0.2">
      <c r="A70" s="158">
        <v>52</v>
      </c>
      <c r="B70" s="164" t="s">
        <v>203</v>
      </c>
      <c r="C70" s="193" t="s">
        <v>205</v>
      </c>
      <c r="D70" s="166" t="s">
        <v>122</v>
      </c>
      <c r="E70" s="171">
        <v>190</v>
      </c>
      <c r="F70" s="207"/>
      <c r="G70" s="208">
        <f t="shared" si="7"/>
        <v>0</v>
      </c>
      <c r="H70" s="207"/>
      <c r="I70" s="208">
        <f t="shared" si="8"/>
        <v>0</v>
      </c>
      <c r="J70" s="207"/>
      <c r="K70" s="208">
        <f t="shared" si="9"/>
        <v>0</v>
      </c>
      <c r="L70" s="174">
        <v>21</v>
      </c>
      <c r="M70" s="174">
        <f t="shared" si="10"/>
        <v>0</v>
      </c>
      <c r="N70" s="166">
        <v>0</v>
      </c>
      <c r="O70" s="166">
        <f t="shared" si="11"/>
        <v>0</v>
      </c>
      <c r="P70" s="166">
        <v>0</v>
      </c>
      <c r="Q70" s="166">
        <f t="shared" si="12"/>
        <v>0</v>
      </c>
      <c r="R70" s="166"/>
      <c r="S70" s="166"/>
      <c r="T70" s="167">
        <v>0</v>
      </c>
      <c r="U70" s="166">
        <f t="shared" si="13"/>
        <v>0</v>
      </c>
      <c r="V70" s="157"/>
      <c r="W70" s="157"/>
      <c r="X70" s="157"/>
      <c r="Y70" s="157"/>
      <c r="Z70" s="157"/>
      <c r="AA70" s="157"/>
      <c r="AB70" s="157"/>
      <c r="AC70" s="157"/>
      <c r="AD70" s="157"/>
      <c r="AE70" s="157" t="s">
        <v>93</v>
      </c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ht="22.5" outlineLevel="1" x14ac:dyDescent="0.2">
      <c r="A71" s="158">
        <v>53</v>
      </c>
      <c r="B71" s="164" t="s">
        <v>206</v>
      </c>
      <c r="C71" s="193" t="s">
        <v>207</v>
      </c>
      <c r="D71" s="166" t="s">
        <v>186</v>
      </c>
      <c r="E71" s="171">
        <v>20</v>
      </c>
      <c r="F71" s="207"/>
      <c r="G71" s="208">
        <f t="shared" si="7"/>
        <v>0</v>
      </c>
      <c r="H71" s="207"/>
      <c r="I71" s="208">
        <f t="shared" si="8"/>
        <v>0</v>
      </c>
      <c r="J71" s="207"/>
      <c r="K71" s="208">
        <f t="shared" si="9"/>
        <v>0</v>
      </c>
      <c r="L71" s="174">
        <v>21</v>
      </c>
      <c r="M71" s="174">
        <f t="shared" si="10"/>
        <v>0</v>
      </c>
      <c r="N71" s="166">
        <v>0</v>
      </c>
      <c r="O71" s="166">
        <f t="shared" si="11"/>
        <v>0</v>
      </c>
      <c r="P71" s="166">
        <v>0</v>
      </c>
      <c r="Q71" s="166">
        <f t="shared" si="12"/>
        <v>0</v>
      </c>
      <c r="R71" s="166"/>
      <c r="S71" s="166"/>
      <c r="T71" s="167">
        <v>0.66</v>
      </c>
      <c r="U71" s="166">
        <f t="shared" si="13"/>
        <v>13.2</v>
      </c>
      <c r="V71" s="157"/>
      <c r="W71" s="157"/>
      <c r="X71" s="157"/>
      <c r="Y71" s="157"/>
      <c r="Z71" s="157"/>
      <c r="AA71" s="157"/>
      <c r="AB71" s="157"/>
      <c r="AC71" s="157"/>
      <c r="AD71" s="157"/>
      <c r="AE71" s="157" t="s">
        <v>89</v>
      </c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ht="22.5" outlineLevel="1" x14ac:dyDescent="0.2">
      <c r="A72" s="158">
        <v>54</v>
      </c>
      <c r="B72" s="164" t="s">
        <v>208</v>
      </c>
      <c r="C72" s="193" t="s">
        <v>209</v>
      </c>
      <c r="D72" s="166" t="s">
        <v>210</v>
      </c>
      <c r="E72" s="171">
        <v>0.3</v>
      </c>
      <c r="F72" s="207"/>
      <c r="G72" s="208">
        <f t="shared" si="7"/>
        <v>0</v>
      </c>
      <c r="H72" s="207"/>
      <c r="I72" s="208">
        <f t="shared" si="8"/>
        <v>0</v>
      </c>
      <c r="J72" s="207"/>
      <c r="K72" s="208">
        <f t="shared" si="9"/>
        <v>0</v>
      </c>
      <c r="L72" s="174">
        <v>21</v>
      </c>
      <c r="M72" s="174">
        <f t="shared" si="10"/>
        <v>0</v>
      </c>
      <c r="N72" s="166">
        <v>3.4209999999999997E-2</v>
      </c>
      <c r="O72" s="166">
        <f t="shared" si="11"/>
        <v>1.026E-2</v>
      </c>
      <c r="P72" s="166">
        <v>0</v>
      </c>
      <c r="Q72" s="166">
        <f t="shared" si="12"/>
        <v>0</v>
      </c>
      <c r="R72" s="166"/>
      <c r="S72" s="166"/>
      <c r="T72" s="167">
        <v>4.4880000000000004</v>
      </c>
      <c r="U72" s="166">
        <f t="shared" si="13"/>
        <v>1.35</v>
      </c>
      <c r="V72" s="157"/>
      <c r="W72" s="157"/>
      <c r="X72" s="157"/>
      <c r="Y72" s="157"/>
      <c r="Z72" s="157"/>
      <c r="AA72" s="157"/>
      <c r="AB72" s="157"/>
      <c r="AC72" s="157"/>
      <c r="AD72" s="157"/>
      <c r="AE72" s="157" t="s">
        <v>89</v>
      </c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outlineLevel="1" x14ac:dyDescent="0.2">
      <c r="A73" s="158">
        <v>55</v>
      </c>
      <c r="B73" s="164" t="s">
        <v>211</v>
      </c>
      <c r="C73" s="193" t="s">
        <v>212</v>
      </c>
      <c r="D73" s="166" t="s">
        <v>186</v>
      </c>
      <c r="E73" s="171">
        <v>4</v>
      </c>
      <c r="F73" s="207"/>
      <c r="G73" s="208">
        <f t="shared" si="7"/>
        <v>0</v>
      </c>
      <c r="H73" s="207"/>
      <c r="I73" s="208">
        <f t="shared" si="8"/>
        <v>0</v>
      </c>
      <c r="J73" s="207"/>
      <c r="K73" s="208">
        <f t="shared" si="9"/>
        <v>0</v>
      </c>
      <c r="L73" s="174">
        <v>21</v>
      </c>
      <c r="M73" s="174">
        <f t="shared" si="10"/>
        <v>0</v>
      </c>
      <c r="N73" s="166">
        <v>1.6859999999999999</v>
      </c>
      <c r="O73" s="166">
        <f t="shared" si="11"/>
        <v>6.7439999999999998</v>
      </c>
      <c r="P73" s="166">
        <v>0</v>
      </c>
      <c r="Q73" s="166">
        <f t="shared" si="12"/>
        <v>0</v>
      </c>
      <c r="R73" s="166"/>
      <c r="S73" s="166"/>
      <c r="T73" s="167">
        <v>0.41199999999999998</v>
      </c>
      <c r="U73" s="166">
        <f t="shared" si="13"/>
        <v>1.65</v>
      </c>
      <c r="V73" s="157"/>
      <c r="W73" s="157"/>
      <c r="X73" s="157"/>
      <c r="Y73" s="157"/>
      <c r="Z73" s="157"/>
      <c r="AA73" s="157"/>
      <c r="AB73" s="157"/>
      <c r="AC73" s="157"/>
      <c r="AD73" s="157"/>
      <c r="AE73" s="157" t="s">
        <v>89</v>
      </c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outlineLevel="1" x14ac:dyDescent="0.2">
      <c r="A74" s="158">
        <v>56</v>
      </c>
      <c r="B74" s="164" t="s">
        <v>213</v>
      </c>
      <c r="C74" s="193" t="s">
        <v>214</v>
      </c>
      <c r="D74" s="166" t="s">
        <v>122</v>
      </c>
      <c r="E74" s="171">
        <v>13</v>
      </c>
      <c r="F74" s="207"/>
      <c r="G74" s="208">
        <f t="shared" si="7"/>
        <v>0</v>
      </c>
      <c r="H74" s="207"/>
      <c r="I74" s="208">
        <f t="shared" si="8"/>
        <v>0</v>
      </c>
      <c r="J74" s="207"/>
      <c r="K74" s="208">
        <f t="shared" si="9"/>
        <v>0</v>
      </c>
      <c r="L74" s="174">
        <v>21</v>
      </c>
      <c r="M74" s="174">
        <f t="shared" si="10"/>
        <v>0</v>
      </c>
      <c r="N74" s="166">
        <v>1.72E-3</v>
      </c>
      <c r="O74" s="166">
        <f t="shared" si="11"/>
        <v>2.2360000000000001E-2</v>
      </c>
      <c r="P74" s="166">
        <v>0</v>
      </c>
      <c r="Q74" s="166">
        <f t="shared" si="12"/>
        <v>0</v>
      </c>
      <c r="R74" s="166"/>
      <c r="S74" s="166"/>
      <c r="T74" s="167">
        <v>2.2189999999999999</v>
      </c>
      <c r="U74" s="166">
        <f t="shared" si="13"/>
        <v>28.85</v>
      </c>
      <c r="V74" s="157"/>
      <c r="W74" s="157"/>
      <c r="X74" s="157"/>
      <c r="Y74" s="157"/>
      <c r="Z74" s="157"/>
      <c r="AA74" s="157"/>
      <c r="AB74" s="157"/>
      <c r="AC74" s="157"/>
      <c r="AD74" s="157"/>
      <c r="AE74" s="157" t="s">
        <v>89</v>
      </c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 outlineLevel="1" x14ac:dyDescent="0.2">
      <c r="A75" s="158">
        <v>57</v>
      </c>
      <c r="B75" s="164" t="s">
        <v>215</v>
      </c>
      <c r="C75" s="193" t="s">
        <v>216</v>
      </c>
      <c r="D75" s="166" t="s">
        <v>122</v>
      </c>
      <c r="E75" s="171">
        <v>13</v>
      </c>
      <c r="F75" s="207"/>
      <c r="G75" s="208">
        <f t="shared" si="7"/>
        <v>0</v>
      </c>
      <c r="H75" s="207"/>
      <c r="I75" s="208">
        <f t="shared" si="8"/>
        <v>0</v>
      </c>
      <c r="J75" s="207"/>
      <c r="K75" s="208">
        <f t="shared" si="9"/>
        <v>0</v>
      </c>
      <c r="L75" s="174">
        <v>21</v>
      </c>
      <c r="M75" s="174">
        <f t="shared" si="10"/>
        <v>0</v>
      </c>
      <c r="N75" s="166">
        <v>5.7999999999999996E-3</v>
      </c>
      <c r="O75" s="166">
        <f t="shared" si="11"/>
        <v>7.5399999999999995E-2</v>
      </c>
      <c r="P75" s="166">
        <v>0</v>
      </c>
      <c r="Q75" s="166">
        <f t="shared" si="12"/>
        <v>0</v>
      </c>
      <c r="R75" s="166"/>
      <c r="S75" s="166"/>
      <c r="T75" s="167">
        <v>0</v>
      </c>
      <c r="U75" s="166">
        <f t="shared" si="13"/>
        <v>0</v>
      </c>
      <c r="V75" s="157"/>
      <c r="W75" s="157"/>
      <c r="X75" s="157"/>
      <c r="Y75" s="157"/>
      <c r="Z75" s="157"/>
      <c r="AA75" s="157"/>
      <c r="AB75" s="157"/>
      <c r="AC75" s="157"/>
      <c r="AD75" s="157"/>
      <c r="AE75" s="157" t="s">
        <v>93</v>
      </c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</row>
    <row r="76" spans="1:60" outlineLevel="1" x14ac:dyDescent="0.2">
      <c r="A76" s="158">
        <v>58</v>
      </c>
      <c r="B76" s="164" t="s">
        <v>217</v>
      </c>
      <c r="C76" s="193" t="s">
        <v>218</v>
      </c>
      <c r="D76" s="166" t="s">
        <v>186</v>
      </c>
      <c r="E76" s="171">
        <v>4</v>
      </c>
      <c r="F76" s="207"/>
      <c r="G76" s="208">
        <f t="shared" si="7"/>
        <v>0</v>
      </c>
      <c r="H76" s="207"/>
      <c r="I76" s="208">
        <f t="shared" si="8"/>
        <v>0</v>
      </c>
      <c r="J76" s="207"/>
      <c r="K76" s="208">
        <f t="shared" si="9"/>
        <v>0</v>
      </c>
      <c r="L76" s="174">
        <v>21</v>
      </c>
      <c r="M76" s="174">
        <f t="shared" si="10"/>
        <v>0</v>
      </c>
      <c r="N76" s="166">
        <v>0</v>
      </c>
      <c r="O76" s="166">
        <f t="shared" si="11"/>
        <v>0</v>
      </c>
      <c r="P76" s="166">
        <v>0</v>
      </c>
      <c r="Q76" s="166">
        <f t="shared" si="12"/>
        <v>0</v>
      </c>
      <c r="R76" s="166"/>
      <c r="S76" s="166"/>
      <c r="T76" s="167">
        <v>0.48199999999999998</v>
      </c>
      <c r="U76" s="166">
        <f t="shared" si="13"/>
        <v>1.93</v>
      </c>
      <c r="V76" s="157"/>
      <c r="W76" s="157"/>
      <c r="X76" s="157"/>
      <c r="Y76" s="157"/>
      <c r="Z76" s="157"/>
      <c r="AA76" s="157"/>
      <c r="AB76" s="157"/>
      <c r="AC76" s="157"/>
      <c r="AD76" s="157"/>
      <c r="AE76" s="157" t="s">
        <v>89</v>
      </c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  <c r="BH76" s="157"/>
    </row>
    <row r="77" spans="1:60" outlineLevel="1" x14ac:dyDescent="0.2">
      <c r="A77" s="158">
        <v>59</v>
      </c>
      <c r="B77" s="164" t="s">
        <v>219</v>
      </c>
      <c r="C77" s="193" t="s">
        <v>220</v>
      </c>
      <c r="D77" s="166" t="s">
        <v>198</v>
      </c>
      <c r="E77" s="171">
        <v>50</v>
      </c>
      <c r="F77" s="207"/>
      <c r="G77" s="208">
        <f t="shared" si="7"/>
        <v>0</v>
      </c>
      <c r="H77" s="207"/>
      <c r="I77" s="208">
        <f t="shared" si="8"/>
        <v>0</v>
      </c>
      <c r="J77" s="207"/>
      <c r="K77" s="208">
        <f t="shared" si="9"/>
        <v>0</v>
      </c>
      <c r="L77" s="174">
        <v>21</v>
      </c>
      <c r="M77" s="174">
        <f t="shared" si="10"/>
        <v>0</v>
      </c>
      <c r="N77" s="166">
        <v>0</v>
      </c>
      <c r="O77" s="166">
        <f t="shared" si="11"/>
        <v>0</v>
      </c>
      <c r="P77" s="166">
        <v>0</v>
      </c>
      <c r="Q77" s="166">
        <f t="shared" si="12"/>
        <v>0</v>
      </c>
      <c r="R77" s="166"/>
      <c r="S77" s="166"/>
      <c r="T77" s="167">
        <v>0</v>
      </c>
      <c r="U77" s="166">
        <f t="shared" si="13"/>
        <v>0</v>
      </c>
      <c r="V77" s="157"/>
      <c r="W77" s="157"/>
      <c r="X77" s="157"/>
      <c r="Y77" s="157"/>
      <c r="Z77" s="157"/>
      <c r="AA77" s="157"/>
      <c r="AB77" s="157"/>
      <c r="AC77" s="157"/>
      <c r="AD77" s="157"/>
      <c r="AE77" s="157" t="s">
        <v>93</v>
      </c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outlineLevel="1" x14ac:dyDescent="0.2">
      <c r="A78" s="158">
        <v>60</v>
      </c>
      <c r="B78" s="164" t="s">
        <v>221</v>
      </c>
      <c r="C78" s="193" t="s">
        <v>222</v>
      </c>
      <c r="D78" s="166" t="s">
        <v>186</v>
      </c>
      <c r="E78" s="171">
        <v>1</v>
      </c>
      <c r="F78" s="207"/>
      <c r="G78" s="208">
        <f t="shared" si="7"/>
        <v>0</v>
      </c>
      <c r="H78" s="207"/>
      <c r="I78" s="208">
        <f t="shared" si="8"/>
        <v>0</v>
      </c>
      <c r="J78" s="207"/>
      <c r="K78" s="208">
        <f t="shared" si="9"/>
        <v>0</v>
      </c>
      <c r="L78" s="174">
        <v>21</v>
      </c>
      <c r="M78" s="174">
        <f t="shared" si="10"/>
        <v>0</v>
      </c>
      <c r="N78" s="166">
        <v>0</v>
      </c>
      <c r="O78" s="166">
        <f t="shared" si="11"/>
        <v>0</v>
      </c>
      <c r="P78" s="166">
        <v>0</v>
      </c>
      <c r="Q78" s="166">
        <f t="shared" si="12"/>
        <v>0</v>
      </c>
      <c r="R78" s="166"/>
      <c r="S78" s="166"/>
      <c r="T78" s="167">
        <v>9.6</v>
      </c>
      <c r="U78" s="166">
        <f t="shared" si="13"/>
        <v>9.6</v>
      </c>
      <c r="V78" s="157"/>
      <c r="W78" s="157"/>
      <c r="X78" s="157"/>
      <c r="Y78" s="157"/>
      <c r="Z78" s="157"/>
      <c r="AA78" s="157"/>
      <c r="AB78" s="157"/>
      <c r="AC78" s="157"/>
      <c r="AD78" s="157"/>
      <c r="AE78" s="157" t="s">
        <v>89</v>
      </c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</row>
    <row r="79" spans="1:60" ht="22.5" outlineLevel="1" x14ac:dyDescent="0.2">
      <c r="A79" s="158">
        <v>61</v>
      </c>
      <c r="B79" s="164" t="s">
        <v>223</v>
      </c>
      <c r="C79" s="193" t="s">
        <v>224</v>
      </c>
      <c r="D79" s="166" t="s">
        <v>198</v>
      </c>
      <c r="E79" s="171">
        <v>15</v>
      </c>
      <c r="F79" s="207"/>
      <c r="G79" s="208">
        <f t="shared" si="7"/>
        <v>0</v>
      </c>
      <c r="H79" s="207"/>
      <c r="I79" s="208">
        <f t="shared" si="8"/>
        <v>0</v>
      </c>
      <c r="J79" s="207"/>
      <c r="K79" s="208">
        <f t="shared" si="9"/>
        <v>0</v>
      </c>
      <c r="L79" s="174">
        <v>21</v>
      </c>
      <c r="M79" s="174">
        <f t="shared" si="10"/>
        <v>0</v>
      </c>
      <c r="N79" s="166">
        <v>0.65983000000000003</v>
      </c>
      <c r="O79" s="166">
        <f t="shared" si="11"/>
        <v>9.8974499999999992</v>
      </c>
      <c r="P79" s="166">
        <v>0.88</v>
      </c>
      <c r="Q79" s="166">
        <f t="shared" si="12"/>
        <v>13.2</v>
      </c>
      <c r="R79" s="166"/>
      <c r="S79" s="166"/>
      <c r="T79" s="167">
        <v>2.3212199999999998</v>
      </c>
      <c r="U79" s="166">
        <f t="shared" si="13"/>
        <v>34.82</v>
      </c>
      <c r="V79" s="157"/>
      <c r="W79" s="157"/>
      <c r="X79" s="157"/>
      <c r="Y79" s="157"/>
      <c r="Z79" s="157"/>
      <c r="AA79" s="157"/>
      <c r="AB79" s="157"/>
      <c r="AC79" s="157"/>
      <c r="AD79" s="157"/>
      <c r="AE79" s="157" t="s">
        <v>195</v>
      </c>
      <c r="AF79" s="157"/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outlineLevel="1" x14ac:dyDescent="0.2">
      <c r="A80" s="158">
        <v>62</v>
      </c>
      <c r="B80" s="164" t="s">
        <v>225</v>
      </c>
      <c r="C80" s="193" t="s">
        <v>226</v>
      </c>
      <c r="D80" s="166" t="s">
        <v>122</v>
      </c>
      <c r="E80" s="171">
        <v>5</v>
      </c>
      <c r="F80" s="207"/>
      <c r="G80" s="208">
        <f t="shared" si="7"/>
        <v>0</v>
      </c>
      <c r="H80" s="207"/>
      <c r="I80" s="208">
        <f t="shared" si="8"/>
        <v>0</v>
      </c>
      <c r="J80" s="207"/>
      <c r="K80" s="208">
        <f t="shared" si="9"/>
        <v>0</v>
      </c>
      <c r="L80" s="174">
        <v>21</v>
      </c>
      <c r="M80" s="174">
        <f t="shared" si="10"/>
        <v>0</v>
      </c>
      <c r="N80" s="166">
        <v>0</v>
      </c>
      <c r="O80" s="166">
        <f t="shared" si="11"/>
        <v>0</v>
      </c>
      <c r="P80" s="166">
        <v>0</v>
      </c>
      <c r="Q80" s="166">
        <f t="shared" si="12"/>
        <v>0</v>
      </c>
      <c r="R80" s="166"/>
      <c r="S80" s="166"/>
      <c r="T80" s="167">
        <v>0.125</v>
      </c>
      <c r="U80" s="166">
        <f t="shared" si="13"/>
        <v>0.63</v>
      </c>
      <c r="V80" s="157"/>
      <c r="W80" s="157"/>
      <c r="X80" s="157"/>
      <c r="Y80" s="157"/>
      <c r="Z80" s="157"/>
      <c r="AA80" s="157"/>
      <c r="AB80" s="157"/>
      <c r="AC80" s="157"/>
      <c r="AD80" s="157"/>
      <c r="AE80" s="157" t="s">
        <v>89</v>
      </c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 outlineLevel="1" x14ac:dyDescent="0.2">
      <c r="A81" s="158">
        <v>63</v>
      </c>
      <c r="B81" s="164" t="s">
        <v>227</v>
      </c>
      <c r="C81" s="193" t="s">
        <v>228</v>
      </c>
      <c r="D81" s="166" t="s">
        <v>198</v>
      </c>
      <c r="E81" s="171">
        <v>5</v>
      </c>
      <c r="F81" s="207"/>
      <c r="G81" s="208">
        <f t="shared" si="7"/>
        <v>0</v>
      </c>
      <c r="H81" s="207"/>
      <c r="I81" s="208">
        <f t="shared" si="8"/>
        <v>0</v>
      </c>
      <c r="J81" s="207"/>
      <c r="K81" s="208">
        <f t="shared" si="9"/>
        <v>0</v>
      </c>
      <c r="L81" s="174">
        <v>21</v>
      </c>
      <c r="M81" s="174">
        <f t="shared" si="10"/>
        <v>0</v>
      </c>
      <c r="N81" s="166">
        <v>0</v>
      </c>
      <c r="O81" s="166">
        <f t="shared" si="11"/>
        <v>0</v>
      </c>
      <c r="P81" s="166">
        <v>0</v>
      </c>
      <c r="Q81" s="166">
        <f t="shared" si="12"/>
        <v>0</v>
      </c>
      <c r="R81" s="166"/>
      <c r="S81" s="166"/>
      <c r="T81" s="167">
        <v>0.23799999999999999</v>
      </c>
      <c r="U81" s="166">
        <f t="shared" si="13"/>
        <v>1.19</v>
      </c>
      <c r="V81" s="157"/>
      <c r="W81" s="157"/>
      <c r="X81" s="157"/>
      <c r="Y81" s="157"/>
      <c r="Z81" s="157"/>
      <c r="AA81" s="157"/>
      <c r="AB81" s="157"/>
      <c r="AC81" s="157"/>
      <c r="AD81" s="157"/>
      <c r="AE81" s="157" t="s">
        <v>89</v>
      </c>
      <c r="AF81" s="157"/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</row>
    <row r="82" spans="1:60" outlineLevel="1" x14ac:dyDescent="0.2">
      <c r="A82" s="158">
        <v>64</v>
      </c>
      <c r="B82" s="164" t="s">
        <v>229</v>
      </c>
      <c r="C82" s="193" t="s">
        <v>230</v>
      </c>
      <c r="D82" s="166" t="s">
        <v>198</v>
      </c>
      <c r="E82" s="171">
        <v>5</v>
      </c>
      <c r="F82" s="207"/>
      <c r="G82" s="208">
        <f t="shared" si="7"/>
        <v>0</v>
      </c>
      <c r="H82" s="207"/>
      <c r="I82" s="208">
        <f t="shared" si="8"/>
        <v>0</v>
      </c>
      <c r="J82" s="207"/>
      <c r="K82" s="208">
        <f t="shared" si="9"/>
        <v>0</v>
      </c>
      <c r="L82" s="174">
        <v>21</v>
      </c>
      <c r="M82" s="174">
        <f t="shared" si="10"/>
        <v>0</v>
      </c>
      <c r="N82" s="166">
        <v>0.12024</v>
      </c>
      <c r="O82" s="166">
        <f t="shared" si="11"/>
        <v>0.60119999999999996</v>
      </c>
      <c r="P82" s="166">
        <v>0</v>
      </c>
      <c r="Q82" s="166">
        <f t="shared" si="12"/>
        <v>0</v>
      </c>
      <c r="R82" s="166"/>
      <c r="S82" s="166"/>
      <c r="T82" s="167">
        <v>0.60499999999999998</v>
      </c>
      <c r="U82" s="166">
        <f t="shared" si="13"/>
        <v>3.03</v>
      </c>
      <c r="V82" s="157"/>
      <c r="W82" s="157"/>
      <c r="X82" s="157"/>
      <c r="Y82" s="157"/>
      <c r="Z82" s="157"/>
      <c r="AA82" s="157"/>
      <c r="AB82" s="157"/>
      <c r="AC82" s="157"/>
      <c r="AD82" s="157"/>
      <c r="AE82" s="157" t="s">
        <v>89</v>
      </c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</row>
    <row r="83" spans="1:60" x14ac:dyDescent="0.2">
      <c r="A83" s="159" t="s">
        <v>84</v>
      </c>
      <c r="B83" s="165" t="s">
        <v>56</v>
      </c>
      <c r="C83" s="195" t="s">
        <v>57</v>
      </c>
      <c r="D83" s="169"/>
      <c r="E83" s="173"/>
      <c r="F83" s="175"/>
      <c r="G83" s="175">
        <f>SUMIF(AE84:AE102,"&lt;&gt;NOR",G84:G102)</f>
        <v>0</v>
      </c>
      <c r="H83" s="175"/>
      <c r="I83" s="175">
        <f>SUM(I84:I102)</f>
        <v>0</v>
      </c>
      <c r="J83" s="175"/>
      <c r="K83" s="175">
        <f>SUM(K84:K102)</f>
        <v>0</v>
      </c>
      <c r="L83" s="175"/>
      <c r="M83" s="175">
        <f>SUM(M84:M102)</f>
        <v>0</v>
      </c>
      <c r="N83" s="169"/>
      <c r="O83" s="169">
        <f>SUM(O84:O102)</f>
        <v>0</v>
      </c>
      <c r="P83" s="169"/>
      <c r="Q83" s="169">
        <f>SUM(Q84:Q102)</f>
        <v>0</v>
      </c>
      <c r="R83" s="169"/>
      <c r="S83" s="169"/>
      <c r="T83" s="170"/>
      <c r="U83" s="169">
        <f>SUM(U84:U102)</f>
        <v>0</v>
      </c>
      <c r="AE83" t="s">
        <v>85</v>
      </c>
    </row>
    <row r="84" spans="1:60" outlineLevel="1" x14ac:dyDescent="0.2">
      <c r="A84" s="158">
        <v>65</v>
      </c>
      <c r="B84" s="164" t="s">
        <v>231</v>
      </c>
      <c r="C84" s="193" t="s">
        <v>232</v>
      </c>
      <c r="D84" s="166" t="s">
        <v>233</v>
      </c>
      <c r="E84" s="171">
        <v>8</v>
      </c>
      <c r="F84" s="207"/>
      <c r="G84" s="208">
        <f t="shared" ref="G84:G94" si="14">ROUND(E84*F84,2)</f>
        <v>0</v>
      </c>
      <c r="H84" s="207"/>
      <c r="I84" s="208">
        <f t="shared" ref="I84:I94" si="15">ROUND(E84*H84,2)</f>
        <v>0</v>
      </c>
      <c r="J84" s="207"/>
      <c r="K84" s="174">
        <f t="shared" ref="K84:K94" si="16">ROUND(E84*J84,2)</f>
        <v>0</v>
      </c>
      <c r="L84" s="174">
        <v>21</v>
      </c>
      <c r="M84" s="174">
        <f t="shared" ref="M84:M94" si="17">G84*(1+L84/100)</f>
        <v>0</v>
      </c>
      <c r="N84" s="166">
        <v>0</v>
      </c>
      <c r="O84" s="166">
        <f t="shared" ref="O84:O94" si="18">ROUND(E84*N84,5)</f>
        <v>0</v>
      </c>
      <c r="P84" s="166">
        <v>0</v>
      </c>
      <c r="Q84" s="166">
        <f t="shared" ref="Q84:Q94" si="19">ROUND(E84*P84,5)</f>
        <v>0</v>
      </c>
      <c r="R84" s="166"/>
      <c r="S84" s="166"/>
      <c r="T84" s="167">
        <v>0</v>
      </c>
      <c r="U84" s="166">
        <f t="shared" ref="U84:U94" si="20">ROUND(E84*T84,2)</f>
        <v>0</v>
      </c>
      <c r="V84" s="157"/>
      <c r="W84" s="157"/>
      <c r="X84" s="157"/>
      <c r="Y84" s="157"/>
      <c r="Z84" s="157"/>
      <c r="AA84" s="157"/>
      <c r="AB84" s="157"/>
      <c r="AC84" s="157"/>
      <c r="AD84" s="157"/>
      <c r="AE84" s="157" t="s">
        <v>89</v>
      </c>
      <c r="AF84" s="157"/>
      <c r="AG84" s="157"/>
      <c r="AH84" s="157"/>
      <c r="AI84" s="157"/>
      <c r="AJ84" s="157"/>
      <c r="AK84" s="157"/>
      <c r="AL84" s="157"/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</row>
    <row r="85" spans="1:60" outlineLevel="1" x14ac:dyDescent="0.2">
      <c r="A85" s="158">
        <v>66</v>
      </c>
      <c r="B85" s="164" t="s">
        <v>234</v>
      </c>
      <c r="C85" s="193" t="s">
        <v>235</v>
      </c>
      <c r="D85" s="166" t="s">
        <v>233</v>
      </c>
      <c r="E85" s="171">
        <v>30</v>
      </c>
      <c r="F85" s="207"/>
      <c r="G85" s="208">
        <f t="shared" si="14"/>
        <v>0</v>
      </c>
      <c r="H85" s="207"/>
      <c r="I85" s="208">
        <f t="shared" si="15"/>
        <v>0</v>
      </c>
      <c r="J85" s="207"/>
      <c r="K85" s="174">
        <f t="shared" si="16"/>
        <v>0</v>
      </c>
      <c r="L85" s="174">
        <v>21</v>
      </c>
      <c r="M85" s="174">
        <f t="shared" si="17"/>
        <v>0</v>
      </c>
      <c r="N85" s="166">
        <v>0</v>
      </c>
      <c r="O85" s="166">
        <f t="shared" si="18"/>
        <v>0</v>
      </c>
      <c r="P85" s="166">
        <v>0</v>
      </c>
      <c r="Q85" s="166">
        <f t="shared" si="19"/>
        <v>0</v>
      </c>
      <c r="R85" s="166"/>
      <c r="S85" s="166"/>
      <c r="T85" s="167">
        <v>0</v>
      </c>
      <c r="U85" s="166">
        <f t="shared" si="20"/>
        <v>0</v>
      </c>
      <c r="V85" s="157"/>
      <c r="W85" s="157"/>
      <c r="X85" s="157"/>
      <c r="Y85" s="157"/>
      <c r="Z85" s="157"/>
      <c r="AA85" s="157"/>
      <c r="AB85" s="157"/>
      <c r="AC85" s="157"/>
      <c r="AD85" s="157"/>
      <c r="AE85" s="157" t="s">
        <v>89</v>
      </c>
      <c r="AF85" s="157"/>
      <c r="AG85" s="157"/>
      <c r="AH85" s="157"/>
      <c r="AI85" s="157"/>
      <c r="AJ85" s="157"/>
      <c r="AK85" s="157"/>
      <c r="AL85" s="157"/>
      <c r="AM85" s="157"/>
      <c r="AN85" s="157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7"/>
      <c r="BC85" s="157"/>
      <c r="BD85" s="157"/>
      <c r="BE85" s="157"/>
      <c r="BF85" s="157"/>
      <c r="BG85" s="157"/>
      <c r="BH85" s="157"/>
    </row>
    <row r="86" spans="1:60" outlineLevel="1" x14ac:dyDescent="0.2">
      <c r="A86" s="158">
        <v>67</v>
      </c>
      <c r="B86" s="164" t="s">
        <v>236</v>
      </c>
      <c r="C86" s="193" t="s">
        <v>237</v>
      </c>
      <c r="D86" s="166" t="s">
        <v>92</v>
      </c>
      <c r="E86" s="171">
        <v>6</v>
      </c>
      <c r="F86" s="207"/>
      <c r="G86" s="208">
        <f t="shared" si="14"/>
        <v>0</v>
      </c>
      <c r="H86" s="207"/>
      <c r="I86" s="208">
        <f t="shared" si="15"/>
        <v>0</v>
      </c>
      <c r="J86" s="207"/>
      <c r="K86" s="174">
        <f t="shared" si="16"/>
        <v>0</v>
      </c>
      <c r="L86" s="174">
        <v>21</v>
      </c>
      <c r="M86" s="174">
        <f t="shared" si="17"/>
        <v>0</v>
      </c>
      <c r="N86" s="166">
        <v>0</v>
      </c>
      <c r="O86" s="166">
        <f t="shared" si="18"/>
        <v>0</v>
      </c>
      <c r="P86" s="166">
        <v>0</v>
      </c>
      <c r="Q86" s="166">
        <f t="shared" si="19"/>
        <v>0</v>
      </c>
      <c r="R86" s="166"/>
      <c r="S86" s="166"/>
      <c r="T86" s="167">
        <v>0</v>
      </c>
      <c r="U86" s="166">
        <f t="shared" si="20"/>
        <v>0</v>
      </c>
      <c r="V86" s="157"/>
      <c r="W86" s="157"/>
      <c r="X86" s="157"/>
      <c r="Y86" s="157"/>
      <c r="Z86" s="157"/>
      <c r="AA86" s="157"/>
      <c r="AB86" s="157"/>
      <c r="AC86" s="157"/>
      <c r="AD86" s="157"/>
      <c r="AE86" s="157" t="s">
        <v>89</v>
      </c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 outlineLevel="1" x14ac:dyDescent="0.2">
      <c r="A87" s="158">
        <v>68</v>
      </c>
      <c r="B87" s="164" t="s">
        <v>238</v>
      </c>
      <c r="C87" s="193" t="s">
        <v>239</v>
      </c>
      <c r="D87" s="166" t="s">
        <v>233</v>
      </c>
      <c r="E87" s="171">
        <v>1</v>
      </c>
      <c r="F87" s="207"/>
      <c r="G87" s="208">
        <f t="shared" si="14"/>
        <v>0</v>
      </c>
      <c r="H87" s="207"/>
      <c r="I87" s="208">
        <f t="shared" si="15"/>
        <v>0</v>
      </c>
      <c r="J87" s="207"/>
      <c r="K87" s="174">
        <f t="shared" si="16"/>
        <v>0</v>
      </c>
      <c r="L87" s="174">
        <v>21</v>
      </c>
      <c r="M87" s="174">
        <f t="shared" si="17"/>
        <v>0</v>
      </c>
      <c r="N87" s="166">
        <v>0</v>
      </c>
      <c r="O87" s="166">
        <f t="shared" si="18"/>
        <v>0</v>
      </c>
      <c r="P87" s="166">
        <v>0</v>
      </c>
      <c r="Q87" s="166">
        <f t="shared" si="19"/>
        <v>0</v>
      </c>
      <c r="R87" s="166"/>
      <c r="S87" s="166"/>
      <c r="T87" s="167">
        <v>0</v>
      </c>
      <c r="U87" s="166">
        <f t="shared" si="20"/>
        <v>0</v>
      </c>
      <c r="V87" s="157"/>
      <c r="W87" s="157"/>
      <c r="X87" s="157"/>
      <c r="Y87" s="157"/>
      <c r="Z87" s="157"/>
      <c r="AA87" s="157"/>
      <c r="AB87" s="157"/>
      <c r="AC87" s="157"/>
      <c r="AD87" s="157"/>
      <c r="AE87" s="157" t="s">
        <v>89</v>
      </c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</row>
    <row r="88" spans="1:60" outlineLevel="1" x14ac:dyDescent="0.2">
      <c r="A88" s="158">
        <v>69</v>
      </c>
      <c r="B88" s="164" t="s">
        <v>240</v>
      </c>
      <c r="C88" s="193" t="s">
        <v>241</v>
      </c>
      <c r="D88" s="166" t="s">
        <v>233</v>
      </c>
      <c r="E88" s="171">
        <v>6</v>
      </c>
      <c r="F88" s="207"/>
      <c r="G88" s="208">
        <f t="shared" si="14"/>
        <v>0</v>
      </c>
      <c r="H88" s="207"/>
      <c r="I88" s="208">
        <f t="shared" si="15"/>
        <v>0</v>
      </c>
      <c r="J88" s="207"/>
      <c r="K88" s="174">
        <f t="shared" si="16"/>
        <v>0</v>
      </c>
      <c r="L88" s="174">
        <v>21</v>
      </c>
      <c r="M88" s="174">
        <f t="shared" si="17"/>
        <v>0</v>
      </c>
      <c r="N88" s="166">
        <v>0</v>
      </c>
      <c r="O88" s="166">
        <f t="shared" si="18"/>
        <v>0</v>
      </c>
      <c r="P88" s="166">
        <v>0</v>
      </c>
      <c r="Q88" s="166">
        <f t="shared" si="19"/>
        <v>0</v>
      </c>
      <c r="R88" s="166"/>
      <c r="S88" s="166"/>
      <c r="T88" s="167">
        <v>0</v>
      </c>
      <c r="U88" s="166">
        <f t="shared" si="20"/>
        <v>0</v>
      </c>
      <c r="V88" s="157"/>
      <c r="W88" s="157"/>
      <c r="X88" s="157"/>
      <c r="Y88" s="157"/>
      <c r="Z88" s="157"/>
      <c r="AA88" s="157"/>
      <c r="AB88" s="157"/>
      <c r="AC88" s="157"/>
      <c r="AD88" s="157"/>
      <c r="AE88" s="157" t="s">
        <v>89</v>
      </c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</row>
    <row r="89" spans="1:60" outlineLevel="1" x14ac:dyDescent="0.2">
      <c r="A89" s="158">
        <v>70</v>
      </c>
      <c r="B89" s="164" t="s">
        <v>242</v>
      </c>
      <c r="C89" s="193" t="s">
        <v>243</v>
      </c>
      <c r="D89" s="166" t="s">
        <v>233</v>
      </c>
      <c r="E89" s="171">
        <v>3</v>
      </c>
      <c r="F89" s="207"/>
      <c r="G89" s="208">
        <f t="shared" si="14"/>
        <v>0</v>
      </c>
      <c r="H89" s="207"/>
      <c r="I89" s="208">
        <f t="shared" si="15"/>
        <v>0</v>
      </c>
      <c r="J89" s="207"/>
      <c r="K89" s="174">
        <f t="shared" si="16"/>
        <v>0</v>
      </c>
      <c r="L89" s="174">
        <v>21</v>
      </c>
      <c r="M89" s="174">
        <f t="shared" si="17"/>
        <v>0</v>
      </c>
      <c r="N89" s="166">
        <v>0</v>
      </c>
      <c r="O89" s="166">
        <f t="shared" si="18"/>
        <v>0</v>
      </c>
      <c r="P89" s="166">
        <v>0</v>
      </c>
      <c r="Q89" s="166">
        <f t="shared" si="19"/>
        <v>0</v>
      </c>
      <c r="R89" s="166"/>
      <c r="S89" s="166"/>
      <c r="T89" s="167">
        <v>0</v>
      </c>
      <c r="U89" s="166">
        <f t="shared" si="20"/>
        <v>0</v>
      </c>
      <c r="V89" s="157"/>
      <c r="W89" s="157"/>
      <c r="X89" s="157"/>
      <c r="Y89" s="157"/>
      <c r="Z89" s="157"/>
      <c r="AA89" s="157"/>
      <c r="AB89" s="157"/>
      <c r="AC89" s="157"/>
      <c r="AD89" s="157"/>
      <c r="AE89" s="157" t="s">
        <v>89</v>
      </c>
      <c r="AF89" s="157"/>
      <c r="AG89" s="157"/>
      <c r="AH89" s="157"/>
      <c r="AI89" s="157"/>
      <c r="AJ89" s="157"/>
      <c r="AK89" s="157"/>
      <c r="AL89" s="157"/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</row>
    <row r="90" spans="1:60" outlineLevel="1" x14ac:dyDescent="0.2">
      <c r="A90" s="158">
        <v>71</v>
      </c>
      <c r="B90" s="164" t="s">
        <v>244</v>
      </c>
      <c r="C90" s="193" t="s">
        <v>245</v>
      </c>
      <c r="D90" s="166" t="s">
        <v>233</v>
      </c>
      <c r="E90" s="171">
        <v>8</v>
      </c>
      <c r="F90" s="207"/>
      <c r="G90" s="208">
        <f t="shared" si="14"/>
        <v>0</v>
      </c>
      <c r="H90" s="207"/>
      <c r="I90" s="208">
        <f t="shared" si="15"/>
        <v>0</v>
      </c>
      <c r="J90" s="207"/>
      <c r="K90" s="174">
        <f t="shared" si="16"/>
        <v>0</v>
      </c>
      <c r="L90" s="174">
        <v>21</v>
      </c>
      <c r="M90" s="174">
        <f t="shared" si="17"/>
        <v>0</v>
      </c>
      <c r="N90" s="166">
        <v>0</v>
      </c>
      <c r="O90" s="166">
        <f t="shared" si="18"/>
        <v>0</v>
      </c>
      <c r="P90" s="166">
        <v>0</v>
      </c>
      <c r="Q90" s="166">
        <f t="shared" si="19"/>
        <v>0</v>
      </c>
      <c r="R90" s="166"/>
      <c r="S90" s="166"/>
      <c r="T90" s="167">
        <v>0</v>
      </c>
      <c r="U90" s="166">
        <f t="shared" si="20"/>
        <v>0</v>
      </c>
      <c r="V90" s="157"/>
      <c r="W90" s="157"/>
      <c r="X90" s="157"/>
      <c r="Y90" s="157"/>
      <c r="Z90" s="157"/>
      <c r="AA90" s="157"/>
      <c r="AB90" s="157"/>
      <c r="AC90" s="157"/>
      <c r="AD90" s="157"/>
      <c r="AE90" s="157" t="s">
        <v>89</v>
      </c>
      <c r="AF90" s="157"/>
      <c r="AG90" s="157"/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  <c r="BH90" s="157"/>
    </row>
    <row r="91" spans="1:60" outlineLevel="1" x14ac:dyDescent="0.2">
      <c r="A91" s="158">
        <v>72</v>
      </c>
      <c r="B91" s="164" t="s">
        <v>246</v>
      </c>
      <c r="C91" s="193" t="s">
        <v>247</v>
      </c>
      <c r="D91" s="166" t="s">
        <v>233</v>
      </c>
      <c r="E91" s="171">
        <v>4</v>
      </c>
      <c r="F91" s="207"/>
      <c r="G91" s="208">
        <f t="shared" si="14"/>
        <v>0</v>
      </c>
      <c r="H91" s="207"/>
      <c r="I91" s="208">
        <f t="shared" si="15"/>
        <v>0</v>
      </c>
      <c r="J91" s="207"/>
      <c r="K91" s="174">
        <f t="shared" si="16"/>
        <v>0</v>
      </c>
      <c r="L91" s="174">
        <v>21</v>
      </c>
      <c r="M91" s="174">
        <f t="shared" si="17"/>
        <v>0</v>
      </c>
      <c r="N91" s="166">
        <v>0</v>
      </c>
      <c r="O91" s="166">
        <f t="shared" si="18"/>
        <v>0</v>
      </c>
      <c r="P91" s="166">
        <v>0</v>
      </c>
      <c r="Q91" s="166">
        <f t="shared" si="19"/>
        <v>0</v>
      </c>
      <c r="R91" s="166"/>
      <c r="S91" s="166"/>
      <c r="T91" s="167">
        <v>0</v>
      </c>
      <c r="U91" s="166">
        <f t="shared" si="20"/>
        <v>0</v>
      </c>
      <c r="V91" s="157"/>
      <c r="W91" s="157"/>
      <c r="X91" s="157"/>
      <c r="Y91" s="157"/>
      <c r="Z91" s="157"/>
      <c r="AA91" s="157"/>
      <c r="AB91" s="157"/>
      <c r="AC91" s="157"/>
      <c r="AD91" s="157"/>
      <c r="AE91" s="157" t="s">
        <v>89</v>
      </c>
      <c r="AF91" s="157"/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</row>
    <row r="92" spans="1:60" outlineLevel="1" x14ac:dyDescent="0.2">
      <c r="A92" s="158">
        <v>73</v>
      </c>
      <c r="B92" s="164" t="s">
        <v>248</v>
      </c>
      <c r="C92" s="193" t="s">
        <v>249</v>
      </c>
      <c r="D92" s="166" t="s">
        <v>233</v>
      </c>
      <c r="E92" s="171">
        <v>8</v>
      </c>
      <c r="F92" s="207"/>
      <c r="G92" s="208">
        <f t="shared" si="14"/>
        <v>0</v>
      </c>
      <c r="H92" s="207"/>
      <c r="I92" s="208">
        <f t="shared" si="15"/>
        <v>0</v>
      </c>
      <c r="J92" s="207"/>
      <c r="K92" s="174">
        <f t="shared" si="16"/>
        <v>0</v>
      </c>
      <c r="L92" s="174">
        <v>21</v>
      </c>
      <c r="M92" s="174">
        <f t="shared" si="17"/>
        <v>0</v>
      </c>
      <c r="N92" s="166">
        <v>0</v>
      </c>
      <c r="O92" s="166">
        <f t="shared" si="18"/>
        <v>0</v>
      </c>
      <c r="P92" s="166">
        <v>0</v>
      </c>
      <c r="Q92" s="166">
        <f t="shared" si="19"/>
        <v>0</v>
      </c>
      <c r="R92" s="166"/>
      <c r="S92" s="166"/>
      <c r="T92" s="167">
        <v>0</v>
      </c>
      <c r="U92" s="166">
        <f t="shared" si="20"/>
        <v>0</v>
      </c>
      <c r="V92" s="157"/>
      <c r="W92" s="157"/>
      <c r="X92" s="157"/>
      <c r="Y92" s="157"/>
      <c r="Z92" s="157"/>
      <c r="AA92" s="157"/>
      <c r="AB92" s="157"/>
      <c r="AC92" s="157"/>
      <c r="AD92" s="157"/>
      <c r="AE92" s="157" t="s">
        <v>89</v>
      </c>
      <c r="AF92" s="157"/>
      <c r="AG92" s="157"/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</row>
    <row r="93" spans="1:60" outlineLevel="1" x14ac:dyDescent="0.2">
      <c r="A93" s="158">
        <v>74</v>
      </c>
      <c r="B93" s="164" t="s">
        <v>250</v>
      </c>
      <c r="C93" s="193" t="s">
        <v>251</v>
      </c>
      <c r="D93" s="166" t="s">
        <v>233</v>
      </c>
      <c r="E93" s="171">
        <v>4</v>
      </c>
      <c r="F93" s="207"/>
      <c r="G93" s="208">
        <f t="shared" si="14"/>
        <v>0</v>
      </c>
      <c r="H93" s="207"/>
      <c r="I93" s="208">
        <f t="shared" si="15"/>
        <v>0</v>
      </c>
      <c r="J93" s="207"/>
      <c r="K93" s="174">
        <f t="shared" si="16"/>
        <v>0</v>
      </c>
      <c r="L93" s="174">
        <v>21</v>
      </c>
      <c r="M93" s="174">
        <f t="shared" si="17"/>
        <v>0</v>
      </c>
      <c r="N93" s="166">
        <v>0</v>
      </c>
      <c r="O93" s="166">
        <f t="shared" si="18"/>
        <v>0</v>
      </c>
      <c r="P93" s="166">
        <v>0</v>
      </c>
      <c r="Q93" s="166">
        <f t="shared" si="19"/>
        <v>0</v>
      </c>
      <c r="R93" s="166"/>
      <c r="S93" s="166"/>
      <c r="T93" s="167">
        <v>0</v>
      </c>
      <c r="U93" s="166">
        <f t="shared" si="20"/>
        <v>0</v>
      </c>
      <c r="V93" s="157"/>
      <c r="W93" s="157"/>
      <c r="X93" s="157"/>
      <c r="Y93" s="157"/>
      <c r="Z93" s="157"/>
      <c r="AA93" s="157"/>
      <c r="AB93" s="157"/>
      <c r="AC93" s="157"/>
      <c r="AD93" s="157"/>
      <c r="AE93" s="157" t="s">
        <v>89</v>
      </c>
      <c r="AF93" s="157"/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</row>
    <row r="94" spans="1:60" outlineLevel="1" x14ac:dyDescent="0.2">
      <c r="A94" s="158">
        <v>75</v>
      </c>
      <c r="B94" s="164" t="s">
        <v>252</v>
      </c>
      <c r="C94" s="193" t="s">
        <v>253</v>
      </c>
      <c r="D94" s="166" t="s">
        <v>254</v>
      </c>
      <c r="E94" s="171">
        <v>1</v>
      </c>
      <c r="F94" s="207"/>
      <c r="G94" s="208">
        <f t="shared" si="14"/>
        <v>0</v>
      </c>
      <c r="H94" s="207"/>
      <c r="I94" s="208">
        <f t="shared" si="15"/>
        <v>0</v>
      </c>
      <c r="J94" s="207"/>
      <c r="K94" s="174">
        <f t="shared" si="16"/>
        <v>0</v>
      </c>
      <c r="L94" s="174">
        <v>21</v>
      </c>
      <c r="M94" s="174">
        <f t="shared" si="17"/>
        <v>0</v>
      </c>
      <c r="N94" s="166">
        <v>0</v>
      </c>
      <c r="O94" s="166">
        <f t="shared" si="18"/>
        <v>0</v>
      </c>
      <c r="P94" s="166">
        <v>0</v>
      </c>
      <c r="Q94" s="166">
        <f t="shared" si="19"/>
        <v>0</v>
      </c>
      <c r="R94" s="166"/>
      <c r="S94" s="166"/>
      <c r="T94" s="167">
        <v>0</v>
      </c>
      <c r="U94" s="166">
        <f t="shared" si="20"/>
        <v>0</v>
      </c>
      <c r="V94" s="157"/>
      <c r="W94" s="157"/>
      <c r="X94" s="157"/>
      <c r="Y94" s="157"/>
      <c r="Z94" s="157"/>
      <c r="AA94" s="157"/>
      <c r="AB94" s="157"/>
      <c r="AC94" s="157"/>
      <c r="AD94" s="157"/>
      <c r="AE94" s="157" t="s">
        <v>89</v>
      </c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</row>
    <row r="95" spans="1:60" ht="22.5" outlineLevel="1" x14ac:dyDescent="0.2">
      <c r="A95" s="158"/>
      <c r="B95" s="164"/>
      <c r="C95" s="194" t="s">
        <v>255</v>
      </c>
      <c r="D95" s="168"/>
      <c r="E95" s="172"/>
      <c r="F95" s="208"/>
      <c r="G95" s="208"/>
      <c r="H95" s="208"/>
      <c r="I95" s="208"/>
      <c r="J95" s="208"/>
      <c r="K95" s="174"/>
      <c r="L95" s="174"/>
      <c r="M95" s="174"/>
      <c r="N95" s="166"/>
      <c r="O95" s="166"/>
      <c r="P95" s="166"/>
      <c r="Q95" s="166"/>
      <c r="R95" s="166"/>
      <c r="S95" s="166"/>
      <c r="T95" s="167"/>
      <c r="U95" s="166"/>
      <c r="V95" s="157"/>
      <c r="W95" s="157"/>
      <c r="X95" s="157"/>
      <c r="Y95" s="157"/>
      <c r="Z95" s="157"/>
      <c r="AA95" s="157"/>
      <c r="AB95" s="157"/>
      <c r="AC95" s="157"/>
      <c r="AD95" s="157"/>
      <c r="AE95" s="157" t="s">
        <v>94</v>
      </c>
      <c r="AF95" s="157">
        <v>0</v>
      </c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</row>
    <row r="96" spans="1:60" outlineLevel="1" x14ac:dyDescent="0.2">
      <c r="A96" s="158"/>
      <c r="B96" s="164"/>
      <c r="C96" s="194" t="s">
        <v>256</v>
      </c>
      <c r="D96" s="168"/>
      <c r="E96" s="172"/>
      <c r="F96" s="208"/>
      <c r="G96" s="208"/>
      <c r="H96" s="208"/>
      <c r="I96" s="208"/>
      <c r="J96" s="208"/>
      <c r="K96" s="174"/>
      <c r="L96" s="174"/>
      <c r="M96" s="174"/>
      <c r="N96" s="166"/>
      <c r="O96" s="166"/>
      <c r="P96" s="166"/>
      <c r="Q96" s="166"/>
      <c r="R96" s="166"/>
      <c r="S96" s="166"/>
      <c r="T96" s="167"/>
      <c r="U96" s="166"/>
      <c r="V96" s="157"/>
      <c r="W96" s="157"/>
      <c r="X96" s="157"/>
      <c r="Y96" s="157"/>
      <c r="Z96" s="157"/>
      <c r="AA96" s="157"/>
      <c r="AB96" s="157"/>
      <c r="AC96" s="157"/>
      <c r="AD96" s="157"/>
      <c r="AE96" s="157" t="s">
        <v>94</v>
      </c>
      <c r="AF96" s="157">
        <v>0</v>
      </c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</row>
    <row r="97" spans="1:60" outlineLevel="1" x14ac:dyDescent="0.2">
      <c r="A97" s="158">
        <v>76</v>
      </c>
      <c r="B97" s="164" t="s">
        <v>257</v>
      </c>
      <c r="C97" s="193" t="s">
        <v>258</v>
      </c>
      <c r="D97" s="166" t="s">
        <v>254</v>
      </c>
      <c r="E97" s="171">
        <v>1</v>
      </c>
      <c r="F97" s="207"/>
      <c r="G97" s="208">
        <f>ROUND(E97*F97,2)</f>
        <v>0</v>
      </c>
      <c r="H97" s="207"/>
      <c r="I97" s="208">
        <f>ROUND(E97*H97,2)</f>
        <v>0</v>
      </c>
      <c r="J97" s="207"/>
      <c r="K97" s="174">
        <f>ROUND(E97*J97,2)</f>
        <v>0</v>
      </c>
      <c r="L97" s="174">
        <v>21</v>
      </c>
      <c r="M97" s="174">
        <f>G97*(1+L97/100)</f>
        <v>0</v>
      </c>
      <c r="N97" s="166">
        <v>0</v>
      </c>
      <c r="O97" s="166">
        <f>ROUND(E97*N97,5)</f>
        <v>0</v>
      </c>
      <c r="P97" s="166">
        <v>0</v>
      </c>
      <c r="Q97" s="166">
        <f>ROUND(E97*P97,5)</f>
        <v>0</v>
      </c>
      <c r="R97" s="166"/>
      <c r="S97" s="166"/>
      <c r="T97" s="167">
        <v>0</v>
      </c>
      <c r="U97" s="166">
        <f>ROUND(E97*T97,2)</f>
        <v>0</v>
      </c>
      <c r="V97" s="157"/>
      <c r="W97" s="157"/>
      <c r="X97" s="157"/>
      <c r="Y97" s="157"/>
      <c r="Z97" s="157"/>
      <c r="AA97" s="157"/>
      <c r="AB97" s="157"/>
      <c r="AC97" s="157"/>
      <c r="AD97" s="157"/>
      <c r="AE97" s="157" t="s">
        <v>89</v>
      </c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</row>
    <row r="98" spans="1:60" ht="15" customHeight="1" outlineLevel="1" x14ac:dyDescent="0.2">
      <c r="A98" s="158"/>
      <c r="B98" s="164"/>
      <c r="C98" s="194" t="s">
        <v>259</v>
      </c>
      <c r="D98" s="168"/>
      <c r="E98" s="172"/>
      <c r="F98" s="208"/>
      <c r="G98" s="208"/>
      <c r="H98" s="208"/>
      <c r="I98" s="208"/>
      <c r="J98" s="208"/>
      <c r="K98" s="174"/>
      <c r="L98" s="174"/>
      <c r="M98" s="174"/>
      <c r="N98" s="166"/>
      <c r="O98" s="166"/>
      <c r="P98" s="166"/>
      <c r="Q98" s="166"/>
      <c r="R98" s="166"/>
      <c r="S98" s="166"/>
      <c r="T98" s="167"/>
      <c r="U98" s="166"/>
      <c r="V98" s="157"/>
      <c r="W98" s="157"/>
      <c r="X98" s="157"/>
      <c r="Y98" s="157"/>
      <c r="Z98" s="157"/>
      <c r="AA98" s="157"/>
      <c r="AB98" s="157"/>
      <c r="AC98" s="157"/>
      <c r="AD98" s="157"/>
      <c r="AE98" s="157" t="s">
        <v>94</v>
      </c>
      <c r="AF98" s="157">
        <v>0</v>
      </c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</row>
    <row r="99" spans="1:60" outlineLevel="1" x14ac:dyDescent="0.2">
      <c r="A99" s="158">
        <v>77</v>
      </c>
      <c r="B99" s="164" t="s">
        <v>260</v>
      </c>
      <c r="C99" s="193" t="s">
        <v>261</v>
      </c>
      <c r="D99" s="166" t="s">
        <v>233</v>
      </c>
      <c r="E99" s="171">
        <v>8</v>
      </c>
      <c r="F99" s="207"/>
      <c r="G99" s="208">
        <f>ROUND(E99*F99,2)</f>
        <v>0</v>
      </c>
      <c r="H99" s="207"/>
      <c r="I99" s="208">
        <f>ROUND(E99*H99,2)</f>
        <v>0</v>
      </c>
      <c r="J99" s="207"/>
      <c r="K99" s="174">
        <f>ROUND(E99*J99,2)</f>
        <v>0</v>
      </c>
      <c r="L99" s="174">
        <v>21</v>
      </c>
      <c r="M99" s="174">
        <f>G99*(1+L99/100)</f>
        <v>0</v>
      </c>
      <c r="N99" s="166">
        <v>0</v>
      </c>
      <c r="O99" s="166">
        <f>ROUND(E99*N99,5)</f>
        <v>0</v>
      </c>
      <c r="P99" s="166">
        <v>0</v>
      </c>
      <c r="Q99" s="166">
        <f>ROUND(E99*P99,5)</f>
        <v>0</v>
      </c>
      <c r="R99" s="166"/>
      <c r="S99" s="166"/>
      <c r="T99" s="167">
        <v>0</v>
      </c>
      <c r="U99" s="166">
        <f>ROUND(E99*T99,2)</f>
        <v>0</v>
      </c>
      <c r="V99" s="157"/>
      <c r="W99" s="157"/>
      <c r="X99" s="157"/>
      <c r="Y99" s="157"/>
      <c r="Z99" s="157"/>
      <c r="AA99" s="157"/>
      <c r="AB99" s="157"/>
      <c r="AC99" s="157"/>
      <c r="AD99" s="157"/>
      <c r="AE99" s="157" t="s">
        <v>89</v>
      </c>
      <c r="AF99" s="157"/>
      <c r="AG99" s="157"/>
      <c r="AH99" s="157"/>
      <c r="AI99" s="157"/>
      <c r="AJ99" s="157"/>
      <c r="AK99" s="157"/>
      <c r="AL99" s="157"/>
      <c r="AM99" s="157"/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  <c r="BH99" s="157"/>
    </row>
    <row r="100" spans="1:60" outlineLevel="1" x14ac:dyDescent="0.2">
      <c r="A100" s="158">
        <v>78</v>
      </c>
      <c r="B100" s="164" t="s">
        <v>262</v>
      </c>
      <c r="C100" s="193" t="s">
        <v>263</v>
      </c>
      <c r="D100" s="166" t="s">
        <v>233</v>
      </c>
      <c r="E100" s="171">
        <v>12</v>
      </c>
      <c r="F100" s="207"/>
      <c r="G100" s="208">
        <f>ROUND(E100*F100,2)</f>
        <v>0</v>
      </c>
      <c r="H100" s="207"/>
      <c r="I100" s="208">
        <f>ROUND(E100*H100,2)</f>
        <v>0</v>
      </c>
      <c r="J100" s="207"/>
      <c r="K100" s="174">
        <f>ROUND(E100*J100,2)</f>
        <v>0</v>
      </c>
      <c r="L100" s="174">
        <v>21</v>
      </c>
      <c r="M100" s="174">
        <f>G100*(1+L100/100)</f>
        <v>0</v>
      </c>
      <c r="N100" s="166">
        <v>0</v>
      </c>
      <c r="O100" s="166">
        <f>ROUND(E100*N100,5)</f>
        <v>0</v>
      </c>
      <c r="P100" s="166">
        <v>0</v>
      </c>
      <c r="Q100" s="166">
        <f>ROUND(E100*P100,5)</f>
        <v>0</v>
      </c>
      <c r="R100" s="166"/>
      <c r="S100" s="166"/>
      <c r="T100" s="167">
        <v>0</v>
      </c>
      <c r="U100" s="166">
        <f>ROUND(E100*T100,2)</f>
        <v>0</v>
      </c>
      <c r="V100" s="157"/>
      <c r="W100" s="157"/>
      <c r="X100" s="157"/>
      <c r="Y100" s="157"/>
      <c r="Z100" s="157"/>
      <c r="AA100" s="157"/>
      <c r="AB100" s="157"/>
      <c r="AC100" s="157"/>
      <c r="AD100" s="157"/>
      <c r="AE100" s="157" t="s">
        <v>89</v>
      </c>
      <c r="AF100" s="157"/>
      <c r="AG100" s="157"/>
      <c r="AH100" s="157"/>
      <c r="AI100" s="157"/>
      <c r="AJ100" s="157"/>
      <c r="AK100" s="157"/>
      <c r="AL100" s="157"/>
      <c r="AM100" s="157"/>
      <c r="AN100" s="157"/>
      <c r="AO100" s="157"/>
      <c r="AP100" s="157"/>
      <c r="AQ100" s="157"/>
      <c r="AR100" s="157"/>
      <c r="AS100" s="157"/>
      <c r="AT100" s="157"/>
      <c r="AU100" s="157"/>
      <c r="AV100" s="157"/>
      <c r="AW100" s="157"/>
      <c r="AX100" s="157"/>
      <c r="AY100" s="157"/>
      <c r="AZ100" s="157"/>
      <c r="BA100" s="157"/>
      <c r="BB100" s="157"/>
      <c r="BC100" s="157"/>
      <c r="BD100" s="157"/>
      <c r="BE100" s="157"/>
      <c r="BF100" s="157"/>
      <c r="BG100" s="157"/>
      <c r="BH100" s="157"/>
    </row>
    <row r="101" spans="1:60" outlineLevel="1" x14ac:dyDescent="0.2">
      <c r="A101" s="158">
        <v>79</v>
      </c>
      <c r="B101" s="164" t="s">
        <v>264</v>
      </c>
      <c r="C101" s="193" t="s">
        <v>265</v>
      </c>
      <c r="D101" s="166" t="s">
        <v>254</v>
      </c>
      <c r="E101" s="171">
        <v>1</v>
      </c>
      <c r="F101" s="207"/>
      <c r="G101" s="208">
        <f>ROUND(E101*F101,2)</f>
        <v>0</v>
      </c>
      <c r="H101" s="207"/>
      <c r="I101" s="208">
        <f>ROUND(E101*H101,2)</f>
        <v>0</v>
      </c>
      <c r="J101" s="207"/>
      <c r="K101" s="174">
        <f>ROUND(E101*J101,2)</f>
        <v>0</v>
      </c>
      <c r="L101" s="174">
        <v>21</v>
      </c>
      <c r="M101" s="174">
        <f>G101*(1+L101/100)</f>
        <v>0</v>
      </c>
      <c r="N101" s="166">
        <v>0</v>
      </c>
      <c r="O101" s="166">
        <f>ROUND(E101*N101,5)</f>
        <v>0</v>
      </c>
      <c r="P101" s="166">
        <v>0</v>
      </c>
      <c r="Q101" s="166">
        <f>ROUND(E101*P101,5)</f>
        <v>0</v>
      </c>
      <c r="R101" s="166"/>
      <c r="S101" s="166"/>
      <c r="T101" s="167">
        <v>0</v>
      </c>
      <c r="U101" s="166">
        <f>ROUND(E101*T101,2)</f>
        <v>0</v>
      </c>
      <c r="V101" s="157"/>
      <c r="W101" s="157"/>
      <c r="X101" s="157"/>
      <c r="Y101" s="157"/>
      <c r="Z101" s="157"/>
      <c r="AA101" s="157"/>
      <c r="AB101" s="157"/>
      <c r="AC101" s="157"/>
      <c r="AD101" s="157"/>
      <c r="AE101" s="157" t="s">
        <v>89</v>
      </c>
      <c r="AF101" s="157"/>
      <c r="AG101" s="157"/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</row>
    <row r="102" spans="1:60" ht="22.5" outlineLevel="1" x14ac:dyDescent="0.2">
      <c r="A102" s="158">
        <v>80</v>
      </c>
      <c r="B102" s="164" t="s">
        <v>266</v>
      </c>
      <c r="C102" s="193" t="s">
        <v>267</v>
      </c>
      <c r="D102" s="166" t="s">
        <v>254</v>
      </c>
      <c r="E102" s="171">
        <v>1</v>
      </c>
      <c r="F102" s="207"/>
      <c r="G102" s="208">
        <f>ROUND(E102*F102,2)</f>
        <v>0</v>
      </c>
      <c r="H102" s="207"/>
      <c r="I102" s="208">
        <f>ROUND(E102*H102,2)</f>
        <v>0</v>
      </c>
      <c r="J102" s="207"/>
      <c r="K102" s="174">
        <f>ROUND(E102*J102,2)</f>
        <v>0</v>
      </c>
      <c r="L102" s="174">
        <v>21</v>
      </c>
      <c r="M102" s="174">
        <f>G102*(1+L102/100)</f>
        <v>0</v>
      </c>
      <c r="N102" s="166">
        <v>0</v>
      </c>
      <c r="O102" s="166">
        <f>ROUND(E102*N102,5)</f>
        <v>0</v>
      </c>
      <c r="P102" s="166">
        <v>0</v>
      </c>
      <c r="Q102" s="166">
        <f>ROUND(E102*P102,5)</f>
        <v>0</v>
      </c>
      <c r="R102" s="166"/>
      <c r="S102" s="166"/>
      <c r="T102" s="167">
        <v>0</v>
      </c>
      <c r="U102" s="166">
        <f>ROUND(E102*T102,2)</f>
        <v>0</v>
      </c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 t="s">
        <v>89</v>
      </c>
      <c r="AF102" s="157"/>
      <c r="AG102" s="157"/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</row>
    <row r="103" spans="1:60" x14ac:dyDescent="0.2">
      <c r="A103" s="159" t="s">
        <v>84</v>
      </c>
      <c r="B103" s="165" t="s">
        <v>55</v>
      </c>
      <c r="C103" s="195" t="s">
        <v>26</v>
      </c>
      <c r="D103" s="169"/>
      <c r="E103" s="173"/>
      <c r="F103" s="175"/>
      <c r="G103" s="175">
        <f>SUMIF(AE104:AE110,"&lt;&gt;NOR",G104:G110)</f>
        <v>0</v>
      </c>
      <c r="H103" s="175"/>
      <c r="I103" s="175">
        <f>SUM(I104:I110)</f>
        <v>0</v>
      </c>
      <c r="J103" s="175"/>
      <c r="K103" s="175">
        <f>SUM(K104:K110)</f>
        <v>0</v>
      </c>
      <c r="L103" s="175"/>
      <c r="M103" s="175">
        <f>SUM(M104:M110)</f>
        <v>0</v>
      </c>
      <c r="N103" s="169"/>
      <c r="O103" s="169">
        <f>SUM(O104:O110)</f>
        <v>0</v>
      </c>
      <c r="P103" s="169"/>
      <c r="Q103" s="169">
        <f>SUM(Q104:Q110)</f>
        <v>0</v>
      </c>
      <c r="R103" s="169"/>
      <c r="S103" s="169"/>
      <c r="T103" s="170"/>
      <c r="U103" s="169">
        <f>SUM(U104:U110)</f>
        <v>0</v>
      </c>
      <c r="AE103" t="s">
        <v>85</v>
      </c>
    </row>
    <row r="104" spans="1:60" outlineLevel="1" x14ac:dyDescent="0.2">
      <c r="A104" s="158">
        <v>81</v>
      </c>
      <c r="B104" s="164" t="s">
        <v>268</v>
      </c>
      <c r="C104" s="193" t="s">
        <v>286</v>
      </c>
      <c r="D104" s="166" t="s">
        <v>269</v>
      </c>
      <c r="E104" s="171"/>
      <c r="F104" s="207"/>
      <c r="G104" s="208"/>
      <c r="H104" s="207"/>
      <c r="I104" s="208"/>
      <c r="J104" s="207"/>
      <c r="K104" s="174"/>
      <c r="L104" s="174">
        <v>21</v>
      </c>
      <c r="M104" s="174">
        <f t="shared" ref="M104:M110" si="21">G104*(1+L104/100)</f>
        <v>0</v>
      </c>
      <c r="N104" s="166">
        <v>0</v>
      </c>
      <c r="O104" s="166">
        <f t="shared" ref="O104:O110" si="22">ROUND(E104*N104,5)</f>
        <v>0</v>
      </c>
      <c r="P104" s="166">
        <v>0</v>
      </c>
      <c r="Q104" s="166">
        <f t="shared" ref="Q104:Q110" si="23">ROUND(E104*P104,5)</f>
        <v>0</v>
      </c>
      <c r="R104" s="166"/>
      <c r="S104" s="166"/>
      <c r="T104" s="167">
        <v>0</v>
      </c>
      <c r="U104" s="166">
        <f t="shared" ref="U104:U110" si="24">ROUND(E104*T104,2)</f>
        <v>0</v>
      </c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 t="s">
        <v>270</v>
      </c>
      <c r="AF104" s="157"/>
      <c r="AG104" s="157"/>
      <c r="AH104" s="157"/>
      <c r="AI104" s="157"/>
      <c r="AJ104" s="157"/>
      <c r="AK104" s="157"/>
      <c r="AL104" s="157"/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  <c r="BH104" s="157"/>
    </row>
    <row r="105" spans="1:60" outlineLevel="1" x14ac:dyDescent="0.2">
      <c r="A105" s="158">
        <v>82</v>
      </c>
      <c r="B105" s="164" t="s">
        <v>271</v>
      </c>
      <c r="C105" s="193" t="s">
        <v>272</v>
      </c>
      <c r="D105" s="166" t="s">
        <v>269</v>
      </c>
      <c r="E105" s="171">
        <v>1</v>
      </c>
      <c r="F105" s="207"/>
      <c r="G105" s="208">
        <f t="shared" ref="G105:G110" si="25">ROUND(E105*F105,2)</f>
        <v>0</v>
      </c>
      <c r="H105" s="207"/>
      <c r="I105" s="208">
        <f t="shared" ref="I105:I110" si="26">ROUND(E105*H105,2)</f>
        <v>0</v>
      </c>
      <c r="J105" s="207"/>
      <c r="K105" s="174">
        <f t="shared" ref="K105:K110" si="27">ROUND(E105*J105,2)</f>
        <v>0</v>
      </c>
      <c r="L105" s="174">
        <v>21</v>
      </c>
      <c r="M105" s="174">
        <f t="shared" si="21"/>
        <v>0</v>
      </c>
      <c r="N105" s="166">
        <v>0</v>
      </c>
      <c r="O105" s="166">
        <f t="shared" si="22"/>
        <v>0</v>
      </c>
      <c r="P105" s="166">
        <v>0</v>
      </c>
      <c r="Q105" s="166">
        <f t="shared" si="23"/>
        <v>0</v>
      </c>
      <c r="R105" s="166"/>
      <c r="S105" s="166"/>
      <c r="T105" s="167">
        <v>0</v>
      </c>
      <c r="U105" s="166">
        <f t="shared" si="24"/>
        <v>0</v>
      </c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 t="s">
        <v>270</v>
      </c>
      <c r="AF105" s="157"/>
      <c r="AG105" s="157"/>
      <c r="AH105" s="157"/>
      <c r="AI105" s="157"/>
      <c r="AJ105" s="157"/>
      <c r="AK105" s="157"/>
      <c r="AL105" s="157"/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</row>
    <row r="106" spans="1:60" outlineLevel="1" x14ac:dyDescent="0.2">
      <c r="A106" s="158">
        <v>83</v>
      </c>
      <c r="B106" s="164" t="s">
        <v>273</v>
      </c>
      <c r="C106" s="193" t="s">
        <v>274</v>
      </c>
      <c r="D106" s="166" t="s">
        <v>269</v>
      </c>
      <c r="E106" s="171">
        <v>1</v>
      </c>
      <c r="F106" s="207"/>
      <c r="G106" s="208">
        <f t="shared" si="25"/>
        <v>0</v>
      </c>
      <c r="H106" s="207"/>
      <c r="I106" s="208">
        <f t="shared" si="26"/>
        <v>0</v>
      </c>
      <c r="J106" s="207"/>
      <c r="K106" s="174">
        <f t="shared" si="27"/>
        <v>0</v>
      </c>
      <c r="L106" s="174">
        <v>21</v>
      </c>
      <c r="M106" s="174">
        <f t="shared" si="21"/>
        <v>0</v>
      </c>
      <c r="N106" s="166">
        <v>0</v>
      </c>
      <c r="O106" s="166">
        <f t="shared" si="22"/>
        <v>0</v>
      </c>
      <c r="P106" s="166">
        <v>0</v>
      </c>
      <c r="Q106" s="166">
        <f t="shared" si="23"/>
        <v>0</v>
      </c>
      <c r="R106" s="166"/>
      <c r="S106" s="166"/>
      <c r="T106" s="167">
        <v>0</v>
      </c>
      <c r="U106" s="166">
        <f t="shared" si="24"/>
        <v>0</v>
      </c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 t="s">
        <v>270</v>
      </c>
      <c r="AF106" s="157"/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  <c r="BH106" s="157"/>
    </row>
    <row r="107" spans="1:60" outlineLevel="1" x14ac:dyDescent="0.2">
      <c r="A107" s="158">
        <v>84</v>
      </c>
      <c r="B107" s="164" t="s">
        <v>275</v>
      </c>
      <c r="C107" s="193" t="s">
        <v>276</v>
      </c>
      <c r="D107" s="166" t="s">
        <v>269</v>
      </c>
      <c r="E107" s="171">
        <v>1</v>
      </c>
      <c r="F107" s="207"/>
      <c r="G107" s="208">
        <f t="shared" si="25"/>
        <v>0</v>
      </c>
      <c r="H107" s="207"/>
      <c r="I107" s="208">
        <f t="shared" si="26"/>
        <v>0</v>
      </c>
      <c r="J107" s="207"/>
      <c r="K107" s="174">
        <f t="shared" si="27"/>
        <v>0</v>
      </c>
      <c r="L107" s="174">
        <v>21</v>
      </c>
      <c r="M107" s="174">
        <f t="shared" si="21"/>
        <v>0</v>
      </c>
      <c r="N107" s="166">
        <v>0</v>
      </c>
      <c r="O107" s="166">
        <f t="shared" si="22"/>
        <v>0</v>
      </c>
      <c r="P107" s="166">
        <v>0</v>
      </c>
      <c r="Q107" s="166">
        <f t="shared" si="23"/>
        <v>0</v>
      </c>
      <c r="R107" s="166"/>
      <c r="S107" s="166"/>
      <c r="T107" s="167">
        <v>0</v>
      </c>
      <c r="U107" s="166">
        <f t="shared" si="24"/>
        <v>0</v>
      </c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 t="s">
        <v>270</v>
      </c>
      <c r="AF107" s="157"/>
      <c r="AG107" s="157"/>
      <c r="AH107" s="157"/>
      <c r="AI107" s="157"/>
      <c r="AJ107" s="157"/>
      <c r="AK107" s="157"/>
      <c r="AL107" s="157"/>
      <c r="AM107" s="157"/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7"/>
      <c r="AZ107" s="157"/>
      <c r="BA107" s="157"/>
      <c r="BB107" s="157"/>
      <c r="BC107" s="157"/>
      <c r="BD107" s="157"/>
      <c r="BE107" s="157"/>
      <c r="BF107" s="157"/>
      <c r="BG107" s="157"/>
      <c r="BH107" s="157"/>
    </row>
    <row r="108" spans="1:60" outlineLevel="1" x14ac:dyDescent="0.2">
      <c r="A108" s="158">
        <v>85</v>
      </c>
      <c r="B108" s="164" t="s">
        <v>277</v>
      </c>
      <c r="C108" s="193" t="s">
        <v>278</v>
      </c>
      <c r="D108" s="166" t="s">
        <v>269</v>
      </c>
      <c r="E108" s="171">
        <v>1</v>
      </c>
      <c r="F108" s="207"/>
      <c r="G108" s="208">
        <f t="shared" si="25"/>
        <v>0</v>
      </c>
      <c r="H108" s="207"/>
      <c r="I108" s="208">
        <f t="shared" si="26"/>
        <v>0</v>
      </c>
      <c r="J108" s="207"/>
      <c r="K108" s="174">
        <f t="shared" si="27"/>
        <v>0</v>
      </c>
      <c r="L108" s="174">
        <v>21</v>
      </c>
      <c r="M108" s="174">
        <f t="shared" si="21"/>
        <v>0</v>
      </c>
      <c r="N108" s="166">
        <v>0</v>
      </c>
      <c r="O108" s="166">
        <f t="shared" si="22"/>
        <v>0</v>
      </c>
      <c r="P108" s="166">
        <v>0</v>
      </c>
      <c r="Q108" s="166">
        <f t="shared" si="23"/>
        <v>0</v>
      </c>
      <c r="R108" s="166"/>
      <c r="S108" s="166"/>
      <c r="T108" s="167">
        <v>0</v>
      </c>
      <c r="U108" s="166">
        <f t="shared" si="24"/>
        <v>0</v>
      </c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 t="s">
        <v>270</v>
      </c>
      <c r="AF108" s="157"/>
      <c r="AG108" s="157"/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7"/>
      <c r="AZ108" s="157"/>
      <c r="BA108" s="157"/>
      <c r="BB108" s="157"/>
      <c r="BC108" s="157"/>
      <c r="BD108" s="157"/>
      <c r="BE108" s="157"/>
      <c r="BF108" s="157"/>
      <c r="BG108" s="157"/>
      <c r="BH108" s="157"/>
    </row>
    <row r="109" spans="1:60" outlineLevel="1" x14ac:dyDescent="0.2">
      <c r="A109" s="158">
        <v>86</v>
      </c>
      <c r="B109" s="164" t="s">
        <v>279</v>
      </c>
      <c r="C109" s="193" t="s">
        <v>280</v>
      </c>
      <c r="D109" s="166" t="s">
        <v>269</v>
      </c>
      <c r="E109" s="171">
        <v>1</v>
      </c>
      <c r="F109" s="207"/>
      <c r="G109" s="208">
        <f t="shared" si="25"/>
        <v>0</v>
      </c>
      <c r="H109" s="207"/>
      <c r="I109" s="208">
        <f t="shared" si="26"/>
        <v>0</v>
      </c>
      <c r="J109" s="207"/>
      <c r="K109" s="174">
        <f t="shared" si="27"/>
        <v>0</v>
      </c>
      <c r="L109" s="174">
        <v>21</v>
      </c>
      <c r="M109" s="174">
        <f t="shared" si="21"/>
        <v>0</v>
      </c>
      <c r="N109" s="166">
        <v>0</v>
      </c>
      <c r="O109" s="166">
        <f t="shared" si="22"/>
        <v>0</v>
      </c>
      <c r="P109" s="166">
        <v>0</v>
      </c>
      <c r="Q109" s="166">
        <f t="shared" si="23"/>
        <v>0</v>
      </c>
      <c r="R109" s="166"/>
      <c r="S109" s="166"/>
      <c r="T109" s="167">
        <v>0</v>
      </c>
      <c r="U109" s="166">
        <f t="shared" si="24"/>
        <v>0</v>
      </c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 t="s">
        <v>270</v>
      </c>
      <c r="AF109" s="157"/>
      <c r="AG109" s="157"/>
      <c r="AH109" s="157"/>
      <c r="AI109" s="157"/>
      <c r="AJ109" s="157"/>
      <c r="AK109" s="157"/>
      <c r="AL109" s="157"/>
      <c r="AM109" s="157"/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</row>
    <row r="110" spans="1:60" outlineLevel="1" x14ac:dyDescent="0.2">
      <c r="A110" s="183">
        <v>87</v>
      </c>
      <c r="B110" s="184" t="s">
        <v>281</v>
      </c>
      <c r="C110" s="196" t="s">
        <v>282</v>
      </c>
      <c r="D110" s="185" t="s">
        <v>269</v>
      </c>
      <c r="E110" s="186">
        <v>1</v>
      </c>
      <c r="F110" s="212"/>
      <c r="G110" s="213">
        <f t="shared" si="25"/>
        <v>0</v>
      </c>
      <c r="H110" s="212"/>
      <c r="I110" s="213">
        <f t="shared" si="26"/>
        <v>0</v>
      </c>
      <c r="J110" s="212"/>
      <c r="K110" s="187">
        <f t="shared" si="27"/>
        <v>0</v>
      </c>
      <c r="L110" s="187">
        <v>21</v>
      </c>
      <c r="M110" s="187">
        <f t="shared" si="21"/>
        <v>0</v>
      </c>
      <c r="N110" s="185">
        <v>0</v>
      </c>
      <c r="O110" s="185">
        <f t="shared" si="22"/>
        <v>0</v>
      </c>
      <c r="P110" s="185">
        <v>0</v>
      </c>
      <c r="Q110" s="185">
        <f t="shared" si="23"/>
        <v>0</v>
      </c>
      <c r="R110" s="185"/>
      <c r="S110" s="185"/>
      <c r="T110" s="188">
        <v>0</v>
      </c>
      <c r="U110" s="185">
        <f t="shared" si="24"/>
        <v>0</v>
      </c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 t="s">
        <v>270</v>
      </c>
      <c r="AF110" s="157"/>
      <c r="AG110" s="157"/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  <c r="AR110" s="157"/>
      <c r="AS110" s="157"/>
      <c r="AT110" s="157"/>
      <c r="AU110" s="157"/>
      <c r="AV110" s="157"/>
      <c r="AW110" s="157"/>
      <c r="AX110" s="157"/>
      <c r="AY110" s="157"/>
      <c r="AZ110" s="157"/>
      <c r="BA110" s="157"/>
      <c r="BB110" s="157"/>
      <c r="BC110" s="157"/>
      <c r="BD110" s="157"/>
      <c r="BE110" s="157"/>
      <c r="BF110" s="157"/>
      <c r="BG110" s="157"/>
      <c r="BH110" s="157"/>
    </row>
    <row r="111" spans="1:60" x14ac:dyDescent="0.2">
      <c r="A111" s="6"/>
      <c r="B111" s="7" t="s">
        <v>96</v>
      </c>
      <c r="C111" s="197" t="s">
        <v>96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v>15</v>
      </c>
      <c r="AD111">
        <v>21</v>
      </c>
    </row>
    <row r="112" spans="1:60" x14ac:dyDescent="0.2">
      <c r="A112" s="189"/>
      <c r="B112" s="190">
        <v>26</v>
      </c>
      <c r="C112" s="198" t="s">
        <v>96</v>
      </c>
      <c r="D112" s="191"/>
      <c r="E112" s="191"/>
      <c r="F112" s="191"/>
      <c r="G112" s="192">
        <f>G8+G50+G83+G103</f>
        <v>0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f>SUMIF(L7:L110,AC111,G7:G110)</f>
        <v>0</v>
      </c>
      <c r="AD112">
        <f>SUMIF(L7:L110,AD111,G7:G110)</f>
        <v>0</v>
      </c>
      <c r="AE112" t="s">
        <v>283</v>
      </c>
    </row>
    <row r="113" spans="1:31" x14ac:dyDescent="0.2">
      <c r="A113" s="6"/>
      <c r="B113" s="7" t="s">
        <v>96</v>
      </c>
      <c r="C113" s="197" t="s">
        <v>96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6"/>
      <c r="B114" s="7" t="s">
        <v>96</v>
      </c>
      <c r="C114" s="197" t="s">
        <v>96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79">
        <v>33</v>
      </c>
      <c r="B115" s="279"/>
      <c r="C115" s="280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60"/>
      <c r="B116" s="261"/>
      <c r="C116" s="262"/>
      <c r="D116" s="261"/>
      <c r="E116" s="261"/>
      <c r="F116" s="261"/>
      <c r="G116" s="263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E116" t="s">
        <v>284</v>
      </c>
    </row>
    <row r="117" spans="1:31" x14ac:dyDescent="0.2">
      <c r="A117" s="264"/>
      <c r="B117" s="265"/>
      <c r="C117" s="266"/>
      <c r="D117" s="265"/>
      <c r="E117" s="265"/>
      <c r="F117" s="265"/>
      <c r="G117" s="267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64"/>
      <c r="B118" s="265"/>
      <c r="C118" s="266"/>
      <c r="D118" s="265"/>
      <c r="E118" s="265"/>
      <c r="F118" s="265"/>
      <c r="G118" s="267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64"/>
      <c r="B119" s="265"/>
      <c r="C119" s="266"/>
      <c r="D119" s="265"/>
      <c r="E119" s="265"/>
      <c r="F119" s="265"/>
      <c r="G119" s="267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68"/>
      <c r="B120" s="269"/>
      <c r="C120" s="270"/>
      <c r="D120" s="269"/>
      <c r="E120" s="269"/>
      <c r="F120" s="269"/>
      <c r="G120" s="271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6"/>
      <c r="B121" s="7" t="s">
        <v>96</v>
      </c>
      <c r="C121" s="197" t="s">
        <v>96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C122" s="199"/>
      <c r="AE122" t="s">
        <v>285</v>
      </c>
    </row>
  </sheetData>
  <mergeCells count="6">
    <mergeCell ref="A116:G120"/>
    <mergeCell ref="A1:G1"/>
    <mergeCell ref="C2:G2"/>
    <mergeCell ref="C3:G3"/>
    <mergeCell ref="C4:G4"/>
    <mergeCell ref="A115:C115"/>
  </mergeCells>
  <pageMargins left="0.59055118110236204" right="0.39370078740157499" top="0.78740157499999996" bottom="0.78740157499999996" header="0.3" footer="0.3"/>
  <pageSetup paperSize="9" orientation="landscape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Pavel Caha</cp:lastModifiedBy>
  <cp:lastPrinted>2014-02-28T09:52:57Z</cp:lastPrinted>
  <dcterms:created xsi:type="dcterms:W3CDTF">2009-04-08T07:15:50Z</dcterms:created>
  <dcterms:modified xsi:type="dcterms:W3CDTF">2019-04-30T11:56:56Z</dcterms:modified>
</cp:coreProperties>
</file>